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filterPrivacy="1" codeName="ThisWorkbook" defaultThemeVersion="124226"/>
  <bookViews>
    <workbookView xWindow="60450" yWindow="0" windowWidth="19560" windowHeight="8340" tabRatio="801" activeTab="2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candidat'!$B$10</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GE" localSheetId="9">#REF!</definedName>
    <definedName name="GE" localSheetId="10">#REF!</definedName>
    <definedName name="GE" localSheetId="11">#REF!</definedName>
    <definedName name="GE" localSheetId="12">#REF!</definedName>
    <definedName name="GE" localSheetId="13">#REF!</definedName>
    <definedName name="GE" localSheetId="14">#REF!</definedName>
    <definedName name="GE" localSheetId="15">#REF!</definedName>
    <definedName name="GE" localSheetId="16">#REF!</definedName>
    <definedName name="GE" localSheetId="17">#REF!</definedName>
    <definedName name="GE" localSheetId="44">#REF!</definedName>
    <definedName name="GE" localSheetId="45">#REF!</definedName>
    <definedName name="GE" localSheetId="46">#REF!</definedName>
    <definedName name="GE" localSheetId="47">#REF!</definedName>
    <definedName name="GM" localSheetId="9">#REF!</definedName>
    <definedName name="GM" localSheetId="10">#REF!</definedName>
    <definedName name="GM" localSheetId="11">#REF!</definedName>
    <definedName name="GM" localSheetId="12">#REF!</definedName>
    <definedName name="GM" localSheetId="13">#REF!</definedName>
    <definedName name="GM" localSheetId="14">#REF!</definedName>
    <definedName name="GM" localSheetId="15">#REF!</definedName>
    <definedName name="GM" localSheetId="16">#REF!</definedName>
    <definedName name="GM" localSheetId="17">#REF!</definedName>
    <definedName name="GM" localSheetId="44">#REF!</definedName>
    <definedName name="GM" localSheetId="45">#REF!</definedName>
    <definedName name="GM" localSheetId="46">#REF!</definedName>
    <definedName name="GM" localSheetId="47">#REF!</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ate15" localSheetId="28">#REF!</definedName>
    <definedName name="mate15" localSheetId="54">#REF!</definedName>
    <definedName name="mate15" localSheetId="55">#REF!</definedName>
    <definedName name="mate15" localSheetId="56">#REF!</definedName>
    <definedName name="mate15" localSheetId="57">#REF!</definedName>
    <definedName name="mate15">#REF!</definedName>
    <definedName name="mate1t" localSheetId="28">#REF!</definedName>
    <definedName name="mate1t" localSheetId="54">#REF!</definedName>
    <definedName name="mate1t" localSheetId="55">#REF!</definedName>
    <definedName name="mate1t" localSheetId="56">#REF!</definedName>
    <definedName name="mate1t" localSheetId="57">#REF!</definedName>
    <definedName name="mate1t">#REF!</definedName>
    <definedName name="mate25" localSheetId="28">#REF!</definedName>
    <definedName name="mate25" localSheetId="54">#REF!</definedName>
    <definedName name="mate25" localSheetId="55">#REF!</definedName>
    <definedName name="mate25" localSheetId="56">#REF!</definedName>
    <definedName name="mate25" localSheetId="57">#REF!</definedName>
    <definedName name="mate25">#REF!</definedName>
    <definedName name="mate2t" localSheetId="28">#REF!</definedName>
    <definedName name="mate2t" localSheetId="54">#REF!</definedName>
    <definedName name="mate2t" localSheetId="55">#REF!</definedName>
    <definedName name="mate2t" localSheetId="56">#REF!</definedName>
    <definedName name="mate2t" localSheetId="57">#REF!</definedName>
    <definedName name="mate2t">#REF!</definedName>
    <definedName name="mate35" localSheetId="28">#REF!</definedName>
    <definedName name="mate35" localSheetId="54">#REF!</definedName>
    <definedName name="mate35" localSheetId="55">#REF!</definedName>
    <definedName name="mate35" localSheetId="56">#REF!</definedName>
    <definedName name="mate35" localSheetId="57">#REF!</definedName>
    <definedName name="mate35">#REF!</definedName>
    <definedName name="mate3t" localSheetId="28">#REF!</definedName>
    <definedName name="mate3t" localSheetId="54">#REF!</definedName>
    <definedName name="mate3t" localSheetId="55">#REF!</definedName>
    <definedName name="mate3t" localSheetId="56">#REF!</definedName>
    <definedName name="mate3t" localSheetId="57">#REF!</definedName>
    <definedName name="mate3t">#REF!</definedName>
    <definedName name="mate45" localSheetId="28">#REF!</definedName>
    <definedName name="mate45" localSheetId="54">#REF!</definedName>
    <definedName name="mate45" localSheetId="55">#REF!</definedName>
    <definedName name="mate45" localSheetId="56">#REF!</definedName>
    <definedName name="mate45" localSheetId="57">#REF!</definedName>
    <definedName name="mate45">#REF!</definedName>
    <definedName name="mate4t" localSheetId="28">#REF!</definedName>
    <definedName name="mate4t" localSheetId="54">#REF!</definedName>
    <definedName name="mate4t" localSheetId="55">#REF!</definedName>
    <definedName name="mate4t" localSheetId="56">#REF!</definedName>
    <definedName name="mate4t" localSheetId="57">#REF!</definedName>
    <definedName name="mate4t">#REF!</definedName>
    <definedName name="membru">Date!$C$16</definedName>
    <definedName name="MEMBRU_DID_INT">Coef!$B$43</definedName>
    <definedName name="MEMBRU_DID_NAT">Coef!$B$51</definedName>
    <definedName name="MEMBRU_ECHIPA" localSheetId="9">#REF!</definedName>
    <definedName name="MEMBRU_ECHIPA" localSheetId="10">#REF!</definedName>
    <definedName name="MEMBRU_ECHIPA" localSheetId="11">#REF!</definedName>
    <definedName name="MEMBRU_ECHIPA" localSheetId="12">#REF!</definedName>
    <definedName name="MEMBRU_ECHIPA" localSheetId="13">#REF!</definedName>
    <definedName name="MEMBRU_ECHIPA" localSheetId="14">#REF!</definedName>
    <definedName name="MEMBRU_ECHIPA" localSheetId="15">#REF!</definedName>
    <definedName name="MEMBRU_ECHIPA" localSheetId="16">#REF!</definedName>
    <definedName name="MEMBRU_ECHIPA" localSheetId="17">#REF!</definedName>
    <definedName name="MEMBRU_ECHIPA" localSheetId="44">#REF!</definedName>
    <definedName name="MEMBRU_ECHIPA" localSheetId="45">#REF!</definedName>
    <definedName name="MEMBRU_ECHIPA" localSheetId="46">#REF!</definedName>
    <definedName name="MEMBRU_ECHIPA" localSheetId="47">#REF!</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PAG_RED" localSheetId="9">#REF!</definedName>
    <definedName name="PAG_RED" localSheetId="10">#REF!</definedName>
    <definedName name="PAG_RED" localSheetId="11">#REF!</definedName>
    <definedName name="PAG_RED" localSheetId="12">#REF!</definedName>
    <definedName name="PAG_RED" localSheetId="13">#REF!</definedName>
    <definedName name="PAG_RED" localSheetId="14">#REF!</definedName>
    <definedName name="PAG_RED" localSheetId="15">#REF!</definedName>
    <definedName name="PAG_RED" localSheetId="16">#REF!</definedName>
    <definedName name="PAG_RED" localSheetId="17">#REF!</definedName>
    <definedName name="PAG_RED" localSheetId="44">#REF!</definedName>
    <definedName name="PAG_RED" localSheetId="45">#REF!</definedName>
    <definedName name="PAG_RED" localSheetId="46">#REF!</definedName>
    <definedName name="PAG_RED" localSheetId="47">#REF!</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Euro!$A$1:$C$28</definedName>
    <definedName name="_xlnm.Print_Area" localSheetId="3">GRILA!$A$1:$C$111</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I.3!$A$1:$I$261</definedName>
    <definedName name="_xlnm.Print_Area" localSheetId="21">I.4!$A$1:$E$261</definedName>
    <definedName name="_xlnm.Print_Area" localSheetId="23">I.6!$A$1:$F$261</definedName>
    <definedName name="_xlnm.Print_Area" localSheetId="24">I.7!$A$1:$F$261</definedName>
    <definedName name="_xlnm.Print_Area" localSheetId="25">I.8!$A$1:$E$261</definedName>
    <definedName name="_xlnm.Print_Area" localSheetId="26">I.9!$A$1:$D$261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II2.1a!$A$1:$L$260</definedName>
    <definedName name="_xlnm.Print_Area" localSheetId="33">II2.1b!$A$1:$M$260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III.12!$A$1:$D$261</definedName>
    <definedName name="_xlnm.Print_Area" localSheetId="70">III.13!$A$1:$E$261</definedName>
    <definedName name="_xlnm.Print_Area" localSheetId="71">III.14!$A$1:$D$261</definedName>
    <definedName name="_xlnm.Print_Area" localSheetId="72">III.15!$A$1:$E$261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III.5!$A$1:$E$261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PUNCTAJ" localSheetId="9">#REF!</definedName>
    <definedName name="PUNCTAJ" localSheetId="10">#REF!</definedName>
    <definedName name="PUNCTAJ" localSheetId="11">#REF!</definedName>
    <definedName name="PUNCTAJ" localSheetId="12">#REF!</definedName>
    <definedName name="PUNCTAJ" localSheetId="13">#REF!</definedName>
    <definedName name="PUNCTAJ" localSheetId="14">#REF!</definedName>
    <definedName name="PUNCTAJ" localSheetId="15">#REF!</definedName>
    <definedName name="PUNCTAJ" localSheetId="16">#REF!</definedName>
    <definedName name="PUNCTAJ" localSheetId="17">#REF!</definedName>
    <definedName name="PUNCTAJ" localSheetId="44">#REF!</definedName>
    <definedName name="PUNCTAJ" localSheetId="45">#REF!</definedName>
    <definedName name="PUNCTAJ" localSheetId="46">#REF!</definedName>
    <definedName name="PUNCTAJ" localSheetId="47">#REF!</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SM" localSheetId="9">#REF!</definedName>
    <definedName name="SM" localSheetId="10">#REF!</definedName>
    <definedName name="SM" localSheetId="11">#REF!</definedName>
    <definedName name="SM" localSheetId="12">#REF!</definedName>
    <definedName name="SM" localSheetId="13">#REF!</definedName>
    <definedName name="SM" localSheetId="14">#REF!</definedName>
    <definedName name="SM" localSheetId="15">#REF!</definedName>
    <definedName name="SM" localSheetId="16">#REF!</definedName>
    <definedName name="SM" localSheetId="17">#REF!</definedName>
    <definedName name="SM" localSheetId="44">#REF!</definedName>
    <definedName name="SM" localSheetId="45">#REF!</definedName>
    <definedName name="SM" localSheetId="46">#REF!</definedName>
    <definedName name="SM" localSheetId="47">#REF!</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1b_5" localSheetId="28">#REF!</definedName>
    <definedName name="total_arh1b_5" localSheetId="54">#REF!</definedName>
    <definedName name="total_arh1b_5" localSheetId="55">#REF!</definedName>
    <definedName name="total_arh1b_5" localSheetId="56">#REF!</definedName>
    <definedName name="total_arh1b_5" localSheetId="57">#REF!</definedName>
    <definedName name="total_arh1b_5">#REF!</definedName>
    <definedName name="total_arh1b_t" localSheetId="28">#REF!</definedName>
    <definedName name="total_arh1b_t" localSheetId="54">#REF!</definedName>
    <definedName name="total_arh1b_t" localSheetId="55">#REF!</definedName>
    <definedName name="total_arh1b_t" localSheetId="56">#REF!</definedName>
    <definedName name="total_arh1b_t" localSheetId="57">#REF!</definedName>
    <definedName name="total_arh1b_t">#REF!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arh4ab_5" localSheetId="28">#REF!</definedName>
    <definedName name="total_arh4ab_5" localSheetId="54">#REF!</definedName>
    <definedName name="total_arh4ab_5" localSheetId="55">#REF!</definedName>
    <definedName name="total_arh4ab_5" localSheetId="56">#REF!</definedName>
    <definedName name="total_arh4ab_5" localSheetId="57">#REF!</definedName>
    <definedName name="total_arh4ab_5">#REF!</definedName>
    <definedName name="total_arh4ab_t" localSheetId="28">#REF!</definedName>
    <definedName name="total_arh4ab_t" localSheetId="54">#REF!</definedName>
    <definedName name="total_arh4ab_t" localSheetId="55">#REF!</definedName>
    <definedName name="total_arh4ab_t" localSheetId="56">#REF!</definedName>
    <definedName name="total_arh4ab_t" localSheetId="57">#REF!</definedName>
    <definedName name="total_arh4ab_t">#REF!</definedName>
    <definedName name="total_comunicare" localSheetId="28">#REF!</definedName>
    <definedName name="total_comunicare" localSheetId="54">#REF!</definedName>
    <definedName name="total_comunicare" localSheetId="55">#REF!</definedName>
    <definedName name="total_comunicare" localSheetId="56">#REF!</definedName>
    <definedName name="total_comunicare" localSheetId="57">#REF!</definedName>
    <definedName name="total_comunicare">#REF!</definedName>
    <definedName name="total_sport">II5.4!$H$9</definedName>
    <definedName name="upt_departamente">Date!$J$2:$J$26</definedName>
    <definedName name="UPT_DID_INT">Coef!$B$41</definedName>
    <definedName name="UPT_DID_NAT">Coef!$B$49</definedName>
    <definedName name="upt_facultati">Date!$F$2:$F$11</definedName>
    <definedName name="UPT_INT">Coef!$B$37</definedName>
    <definedName name="UPT_NAT">Coef!$B$45</definedName>
  </definedNames>
  <calcPr calcId="124519"/>
</workbook>
</file>

<file path=xl/calcChain.xml><?xml version="1.0" encoding="utf-8"?>
<calcChain xmlns="http://schemas.openxmlformats.org/spreadsheetml/2006/main">
  <c r="M11" i="25"/>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10"/>
  <c r="C123" i="71" l="1"/>
  <c r="I6" i="19" l="1"/>
  <c r="E111" i="95"/>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I111" i="88"/>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E13" i="103" l="1"/>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12"/>
  <c r="D11" i="118"/>
  <c r="D12"/>
  <c r="D10"/>
  <c r="D15" i="108" l="1"/>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O13" i="25" l="1"/>
  <c r="N13"/>
  <c r="O10"/>
  <c r="N10"/>
  <c r="K10" s="1"/>
  <c r="N12" i="24"/>
  <c r="M12"/>
  <c r="K12" s="1"/>
  <c r="N14"/>
  <c r="M14"/>
  <c r="K14" s="1"/>
  <c r="N13"/>
  <c r="M13"/>
  <c r="K13" s="1"/>
  <c r="J259" i="134"/>
  <c r="I259"/>
  <c r="H259" s="1"/>
  <c r="J258"/>
  <c r="I258"/>
  <c r="H258" s="1"/>
  <c r="J257"/>
  <c r="I257"/>
  <c r="H257" s="1"/>
  <c r="J256"/>
  <c r="I256"/>
  <c r="H256" s="1"/>
  <c r="J255"/>
  <c r="I255"/>
  <c r="G255" s="1"/>
  <c r="J254"/>
  <c r="I254"/>
  <c r="H254" s="1"/>
  <c r="J253"/>
  <c r="I253"/>
  <c r="G253" s="1"/>
  <c r="J252"/>
  <c r="I252"/>
  <c r="H252" s="1"/>
  <c r="J251"/>
  <c r="I251"/>
  <c r="G251" s="1"/>
  <c r="J250"/>
  <c r="I250"/>
  <c r="H250" s="1"/>
  <c r="J249"/>
  <c r="I249"/>
  <c r="G249" s="1"/>
  <c r="H249"/>
  <c r="J248"/>
  <c r="I248"/>
  <c r="H248" s="1"/>
  <c r="J247"/>
  <c r="I247"/>
  <c r="H247" s="1"/>
  <c r="J246"/>
  <c r="I246"/>
  <c r="H246" s="1"/>
  <c r="J245"/>
  <c r="I245"/>
  <c r="G245" s="1"/>
  <c r="J244"/>
  <c r="I244"/>
  <c r="H244" s="1"/>
  <c r="J243"/>
  <c r="I243"/>
  <c r="G243" s="1"/>
  <c r="J242"/>
  <c r="I242"/>
  <c r="H242" s="1"/>
  <c r="J241"/>
  <c r="I241"/>
  <c r="H241" s="1"/>
  <c r="J240"/>
  <c r="I240"/>
  <c r="H240" s="1"/>
  <c r="J239"/>
  <c r="I239"/>
  <c r="G239" s="1"/>
  <c r="J238"/>
  <c r="I238"/>
  <c r="H238" s="1"/>
  <c r="J237"/>
  <c r="I237"/>
  <c r="G237" s="1"/>
  <c r="H237"/>
  <c r="J236"/>
  <c r="I236"/>
  <c r="H236" s="1"/>
  <c r="J235"/>
  <c r="I235"/>
  <c r="G235" s="1"/>
  <c r="J234"/>
  <c r="I234"/>
  <c r="H234" s="1"/>
  <c r="J233"/>
  <c r="I233"/>
  <c r="G233" s="1"/>
  <c r="J232"/>
  <c r="I232"/>
  <c r="H232" s="1"/>
  <c r="J231"/>
  <c r="I231"/>
  <c r="H231" s="1"/>
  <c r="J230"/>
  <c r="I230"/>
  <c r="H230" s="1"/>
  <c r="J229"/>
  <c r="I229"/>
  <c r="G229" s="1"/>
  <c r="J228"/>
  <c r="I228"/>
  <c r="H228" s="1"/>
  <c r="J227"/>
  <c r="I227"/>
  <c r="G227" s="1"/>
  <c r="J226"/>
  <c r="I226"/>
  <c r="H226" s="1"/>
  <c r="J225"/>
  <c r="I225"/>
  <c r="H225" s="1"/>
  <c r="J224"/>
  <c r="I224"/>
  <c r="H224" s="1"/>
  <c r="J223"/>
  <c r="I223"/>
  <c r="G223" s="1"/>
  <c r="J222"/>
  <c r="I222"/>
  <c r="H222" s="1"/>
  <c r="J221"/>
  <c r="I221"/>
  <c r="G221" s="1"/>
  <c r="J220"/>
  <c r="I220"/>
  <c r="H220" s="1"/>
  <c r="J219"/>
  <c r="I219"/>
  <c r="G219" s="1"/>
  <c r="J218"/>
  <c r="I218"/>
  <c r="H218" s="1"/>
  <c r="J217"/>
  <c r="I217"/>
  <c r="G217" s="1"/>
  <c r="H217"/>
  <c r="J216"/>
  <c r="I216"/>
  <c r="H216" s="1"/>
  <c r="J215"/>
  <c r="I215"/>
  <c r="H215" s="1"/>
  <c r="J214"/>
  <c r="I214"/>
  <c r="H214" s="1"/>
  <c r="J213"/>
  <c r="I213"/>
  <c r="H213" s="1"/>
  <c r="J212"/>
  <c r="I212"/>
  <c r="H212" s="1"/>
  <c r="J211"/>
  <c r="I211"/>
  <c r="H211" s="1"/>
  <c r="J210"/>
  <c r="I210"/>
  <c r="H210" s="1"/>
  <c r="J209"/>
  <c r="I209"/>
  <c r="G209" s="1"/>
  <c r="J208"/>
  <c r="I208"/>
  <c r="H208" s="1"/>
  <c r="J207"/>
  <c r="I207"/>
  <c r="G207" s="1"/>
  <c r="J206"/>
  <c r="I206"/>
  <c r="G206" s="1"/>
  <c r="J205"/>
  <c r="I205"/>
  <c r="H205" s="1"/>
  <c r="J204"/>
  <c r="I204"/>
  <c r="G204" s="1"/>
  <c r="J203"/>
  <c r="I203"/>
  <c r="H203" s="1"/>
  <c r="J202"/>
  <c r="I202"/>
  <c r="G202" s="1"/>
  <c r="J201"/>
  <c r="I201"/>
  <c r="H201" s="1"/>
  <c r="J200"/>
  <c r="I200"/>
  <c r="G200" s="1"/>
  <c r="J199"/>
  <c r="I199"/>
  <c r="G199" s="1"/>
  <c r="J198"/>
  <c r="I198"/>
  <c r="G198" s="1"/>
  <c r="J197"/>
  <c r="I197"/>
  <c r="H197" s="1"/>
  <c r="J196"/>
  <c r="I196"/>
  <c r="G196" s="1"/>
  <c r="J195"/>
  <c r="I195"/>
  <c r="H195" s="1"/>
  <c r="J194"/>
  <c r="I194"/>
  <c r="G194" s="1"/>
  <c r="J193"/>
  <c r="I193"/>
  <c r="H193" s="1"/>
  <c r="J192"/>
  <c r="I192"/>
  <c r="G192" s="1"/>
  <c r="J191"/>
  <c r="I191"/>
  <c r="G191" s="1"/>
  <c r="H191"/>
  <c r="J190"/>
  <c r="I190"/>
  <c r="G190" s="1"/>
  <c r="J189"/>
  <c r="I189"/>
  <c r="H189" s="1"/>
  <c r="J188"/>
  <c r="I188"/>
  <c r="G188" s="1"/>
  <c r="J187"/>
  <c r="I187"/>
  <c r="H187" s="1"/>
  <c r="J186"/>
  <c r="I186"/>
  <c r="G186" s="1"/>
  <c r="J185"/>
  <c r="I185"/>
  <c r="H185" s="1"/>
  <c r="J184"/>
  <c r="I184"/>
  <c r="G184" s="1"/>
  <c r="J183"/>
  <c r="I183"/>
  <c r="H183" s="1"/>
  <c r="J182"/>
  <c r="I182"/>
  <c r="G182" s="1"/>
  <c r="J181"/>
  <c r="I181"/>
  <c r="H181" s="1"/>
  <c r="J180"/>
  <c r="I180"/>
  <c r="G180" s="1"/>
  <c r="J179"/>
  <c r="I179"/>
  <c r="H179" s="1"/>
  <c r="J178"/>
  <c r="I178"/>
  <c r="G178" s="1"/>
  <c r="J177"/>
  <c r="I177"/>
  <c r="G177" s="1"/>
  <c r="J176"/>
  <c r="I176"/>
  <c r="G176" s="1"/>
  <c r="J175"/>
  <c r="I175"/>
  <c r="G175" s="1"/>
  <c r="J174"/>
  <c r="I174"/>
  <c r="G174" s="1"/>
  <c r="J173"/>
  <c r="I173"/>
  <c r="H173" s="1"/>
  <c r="J172"/>
  <c r="I172"/>
  <c r="G172" s="1"/>
  <c r="J171"/>
  <c r="I171"/>
  <c r="H171" s="1"/>
  <c r="J170"/>
  <c r="I170"/>
  <c r="G170" s="1"/>
  <c r="J169"/>
  <c r="I169"/>
  <c r="H169" s="1"/>
  <c r="J168"/>
  <c r="I168"/>
  <c r="G168" s="1"/>
  <c r="J167"/>
  <c r="I167"/>
  <c r="G167" s="1"/>
  <c r="J166"/>
  <c r="I166"/>
  <c r="G166" s="1"/>
  <c r="J165"/>
  <c r="I165"/>
  <c r="H165" s="1"/>
  <c r="J164"/>
  <c r="I164"/>
  <c r="G164" s="1"/>
  <c r="J163"/>
  <c r="I163"/>
  <c r="H163" s="1"/>
  <c r="J162"/>
  <c r="I162"/>
  <c r="G162" s="1"/>
  <c r="J161"/>
  <c r="I161"/>
  <c r="H161" s="1"/>
  <c r="J160"/>
  <c r="I160"/>
  <c r="G160" s="1"/>
  <c r="J159"/>
  <c r="I159"/>
  <c r="G159" s="1"/>
  <c r="J158"/>
  <c r="I158"/>
  <c r="G158" s="1"/>
  <c r="J157"/>
  <c r="I157"/>
  <c r="H157" s="1"/>
  <c r="J156"/>
  <c r="I156"/>
  <c r="G156" s="1"/>
  <c r="J155"/>
  <c r="I155"/>
  <c r="H155" s="1"/>
  <c r="J154"/>
  <c r="I154"/>
  <c r="G154" s="1"/>
  <c r="J153"/>
  <c r="I153"/>
  <c r="H153" s="1"/>
  <c r="J152"/>
  <c r="I152"/>
  <c r="G152" s="1"/>
  <c r="J151"/>
  <c r="I151"/>
  <c r="G151" s="1"/>
  <c r="J150"/>
  <c r="I150"/>
  <c r="G150" s="1"/>
  <c r="J149"/>
  <c r="I149"/>
  <c r="H149" s="1"/>
  <c r="J148"/>
  <c r="I148"/>
  <c r="G148" s="1"/>
  <c r="J147"/>
  <c r="I147"/>
  <c r="H147" s="1"/>
  <c r="J146"/>
  <c r="I146"/>
  <c r="G146" s="1"/>
  <c r="J145"/>
  <c r="I145"/>
  <c r="G145" s="1"/>
  <c r="J144"/>
  <c r="I144"/>
  <c r="G144" s="1"/>
  <c r="J143"/>
  <c r="I143"/>
  <c r="G143" s="1"/>
  <c r="H143"/>
  <c r="J142"/>
  <c r="I142"/>
  <c r="G142" s="1"/>
  <c r="J141"/>
  <c r="I141"/>
  <c r="H141" s="1"/>
  <c r="J140"/>
  <c r="I140"/>
  <c r="G140" s="1"/>
  <c r="J139"/>
  <c r="I139"/>
  <c r="H139" s="1"/>
  <c r="J138"/>
  <c r="I138"/>
  <c r="G138" s="1"/>
  <c r="J137"/>
  <c r="I137"/>
  <c r="H137" s="1"/>
  <c r="J136"/>
  <c r="I136"/>
  <c r="G136" s="1"/>
  <c r="J135"/>
  <c r="I135"/>
  <c r="G135" s="1"/>
  <c r="J134"/>
  <c r="I134"/>
  <c r="G134" s="1"/>
  <c r="J133"/>
  <c r="I133"/>
  <c r="H133" s="1"/>
  <c r="J132"/>
  <c r="I132"/>
  <c r="G132" s="1"/>
  <c r="J131"/>
  <c r="I131"/>
  <c r="H131" s="1"/>
  <c r="J130"/>
  <c r="I130"/>
  <c r="G130" s="1"/>
  <c r="J129"/>
  <c r="I129"/>
  <c r="H129" s="1"/>
  <c r="J128"/>
  <c r="I128"/>
  <c r="G128" s="1"/>
  <c r="J127"/>
  <c r="I127"/>
  <c r="G127" s="1"/>
  <c r="H127"/>
  <c r="J126"/>
  <c r="I126"/>
  <c r="G126" s="1"/>
  <c r="J125"/>
  <c r="I125"/>
  <c r="H125" s="1"/>
  <c r="J124"/>
  <c r="I124"/>
  <c r="G124" s="1"/>
  <c r="J123"/>
  <c r="I123"/>
  <c r="H123" s="1"/>
  <c r="J122"/>
  <c r="I122"/>
  <c r="G122" s="1"/>
  <c r="J121"/>
  <c r="I121"/>
  <c r="H121" s="1"/>
  <c r="J120"/>
  <c r="I120"/>
  <c r="G120" s="1"/>
  <c r="J119"/>
  <c r="I119"/>
  <c r="G119" s="1"/>
  <c r="J118"/>
  <c r="I118"/>
  <c r="G118" s="1"/>
  <c r="J117"/>
  <c r="I117"/>
  <c r="H117" s="1"/>
  <c r="J116"/>
  <c r="I116"/>
  <c r="G116" s="1"/>
  <c r="J115"/>
  <c r="I115"/>
  <c r="H115" s="1"/>
  <c r="J114"/>
  <c r="I114"/>
  <c r="G114" s="1"/>
  <c r="J113"/>
  <c r="I113"/>
  <c r="G113" s="1"/>
  <c r="J112"/>
  <c r="I112"/>
  <c r="G112" s="1"/>
  <c r="J111"/>
  <c r="I111"/>
  <c r="G111" s="1"/>
  <c r="J110"/>
  <c r="I110"/>
  <c r="G110" s="1"/>
  <c r="J109"/>
  <c r="I109"/>
  <c r="H109" s="1"/>
  <c r="J108"/>
  <c r="I108"/>
  <c r="G108" s="1"/>
  <c r="J107"/>
  <c r="I107"/>
  <c r="H107" s="1"/>
  <c r="J106"/>
  <c r="I106"/>
  <c r="G106" s="1"/>
  <c r="J105"/>
  <c r="I105"/>
  <c r="H105" s="1"/>
  <c r="J104"/>
  <c r="I104"/>
  <c r="G104" s="1"/>
  <c r="J103"/>
  <c r="I103"/>
  <c r="G103" s="1"/>
  <c r="J102"/>
  <c r="I102"/>
  <c r="G102" s="1"/>
  <c r="J101"/>
  <c r="I101"/>
  <c r="H101" s="1"/>
  <c r="J100"/>
  <c r="I100"/>
  <c r="H100" s="1"/>
  <c r="J99"/>
  <c r="I99"/>
  <c r="G99" s="1"/>
  <c r="J98"/>
  <c r="I98"/>
  <c r="H98" s="1"/>
  <c r="J97"/>
  <c r="I97"/>
  <c r="H97" s="1"/>
  <c r="J96"/>
  <c r="I96"/>
  <c r="H96" s="1"/>
  <c r="J95"/>
  <c r="I95"/>
  <c r="G95" s="1"/>
  <c r="J94"/>
  <c r="I94"/>
  <c r="H94" s="1"/>
  <c r="J93"/>
  <c r="I93"/>
  <c r="G93" s="1"/>
  <c r="J92"/>
  <c r="I92"/>
  <c r="H92" s="1"/>
  <c r="J91"/>
  <c r="I91"/>
  <c r="H91" s="1"/>
  <c r="J90"/>
  <c r="I90"/>
  <c r="H90" s="1"/>
  <c r="J89"/>
  <c r="I89"/>
  <c r="H89" s="1"/>
  <c r="J88"/>
  <c r="I88"/>
  <c r="H88" s="1"/>
  <c r="J87"/>
  <c r="I87"/>
  <c r="H87" s="1"/>
  <c r="J86"/>
  <c r="I86"/>
  <c r="H86" s="1"/>
  <c r="J85"/>
  <c r="I85"/>
  <c r="G85" s="1"/>
  <c r="H85"/>
  <c r="J84"/>
  <c r="I84"/>
  <c r="H84" s="1"/>
  <c r="J83"/>
  <c r="I83"/>
  <c r="G83" s="1"/>
  <c r="J82"/>
  <c r="I82"/>
  <c r="H82" s="1"/>
  <c r="J81"/>
  <c r="I81"/>
  <c r="H81" s="1"/>
  <c r="J80"/>
  <c r="I80"/>
  <c r="H80" s="1"/>
  <c r="J79"/>
  <c r="I79"/>
  <c r="G79" s="1"/>
  <c r="J78"/>
  <c r="I78"/>
  <c r="H78" s="1"/>
  <c r="J77"/>
  <c r="I77"/>
  <c r="G77" s="1"/>
  <c r="H77"/>
  <c r="J76"/>
  <c r="I76"/>
  <c r="H76" s="1"/>
  <c r="J75"/>
  <c r="I75"/>
  <c r="G75" s="1"/>
  <c r="J74"/>
  <c r="I74"/>
  <c r="H74" s="1"/>
  <c r="J73"/>
  <c r="I73"/>
  <c r="G73" s="1"/>
  <c r="J72"/>
  <c r="I72"/>
  <c r="H72" s="1"/>
  <c r="J71"/>
  <c r="I71"/>
  <c r="H71" s="1"/>
  <c r="J70"/>
  <c r="I70"/>
  <c r="H70" s="1"/>
  <c r="J69"/>
  <c r="I69"/>
  <c r="G69" s="1"/>
  <c r="J68"/>
  <c r="I68"/>
  <c r="H68" s="1"/>
  <c r="J67"/>
  <c r="I67"/>
  <c r="G67" s="1"/>
  <c r="J66"/>
  <c r="I66"/>
  <c r="H66" s="1"/>
  <c r="J65"/>
  <c r="I65"/>
  <c r="G65" s="1"/>
  <c r="J64"/>
  <c r="I64"/>
  <c r="H64" s="1"/>
  <c r="J63"/>
  <c r="I63"/>
  <c r="G63" s="1"/>
  <c r="J62"/>
  <c r="I62"/>
  <c r="H62" s="1"/>
  <c r="J61"/>
  <c r="I61"/>
  <c r="G61" s="1"/>
  <c r="J60"/>
  <c r="I60"/>
  <c r="H60" s="1"/>
  <c r="J59"/>
  <c r="I59"/>
  <c r="G59" s="1"/>
  <c r="J58"/>
  <c r="I58"/>
  <c r="H58" s="1"/>
  <c r="J57"/>
  <c r="I57"/>
  <c r="H57" s="1"/>
  <c r="J56"/>
  <c r="I56"/>
  <c r="H56" s="1"/>
  <c r="J55"/>
  <c r="I55"/>
  <c r="H55" s="1"/>
  <c r="J54"/>
  <c r="I54"/>
  <c r="H54" s="1"/>
  <c r="J53"/>
  <c r="I53"/>
  <c r="G53" s="1"/>
  <c r="H53"/>
  <c r="J52"/>
  <c r="I52"/>
  <c r="H52" s="1"/>
  <c r="J51"/>
  <c r="I51"/>
  <c r="G51" s="1"/>
  <c r="J50"/>
  <c r="I50"/>
  <c r="H50" s="1"/>
  <c r="J49"/>
  <c r="I49"/>
  <c r="G49" s="1"/>
  <c r="J48"/>
  <c r="I48"/>
  <c r="H48" s="1"/>
  <c r="J47"/>
  <c r="I47"/>
  <c r="G47" s="1"/>
  <c r="J46"/>
  <c r="I46"/>
  <c r="H46" s="1"/>
  <c r="J45"/>
  <c r="I45"/>
  <c r="G45" s="1"/>
  <c r="H45"/>
  <c r="J44"/>
  <c r="I44"/>
  <c r="H44" s="1"/>
  <c r="J43"/>
  <c r="I43"/>
  <c r="G43" s="1"/>
  <c r="J42"/>
  <c r="I42"/>
  <c r="H42" s="1"/>
  <c r="J41"/>
  <c r="I41"/>
  <c r="H41" s="1"/>
  <c r="J40"/>
  <c r="I40"/>
  <c r="H40" s="1"/>
  <c r="J39"/>
  <c r="I39"/>
  <c r="H39" s="1"/>
  <c r="J38"/>
  <c r="I38"/>
  <c r="H38" s="1"/>
  <c r="J37"/>
  <c r="I37"/>
  <c r="G37" s="1"/>
  <c r="J36"/>
  <c r="I36"/>
  <c r="H36" s="1"/>
  <c r="J35"/>
  <c r="I35"/>
  <c r="G35" s="1"/>
  <c r="J34"/>
  <c r="I34"/>
  <c r="H34" s="1"/>
  <c r="J33"/>
  <c r="I33"/>
  <c r="G33" s="1"/>
  <c r="J32"/>
  <c r="I32"/>
  <c r="H32" s="1"/>
  <c r="J31"/>
  <c r="I31"/>
  <c r="G31" s="1"/>
  <c r="J30"/>
  <c r="I30"/>
  <c r="H30" s="1"/>
  <c r="J29"/>
  <c r="I29"/>
  <c r="G29" s="1"/>
  <c r="J28"/>
  <c r="I28"/>
  <c r="H28" s="1"/>
  <c r="J27"/>
  <c r="I27"/>
  <c r="G27" s="1"/>
  <c r="J26"/>
  <c r="I26"/>
  <c r="H26" s="1"/>
  <c r="J25"/>
  <c r="I25"/>
  <c r="H25" s="1"/>
  <c r="J24"/>
  <c r="I24"/>
  <c r="H24" s="1"/>
  <c r="J23"/>
  <c r="I23"/>
  <c r="H23" s="1"/>
  <c r="J22"/>
  <c r="I22"/>
  <c r="H22" s="1"/>
  <c r="J21"/>
  <c r="I21"/>
  <c r="G21" s="1"/>
  <c r="H21"/>
  <c r="J20"/>
  <c r="I20"/>
  <c r="H20" s="1"/>
  <c r="J19"/>
  <c r="I19"/>
  <c r="G19" s="1"/>
  <c r="J18"/>
  <c r="I18"/>
  <c r="H18" s="1"/>
  <c r="J17"/>
  <c r="I17"/>
  <c r="H17" s="1"/>
  <c r="J16"/>
  <c r="I16"/>
  <c r="H16" s="1"/>
  <c r="J15"/>
  <c r="I15"/>
  <c r="G15" s="1"/>
  <c r="J14"/>
  <c r="I14"/>
  <c r="H14" s="1"/>
  <c r="J13"/>
  <c r="I13"/>
  <c r="G13" s="1"/>
  <c r="H13"/>
  <c r="J12"/>
  <c r="I12"/>
  <c r="H12" s="1"/>
  <c r="J11"/>
  <c r="I11"/>
  <c r="G11" s="1"/>
  <c r="J10"/>
  <c r="I10"/>
  <c r="H10" s="1"/>
  <c r="G6"/>
  <c r="A3"/>
  <c r="A2"/>
  <c r="H37" l="1"/>
  <c r="H69"/>
  <c r="H111"/>
  <c r="H175"/>
  <c r="H233"/>
  <c r="H29"/>
  <c r="H61"/>
  <c r="H95"/>
  <c r="H159"/>
  <c r="H221"/>
  <c r="H253"/>
  <c r="K13" i="25"/>
  <c r="G259" i="134"/>
  <c r="G193"/>
  <c r="G105"/>
  <c r="G41"/>
  <c r="H33"/>
  <c r="H65"/>
  <c r="H135"/>
  <c r="H199"/>
  <c r="H239"/>
  <c r="G257"/>
  <c r="G185"/>
  <c r="G97"/>
  <c r="G169"/>
  <c r="G89"/>
  <c r="G25"/>
  <c r="H73"/>
  <c r="H151"/>
  <c r="H219"/>
  <c r="H251"/>
  <c r="G241"/>
  <c r="G161"/>
  <c r="G81"/>
  <c r="G17"/>
  <c r="G153"/>
  <c r="H49"/>
  <c r="H103"/>
  <c r="H167"/>
  <c r="H223"/>
  <c r="H255"/>
  <c r="G225"/>
  <c r="G137"/>
  <c r="G129"/>
  <c r="G57"/>
  <c r="H119"/>
  <c r="H235"/>
  <c r="G201"/>
  <c r="G121"/>
  <c r="H15"/>
  <c r="H31"/>
  <c r="H47"/>
  <c r="H63"/>
  <c r="H79"/>
  <c r="H99"/>
  <c r="H113"/>
  <c r="H145"/>
  <c r="H177"/>
  <c r="H209"/>
  <c r="H229"/>
  <c r="H245"/>
  <c r="G258"/>
  <c r="G250"/>
  <c r="G242"/>
  <c r="G234"/>
  <c r="G226"/>
  <c r="G218"/>
  <c r="G210"/>
  <c r="G98"/>
  <c r="G90"/>
  <c r="G82"/>
  <c r="G74"/>
  <c r="G66"/>
  <c r="G58"/>
  <c r="G50"/>
  <c r="G42"/>
  <c r="G34"/>
  <c r="G26"/>
  <c r="G18"/>
  <c r="H19"/>
  <c r="H35"/>
  <c r="H51"/>
  <c r="H67"/>
  <c r="H83"/>
  <c r="H93"/>
  <c r="G256"/>
  <c r="G248"/>
  <c r="G240"/>
  <c r="G232"/>
  <c r="G224"/>
  <c r="G216"/>
  <c r="G208"/>
  <c r="G96"/>
  <c r="G88"/>
  <c r="G80"/>
  <c r="G72"/>
  <c r="G64"/>
  <c r="G56"/>
  <c r="G48"/>
  <c r="G40"/>
  <c r="G32"/>
  <c r="G24"/>
  <c r="G16"/>
  <c r="H207"/>
  <c r="H227"/>
  <c r="H243"/>
  <c r="G247"/>
  <c r="G231"/>
  <c r="G215"/>
  <c r="G183"/>
  <c r="G87"/>
  <c r="G71"/>
  <c r="G55"/>
  <c r="G39"/>
  <c r="G23"/>
  <c r="G254"/>
  <c r="G246"/>
  <c r="G238"/>
  <c r="G230"/>
  <c r="G222"/>
  <c r="G214"/>
  <c r="G94"/>
  <c r="G86"/>
  <c r="G78"/>
  <c r="G70"/>
  <c r="G62"/>
  <c r="G54"/>
  <c r="G46"/>
  <c r="G38"/>
  <c r="G30"/>
  <c r="G22"/>
  <c r="G14"/>
  <c r="G213"/>
  <c r="G205"/>
  <c r="G197"/>
  <c r="G189"/>
  <c r="G181"/>
  <c r="G173"/>
  <c r="G165"/>
  <c r="G157"/>
  <c r="G149"/>
  <c r="G141"/>
  <c r="G133"/>
  <c r="G125"/>
  <c r="G117"/>
  <c r="G109"/>
  <c r="G101"/>
  <c r="H11"/>
  <c r="H27"/>
  <c r="H43"/>
  <c r="H59"/>
  <c r="H75"/>
  <c r="G10"/>
  <c r="G252"/>
  <c r="G244"/>
  <c r="G236"/>
  <c r="G228"/>
  <c r="G220"/>
  <c r="G212"/>
  <c r="G100"/>
  <c r="G92"/>
  <c r="G84"/>
  <c r="G76"/>
  <c r="G68"/>
  <c r="G60"/>
  <c r="G52"/>
  <c r="G44"/>
  <c r="G36"/>
  <c r="G28"/>
  <c r="G20"/>
  <c r="G12"/>
  <c r="G211"/>
  <c r="G203"/>
  <c r="G195"/>
  <c r="G187"/>
  <c r="G179"/>
  <c r="G171"/>
  <c r="G163"/>
  <c r="G155"/>
  <c r="G147"/>
  <c r="G139"/>
  <c r="G131"/>
  <c r="G123"/>
  <c r="G115"/>
  <c r="G107"/>
  <c r="G91"/>
  <c r="H108"/>
  <c r="H116"/>
  <c r="H124"/>
  <c r="H132"/>
  <c r="H140"/>
  <c r="H148"/>
  <c r="H156"/>
  <c r="H164"/>
  <c r="H172"/>
  <c r="H180"/>
  <c r="H188"/>
  <c r="H196"/>
  <c r="H204"/>
  <c r="H106"/>
  <c r="H114"/>
  <c r="H122"/>
  <c r="H130"/>
  <c r="H138"/>
  <c r="H146"/>
  <c r="H154"/>
  <c r="H162"/>
  <c r="H170"/>
  <c r="H178"/>
  <c r="H186"/>
  <c r="H194"/>
  <c r="H202"/>
  <c r="H104"/>
  <c r="H112"/>
  <c r="H120"/>
  <c r="H128"/>
  <c r="H136"/>
  <c r="H144"/>
  <c r="H152"/>
  <c r="H160"/>
  <c r="H168"/>
  <c r="H176"/>
  <c r="H184"/>
  <c r="H192"/>
  <c r="H200"/>
  <c r="H102"/>
  <c r="H110"/>
  <c r="H118"/>
  <c r="H126"/>
  <c r="H134"/>
  <c r="H142"/>
  <c r="H150"/>
  <c r="H158"/>
  <c r="H166"/>
  <c r="H174"/>
  <c r="H182"/>
  <c r="H190"/>
  <c r="H198"/>
  <c r="H206"/>
  <c r="G9" l="1"/>
  <c r="H9"/>
  <c r="D11" i="133"/>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10"/>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21"/>
  <c r="E21"/>
  <c r="F20"/>
  <c r="E20"/>
  <c r="F19"/>
  <c r="E19"/>
  <c r="F18"/>
  <c r="E18"/>
  <c r="F17"/>
  <c r="E17"/>
  <c r="F16"/>
  <c r="E16"/>
  <c r="F15"/>
  <c r="E15"/>
  <c r="F14"/>
  <c r="E14"/>
  <c r="F13"/>
  <c r="E13"/>
  <c r="F12"/>
  <c r="E12"/>
  <c r="F11"/>
  <c r="E11"/>
  <c r="F10"/>
  <c r="E10"/>
  <c r="D6"/>
  <c r="A3"/>
  <c r="A2"/>
  <c r="E11" i="132"/>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E6"/>
  <c r="A3"/>
  <c r="A2"/>
  <c r="E11" i="13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E6"/>
  <c r="A3"/>
  <c r="A2"/>
  <c r="E11" i="130"/>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E6"/>
  <c r="A3"/>
  <c r="A2"/>
  <c r="F11" i="128"/>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10"/>
  <c r="D9" i="133" l="1"/>
  <c r="C71" i="82" s="1"/>
  <c r="E9" i="132"/>
  <c r="C70" i="82" s="1"/>
  <c r="E9" i="131"/>
  <c r="C69" i="82" s="1"/>
  <c r="E9" i="130"/>
  <c r="C68" i="82" s="1"/>
  <c r="E11" i="129"/>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E6"/>
  <c r="A3"/>
  <c r="A2"/>
  <c r="A3" i="128"/>
  <c r="A2"/>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H11"/>
  <c r="G11"/>
  <c r="H10"/>
  <c r="G10"/>
  <c r="F6"/>
  <c r="E9" i="129" l="1"/>
  <c r="C66" i="82" s="1"/>
  <c r="F9" i="128"/>
  <c r="C67" i="82" s="1"/>
  <c r="F15" i="127" l="1"/>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F14" s="1"/>
  <c r="G13"/>
  <c r="F13" s="1"/>
  <c r="G12"/>
  <c r="F12" s="1"/>
  <c r="F6"/>
  <c r="A3"/>
  <c r="A2"/>
  <c r="E14" i="126"/>
  <c r="E13"/>
  <c r="E12"/>
  <c r="E11"/>
  <c r="E6"/>
  <c r="A3"/>
  <c r="A2"/>
  <c r="F11" i="127" l="1"/>
  <c r="C65" i="82" s="1"/>
  <c r="G11" i="127"/>
  <c r="E15" i="126"/>
  <c r="C64" i="82" s="1"/>
  <c r="H10" i="49" l="1"/>
  <c r="F11" i="125"/>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10"/>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H11"/>
  <c r="G11"/>
  <c r="H10"/>
  <c r="G10"/>
  <c r="F6"/>
  <c r="F9" l="1"/>
  <c r="C62" i="82" s="1"/>
  <c r="G109" i="124"/>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I108"/>
  <c r="H108"/>
  <c r="G108" s="1"/>
  <c r="I107"/>
  <c r="H107"/>
  <c r="G107" s="1"/>
  <c r="I106"/>
  <c r="H106"/>
  <c r="G106" s="1"/>
  <c r="I105"/>
  <c r="H105"/>
  <c r="G105" s="1"/>
  <c r="I104"/>
  <c r="H104"/>
  <c r="G104" s="1"/>
  <c r="I103"/>
  <c r="H103"/>
  <c r="G103" s="1"/>
  <c r="I102"/>
  <c r="H102"/>
  <c r="G102" s="1"/>
  <c r="I101"/>
  <c r="H101"/>
  <c r="G101" s="1"/>
  <c r="I100"/>
  <c r="H100"/>
  <c r="G100" s="1"/>
  <c r="I99"/>
  <c r="H99"/>
  <c r="G99" s="1"/>
  <c r="I98"/>
  <c r="H98"/>
  <c r="G98" s="1"/>
  <c r="I97"/>
  <c r="H97"/>
  <c r="G97" s="1"/>
  <c r="I96"/>
  <c r="H96"/>
  <c r="G96" s="1"/>
  <c r="I95"/>
  <c r="H95"/>
  <c r="G95" s="1"/>
  <c r="I94"/>
  <c r="H94"/>
  <c r="G94" s="1"/>
  <c r="I93"/>
  <c r="H93"/>
  <c r="G93" s="1"/>
  <c r="I92"/>
  <c r="H92"/>
  <c r="G92" s="1"/>
  <c r="I91"/>
  <c r="H91"/>
  <c r="G91" s="1"/>
  <c r="I90"/>
  <c r="H90"/>
  <c r="G90" s="1"/>
  <c r="I89"/>
  <c r="H89"/>
  <c r="G89" s="1"/>
  <c r="I88"/>
  <c r="H88"/>
  <c r="G88" s="1"/>
  <c r="I87"/>
  <c r="H87"/>
  <c r="G87" s="1"/>
  <c r="I86"/>
  <c r="H86"/>
  <c r="G86" s="1"/>
  <c r="I85"/>
  <c r="H85"/>
  <c r="G85" s="1"/>
  <c r="I84"/>
  <c r="H84"/>
  <c r="G84" s="1"/>
  <c r="I83"/>
  <c r="H83"/>
  <c r="G83" s="1"/>
  <c r="I82"/>
  <c r="H82"/>
  <c r="G82" s="1"/>
  <c r="I81"/>
  <c r="H81"/>
  <c r="G81" s="1"/>
  <c r="I80"/>
  <c r="H80"/>
  <c r="G80" s="1"/>
  <c r="I79"/>
  <c r="H79"/>
  <c r="G79" s="1"/>
  <c r="I78"/>
  <c r="H78"/>
  <c r="G78" s="1"/>
  <c r="I77"/>
  <c r="H77"/>
  <c r="G77" s="1"/>
  <c r="I76"/>
  <c r="H76"/>
  <c r="G76" s="1"/>
  <c r="I75"/>
  <c r="H75"/>
  <c r="G75" s="1"/>
  <c r="I74"/>
  <c r="H74"/>
  <c r="G74" s="1"/>
  <c r="I73"/>
  <c r="H73"/>
  <c r="G73" s="1"/>
  <c r="I72"/>
  <c r="H72"/>
  <c r="G72" s="1"/>
  <c r="I71"/>
  <c r="H71"/>
  <c r="G71" s="1"/>
  <c r="I70"/>
  <c r="H70"/>
  <c r="G70" s="1"/>
  <c r="I69"/>
  <c r="H69"/>
  <c r="G69" s="1"/>
  <c r="I68"/>
  <c r="H68"/>
  <c r="G68" s="1"/>
  <c r="I67"/>
  <c r="H67"/>
  <c r="G67" s="1"/>
  <c r="I66"/>
  <c r="H66"/>
  <c r="G66" s="1"/>
  <c r="I65"/>
  <c r="H65"/>
  <c r="G65" s="1"/>
  <c r="I64"/>
  <c r="H64"/>
  <c r="G64" s="1"/>
  <c r="I63"/>
  <c r="H63"/>
  <c r="G63" s="1"/>
  <c r="I62"/>
  <c r="H62"/>
  <c r="G62" s="1"/>
  <c r="I61"/>
  <c r="H61"/>
  <c r="G61" s="1"/>
  <c r="I60"/>
  <c r="H60"/>
  <c r="G60" s="1"/>
  <c r="I59"/>
  <c r="H59"/>
  <c r="G59" s="1"/>
  <c r="I58"/>
  <c r="H58"/>
  <c r="G58" s="1"/>
  <c r="I57"/>
  <c r="H57"/>
  <c r="G57" s="1"/>
  <c r="I56"/>
  <c r="H56"/>
  <c r="G56" s="1"/>
  <c r="I55"/>
  <c r="H55"/>
  <c r="G55" s="1"/>
  <c r="I54"/>
  <c r="H54"/>
  <c r="G54" s="1"/>
  <c r="I53"/>
  <c r="H53"/>
  <c r="G53" s="1"/>
  <c r="I52"/>
  <c r="H52"/>
  <c r="G52" s="1"/>
  <c r="I51"/>
  <c r="H51"/>
  <c r="G51" s="1"/>
  <c r="I50"/>
  <c r="H50"/>
  <c r="G50" s="1"/>
  <c r="I49"/>
  <c r="H49"/>
  <c r="G49" s="1"/>
  <c r="I48"/>
  <c r="H48"/>
  <c r="G48" s="1"/>
  <c r="I47"/>
  <c r="H47"/>
  <c r="G47" s="1"/>
  <c r="I46"/>
  <c r="H46"/>
  <c r="G46" s="1"/>
  <c r="I45"/>
  <c r="H45"/>
  <c r="G45" s="1"/>
  <c r="I44"/>
  <c r="H44"/>
  <c r="G44" s="1"/>
  <c r="I43"/>
  <c r="H43"/>
  <c r="G43" s="1"/>
  <c r="I42"/>
  <c r="H42"/>
  <c r="G42" s="1"/>
  <c r="I41"/>
  <c r="H41"/>
  <c r="G41" s="1"/>
  <c r="I40"/>
  <c r="H40"/>
  <c r="G40" s="1"/>
  <c r="I39"/>
  <c r="H39"/>
  <c r="G39" s="1"/>
  <c r="I38"/>
  <c r="H38"/>
  <c r="G38" s="1"/>
  <c r="I37"/>
  <c r="H37"/>
  <c r="G37" s="1"/>
  <c r="I36"/>
  <c r="H36"/>
  <c r="G36" s="1"/>
  <c r="I35"/>
  <c r="H35"/>
  <c r="G35" s="1"/>
  <c r="I34"/>
  <c r="H34"/>
  <c r="G34" s="1"/>
  <c r="I33"/>
  <c r="H33"/>
  <c r="G33" s="1"/>
  <c r="I32"/>
  <c r="H32"/>
  <c r="G32" s="1"/>
  <c r="I31"/>
  <c r="H31"/>
  <c r="G31" s="1"/>
  <c r="I30"/>
  <c r="H30"/>
  <c r="G30" s="1"/>
  <c r="I29"/>
  <c r="H29"/>
  <c r="G29" s="1"/>
  <c r="I28"/>
  <c r="H28"/>
  <c r="G28" s="1"/>
  <c r="I27"/>
  <c r="H27"/>
  <c r="G27" s="1"/>
  <c r="I26"/>
  <c r="H26"/>
  <c r="G26" s="1"/>
  <c r="I25"/>
  <c r="H25"/>
  <c r="G25" s="1"/>
  <c r="I24"/>
  <c r="H24"/>
  <c r="G24" s="1"/>
  <c r="I23"/>
  <c r="H23"/>
  <c r="G23" s="1"/>
  <c r="I22"/>
  <c r="H22"/>
  <c r="G22" s="1"/>
  <c r="I21"/>
  <c r="H21"/>
  <c r="G21" s="1"/>
  <c r="I20"/>
  <c r="H20"/>
  <c r="G20" s="1"/>
  <c r="I19"/>
  <c r="H19"/>
  <c r="G19" s="1"/>
  <c r="I18"/>
  <c r="H18"/>
  <c r="G18" s="1"/>
  <c r="I17"/>
  <c r="H17"/>
  <c r="G17" s="1"/>
  <c r="I16"/>
  <c r="H16"/>
  <c r="G16" s="1"/>
  <c r="I15"/>
  <c r="H15"/>
  <c r="G15" s="1"/>
  <c r="I14"/>
  <c r="H14"/>
  <c r="G14" s="1"/>
  <c r="I13"/>
  <c r="H13"/>
  <c r="G13" s="1"/>
  <c r="I12"/>
  <c r="H12"/>
  <c r="G12" s="1"/>
  <c r="I11"/>
  <c r="H11"/>
  <c r="G11" s="1"/>
  <c r="I10"/>
  <c r="H10"/>
  <c r="G10" s="1"/>
  <c r="G6"/>
  <c r="D11" i="123"/>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10"/>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21"/>
  <c r="E21"/>
  <c r="F20"/>
  <c r="E20"/>
  <c r="F19"/>
  <c r="E19"/>
  <c r="F18"/>
  <c r="E18"/>
  <c r="F17"/>
  <c r="E17"/>
  <c r="F16"/>
  <c r="E16"/>
  <c r="F15"/>
  <c r="E15"/>
  <c r="F14"/>
  <c r="E14"/>
  <c r="F13"/>
  <c r="E13"/>
  <c r="F12"/>
  <c r="E12"/>
  <c r="F11"/>
  <c r="E11"/>
  <c r="F10"/>
  <c r="E10"/>
  <c r="D6"/>
  <c r="G109" i="122"/>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I108"/>
  <c r="H108"/>
  <c r="G108" s="1"/>
  <c r="I107"/>
  <c r="H107"/>
  <c r="G107" s="1"/>
  <c r="I106"/>
  <c r="H106"/>
  <c r="G106" s="1"/>
  <c r="I105"/>
  <c r="H105"/>
  <c r="G105" s="1"/>
  <c r="I104"/>
  <c r="H104"/>
  <c r="G104" s="1"/>
  <c r="I103"/>
  <c r="H103"/>
  <c r="G103" s="1"/>
  <c r="I102"/>
  <c r="H102"/>
  <c r="G102" s="1"/>
  <c r="I101"/>
  <c r="H101"/>
  <c r="G101" s="1"/>
  <c r="I100"/>
  <c r="H100"/>
  <c r="G100" s="1"/>
  <c r="I99"/>
  <c r="H99"/>
  <c r="G99" s="1"/>
  <c r="I98"/>
  <c r="H98"/>
  <c r="G98" s="1"/>
  <c r="I97"/>
  <c r="H97"/>
  <c r="G97" s="1"/>
  <c r="I96"/>
  <c r="H96"/>
  <c r="G96" s="1"/>
  <c r="I95"/>
  <c r="H95"/>
  <c r="G95" s="1"/>
  <c r="I94"/>
  <c r="H94"/>
  <c r="G94" s="1"/>
  <c r="I93"/>
  <c r="H93"/>
  <c r="G93" s="1"/>
  <c r="I92"/>
  <c r="H92"/>
  <c r="G92" s="1"/>
  <c r="I91"/>
  <c r="H91"/>
  <c r="G91" s="1"/>
  <c r="I90"/>
  <c r="H90"/>
  <c r="G90" s="1"/>
  <c r="I89"/>
  <c r="H89"/>
  <c r="G89" s="1"/>
  <c r="I88"/>
  <c r="H88"/>
  <c r="G88" s="1"/>
  <c r="I87"/>
  <c r="H87"/>
  <c r="G87" s="1"/>
  <c r="I86"/>
  <c r="H86"/>
  <c r="G86" s="1"/>
  <c r="I85"/>
  <c r="H85"/>
  <c r="G85" s="1"/>
  <c r="I84"/>
  <c r="H84"/>
  <c r="G84" s="1"/>
  <c r="I83"/>
  <c r="H83"/>
  <c r="G83" s="1"/>
  <c r="I82"/>
  <c r="H82"/>
  <c r="G82" s="1"/>
  <c r="I81"/>
  <c r="H81"/>
  <c r="G81" s="1"/>
  <c r="I80"/>
  <c r="H80"/>
  <c r="G80" s="1"/>
  <c r="I79"/>
  <c r="H79"/>
  <c r="G79" s="1"/>
  <c r="I78"/>
  <c r="H78"/>
  <c r="G78" s="1"/>
  <c r="I77"/>
  <c r="H77"/>
  <c r="G77" s="1"/>
  <c r="I76"/>
  <c r="H76"/>
  <c r="G76" s="1"/>
  <c r="I75"/>
  <c r="H75"/>
  <c r="G75" s="1"/>
  <c r="I74"/>
  <c r="H74"/>
  <c r="G74" s="1"/>
  <c r="I73"/>
  <c r="H73"/>
  <c r="G73" s="1"/>
  <c r="I72"/>
  <c r="H72"/>
  <c r="G72" s="1"/>
  <c r="I71"/>
  <c r="H71"/>
  <c r="G71" s="1"/>
  <c r="I70"/>
  <c r="H70"/>
  <c r="G70" s="1"/>
  <c r="I69"/>
  <c r="H69"/>
  <c r="G69" s="1"/>
  <c r="I68"/>
  <c r="H68"/>
  <c r="G68" s="1"/>
  <c r="I67"/>
  <c r="H67"/>
  <c r="G67" s="1"/>
  <c r="I66"/>
  <c r="H66"/>
  <c r="G66" s="1"/>
  <c r="I65"/>
  <c r="H65"/>
  <c r="G65" s="1"/>
  <c r="I64"/>
  <c r="H64"/>
  <c r="G64" s="1"/>
  <c r="I63"/>
  <c r="H63"/>
  <c r="G63" s="1"/>
  <c r="I62"/>
  <c r="H62"/>
  <c r="G62" s="1"/>
  <c r="I61"/>
  <c r="H61"/>
  <c r="G61" s="1"/>
  <c r="I60"/>
  <c r="H60"/>
  <c r="G60" s="1"/>
  <c r="I59"/>
  <c r="H59"/>
  <c r="G59" s="1"/>
  <c r="I58"/>
  <c r="H58"/>
  <c r="G58" s="1"/>
  <c r="I57"/>
  <c r="H57"/>
  <c r="G57" s="1"/>
  <c r="I56"/>
  <c r="H56"/>
  <c r="G56" s="1"/>
  <c r="I55"/>
  <c r="H55"/>
  <c r="G55" s="1"/>
  <c r="I54"/>
  <c r="H54"/>
  <c r="G54" s="1"/>
  <c r="I53"/>
  <c r="H53"/>
  <c r="G53" s="1"/>
  <c r="I52"/>
  <c r="H52"/>
  <c r="G52" s="1"/>
  <c r="I51"/>
  <c r="H51"/>
  <c r="G51" s="1"/>
  <c r="I50"/>
  <c r="H50"/>
  <c r="G50" s="1"/>
  <c r="I49"/>
  <c r="H49"/>
  <c r="G49" s="1"/>
  <c r="I48"/>
  <c r="H48"/>
  <c r="G48" s="1"/>
  <c r="I47"/>
  <c r="H47"/>
  <c r="G47" s="1"/>
  <c r="I46"/>
  <c r="H46"/>
  <c r="G46" s="1"/>
  <c r="I45"/>
  <c r="H45"/>
  <c r="G45" s="1"/>
  <c r="I44"/>
  <c r="H44"/>
  <c r="G44" s="1"/>
  <c r="I43"/>
  <c r="H43"/>
  <c r="G43" s="1"/>
  <c r="I42"/>
  <c r="H42"/>
  <c r="G42" s="1"/>
  <c r="I41"/>
  <c r="H41"/>
  <c r="G41" s="1"/>
  <c r="I40"/>
  <c r="H40"/>
  <c r="G40" s="1"/>
  <c r="I39"/>
  <c r="H39"/>
  <c r="G39" s="1"/>
  <c r="I38"/>
  <c r="H38"/>
  <c r="G38" s="1"/>
  <c r="I37"/>
  <c r="H37"/>
  <c r="G37" s="1"/>
  <c r="I36"/>
  <c r="H36"/>
  <c r="G36" s="1"/>
  <c r="I35"/>
  <c r="H35"/>
  <c r="G35" s="1"/>
  <c r="I34"/>
  <c r="H34"/>
  <c r="G34" s="1"/>
  <c r="I33"/>
  <c r="H33"/>
  <c r="G33" s="1"/>
  <c r="I32"/>
  <c r="H32"/>
  <c r="G32" s="1"/>
  <c r="I31"/>
  <c r="H31"/>
  <c r="G31" s="1"/>
  <c r="I30"/>
  <c r="H30"/>
  <c r="G30" s="1"/>
  <c r="I29"/>
  <c r="H29"/>
  <c r="G29" s="1"/>
  <c r="I28"/>
  <c r="H28"/>
  <c r="G28" s="1"/>
  <c r="I27"/>
  <c r="H27"/>
  <c r="G27" s="1"/>
  <c r="I26"/>
  <c r="H26"/>
  <c r="G26" s="1"/>
  <c r="I25"/>
  <c r="H25"/>
  <c r="G25" s="1"/>
  <c r="I24"/>
  <c r="H24"/>
  <c r="G24" s="1"/>
  <c r="I23"/>
  <c r="H23"/>
  <c r="G23" s="1"/>
  <c r="I22"/>
  <c r="H22"/>
  <c r="G22" s="1"/>
  <c r="I21"/>
  <c r="H21"/>
  <c r="G21" s="1"/>
  <c r="I20"/>
  <c r="H20"/>
  <c r="G20" s="1"/>
  <c r="I19"/>
  <c r="H19"/>
  <c r="G19" s="1"/>
  <c r="I18"/>
  <c r="H18"/>
  <c r="G18" s="1"/>
  <c r="I17"/>
  <c r="H17"/>
  <c r="G17" s="1"/>
  <c r="I16"/>
  <c r="H16"/>
  <c r="G16" s="1"/>
  <c r="I15"/>
  <c r="H15"/>
  <c r="G15" s="1"/>
  <c r="I14"/>
  <c r="H14"/>
  <c r="G14" s="1"/>
  <c r="I13"/>
  <c r="H13"/>
  <c r="G13" s="1"/>
  <c r="I12"/>
  <c r="H12"/>
  <c r="G12" s="1"/>
  <c r="I11"/>
  <c r="H11"/>
  <c r="G11" s="1"/>
  <c r="I10"/>
  <c r="H10"/>
  <c r="G10" s="1"/>
  <c r="G6"/>
  <c r="I109" i="121"/>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K108"/>
  <c r="J108"/>
  <c r="I108" s="1"/>
  <c r="K107"/>
  <c r="J107"/>
  <c r="I107" s="1"/>
  <c r="K106"/>
  <c r="J106"/>
  <c r="I106" s="1"/>
  <c r="K105"/>
  <c r="J105"/>
  <c r="I105" s="1"/>
  <c r="K104"/>
  <c r="J104"/>
  <c r="I104" s="1"/>
  <c r="K103"/>
  <c r="J103"/>
  <c r="I103" s="1"/>
  <c r="K102"/>
  <c r="J102"/>
  <c r="I102" s="1"/>
  <c r="K101"/>
  <c r="J101"/>
  <c r="I101" s="1"/>
  <c r="K100"/>
  <c r="J100"/>
  <c r="I100" s="1"/>
  <c r="K99"/>
  <c r="J99"/>
  <c r="I99" s="1"/>
  <c r="K98"/>
  <c r="J98"/>
  <c r="I98" s="1"/>
  <c r="K97"/>
  <c r="J97"/>
  <c r="I97" s="1"/>
  <c r="K96"/>
  <c r="J96"/>
  <c r="I96" s="1"/>
  <c r="K95"/>
  <c r="J95"/>
  <c r="I95" s="1"/>
  <c r="K94"/>
  <c r="J94"/>
  <c r="I94" s="1"/>
  <c r="K93"/>
  <c r="J93"/>
  <c r="I93" s="1"/>
  <c r="K92"/>
  <c r="J92"/>
  <c r="I92" s="1"/>
  <c r="K91"/>
  <c r="J91"/>
  <c r="I91" s="1"/>
  <c r="K90"/>
  <c r="J90"/>
  <c r="I90" s="1"/>
  <c r="K89"/>
  <c r="J89"/>
  <c r="I89" s="1"/>
  <c r="K88"/>
  <c r="J88"/>
  <c r="I88" s="1"/>
  <c r="K87"/>
  <c r="J87"/>
  <c r="I87" s="1"/>
  <c r="K86"/>
  <c r="J86"/>
  <c r="I86" s="1"/>
  <c r="K85"/>
  <c r="J85"/>
  <c r="I85" s="1"/>
  <c r="K84"/>
  <c r="J84"/>
  <c r="I84" s="1"/>
  <c r="K83"/>
  <c r="J83"/>
  <c r="I83" s="1"/>
  <c r="K82"/>
  <c r="J82"/>
  <c r="I82" s="1"/>
  <c r="K81"/>
  <c r="J81"/>
  <c r="I81" s="1"/>
  <c r="K80"/>
  <c r="J80"/>
  <c r="I80" s="1"/>
  <c r="K79"/>
  <c r="J79"/>
  <c r="I79" s="1"/>
  <c r="K78"/>
  <c r="J78"/>
  <c r="I78" s="1"/>
  <c r="K77"/>
  <c r="J77"/>
  <c r="I77" s="1"/>
  <c r="K76"/>
  <c r="J76"/>
  <c r="I76" s="1"/>
  <c r="K75"/>
  <c r="J75"/>
  <c r="I75" s="1"/>
  <c r="K74"/>
  <c r="J74"/>
  <c r="I74" s="1"/>
  <c r="K73"/>
  <c r="J73"/>
  <c r="I73" s="1"/>
  <c r="K72"/>
  <c r="J72"/>
  <c r="I72" s="1"/>
  <c r="K71"/>
  <c r="J71"/>
  <c r="I71" s="1"/>
  <c r="K70"/>
  <c r="J70"/>
  <c r="I70" s="1"/>
  <c r="K69"/>
  <c r="J69"/>
  <c r="I69" s="1"/>
  <c r="K68"/>
  <c r="J68"/>
  <c r="I68" s="1"/>
  <c r="K67"/>
  <c r="J67"/>
  <c r="I67" s="1"/>
  <c r="K66"/>
  <c r="J66"/>
  <c r="I66" s="1"/>
  <c r="K65"/>
  <c r="J65"/>
  <c r="I65" s="1"/>
  <c r="K64"/>
  <c r="J64"/>
  <c r="I64" s="1"/>
  <c r="K63"/>
  <c r="J63"/>
  <c r="I63" s="1"/>
  <c r="K62"/>
  <c r="J62"/>
  <c r="I62" s="1"/>
  <c r="K61"/>
  <c r="J61"/>
  <c r="I61" s="1"/>
  <c r="K60"/>
  <c r="J60"/>
  <c r="I60" s="1"/>
  <c r="K59"/>
  <c r="J59"/>
  <c r="I59" s="1"/>
  <c r="K58"/>
  <c r="J58"/>
  <c r="I58" s="1"/>
  <c r="K57"/>
  <c r="J57"/>
  <c r="I57" s="1"/>
  <c r="K56"/>
  <c r="J56"/>
  <c r="I56" s="1"/>
  <c r="K55"/>
  <c r="J55"/>
  <c r="I55" s="1"/>
  <c r="K54"/>
  <c r="J54"/>
  <c r="I54" s="1"/>
  <c r="K53"/>
  <c r="J53"/>
  <c r="I53" s="1"/>
  <c r="K52"/>
  <c r="J52"/>
  <c r="I52" s="1"/>
  <c r="K51"/>
  <c r="J51"/>
  <c r="I51" s="1"/>
  <c r="K50"/>
  <c r="J50"/>
  <c r="I50" s="1"/>
  <c r="K49"/>
  <c r="J49"/>
  <c r="I49" s="1"/>
  <c r="K48"/>
  <c r="J48"/>
  <c r="I48" s="1"/>
  <c r="K47"/>
  <c r="J47"/>
  <c r="I47" s="1"/>
  <c r="K46"/>
  <c r="J46"/>
  <c r="I46" s="1"/>
  <c r="K45"/>
  <c r="J45"/>
  <c r="I45" s="1"/>
  <c r="K44"/>
  <c r="J44"/>
  <c r="I44" s="1"/>
  <c r="K43"/>
  <c r="J43"/>
  <c r="I43" s="1"/>
  <c r="K42"/>
  <c r="J42"/>
  <c r="I42" s="1"/>
  <c r="K41"/>
  <c r="J41"/>
  <c r="I41" s="1"/>
  <c r="K40"/>
  <c r="J40"/>
  <c r="I40" s="1"/>
  <c r="K39"/>
  <c r="J39"/>
  <c r="I39" s="1"/>
  <c r="K38"/>
  <c r="J38"/>
  <c r="I38" s="1"/>
  <c r="K37"/>
  <c r="J37"/>
  <c r="I37" s="1"/>
  <c r="K36"/>
  <c r="J36"/>
  <c r="I36" s="1"/>
  <c r="K35"/>
  <c r="J35"/>
  <c r="I35" s="1"/>
  <c r="K34"/>
  <c r="J34"/>
  <c r="I34" s="1"/>
  <c r="K33"/>
  <c r="J33"/>
  <c r="I33" s="1"/>
  <c r="K32"/>
  <c r="J32"/>
  <c r="I32" s="1"/>
  <c r="K31"/>
  <c r="J31"/>
  <c r="I31" s="1"/>
  <c r="K30"/>
  <c r="J30"/>
  <c r="I30" s="1"/>
  <c r="K29"/>
  <c r="J29"/>
  <c r="I29" s="1"/>
  <c r="K28"/>
  <c r="J28"/>
  <c r="I28" s="1"/>
  <c r="K27"/>
  <c r="J27"/>
  <c r="I27" s="1"/>
  <c r="K26"/>
  <c r="J26"/>
  <c r="I26" s="1"/>
  <c r="K25"/>
  <c r="J25"/>
  <c r="I25" s="1"/>
  <c r="K24"/>
  <c r="J24"/>
  <c r="I24" s="1"/>
  <c r="K23"/>
  <c r="J23"/>
  <c r="I23" s="1"/>
  <c r="K22"/>
  <c r="J22"/>
  <c r="I22" s="1"/>
  <c r="K21"/>
  <c r="J21"/>
  <c r="I21" s="1"/>
  <c r="K20"/>
  <c r="J20"/>
  <c r="I20" s="1"/>
  <c r="K19"/>
  <c r="J19"/>
  <c r="I19" s="1"/>
  <c r="K18"/>
  <c r="J18"/>
  <c r="I18" s="1"/>
  <c r="K17"/>
  <c r="J17"/>
  <c r="I17" s="1"/>
  <c r="K16"/>
  <c r="J16"/>
  <c r="I16" s="1"/>
  <c r="K15"/>
  <c r="J15"/>
  <c r="I15" s="1"/>
  <c r="K14"/>
  <c r="J14"/>
  <c r="I14" s="1"/>
  <c r="K13"/>
  <c r="J13"/>
  <c r="I13" s="1"/>
  <c r="K12"/>
  <c r="J12"/>
  <c r="I12" s="1"/>
  <c r="K11"/>
  <c r="J11"/>
  <c r="I11" s="1"/>
  <c r="K10"/>
  <c r="J10"/>
  <c r="I10" s="1"/>
  <c r="I6"/>
  <c r="E6" i="67"/>
  <c r="E6" i="66"/>
  <c r="E11" i="67"/>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E11" i="66"/>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E5" i="65"/>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9"/>
  <c r="E11" i="64"/>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E6"/>
  <c r="E6" i="63"/>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F11" i="120"/>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10"/>
  <c r="F6"/>
  <c r="F6" i="6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10"/>
  <c r="D13" i="119"/>
  <c r="D12"/>
  <c r="D11"/>
  <c r="D6"/>
  <c r="A3"/>
  <c r="A2"/>
  <c r="D6" i="118"/>
  <c r="A3"/>
  <c r="A2"/>
  <c r="I6" i="23"/>
  <c r="K10"/>
  <c r="M10"/>
  <c r="K11"/>
  <c r="L11"/>
  <c r="L12"/>
  <c r="M12"/>
  <c r="K13"/>
  <c r="L13"/>
  <c r="M13"/>
  <c r="K14"/>
  <c r="L14"/>
  <c r="M14"/>
  <c r="K15"/>
  <c r="L15"/>
  <c r="M15"/>
  <c r="K16"/>
  <c r="L16"/>
  <c r="M16"/>
  <c r="K17"/>
  <c r="L17"/>
  <c r="M17"/>
  <c r="K18"/>
  <c r="L18"/>
  <c r="M18"/>
  <c r="K19"/>
  <c r="L19"/>
  <c r="M19"/>
  <c r="K20"/>
  <c r="L20"/>
  <c r="M20"/>
  <c r="K21"/>
  <c r="L21"/>
  <c r="M21"/>
  <c r="K22"/>
  <c r="L22"/>
  <c r="M22"/>
  <c r="K23"/>
  <c r="L23"/>
  <c r="M23"/>
  <c r="K24"/>
  <c r="L24"/>
  <c r="M24"/>
  <c r="K25"/>
  <c r="L25"/>
  <c r="M25"/>
  <c r="K26"/>
  <c r="L26"/>
  <c r="M26"/>
  <c r="K27"/>
  <c r="L27"/>
  <c r="M27"/>
  <c r="K28"/>
  <c r="L28"/>
  <c r="M28"/>
  <c r="K29"/>
  <c r="L29"/>
  <c r="M29"/>
  <c r="K30"/>
  <c r="L30"/>
  <c r="M30"/>
  <c r="K31"/>
  <c r="L31"/>
  <c r="M31"/>
  <c r="K32"/>
  <c r="L32"/>
  <c r="M32"/>
  <c r="K33"/>
  <c r="L33"/>
  <c r="M33"/>
  <c r="K34"/>
  <c r="L34"/>
  <c r="M34"/>
  <c r="K35"/>
  <c r="L35"/>
  <c r="M35"/>
  <c r="K36"/>
  <c r="L36"/>
  <c r="M36"/>
  <c r="K37"/>
  <c r="L37"/>
  <c r="M37"/>
  <c r="K38"/>
  <c r="L38"/>
  <c r="M38"/>
  <c r="K39"/>
  <c r="L39"/>
  <c r="M39"/>
  <c r="K40"/>
  <c r="L40"/>
  <c r="M40"/>
  <c r="K41"/>
  <c r="L41"/>
  <c r="M41"/>
  <c r="K42"/>
  <c r="L42"/>
  <c r="M42"/>
  <c r="K43"/>
  <c r="L43"/>
  <c r="M43"/>
  <c r="K44"/>
  <c r="L44"/>
  <c r="M44"/>
  <c r="K45"/>
  <c r="L45"/>
  <c r="M45"/>
  <c r="K46"/>
  <c r="L46"/>
  <c r="M46"/>
  <c r="K47"/>
  <c r="L47"/>
  <c r="M47"/>
  <c r="K48"/>
  <c r="L48"/>
  <c r="M48"/>
  <c r="K49"/>
  <c r="L49"/>
  <c r="M49"/>
  <c r="K50"/>
  <c r="L50"/>
  <c r="M50"/>
  <c r="K51"/>
  <c r="L51"/>
  <c r="M51"/>
  <c r="K52"/>
  <c r="L52"/>
  <c r="M52"/>
  <c r="K53"/>
  <c r="L53"/>
  <c r="M53"/>
  <c r="K54"/>
  <c r="L54"/>
  <c r="M54"/>
  <c r="K55"/>
  <c r="L55"/>
  <c r="M55"/>
  <c r="K56"/>
  <c r="L56"/>
  <c r="M56"/>
  <c r="K57"/>
  <c r="L57"/>
  <c r="M57"/>
  <c r="K58"/>
  <c r="L58"/>
  <c r="M58"/>
  <c r="K59"/>
  <c r="L59"/>
  <c r="M59"/>
  <c r="K60"/>
  <c r="L60"/>
  <c r="M60"/>
  <c r="K61"/>
  <c r="L61"/>
  <c r="M61"/>
  <c r="K62"/>
  <c r="L62"/>
  <c r="M62"/>
  <c r="K63"/>
  <c r="L63"/>
  <c r="M63"/>
  <c r="K64"/>
  <c r="L64"/>
  <c r="M64"/>
  <c r="K65"/>
  <c r="L65"/>
  <c r="M65"/>
  <c r="K66"/>
  <c r="L66"/>
  <c r="M66"/>
  <c r="K67"/>
  <c r="L67"/>
  <c r="M67"/>
  <c r="K68"/>
  <c r="L68"/>
  <c r="M68"/>
  <c r="K69"/>
  <c r="L69"/>
  <c r="M69"/>
  <c r="K70"/>
  <c r="L70"/>
  <c r="M70"/>
  <c r="K71"/>
  <c r="L71"/>
  <c r="M71"/>
  <c r="K72"/>
  <c r="L72"/>
  <c r="M72"/>
  <c r="K73"/>
  <c r="L73"/>
  <c r="M73"/>
  <c r="K74"/>
  <c r="L74"/>
  <c r="M74"/>
  <c r="K75"/>
  <c r="L75"/>
  <c r="M75"/>
  <c r="K76"/>
  <c r="L76"/>
  <c r="M76"/>
  <c r="K77"/>
  <c r="L77"/>
  <c r="M77"/>
  <c r="K78"/>
  <c r="L78"/>
  <c r="M78"/>
  <c r="K79"/>
  <c r="L79"/>
  <c r="M79"/>
  <c r="K80"/>
  <c r="L80"/>
  <c r="M80"/>
  <c r="K81"/>
  <c r="L81"/>
  <c r="M81"/>
  <c r="K82"/>
  <c r="L82"/>
  <c r="M82"/>
  <c r="K83"/>
  <c r="L83"/>
  <c r="M83"/>
  <c r="K84"/>
  <c r="L84"/>
  <c r="M84"/>
  <c r="K85"/>
  <c r="L85"/>
  <c r="M85"/>
  <c r="K86"/>
  <c r="L86"/>
  <c r="M86"/>
  <c r="K87"/>
  <c r="L87"/>
  <c r="M87"/>
  <c r="K88"/>
  <c r="L88"/>
  <c r="M88"/>
  <c r="K89"/>
  <c r="L89"/>
  <c r="M89"/>
  <c r="K90"/>
  <c r="L90"/>
  <c r="M90"/>
  <c r="K91"/>
  <c r="L91"/>
  <c r="M91"/>
  <c r="K92"/>
  <c r="L92"/>
  <c r="M92"/>
  <c r="K93"/>
  <c r="L93"/>
  <c r="M93"/>
  <c r="K94"/>
  <c r="L94"/>
  <c r="M94"/>
  <c r="K95"/>
  <c r="L95"/>
  <c r="M95"/>
  <c r="K96"/>
  <c r="L96"/>
  <c r="M96"/>
  <c r="K97"/>
  <c r="L97"/>
  <c r="M97"/>
  <c r="K98"/>
  <c r="L98"/>
  <c r="M98"/>
  <c r="K99"/>
  <c r="L99"/>
  <c r="M99"/>
  <c r="K100"/>
  <c r="L100"/>
  <c r="M100"/>
  <c r="K101"/>
  <c r="L101"/>
  <c r="M101"/>
  <c r="K102"/>
  <c r="L102"/>
  <c r="M102"/>
  <c r="K103"/>
  <c r="L103"/>
  <c r="M103"/>
  <c r="K104"/>
  <c r="L104"/>
  <c r="M104"/>
  <c r="K105"/>
  <c r="L105"/>
  <c r="M105"/>
  <c r="K106"/>
  <c r="L106"/>
  <c r="M106"/>
  <c r="K107"/>
  <c r="L107"/>
  <c r="M107"/>
  <c r="K108"/>
  <c r="L108"/>
  <c r="M108"/>
  <c r="K109"/>
  <c r="L109"/>
  <c r="M109"/>
  <c r="K110"/>
  <c r="L110"/>
  <c r="M110"/>
  <c r="K111"/>
  <c r="L111"/>
  <c r="M111"/>
  <c r="K112"/>
  <c r="L112"/>
  <c r="M112"/>
  <c r="K113"/>
  <c r="L113"/>
  <c r="M113"/>
  <c r="K114"/>
  <c r="L114"/>
  <c r="M114"/>
  <c r="K115"/>
  <c r="L115"/>
  <c r="M115"/>
  <c r="K116"/>
  <c r="L116"/>
  <c r="M116"/>
  <c r="K117"/>
  <c r="L117"/>
  <c r="M117"/>
  <c r="K118"/>
  <c r="L118"/>
  <c r="M118"/>
  <c r="K119"/>
  <c r="L119"/>
  <c r="M119"/>
  <c r="K120"/>
  <c r="L120"/>
  <c r="M120"/>
  <c r="K121"/>
  <c r="L121"/>
  <c r="M121"/>
  <c r="K122"/>
  <c r="L122"/>
  <c r="M122"/>
  <c r="K123"/>
  <c r="L123"/>
  <c r="M123"/>
  <c r="K124"/>
  <c r="L124"/>
  <c r="M124"/>
  <c r="K125"/>
  <c r="L125"/>
  <c r="M125"/>
  <c r="K126"/>
  <c r="L126"/>
  <c r="M126"/>
  <c r="K127"/>
  <c r="L127"/>
  <c r="M127"/>
  <c r="K128"/>
  <c r="L128"/>
  <c r="M128"/>
  <c r="K129"/>
  <c r="L129"/>
  <c r="M129"/>
  <c r="K130"/>
  <c r="L130"/>
  <c r="M130"/>
  <c r="K131"/>
  <c r="L131"/>
  <c r="M131"/>
  <c r="K132"/>
  <c r="L132"/>
  <c r="M132"/>
  <c r="K133"/>
  <c r="L133"/>
  <c r="M133"/>
  <c r="K134"/>
  <c r="L134"/>
  <c r="M134"/>
  <c r="K135"/>
  <c r="L135"/>
  <c r="M135"/>
  <c r="K136"/>
  <c r="L136"/>
  <c r="M136"/>
  <c r="K137"/>
  <c r="L137"/>
  <c r="M137"/>
  <c r="K138"/>
  <c r="L138"/>
  <c r="M138"/>
  <c r="K139"/>
  <c r="L139"/>
  <c r="M139"/>
  <c r="K140"/>
  <c r="L140"/>
  <c r="M140"/>
  <c r="K141"/>
  <c r="L141"/>
  <c r="M141"/>
  <c r="K142"/>
  <c r="L142"/>
  <c r="M142"/>
  <c r="K143"/>
  <c r="L143"/>
  <c r="M143"/>
  <c r="K144"/>
  <c r="L144"/>
  <c r="M144"/>
  <c r="K145"/>
  <c r="L145"/>
  <c r="M145"/>
  <c r="K146"/>
  <c r="L146"/>
  <c r="M146"/>
  <c r="K147"/>
  <c r="L147"/>
  <c r="M147"/>
  <c r="K148"/>
  <c r="L148"/>
  <c r="M148"/>
  <c r="K149"/>
  <c r="L149"/>
  <c r="M149"/>
  <c r="K150"/>
  <c r="L150"/>
  <c r="M150"/>
  <c r="K151"/>
  <c r="L151"/>
  <c r="M151"/>
  <c r="K152"/>
  <c r="L152"/>
  <c r="M152"/>
  <c r="K153"/>
  <c r="L153"/>
  <c r="M153"/>
  <c r="K154"/>
  <c r="L154"/>
  <c r="M154"/>
  <c r="K155"/>
  <c r="L155"/>
  <c r="M155"/>
  <c r="K156"/>
  <c r="L156"/>
  <c r="M156"/>
  <c r="K157"/>
  <c r="L157"/>
  <c r="M157"/>
  <c r="K158"/>
  <c r="L158"/>
  <c r="M158"/>
  <c r="K159"/>
  <c r="L159"/>
  <c r="M159"/>
  <c r="K160"/>
  <c r="L160"/>
  <c r="M160"/>
  <c r="K161"/>
  <c r="L161"/>
  <c r="M161"/>
  <c r="K162"/>
  <c r="L162"/>
  <c r="M162"/>
  <c r="K163"/>
  <c r="L163"/>
  <c r="M163"/>
  <c r="K164"/>
  <c r="L164"/>
  <c r="M164"/>
  <c r="K165"/>
  <c r="L165"/>
  <c r="M165"/>
  <c r="K166"/>
  <c r="L166"/>
  <c r="M166"/>
  <c r="K167"/>
  <c r="L167"/>
  <c r="M167"/>
  <c r="K168"/>
  <c r="L168"/>
  <c r="M168"/>
  <c r="K169"/>
  <c r="L169"/>
  <c r="M169"/>
  <c r="K170"/>
  <c r="L170"/>
  <c r="M170"/>
  <c r="K171"/>
  <c r="L171"/>
  <c r="M171"/>
  <c r="K172"/>
  <c r="L172"/>
  <c r="M172"/>
  <c r="K173"/>
  <c r="L173"/>
  <c r="M173"/>
  <c r="K174"/>
  <c r="L174"/>
  <c r="M174"/>
  <c r="K175"/>
  <c r="L175"/>
  <c r="M175"/>
  <c r="K176"/>
  <c r="L176"/>
  <c r="M176"/>
  <c r="K177"/>
  <c r="L177"/>
  <c r="M177"/>
  <c r="K178"/>
  <c r="L178"/>
  <c r="M178"/>
  <c r="K179"/>
  <c r="L179"/>
  <c r="M179"/>
  <c r="K180"/>
  <c r="L180"/>
  <c r="M180"/>
  <c r="K181"/>
  <c r="L181"/>
  <c r="M181"/>
  <c r="K182"/>
  <c r="L182"/>
  <c r="M182"/>
  <c r="K183"/>
  <c r="L183"/>
  <c r="M183"/>
  <c r="K184"/>
  <c r="L184"/>
  <c r="M184"/>
  <c r="K185"/>
  <c r="L185"/>
  <c r="M185"/>
  <c r="K186"/>
  <c r="L186"/>
  <c r="M186"/>
  <c r="K187"/>
  <c r="L187"/>
  <c r="M187"/>
  <c r="K188"/>
  <c r="L188"/>
  <c r="M188"/>
  <c r="K189"/>
  <c r="L189"/>
  <c r="M189"/>
  <c r="K190"/>
  <c r="L190"/>
  <c r="M190"/>
  <c r="K191"/>
  <c r="L191"/>
  <c r="M191"/>
  <c r="K192"/>
  <c r="L192"/>
  <c r="M192"/>
  <c r="K193"/>
  <c r="L193"/>
  <c r="M193"/>
  <c r="K194"/>
  <c r="L194"/>
  <c r="M194"/>
  <c r="K195"/>
  <c r="L195"/>
  <c r="M195"/>
  <c r="K196"/>
  <c r="L196"/>
  <c r="M196"/>
  <c r="K197"/>
  <c r="L197"/>
  <c r="M197"/>
  <c r="K198"/>
  <c r="L198"/>
  <c r="M198"/>
  <c r="K199"/>
  <c r="L199"/>
  <c r="M199"/>
  <c r="K200"/>
  <c r="L200"/>
  <c r="M200"/>
  <c r="K201"/>
  <c r="L201"/>
  <c r="M201"/>
  <c r="K202"/>
  <c r="L202"/>
  <c r="M202"/>
  <c r="K203"/>
  <c r="L203"/>
  <c r="M203"/>
  <c r="K204"/>
  <c r="L204"/>
  <c r="M204"/>
  <c r="K205"/>
  <c r="L205"/>
  <c r="M205"/>
  <c r="K206"/>
  <c r="L206"/>
  <c r="M206"/>
  <c r="K207"/>
  <c r="L207"/>
  <c r="M207"/>
  <c r="K208"/>
  <c r="L208"/>
  <c r="M208"/>
  <c r="K209"/>
  <c r="L209"/>
  <c r="M209"/>
  <c r="K210"/>
  <c r="L210"/>
  <c r="M210"/>
  <c r="K211"/>
  <c r="L211"/>
  <c r="M211"/>
  <c r="K212"/>
  <c r="L212"/>
  <c r="M212"/>
  <c r="K213"/>
  <c r="L213"/>
  <c r="M213"/>
  <c r="K214"/>
  <c r="L214"/>
  <c r="M214"/>
  <c r="K215"/>
  <c r="L215"/>
  <c r="M215"/>
  <c r="K216"/>
  <c r="L216"/>
  <c r="M216"/>
  <c r="K217"/>
  <c r="L217"/>
  <c r="M217"/>
  <c r="K218"/>
  <c r="L218"/>
  <c r="M218"/>
  <c r="K219"/>
  <c r="L219"/>
  <c r="M219"/>
  <c r="K220"/>
  <c r="L220"/>
  <c r="M220"/>
  <c r="K221"/>
  <c r="L221"/>
  <c r="M221"/>
  <c r="K222"/>
  <c r="L222"/>
  <c r="M222"/>
  <c r="K223"/>
  <c r="L223"/>
  <c r="M223"/>
  <c r="K224"/>
  <c r="L224"/>
  <c r="M224"/>
  <c r="K225"/>
  <c r="L225"/>
  <c r="M225"/>
  <c r="K226"/>
  <c r="L226"/>
  <c r="M226"/>
  <c r="K227"/>
  <c r="L227"/>
  <c r="M227"/>
  <c r="K228"/>
  <c r="L228"/>
  <c r="M228"/>
  <c r="K229"/>
  <c r="L229"/>
  <c r="M229"/>
  <c r="K230"/>
  <c r="L230"/>
  <c r="M230"/>
  <c r="K231"/>
  <c r="L231"/>
  <c r="M231"/>
  <c r="K232"/>
  <c r="L232"/>
  <c r="M232"/>
  <c r="K233"/>
  <c r="L233"/>
  <c r="M233"/>
  <c r="K234"/>
  <c r="L234"/>
  <c r="M234"/>
  <c r="K235"/>
  <c r="L235"/>
  <c r="M235"/>
  <c r="K236"/>
  <c r="L236"/>
  <c r="M236"/>
  <c r="K237"/>
  <c r="L237"/>
  <c r="M237"/>
  <c r="K238"/>
  <c r="L238"/>
  <c r="M238"/>
  <c r="K239"/>
  <c r="L239"/>
  <c r="M239"/>
  <c r="K240"/>
  <c r="L240"/>
  <c r="M240"/>
  <c r="K241"/>
  <c r="L241"/>
  <c r="M241"/>
  <c r="K242"/>
  <c r="L242"/>
  <c r="M242"/>
  <c r="K243"/>
  <c r="L243"/>
  <c r="M243"/>
  <c r="K244"/>
  <c r="L244"/>
  <c r="M244"/>
  <c r="K245"/>
  <c r="L245"/>
  <c r="M245"/>
  <c r="K246"/>
  <c r="L246"/>
  <c r="M246"/>
  <c r="K247"/>
  <c r="L247"/>
  <c r="M247"/>
  <c r="K248"/>
  <c r="L248"/>
  <c r="M248"/>
  <c r="K249"/>
  <c r="L249"/>
  <c r="M249"/>
  <c r="K250"/>
  <c r="L250"/>
  <c r="M250"/>
  <c r="K251"/>
  <c r="L251"/>
  <c r="M251"/>
  <c r="K252"/>
  <c r="L252"/>
  <c r="M252"/>
  <c r="K253"/>
  <c r="L253"/>
  <c r="M253"/>
  <c r="K254"/>
  <c r="L254"/>
  <c r="M254"/>
  <c r="K255"/>
  <c r="L255"/>
  <c r="M255"/>
  <c r="K256"/>
  <c r="L256"/>
  <c r="M256"/>
  <c r="K257"/>
  <c r="L257"/>
  <c r="M257"/>
  <c r="K258"/>
  <c r="L258"/>
  <c r="M258"/>
  <c r="K259"/>
  <c r="L259"/>
  <c r="M259"/>
  <c r="G6" i="117"/>
  <c r="G6" i="115"/>
  <c r="G6" i="1"/>
  <c r="J259" i="117"/>
  <c r="I259"/>
  <c r="H259" s="1"/>
  <c r="J258"/>
  <c r="I258"/>
  <c r="G258" s="1"/>
  <c r="J257"/>
  <c r="I257"/>
  <c r="H257" s="1"/>
  <c r="J256"/>
  <c r="I256"/>
  <c r="G256" s="1"/>
  <c r="J255"/>
  <c r="I255"/>
  <c r="H255" s="1"/>
  <c r="J254"/>
  <c r="I254"/>
  <c r="H254" s="1"/>
  <c r="J253"/>
  <c r="I253"/>
  <c r="H253" s="1"/>
  <c r="J252"/>
  <c r="I252"/>
  <c r="G252" s="1"/>
  <c r="J251"/>
  <c r="I251"/>
  <c r="H251" s="1"/>
  <c r="J250"/>
  <c r="I250"/>
  <c r="G250" s="1"/>
  <c r="J249"/>
  <c r="I249"/>
  <c r="H249" s="1"/>
  <c r="J248"/>
  <c r="I248"/>
  <c r="H248" s="1"/>
  <c r="J247"/>
  <c r="I247"/>
  <c r="H247" s="1"/>
  <c r="J246"/>
  <c r="I246"/>
  <c r="G246" s="1"/>
  <c r="J245"/>
  <c r="I245"/>
  <c r="H245" s="1"/>
  <c r="J244"/>
  <c r="I244"/>
  <c r="G244" s="1"/>
  <c r="J243"/>
  <c r="I243"/>
  <c r="H243" s="1"/>
  <c r="J242"/>
  <c r="I242"/>
  <c r="G242" s="1"/>
  <c r="J241"/>
  <c r="I241"/>
  <c r="H241" s="1"/>
  <c r="J240"/>
  <c r="I240"/>
  <c r="G240" s="1"/>
  <c r="J239"/>
  <c r="I239"/>
  <c r="H239" s="1"/>
  <c r="J238"/>
  <c r="I238"/>
  <c r="G238" s="1"/>
  <c r="J237"/>
  <c r="I237"/>
  <c r="H237" s="1"/>
  <c r="J236"/>
  <c r="I236"/>
  <c r="G236" s="1"/>
  <c r="J235"/>
  <c r="I235"/>
  <c r="H235" s="1"/>
  <c r="J234"/>
  <c r="I234"/>
  <c r="G234" s="1"/>
  <c r="J233"/>
  <c r="I233"/>
  <c r="H233" s="1"/>
  <c r="J232"/>
  <c r="I232"/>
  <c r="G232" s="1"/>
  <c r="J231"/>
  <c r="I231"/>
  <c r="H231" s="1"/>
  <c r="J230"/>
  <c r="I230"/>
  <c r="G230" s="1"/>
  <c r="J229"/>
  <c r="I229"/>
  <c r="H229" s="1"/>
  <c r="J228"/>
  <c r="I228"/>
  <c r="G228" s="1"/>
  <c r="J227"/>
  <c r="I227"/>
  <c r="H227" s="1"/>
  <c r="J226"/>
  <c r="I226"/>
  <c r="G226" s="1"/>
  <c r="J225"/>
  <c r="I225"/>
  <c r="H225" s="1"/>
  <c r="J224"/>
  <c r="I224"/>
  <c r="G224" s="1"/>
  <c r="J223"/>
  <c r="I223"/>
  <c r="H223" s="1"/>
  <c r="J222"/>
  <c r="I222"/>
  <c r="G222" s="1"/>
  <c r="J221"/>
  <c r="I221"/>
  <c r="H221" s="1"/>
  <c r="J220"/>
  <c r="I220"/>
  <c r="G220" s="1"/>
  <c r="J219"/>
  <c r="I219"/>
  <c r="G219" s="1"/>
  <c r="J218"/>
  <c r="I218"/>
  <c r="G218" s="1"/>
  <c r="J217"/>
  <c r="I217"/>
  <c r="G217" s="1"/>
  <c r="J216"/>
  <c r="I216"/>
  <c r="G216" s="1"/>
  <c r="J215"/>
  <c r="I215"/>
  <c r="G215" s="1"/>
  <c r="J214"/>
  <c r="I214"/>
  <c r="G214" s="1"/>
  <c r="J213"/>
  <c r="I213"/>
  <c r="G213" s="1"/>
  <c r="J212"/>
  <c r="I212"/>
  <c r="H212" s="1"/>
  <c r="J211"/>
  <c r="I211"/>
  <c r="G211" s="1"/>
  <c r="J210"/>
  <c r="I210"/>
  <c r="G210" s="1"/>
  <c r="J209"/>
  <c r="I209"/>
  <c r="G209" s="1"/>
  <c r="J208"/>
  <c r="I208"/>
  <c r="G208" s="1"/>
  <c r="J207"/>
  <c r="I207"/>
  <c r="G207" s="1"/>
  <c r="J206"/>
  <c r="I206"/>
  <c r="G206" s="1"/>
  <c r="J205"/>
  <c r="I205"/>
  <c r="G205" s="1"/>
  <c r="J204"/>
  <c r="I204"/>
  <c r="G204" s="1"/>
  <c r="J203"/>
  <c r="I203"/>
  <c r="G203" s="1"/>
  <c r="J202"/>
  <c r="I202"/>
  <c r="G202" s="1"/>
  <c r="J201"/>
  <c r="I201"/>
  <c r="G201" s="1"/>
  <c r="J200"/>
  <c r="I200"/>
  <c r="G200" s="1"/>
  <c r="J199"/>
  <c r="I199"/>
  <c r="G199" s="1"/>
  <c r="J198"/>
  <c r="I198"/>
  <c r="G198" s="1"/>
  <c r="J197"/>
  <c r="I197"/>
  <c r="G197" s="1"/>
  <c r="J196"/>
  <c r="I196"/>
  <c r="H196" s="1"/>
  <c r="J195"/>
  <c r="I195"/>
  <c r="G195" s="1"/>
  <c r="J194"/>
  <c r="I194"/>
  <c r="G194" s="1"/>
  <c r="J193"/>
  <c r="I193"/>
  <c r="G193" s="1"/>
  <c r="J192"/>
  <c r="I192"/>
  <c r="G192" s="1"/>
  <c r="J191"/>
  <c r="I191"/>
  <c r="G191" s="1"/>
  <c r="J190"/>
  <c r="I190"/>
  <c r="G190" s="1"/>
  <c r="J189"/>
  <c r="I189"/>
  <c r="G189" s="1"/>
  <c r="J188"/>
  <c r="I188"/>
  <c r="G188" s="1"/>
  <c r="J187"/>
  <c r="I187"/>
  <c r="G187" s="1"/>
  <c r="J186"/>
  <c r="I186"/>
  <c r="G186" s="1"/>
  <c r="J185"/>
  <c r="I185"/>
  <c r="G185" s="1"/>
  <c r="J184"/>
  <c r="I184"/>
  <c r="G184" s="1"/>
  <c r="J183"/>
  <c r="I183"/>
  <c r="G183" s="1"/>
  <c r="J182"/>
  <c r="I182"/>
  <c r="G182" s="1"/>
  <c r="J181"/>
  <c r="I181"/>
  <c r="G181" s="1"/>
  <c r="J180"/>
  <c r="I180"/>
  <c r="G180" s="1"/>
  <c r="J179"/>
  <c r="I179"/>
  <c r="G179" s="1"/>
  <c r="J178"/>
  <c r="I178"/>
  <c r="G178" s="1"/>
  <c r="J177"/>
  <c r="I177"/>
  <c r="G177" s="1"/>
  <c r="J176"/>
  <c r="I176"/>
  <c r="G176" s="1"/>
  <c r="J175"/>
  <c r="I175"/>
  <c r="G175" s="1"/>
  <c r="J174"/>
  <c r="I174"/>
  <c r="G174" s="1"/>
  <c r="J173"/>
  <c r="I173"/>
  <c r="G173" s="1"/>
  <c r="J172"/>
  <c r="I172"/>
  <c r="G172" s="1"/>
  <c r="J171"/>
  <c r="I171"/>
  <c r="G171" s="1"/>
  <c r="J170"/>
  <c r="I170"/>
  <c r="G170" s="1"/>
  <c r="J169"/>
  <c r="I169"/>
  <c r="G169" s="1"/>
  <c r="J168"/>
  <c r="I168"/>
  <c r="G168" s="1"/>
  <c r="J167"/>
  <c r="I167"/>
  <c r="G167" s="1"/>
  <c r="J166"/>
  <c r="I166"/>
  <c r="G166" s="1"/>
  <c r="J165"/>
  <c r="I165"/>
  <c r="G165" s="1"/>
  <c r="J164"/>
  <c r="I164"/>
  <c r="G164" s="1"/>
  <c r="J163"/>
  <c r="I163"/>
  <c r="G163" s="1"/>
  <c r="J162"/>
  <c r="I162"/>
  <c r="G162" s="1"/>
  <c r="J161"/>
  <c r="I161"/>
  <c r="G161" s="1"/>
  <c r="J160"/>
  <c r="I160"/>
  <c r="G160" s="1"/>
  <c r="J159"/>
  <c r="I159"/>
  <c r="G159" s="1"/>
  <c r="J158"/>
  <c r="I158"/>
  <c r="G158" s="1"/>
  <c r="J157"/>
  <c r="I157"/>
  <c r="G157" s="1"/>
  <c r="J156"/>
  <c r="I156"/>
  <c r="G156" s="1"/>
  <c r="J155"/>
  <c r="I155"/>
  <c r="G155" s="1"/>
  <c r="J154"/>
  <c r="I154"/>
  <c r="G154" s="1"/>
  <c r="J153"/>
  <c r="I153"/>
  <c r="G153" s="1"/>
  <c r="J152"/>
  <c r="I152"/>
  <c r="G152" s="1"/>
  <c r="J151"/>
  <c r="I151"/>
  <c r="G151" s="1"/>
  <c r="J150"/>
  <c r="I150"/>
  <c r="G150" s="1"/>
  <c r="J149"/>
  <c r="I149"/>
  <c r="G149" s="1"/>
  <c r="J148"/>
  <c r="I148"/>
  <c r="G148" s="1"/>
  <c r="J147"/>
  <c r="I147"/>
  <c r="G147" s="1"/>
  <c r="J146"/>
  <c r="I146"/>
  <c r="G146" s="1"/>
  <c r="J145"/>
  <c r="I145"/>
  <c r="G145" s="1"/>
  <c r="J144"/>
  <c r="I144"/>
  <c r="G144" s="1"/>
  <c r="J143"/>
  <c r="I143"/>
  <c r="G143" s="1"/>
  <c r="J142"/>
  <c r="I142"/>
  <c r="G142" s="1"/>
  <c r="J141"/>
  <c r="I141"/>
  <c r="G141" s="1"/>
  <c r="J140"/>
  <c r="I140"/>
  <c r="G140" s="1"/>
  <c r="J139"/>
  <c r="I139"/>
  <c r="G139" s="1"/>
  <c r="J138"/>
  <c r="I138"/>
  <c r="G138" s="1"/>
  <c r="J137"/>
  <c r="I137"/>
  <c r="G137" s="1"/>
  <c r="J136"/>
  <c r="I136"/>
  <c r="G136" s="1"/>
  <c r="J135"/>
  <c r="I135"/>
  <c r="G135" s="1"/>
  <c r="J134"/>
  <c r="I134"/>
  <c r="G134" s="1"/>
  <c r="J133"/>
  <c r="I133"/>
  <c r="G133" s="1"/>
  <c r="J132"/>
  <c r="I132"/>
  <c r="G132" s="1"/>
  <c r="J131"/>
  <c r="I131"/>
  <c r="G131" s="1"/>
  <c r="J130"/>
  <c r="I130"/>
  <c r="G130" s="1"/>
  <c r="J129"/>
  <c r="I129"/>
  <c r="G129" s="1"/>
  <c r="J128"/>
  <c r="I128"/>
  <c r="G128" s="1"/>
  <c r="J127"/>
  <c r="I127"/>
  <c r="G127" s="1"/>
  <c r="J126"/>
  <c r="I126"/>
  <c r="G126" s="1"/>
  <c r="J125"/>
  <c r="I125"/>
  <c r="G125" s="1"/>
  <c r="J124"/>
  <c r="I124"/>
  <c r="G124" s="1"/>
  <c r="J123"/>
  <c r="I123"/>
  <c r="G123" s="1"/>
  <c r="J122"/>
  <c r="I122"/>
  <c r="G122" s="1"/>
  <c r="J121"/>
  <c r="I121"/>
  <c r="G121" s="1"/>
  <c r="J120"/>
  <c r="I120"/>
  <c r="G120" s="1"/>
  <c r="J119"/>
  <c r="I119"/>
  <c r="G119" s="1"/>
  <c r="J118"/>
  <c r="I118"/>
  <c r="G118" s="1"/>
  <c r="J117"/>
  <c r="I117"/>
  <c r="G117" s="1"/>
  <c r="J116"/>
  <c r="I116"/>
  <c r="G116" s="1"/>
  <c r="J115"/>
  <c r="I115"/>
  <c r="G115" s="1"/>
  <c r="J114"/>
  <c r="I114"/>
  <c r="G114" s="1"/>
  <c r="J113"/>
  <c r="I113"/>
  <c r="G113" s="1"/>
  <c r="J112"/>
  <c r="I112"/>
  <c r="G112" s="1"/>
  <c r="J111"/>
  <c r="I111"/>
  <c r="G111" s="1"/>
  <c r="J110"/>
  <c r="I110"/>
  <c r="G110" s="1"/>
  <c r="J109"/>
  <c r="I109"/>
  <c r="G109" s="1"/>
  <c r="J108"/>
  <c r="I108"/>
  <c r="G108" s="1"/>
  <c r="J107"/>
  <c r="I107"/>
  <c r="G107" s="1"/>
  <c r="J106"/>
  <c r="I106"/>
  <c r="G106" s="1"/>
  <c r="J105"/>
  <c r="I105"/>
  <c r="G105" s="1"/>
  <c r="J104"/>
  <c r="I104"/>
  <c r="G104" s="1"/>
  <c r="J103"/>
  <c r="I103"/>
  <c r="G103" s="1"/>
  <c r="J102"/>
  <c r="I102"/>
  <c r="G102" s="1"/>
  <c r="J101"/>
  <c r="I101"/>
  <c r="G101" s="1"/>
  <c r="J100"/>
  <c r="I100"/>
  <c r="G100" s="1"/>
  <c r="J99"/>
  <c r="I99"/>
  <c r="G99" s="1"/>
  <c r="J98"/>
  <c r="I98"/>
  <c r="H98" s="1"/>
  <c r="J97"/>
  <c r="I97"/>
  <c r="G97" s="1"/>
  <c r="J96"/>
  <c r="I96"/>
  <c r="H96" s="1"/>
  <c r="J95"/>
  <c r="I95"/>
  <c r="G95" s="1"/>
  <c r="J94"/>
  <c r="I94"/>
  <c r="H94" s="1"/>
  <c r="J93"/>
  <c r="I93"/>
  <c r="G93" s="1"/>
  <c r="J92"/>
  <c r="I92"/>
  <c r="H92" s="1"/>
  <c r="J91"/>
  <c r="I91"/>
  <c r="G91" s="1"/>
  <c r="J90"/>
  <c r="I90"/>
  <c r="H90" s="1"/>
  <c r="J89"/>
  <c r="I89"/>
  <c r="H89" s="1"/>
  <c r="J88"/>
  <c r="I88"/>
  <c r="H88" s="1"/>
  <c r="J87"/>
  <c r="I87"/>
  <c r="H87" s="1"/>
  <c r="J86"/>
  <c r="I86"/>
  <c r="H86" s="1"/>
  <c r="J85"/>
  <c r="I85"/>
  <c r="H85" s="1"/>
  <c r="J84"/>
  <c r="I84"/>
  <c r="H84" s="1"/>
  <c r="J83"/>
  <c r="I83"/>
  <c r="H83" s="1"/>
  <c r="J82"/>
  <c r="I82"/>
  <c r="H82" s="1"/>
  <c r="J81"/>
  <c r="I81"/>
  <c r="H81" s="1"/>
  <c r="J80"/>
  <c r="I80"/>
  <c r="H80" s="1"/>
  <c r="J79"/>
  <c r="I79"/>
  <c r="H79" s="1"/>
  <c r="J78"/>
  <c r="I78"/>
  <c r="H78" s="1"/>
  <c r="J77"/>
  <c r="I77"/>
  <c r="H77" s="1"/>
  <c r="J76"/>
  <c r="I76"/>
  <c r="H76" s="1"/>
  <c r="J75"/>
  <c r="I75"/>
  <c r="H75" s="1"/>
  <c r="J74"/>
  <c r="I74"/>
  <c r="H74" s="1"/>
  <c r="J73"/>
  <c r="I73"/>
  <c r="H73" s="1"/>
  <c r="J72"/>
  <c r="I72"/>
  <c r="H72" s="1"/>
  <c r="J71"/>
  <c r="I71"/>
  <c r="H71" s="1"/>
  <c r="J70"/>
  <c r="I70"/>
  <c r="H70" s="1"/>
  <c r="J69"/>
  <c r="I69"/>
  <c r="H69" s="1"/>
  <c r="J68"/>
  <c r="I68"/>
  <c r="H68" s="1"/>
  <c r="J67"/>
  <c r="I67"/>
  <c r="H67" s="1"/>
  <c r="J66"/>
  <c r="I66"/>
  <c r="H66" s="1"/>
  <c r="J65"/>
  <c r="I65"/>
  <c r="H65" s="1"/>
  <c r="J64"/>
  <c r="I64"/>
  <c r="H64" s="1"/>
  <c r="J63"/>
  <c r="I63"/>
  <c r="H63" s="1"/>
  <c r="J62"/>
  <c r="I62"/>
  <c r="H62" s="1"/>
  <c r="J61"/>
  <c r="I61"/>
  <c r="H61" s="1"/>
  <c r="J60"/>
  <c r="I60"/>
  <c r="H60" s="1"/>
  <c r="J59"/>
  <c r="I59"/>
  <c r="H59" s="1"/>
  <c r="J58"/>
  <c r="I58"/>
  <c r="H58" s="1"/>
  <c r="J57"/>
  <c r="I57"/>
  <c r="H57" s="1"/>
  <c r="J56"/>
  <c r="I56"/>
  <c r="H56" s="1"/>
  <c r="J55"/>
  <c r="I55"/>
  <c r="H55" s="1"/>
  <c r="J54"/>
  <c r="I54"/>
  <c r="H54" s="1"/>
  <c r="J53"/>
  <c r="I53"/>
  <c r="H53" s="1"/>
  <c r="J52"/>
  <c r="I52"/>
  <c r="H52" s="1"/>
  <c r="J51"/>
  <c r="I51"/>
  <c r="H51" s="1"/>
  <c r="J50"/>
  <c r="I50"/>
  <c r="H50" s="1"/>
  <c r="J49"/>
  <c r="I49"/>
  <c r="H49" s="1"/>
  <c r="J48"/>
  <c r="I48"/>
  <c r="H48" s="1"/>
  <c r="J47"/>
  <c r="I47"/>
  <c r="H47" s="1"/>
  <c r="J46"/>
  <c r="I46"/>
  <c r="H46" s="1"/>
  <c r="J45"/>
  <c r="I45"/>
  <c r="H45" s="1"/>
  <c r="J44"/>
  <c r="I44"/>
  <c r="H44" s="1"/>
  <c r="J43"/>
  <c r="I43"/>
  <c r="H43" s="1"/>
  <c r="J42"/>
  <c r="I42"/>
  <c r="H42" s="1"/>
  <c r="J41"/>
  <c r="I41"/>
  <c r="H41" s="1"/>
  <c r="J40"/>
  <c r="I40"/>
  <c r="H40" s="1"/>
  <c r="J39"/>
  <c r="I39"/>
  <c r="H39" s="1"/>
  <c r="J38"/>
  <c r="I38"/>
  <c r="H38" s="1"/>
  <c r="J37"/>
  <c r="I37"/>
  <c r="H37" s="1"/>
  <c r="J36"/>
  <c r="I36"/>
  <c r="H36" s="1"/>
  <c r="J35"/>
  <c r="I35"/>
  <c r="H35" s="1"/>
  <c r="J34"/>
  <c r="I34"/>
  <c r="H34" s="1"/>
  <c r="J33"/>
  <c r="I33"/>
  <c r="H33" s="1"/>
  <c r="J32"/>
  <c r="I32"/>
  <c r="H32" s="1"/>
  <c r="J31"/>
  <c r="I31"/>
  <c r="H31" s="1"/>
  <c r="J30"/>
  <c r="I30"/>
  <c r="H30" s="1"/>
  <c r="J29"/>
  <c r="I29"/>
  <c r="H29" s="1"/>
  <c r="J28"/>
  <c r="I28"/>
  <c r="H28" s="1"/>
  <c r="J27"/>
  <c r="I27"/>
  <c r="H27" s="1"/>
  <c r="J26"/>
  <c r="I26"/>
  <c r="H26" s="1"/>
  <c r="J25"/>
  <c r="I25"/>
  <c r="H25" s="1"/>
  <c r="J24"/>
  <c r="I24"/>
  <c r="H24" s="1"/>
  <c r="J23"/>
  <c r="I23"/>
  <c r="H23" s="1"/>
  <c r="J22"/>
  <c r="I22"/>
  <c r="H22" s="1"/>
  <c r="J21"/>
  <c r="I21"/>
  <c r="H21" s="1"/>
  <c r="J20"/>
  <c r="I20"/>
  <c r="H20" s="1"/>
  <c r="J19"/>
  <c r="I19"/>
  <c r="H19" s="1"/>
  <c r="J18"/>
  <c r="I18"/>
  <c r="H18" s="1"/>
  <c r="J17"/>
  <c r="I17"/>
  <c r="H17" s="1"/>
  <c r="J16"/>
  <c r="I16"/>
  <c r="H16" s="1"/>
  <c r="J15"/>
  <c r="I15"/>
  <c r="H15" s="1"/>
  <c r="J14"/>
  <c r="I14"/>
  <c r="H14" s="1"/>
  <c r="J13"/>
  <c r="I13"/>
  <c r="H13" s="1"/>
  <c r="J12"/>
  <c r="I12"/>
  <c r="H12" s="1"/>
  <c r="J11"/>
  <c r="I11"/>
  <c r="H11" s="1"/>
  <c r="J10"/>
  <c r="I10"/>
  <c r="H10" s="1"/>
  <c r="A3"/>
  <c r="A2"/>
  <c r="D14" i="119" l="1"/>
  <c r="C47" i="82" s="1"/>
  <c r="G9" i="124"/>
  <c r="C61" i="82" s="1"/>
  <c r="D9" i="123"/>
  <c r="C60" i="82" s="1"/>
  <c r="G9" i="122"/>
  <c r="C59" i="82" s="1"/>
  <c r="H168" i="117"/>
  <c r="H116"/>
  <c r="F9" i="120"/>
  <c r="C51" i="82" s="1"/>
  <c r="G48" i="117"/>
  <c r="H228"/>
  <c r="H126"/>
  <c r="G255"/>
  <c r="G40"/>
  <c r="H148"/>
  <c r="G253"/>
  <c r="G32"/>
  <c r="G221"/>
  <c r="G88"/>
  <c r="G24"/>
  <c r="H204"/>
  <c r="G248"/>
  <c r="G80"/>
  <c r="G16"/>
  <c r="G245"/>
  <c r="G72"/>
  <c r="H240"/>
  <c r="G64"/>
  <c r="H100"/>
  <c r="G259"/>
  <c r="G56"/>
  <c r="G96"/>
  <c r="G247"/>
  <c r="G239"/>
  <c r="G231"/>
  <c r="G223"/>
  <c r="G87"/>
  <c r="G79"/>
  <c r="G71"/>
  <c r="G63"/>
  <c r="G55"/>
  <c r="G47"/>
  <c r="G39"/>
  <c r="G31"/>
  <c r="G23"/>
  <c r="G15"/>
  <c r="G254"/>
  <c r="G94"/>
  <c r="G86"/>
  <c r="G78"/>
  <c r="G70"/>
  <c r="G62"/>
  <c r="G54"/>
  <c r="G46"/>
  <c r="G38"/>
  <c r="G30"/>
  <c r="G22"/>
  <c r="G14"/>
  <c r="G237"/>
  <c r="G229"/>
  <c r="G85"/>
  <c r="G77"/>
  <c r="G69"/>
  <c r="G61"/>
  <c r="G53"/>
  <c r="G45"/>
  <c r="G37"/>
  <c r="G29"/>
  <c r="G21"/>
  <c r="G13"/>
  <c r="G10"/>
  <c r="G212"/>
  <c r="G196"/>
  <c r="G92"/>
  <c r="G84"/>
  <c r="G76"/>
  <c r="G68"/>
  <c r="G60"/>
  <c r="G52"/>
  <c r="G44"/>
  <c r="G36"/>
  <c r="G28"/>
  <c r="G20"/>
  <c r="G12"/>
  <c r="G251"/>
  <c r="G243"/>
  <c r="G235"/>
  <c r="G227"/>
  <c r="G83"/>
  <c r="G75"/>
  <c r="G67"/>
  <c r="G59"/>
  <c r="G51"/>
  <c r="G43"/>
  <c r="G35"/>
  <c r="G27"/>
  <c r="G19"/>
  <c r="G11"/>
  <c r="G98"/>
  <c r="G90"/>
  <c r="G82"/>
  <c r="G74"/>
  <c r="G66"/>
  <c r="G58"/>
  <c r="G50"/>
  <c r="G42"/>
  <c r="G34"/>
  <c r="G26"/>
  <c r="G18"/>
  <c r="G257"/>
  <c r="G249"/>
  <c r="G241"/>
  <c r="G233"/>
  <c r="G225"/>
  <c r="G89"/>
  <c r="G81"/>
  <c r="G73"/>
  <c r="G65"/>
  <c r="G57"/>
  <c r="G49"/>
  <c r="G41"/>
  <c r="G33"/>
  <c r="G25"/>
  <c r="G17"/>
  <c r="H112"/>
  <c r="H142"/>
  <c r="H164"/>
  <c r="H208"/>
  <c r="H222"/>
  <c r="H236"/>
  <c r="H176"/>
  <c r="H216"/>
  <c r="H110"/>
  <c r="H132"/>
  <c r="H158"/>
  <c r="H206"/>
  <c r="H220"/>
  <c r="H244"/>
  <c r="H144"/>
  <c r="H200"/>
  <c r="H224"/>
  <c r="H238"/>
  <c r="H252"/>
  <c r="H182"/>
  <c r="H232"/>
  <c r="H256"/>
  <c r="H190"/>
  <c r="H120"/>
  <c r="H152"/>
  <c r="H166"/>
  <c r="H180"/>
  <c r="H210"/>
  <c r="H226"/>
  <c r="H242"/>
  <c r="H258"/>
  <c r="H128"/>
  <c r="H160"/>
  <c r="H174"/>
  <c r="H184"/>
  <c r="H198"/>
  <c r="H214"/>
  <c r="H230"/>
  <c r="H246"/>
  <c r="H104"/>
  <c r="H136"/>
  <c r="H192"/>
  <c r="H202"/>
  <c r="H218"/>
  <c r="H234"/>
  <c r="H250"/>
  <c r="H135"/>
  <c r="H161"/>
  <c r="H209"/>
  <c r="H95"/>
  <c r="H107"/>
  <c r="H123"/>
  <c r="H139"/>
  <c r="H155"/>
  <c r="H171"/>
  <c r="H187"/>
  <c r="H203"/>
  <c r="H219"/>
  <c r="H145"/>
  <c r="H101"/>
  <c r="H114"/>
  <c r="H117"/>
  <c r="H130"/>
  <c r="H133"/>
  <c r="H146"/>
  <c r="H149"/>
  <c r="H162"/>
  <c r="H165"/>
  <c r="H178"/>
  <c r="H181"/>
  <c r="H194"/>
  <c r="H197"/>
  <c r="H213"/>
  <c r="H183"/>
  <c r="H113"/>
  <c r="H129"/>
  <c r="H193"/>
  <c r="H93"/>
  <c r="H108"/>
  <c r="H111"/>
  <c r="H124"/>
  <c r="H127"/>
  <c r="H140"/>
  <c r="H143"/>
  <c r="H156"/>
  <c r="H159"/>
  <c r="H172"/>
  <c r="H175"/>
  <c r="H188"/>
  <c r="H191"/>
  <c r="H207"/>
  <c r="H151"/>
  <c r="H167"/>
  <c r="H177"/>
  <c r="H102"/>
  <c r="H105"/>
  <c r="H118"/>
  <c r="H121"/>
  <c r="H134"/>
  <c r="H137"/>
  <c r="H150"/>
  <c r="H153"/>
  <c r="H169"/>
  <c r="H185"/>
  <c r="H201"/>
  <c r="H217"/>
  <c r="H103"/>
  <c r="H91"/>
  <c r="H99"/>
  <c r="H115"/>
  <c r="H131"/>
  <c r="H147"/>
  <c r="H163"/>
  <c r="H179"/>
  <c r="H195"/>
  <c r="H211"/>
  <c r="H97"/>
  <c r="H119"/>
  <c r="H199"/>
  <c r="H215"/>
  <c r="H106"/>
  <c r="H109"/>
  <c r="H122"/>
  <c r="H125"/>
  <c r="H138"/>
  <c r="H141"/>
  <c r="H154"/>
  <c r="H157"/>
  <c r="H170"/>
  <c r="H173"/>
  <c r="H186"/>
  <c r="H189"/>
  <c r="H205"/>
  <c r="I9" i="121" l="1"/>
  <c r="C58" i="82" s="1"/>
  <c r="C57" s="1"/>
  <c r="D9" i="118"/>
  <c r="C46" i="82" s="1"/>
  <c r="H9" i="117"/>
  <c r="G9"/>
  <c r="C41" i="82" s="1"/>
  <c r="J259" i="115" l="1"/>
  <c r="I259"/>
  <c r="H259" s="1"/>
  <c r="J258"/>
  <c r="I258"/>
  <c r="H258" s="1"/>
  <c r="J257"/>
  <c r="I257"/>
  <c r="H257" s="1"/>
  <c r="J256"/>
  <c r="I256"/>
  <c r="G256" s="1"/>
  <c r="J255"/>
  <c r="I255"/>
  <c r="H255" s="1"/>
  <c r="J254"/>
  <c r="I254"/>
  <c r="G254" s="1"/>
  <c r="J253"/>
  <c r="I253"/>
  <c r="H253" s="1"/>
  <c r="J252"/>
  <c r="I252"/>
  <c r="H252" s="1"/>
  <c r="J251"/>
  <c r="I251"/>
  <c r="H251" s="1"/>
  <c r="J250"/>
  <c r="I250"/>
  <c r="G250" s="1"/>
  <c r="J249"/>
  <c r="I249"/>
  <c r="H249" s="1"/>
  <c r="J248"/>
  <c r="I248"/>
  <c r="G248" s="1"/>
  <c r="J247"/>
  <c r="I247"/>
  <c r="H247" s="1"/>
  <c r="J246"/>
  <c r="I246"/>
  <c r="G246" s="1"/>
  <c r="J245"/>
  <c r="I245"/>
  <c r="H245" s="1"/>
  <c r="J244"/>
  <c r="I244"/>
  <c r="G244" s="1"/>
  <c r="J243"/>
  <c r="I243"/>
  <c r="H243" s="1"/>
  <c r="J242"/>
  <c r="I242"/>
  <c r="H242" s="1"/>
  <c r="J241"/>
  <c r="I241"/>
  <c r="H241" s="1"/>
  <c r="J240"/>
  <c r="I240"/>
  <c r="G240" s="1"/>
  <c r="J239"/>
  <c r="I239"/>
  <c r="H239" s="1"/>
  <c r="J238"/>
  <c r="I238"/>
  <c r="G238" s="1"/>
  <c r="J237"/>
  <c r="I237"/>
  <c r="H237" s="1"/>
  <c r="J236"/>
  <c r="I236"/>
  <c r="H236" s="1"/>
  <c r="J235"/>
  <c r="I235"/>
  <c r="H235" s="1"/>
  <c r="J234"/>
  <c r="I234"/>
  <c r="G234" s="1"/>
  <c r="J233"/>
  <c r="I233"/>
  <c r="H233" s="1"/>
  <c r="J232"/>
  <c r="I232"/>
  <c r="G232" s="1"/>
  <c r="J231"/>
  <c r="I231"/>
  <c r="H231" s="1"/>
  <c r="J230"/>
  <c r="I230"/>
  <c r="G230" s="1"/>
  <c r="J229"/>
  <c r="I229"/>
  <c r="H229" s="1"/>
  <c r="J228"/>
  <c r="I228"/>
  <c r="G228" s="1"/>
  <c r="J227"/>
  <c r="I227"/>
  <c r="H227" s="1"/>
  <c r="J226"/>
  <c r="I226"/>
  <c r="H226" s="1"/>
  <c r="J225"/>
  <c r="I225"/>
  <c r="H225" s="1"/>
  <c r="J224"/>
  <c r="I224"/>
  <c r="G224" s="1"/>
  <c r="J223"/>
  <c r="I223"/>
  <c r="H223" s="1"/>
  <c r="J222"/>
  <c r="I222"/>
  <c r="G222" s="1"/>
  <c r="J221"/>
  <c r="I221"/>
  <c r="H221" s="1"/>
  <c r="J220"/>
  <c r="I220"/>
  <c r="H220" s="1"/>
  <c r="J219"/>
  <c r="I219"/>
  <c r="H219" s="1"/>
  <c r="J218"/>
  <c r="I218"/>
  <c r="G218" s="1"/>
  <c r="J217"/>
  <c r="I217"/>
  <c r="H217" s="1"/>
  <c r="J216"/>
  <c r="I216"/>
  <c r="G216" s="1"/>
  <c r="J215"/>
  <c r="I215"/>
  <c r="H215" s="1"/>
  <c r="J214"/>
  <c r="I214"/>
  <c r="G214" s="1"/>
  <c r="J213"/>
  <c r="I213"/>
  <c r="H213" s="1"/>
  <c r="J212"/>
  <c r="I212"/>
  <c r="G212" s="1"/>
  <c r="J211"/>
  <c r="I211"/>
  <c r="H211" s="1"/>
  <c r="J210"/>
  <c r="I210"/>
  <c r="H210" s="1"/>
  <c r="J209"/>
  <c r="I209"/>
  <c r="H209" s="1"/>
  <c r="J208"/>
  <c r="I208"/>
  <c r="G208" s="1"/>
  <c r="J207"/>
  <c r="I207"/>
  <c r="H207" s="1"/>
  <c r="J206"/>
  <c r="I206"/>
  <c r="G206" s="1"/>
  <c r="J205"/>
  <c r="I205"/>
  <c r="H205" s="1"/>
  <c r="J204"/>
  <c r="I204"/>
  <c r="H204" s="1"/>
  <c r="J203"/>
  <c r="I203"/>
  <c r="H203" s="1"/>
  <c r="J202"/>
  <c r="I202"/>
  <c r="G202" s="1"/>
  <c r="J201"/>
  <c r="I201"/>
  <c r="H201" s="1"/>
  <c r="J200"/>
  <c r="I200"/>
  <c r="G200" s="1"/>
  <c r="J199"/>
  <c r="I199"/>
  <c r="H199" s="1"/>
  <c r="J198"/>
  <c r="I198"/>
  <c r="H198" s="1"/>
  <c r="J197"/>
  <c r="I197"/>
  <c r="H197" s="1"/>
  <c r="J196"/>
  <c r="I196"/>
  <c r="H196" s="1"/>
  <c r="J195"/>
  <c r="I195"/>
  <c r="H195" s="1"/>
  <c r="J194"/>
  <c r="I194"/>
  <c r="G194" s="1"/>
  <c r="J193"/>
  <c r="I193"/>
  <c r="H193" s="1"/>
  <c r="J192"/>
  <c r="I192"/>
  <c r="H192" s="1"/>
  <c r="J191"/>
  <c r="I191"/>
  <c r="G191" s="1"/>
  <c r="J190"/>
  <c r="I190"/>
  <c r="H190" s="1"/>
  <c r="J189"/>
  <c r="I189"/>
  <c r="G189" s="1"/>
  <c r="J188"/>
  <c r="I188"/>
  <c r="H188" s="1"/>
  <c r="J187"/>
  <c r="I187"/>
  <c r="G187" s="1"/>
  <c r="J186"/>
  <c r="I186"/>
  <c r="H186" s="1"/>
  <c r="J185"/>
  <c r="I185"/>
  <c r="G185" s="1"/>
  <c r="J184"/>
  <c r="I184"/>
  <c r="H184" s="1"/>
  <c r="J183"/>
  <c r="I183"/>
  <c r="G183" s="1"/>
  <c r="J182"/>
  <c r="I182"/>
  <c r="H182" s="1"/>
  <c r="J181"/>
  <c r="I181"/>
  <c r="G181" s="1"/>
  <c r="J180"/>
  <c r="I180"/>
  <c r="H180" s="1"/>
  <c r="J179"/>
  <c r="I179"/>
  <c r="G179" s="1"/>
  <c r="J178"/>
  <c r="I178"/>
  <c r="H178" s="1"/>
  <c r="J177"/>
  <c r="I177"/>
  <c r="G177" s="1"/>
  <c r="J176"/>
  <c r="I176"/>
  <c r="H176" s="1"/>
  <c r="J175"/>
  <c r="I175"/>
  <c r="G175" s="1"/>
  <c r="J174"/>
  <c r="I174"/>
  <c r="H174" s="1"/>
  <c r="J173"/>
  <c r="I173"/>
  <c r="G173" s="1"/>
  <c r="J172"/>
  <c r="I172"/>
  <c r="H172" s="1"/>
  <c r="J171"/>
  <c r="I171"/>
  <c r="G171" s="1"/>
  <c r="J170"/>
  <c r="I170"/>
  <c r="G170" s="1"/>
  <c r="J169"/>
  <c r="I169"/>
  <c r="G169" s="1"/>
  <c r="J168"/>
  <c r="I168"/>
  <c r="H168" s="1"/>
  <c r="J167"/>
  <c r="I167"/>
  <c r="G167" s="1"/>
  <c r="J166"/>
  <c r="I166"/>
  <c r="H166" s="1"/>
  <c r="J165"/>
  <c r="I165"/>
  <c r="G165" s="1"/>
  <c r="J164"/>
  <c r="I164"/>
  <c r="H164" s="1"/>
  <c r="J163"/>
  <c r="I163"/>
  <c r="G163" s="1"/>
  <c r="J162"/>
  <c r="I162"/>
  <c r="G162" s="1"/>
  <c r="J161"/>
  <c r="I161"/>
  <c r="G161" s="1"/>
  <c r="J160"/>
  <c r="I160"/>
  <c r="H160" s="1"/>
  <c r="J159"/>
  <c r="I159"/>
  <c r="G159" s="1"/>
  <c r="J158"/>
  <c r="I158"/>
  <c r="H158" s="1"/>
  <c r="J157"/>
  <c r="I157"/>
  <c r="G157" s="1"/>
  <c r="J156"/>
  <c r="I156"/>
  <c r="H156" s="1"/>
  <c r="J155"/>
  <c r="I155"/>
  <c r="G155" s="1"/>
  <c r="J154"/>
  <c r="I154"/>
  <c r="G154" s="1"/>
  <c r="J153"/>
  <c r="I153"/>
  <c r="G153" s="1"/>
  <c r="J152"/>
  <c r="I152"/>
  <c r="H152" s="1"/>
  <c r="J151"/>
  <c r="I151"/>
  <c r="G151" s="1"/>
  <c r="J150"/>
  <c r="I150"/>
  <c r="H150" s="1"/>
  <c r="J149"/>
  <c r="I149"/>
  <c r="G149" s="1"/>
  <c r="J148"/>
  <c r="I148"/>
  <c r="H148" s="1"/>
  <c r="J147"/>
  <c r="I147"/>
  <c r="G147" s="1"/>
  <c r="J146"/>
  <c r="I146"/>
  <c r="G146" s="1"/>
  <c r="J145"/>
  <c r="I145"/>
  <c r="G145" s="1"/>
  <c r="J144"/>
  <c r="I144"/>
  <c r="H144" s="1"/>
  <c r="J143"/>
  <c r="I143"/>
  <c r="G143" s="1"/>
  <c r="J142"/>
  <c r="I142"/>
  <c r="H142" s="1"/>
  <c r="J141"/>
  <c r="I141"/>
  <c r="G141" s="1"/>
  <c r="J140"/>
  <c r="I140"/>
  <c r="H140" s="1"/>
  <c r="J139"/>
  <c r="I139"/>
  <c r="G139" s="1"/>
  <c r="J138"/>
  <c r="I138"/>
  <c r="G138" s="1"/>
  <c r="J137"/>
  <c r="I137"/>
  <c r="G137" s="1"/>
  <c r="J136"/>
  <c r="I136"/>
  <c r="H136" s="1"/>
  <c r="J135"/>
  <c r="I135"/>
  <c r="G135" s="1"/>
  <c r="J134"/>
  <c r="I134"/>
  <c r="H134" s="1"/>
  <c r="J133"/>
  <c r="I133"/>
  <c r="G133" s="1"/>
  <c r="J132"/>
  <c r="I132"/>
  <c r="H132" s="1"/>
  <c r="J131"/>
  <c r="I131"/>
  <c r="G131" s="1"/>
  <c r="J130"/>
  <c r="I130"/>
  <c r="G130" s="1"/>
  <c r="J129"/>
  <c r="I129"/>
  <c r="G129" s="1"/>
  <c r="J128"/>
  <c r="I128"/>
  <c r="H128" s="1"/>
  <c r="J127"/>
  <c r="I127"/>
  <c r="G127" s="1"/>
  <c r="J126"/>
  <c r="I126"/>
  <c r="H126" s="1"/>
  <c r="J125"/>
  <c r="I125"/>
  <c r="G125" s="1"/>
  <c r="J124"/>
  <c r="I124"/>
  <c r="H124" s="1"/>
  <c r="J123"/>
  <c r="I123"/>
  <c r="G123" s="1"/>
  <c r="J122"/>
  <c r="I122"/>
  <c r="H122" s="1"/>
  <c r="J121"/>
  <c r="I121"/>
  <c r="G121" s="1"/>
  <c r="J120"/>
  <c r="I120"/>
  <c r="H120" s="1"/>
  <c r="J119"/>
  <c r="I119"/>
  <c r="G119" s="1"/>
  <c r="J118"/>
  <c r="I118"/>
  <c r="H118" s="1"/>
  <c r="J117"/>
  <c r="I117"/>
  <c r="G117" s="1"/>
  <c r="J116"/>
  <c r="I116"/>
  <c r="H116" s="1"/>
  <c r="J115"/>
  <c r="I115"/>
  <c r="G115" s="1"/>
  <c r="J114"/>
  <c r="I114"/>
  <c r="H114" s="1"/>
  <c r="J113"/>
  <c r="I113"/>
  <c r="G113" s="1"/>
  <c r="J112"/>
  <c r="I112"/>
  <c r="H112" s="1"/>
  <c r="J111"/>
  <c r="I111"/>
  <c r="G111" s="1"/>
  <c r="J110"/>
  <c r="I110"/>
  <c r="H110" s="1"/>
  <c r="J109"/>
  <c r="I109"/>
  <c r="G109" s="1"/>
  <c r="J108"/>
  <c r="I108"/>
  <c r="H108" s="1"/>
  <c r="J107"/>
  <c r="I107"/>
  <c r="G107" s="1"/>
  <c r="J106"/>
  <c r="I106"/>
  <c r="G106" s="1"/>
  <c r="J105"/>
  <c r="I105"/>
  <c r="G105" s="1"/>
  <c r="J104"/>
  <c r="I104"/>
  <c r="H104" s="1"/>
  <c r="J103"/>
  <c r="I103"/>
  <c r="G103" s="1"/>
  <c r="J102"/>
  <c r="I102"/>
  <c r="H102" s="1"/>
  <c r="J101"/>
  <c r="I101"/>
  <c r="G101" s="1"/>
  <c r="J100"/>
  <c r="I100"/>
  <c r="H100" s="1"/>
  <c r="J99"/>
  <c r="I99"/>
  <c r="G99" s="1"/>
  <c r="J98"/>
  <c r="I98"/>
  <c r="G98" s="1"/>
  <c r="J97"/>
  <c r="I97"/>
  <c r="G97" s="1"/>
  <c r="J96"/>
  <c r="I96"/>
  <c r="G96" s="1"/>
  <c r="J95"/>
  <c r="I95"/>
  <c r="G95" s="1"/>
  <c r="J94"/>
  <c r="I94"/>
  <c r="H94" s="1"/>
  <c r="J93"/>
  <c r="I93"/>
  <c r="G93" s="1"/>
  <c r="J92"/>
  <c r="I92"/>
  <c r="H92" s="1"/>
  <c r="J91"/>
  <c r="I91"/>
  <c r="G91" s="1"/>
  <c r="J90"/>
  <c r="I90"/>
  <c r="G90" s="1"/>
  <c r="J89"/>
  <c r="I89"/>
  <c r="H89" s="1"/>
  <c r="J88"/>
  <c r="I88"/>
  <c r="G88" s="1"/>
  <c r="J87"/>
  <c r="I87"/>
  <c r="H87" s="1"/>
  <c r="J86"/>
  <c r="I86"/>
  <c r="G86" s="1"/>
  <c r="J85"/>
  <c r="I85"/>
  <c r="H85" s="1"/>
  <c r="J84"/>
  <c r="I84"/>
  <c r="G84" s="1"/>
  <c r="J83"/>
  <c r="I83"/>
  <c r="H83" s="1"/>
  <c r="J82"/>
  <c r="I82"/>
  <c r="H82" s="1"/>
  <c r="J81"/>
  <c r="I81"/>
  <c r="H81" s="1"/>
  <c r="J80"/>
  <c r="I80"/>
  <c r="G80" s="1"/>
  <c r="J79"/>
  <c r="I79"/>
  <c r="H79" s="1"/>
  <c r="J78"/>
  <c r="I78"/>
  <c r="H78" s="1"/>
  <c r="J77"/>
  <c r="I77"/>
  <c r="H77" s="1"/>
  <c r="J76"/>
  <c r="I76"/>
  <c r="H76" s="1"/>
  <c r="J75"/>
  <c r="I75"/>
  <c r="H75" s="1"/>
  <c r="J74"/>
  <c r="I74"/>
  <c r="G74" s="1"/>
  <c r="J73"/>
  <c r="I73"/>
  <c r="H73" s="1"/>
  <c r="J72"/>
  <c r="I72"/>
  <c r="G72" s="1"/>
  <c r="J71"/>
  <c r="I71"/>
  <c r="H71" s="1"/>
  <c r="J70"/>
  <c r="I70"/>
  <c r="G70" s="1"/>
  <c r="J69"/>
  <c r="I69"/>
  <c r="H69" s="1"/>
  <c r="J68"/>
  <c r="I68"/>
  <c r="G68" s="1"/>
  <c r="J67"/>
  <c r="I67"/>
  <c r="H67" s="1"/>
  <c r="J66"/>
  <c r="I66"/>
  <c r="H66" s="1"/>
  <c r="J65"/>
  <c r="I65"/>
  <c r="H65" s="1"/>
  <c r="J64"/>
  <c r="I64"/>
  <c r="G64" s="1"/>
  <c r="J63"/>
  <c r="I63"/>
  <c r="H63" s="1"/>
  <c r="J62"/>
  <c r="I62"/>
  <c r="H62" s="1"/>
  <c r="J61"/>
  <c r="I61"/>
  <c r="H61" s="1"/>
  <c r="J60"/>
  <c r="I60"/>
  <c r="H60" s="1"/>
  <c r="J59"/>
  <c r="I59"/>
  <c r="H59" s="1"/>
  <c r="J58"/>
  <c r="I58"/>
  <c r="G58" s="1"/>
  <c r="J57"/>
  <c r="I57"/>
  <c r="H57" s="1"/>
  <c r="J56"/>
  <c r="I56"/>
  <c r="G56" s="1"/>
  <c r="J55"/>
  <c r="I55"/>
  <c r="H55" s="1"/>
  <c r="J54"/>
  <c r="I54"/>
  <c r="G54" s="1"/>
  <c r="J53"/>
  <c r="I53"/>
  <c r="H53" s="1"/>
  <c r="J52"/>
  <c r="I52"/>
  <c r="G52" s="1"/>
  <c r="J51"/>
  <c r="I51"/>
  <c r="H51" s="1"/>
  <c r="J50"/>
  <c r="I50"/>
  <c r="H50" s="1"/>
  <c r="J49"/>
  <c r="I49"/>
  <c r="H49" s="1"/>
  <c r="J48"/>
  <c r="I48"/>
  <c r="G48" s="1"/>
  <c r="J47"/>
  <c r="I47"/>
  <c r="H47" s="1"/>
  <c r="J46"/>
  <c r="I46"/>
  <c r="H46" s="1"/>
  <c r="J45"/>
  <c r="I45"/>
  <c r="H45" s="1"/>
  <c r="J44"/>
  <c r="I44"/>
  <c r="H44" s="1"/>
  <c r="J43"/>
  <c r="I43"/>
  <c r="H43" s="1"/>
  <c r="J42"/>
  <c r="I42"/>
  <c r="G42" s="1"/>
  <c r="J41"/>
  <c r="I41"/>
  <c r="H41" s="1"/>
  <c r="J40"/>
  <c r="I40"/>
  <c r="G40" s="1"/>
  <c r="J39"/>
  <c r="I39"/>
  <c r="H39" s="1"/>
  <c r="J38"/>
  <c r="I38"/>
  <c r="G38" s="1"/>
  <c r="J37"/>
  <c r="I37"/>
  <c r="H37" s="1"/>
  <c r="J36"/>
  <c r="I36"/>
  <c r="G36" s="1"/>
  <c r="J35"/>
  <c r="I35"/>
  <c r="H35" s="1"/>
  <c r="J34"/>
  <c r="I34"/>
  <c r="H34" s="1"/>
  <c r="J33"/>
  <c r="I33"/>
  <c r="H33" s="1"/>
  <c r="J32"/>
  <c r="I32"/>
  <c r="G32" s="1"/>
  <c r="J31"/>
  <c r="I31"/>
  <c r="H31" s="1"/>
  <c r="J30"/>
  <c r="I30"/>
  <c r="H30" s="1"/>
  <c r="J29"/>
  <c r="I29"/>
  <c r="H29" s="1"/>
  <c r="J28"/>
  <c r="I28"/>
  <c r="H28" s="1"/>
  <c r="J27"/>
  <c r="I27"/>
  <c r="H27" s="1"/>
  <c r="J26"/>
  <c r="I26"/>
  <c r="G26" s="1"/>
  <c r="J25"/>
  <c r="I25"/>
  <c r="H25" s="1"/>
  <c r="J24"/>
  <c r="I24"/>
  <c r="G24" s="1"/>
  <c r="J23"/>
  <c r="I23"/>
  <c r="H23" s="1"/>
  <c r="J22"/>
  <c r="I22"/>
  <c r="G22" s="1"/>
  <c r="J21"/>
  <c r="I21"/>
  <c r="H21" s="1"/>
  <c r="J20"/>
  <c r="I20"/>
  <c r="G20" s="1"/>
  <c r="J19"/>
  <c r="I19"/>
  <c r="H19" s="1"/>
  <c r="J18"/>
  <c r="I18"/>
  <c r="H18" s="1"/>
  <c r="J17"/>
  <c r="I17"/>
  <c r="H17" s="1"/>
  <c r="J16"/>
  <c r="I16"/>
  <c r="G16" s="1"/>
  <c r="J15"/>
  <c r="I15"/>
  <c r="H15" s="1"/>
  <c r="J14"/>
  <c r="I14"/>
  <c r="H14" s="1"/>
  <c r="J13"/>
  <c r="I13"/>
  <c r="H13" s="1"/>
  <c r="J12"/>
  <c r="I12"/>
  <c r="H12" s="1"/>
  <c r="J11"/>
  <c r="I11"/>
  <c r="H11" s="1"/>
  <c r="J10"/>
  <c r="I10"/>
  <c r="G10" s="1"/>
  <c r="A3"/>
  <c r="A2"/>
  <c r="D73" i="71"/>
  <c r="C73"/>
  <c r="B73"/>
  <c r="A73"/>
  <c r="H222" i="115" l="1"/>
  <c r="H64"/>
  <c r="H32"/>
  <c r="H238"/>
  <c r="H84"/>
  <c r="H200"/>
  <c r="H16"/>
  <c r="H70"/>
  <c r="H48"/>
  <c r="H130"/>
  <c r="H214"/>
  <c r="H248"/>
  <c r="H230"/>
  <c r="H52"/>
  <c r="H254"/>
  <c r="H38"/>
  <c r="H68"/>
  <c r="H106"/>
  <c r="H208"/>
  <c r="H240"/>
  <c r="H20"/>
  <c r="H80"/>
  <c r="H138"/>
  <c r="H194"/>
  <c r="H216"/>
  <c r="H234"/>
  <c r="H224"/>
  <c r="H24"/>
  <c r="H56"/>
  <c r="H88"/>
  <c r="H170"/>
  <c r="H218"/>
  <c r="H232"/>
  <c r="H246"/>
  <c r="H256"/>
  <c r="G199"/>
  <c r="G55"/>
  <c r="G255"/>
  <c r="G47"/>
  <c r="H36"/>
  <c r="H250"/>
  <c r="G247"/>
  <c r="G39"/>
  <c r="H22"/>
  <c r="H54"/>
  <c r="H86"/>
  <c r="H202"/>
  <c r="G239"/>
  <c r="G31"/>
  <c r="H40"/>
  <c r="H72"/>
  <c r="H206"/>
  <c r="G231"/>
  <c r="G87"/>
  <c r="G23"/>
  <c r="G223"/>
  <c r="G79"/>
  <c r="G15"/>
  <c r="G215"/>
  <c r="G71"/>
  <c r="G207"/>
  <c r="G63"/>
  <c r="G198"/>
  <c r="G190"/>
  <c r="G182"/>
  <c r="G174"/>
  <c r="G166"/>
  <c r="G158"/>
  <c r="G150"/>
  <c r="G142"/>
  <c r="G134"/>
  <c r="G126"/>
  <c r="G118"/>
  <c r="G110"/>
  <c r="G102"/>
  <c r="G94"/>
  <c r="G78"/>
  <c r="G62"/>
  <c r="G46"/>
  <c r="G30"/>
  <c r="G14"/>
  <c r="H10"/>
  <c r="H26"/>
  <c r="H42"/>
  <c r="H58"/>
  <c r="H74"/>
  <c r="H90"/>
  <c r="H146"/>
  <c r="G253"/>
  <c r="G245"/>
  <c r="G237"/>
  <c r="G229"/>
  <c r="G221"/>
  <c r="G213"/>
  <c r="G205"/>
  <c r="G197"/>
  <c r="G85"/>
  <c r="G77"/>
  <c r="G69"/>
  <c r="G61"/>
  <c r="G53"/>
  <c r="G45"/>
  <c r="G37"/>
  <c r="G29"/>
  <c r="G21"/>
  <c r="G13"/>
  <c r="H154"/>
  <c r="H212"/>
  <c r="H228"/>
  <c r="H244"/>
  <c r="G252"/>
  <c r="G236"/>
  <c r="G220"/>
  <c r="G204"/>
  <c r="G196"/>
  <c r="G188"/>
  <c r="G180"/>
  <c r="G172"/>
  <c r="G164"/>
  <c r="G156"/>
  <c r="G148"/>
  <c r="G140"/>
  <c r="G132"/>
  <c r="G124"/>
  <c r="G116"/>
  <c r="G108"/>
  <c r="G100"/>
  <c r="G92"/>
  <c r="G76"/>
  <c r="G60"/>
  <c r="G44"/>
  <c r="G28"/>
  <c r="G12"/>
  <c r="H98"/>
  <c r="H162"/>
  <c r="G259"/>
  <c r="G251"/>
  <c r="G243"/>
  <c r="G235"/>
  <c r="G227"/>
  <c r="G219"/>
  <c r="G211"/>
  <c r="G203"/>
  <c r="G195"/>
  <c r="G83"/>
  <c r="G75"/>
  <c r="G67"/>
  <c r="G59"/>
  <c r="G51"/>
  <c r="G43"/>
  <c r="G35"/>
  <c r="G27"/>
  <c r="G19"/>
  <c r="G11"/>
  <c r="G258"/>
  <c r="G242"/>
  <c r="G226"/>
  <c r="G210"/>
  <c r="G186"/>
  <c r="G178"/>
  <c r="G122"/>
  <c r="G114"/>
  <c r="G82"/>
  <c r="G66"/>
  <c r="G50"/>
  <c r="G34"/>
  <c r="G18"/>
  <c r="G257"/>
  <c r="G249"/>
  <c r="G241"/>
  <c r="G233"/>
  <c r="G225"/>
  <c r="G217"/>
  <c r="G209"/>
  <c r="G201"/>
  <c r="G193"/>
  <c r="G89"/>
  <c r="G81"/>
  <c r="G73"/>
  <c r="G65"/>
  <c r="G57"/>
  <c r="G49"/>
  <c r="G41"/>
  <c r="G33"/>
  <c r="G25"/>
  <c r="G17"/>
  <c r="H96"/>
  <c r="G192"/>
  <c r="G184"/>
  <c r="G176"/>
  <c r="G168"/>
  <c r="G160"/>
  <c r="G152"/>
  <c r="G144"/>
  <c r="G136"/>
  <c r="G128"/>
  <c r="G120"/>
  <c r="G112"/>
  <c r="G104"/>
  <c r="H161"/>
  <c r="H105"/>
  <c r="H121"/>
  <c r="H153"/>
  <c r="H95"/>
  <c r="H103"/>
  <c r="H111"/>
  <c r="H119"/>
  <c r="H127"/>
  <c r="H135"/>
  <c r="H143"/>
  <c r="H151"/>
  <c r="H159"/>
  <c r="H167"/>
  <c r="H175"/>
  <c r="H183"/>
  <c r="H191"/>
  <c r="H97"/>
  <c r="H145"/>
  <c r="H185"/>
  <c r="H113"/>
  <c r="H177"/>
  <c r="H93"/>
  <c r="H101"/>
  <c r="H109"/>
  <c r="H117"/>
  <c r="H125"/>
  <c r="H133"/>
  <c r="H141"/>
  <c r="H149"/>
  <c r="H157"/>
  <c r="H165"/>
  <c r="H173"/>
  <c r="H181"/>
  <c r="H189"/>
  <c r="H129"/>
  <c r="H169"/>
  <c r="H91"/>
  <c r="H99"/>
  <c r="H107"/>
  <c r="H115"/>
  <c r="H123"/>
  <c r="H131"/>
  <c r="H139"/>
  <c r="H147"/>
  <c r="H155"/>
  <c r="H163"/>
  <c r="H171"/>
  <c r="H179"/>
  <c r="H187"/>
  <c r="H137"/>
  <c r="D15" i="113"/>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G110"/>
  <c r="F110"/>
  <c r="E110"/>
  <c r="G109"/>
  <c r="F109"/>
  <c r="E109"/>
  <c r="G108"/>
  <c r="F108"/>
  <c r="E108"/>
  <c r="G107"/>
  <c r="F107"/>
  <c r="E107"/>
  <c r="G106"/>
  <c r="F106"/>
  <c r="E106"/>
  <c r="G105"/>
  <c r="F105"/>
  <c r="E105"/>
  <c r="G104"/>
  <c r="F104"/>
  <c r="E104"/>
  <c r="G103"/>
  <c r="F103"/>
  <c r="E103"/>
  <c r="G102"/>
  <c r="F102"/>
  <c r="E102"/>
  <c r="G101"/>
  <c r="F101"/>
  <c r="E101"/>
  <c r="G100"/>
  <c r="F100"/>
  <c r="E100"/>
  <c r="G99"/>
  <c r="F99"/>
  <c r="E99"/>
  <c r="G98"/>
  <c r="F98"/>
  <c r="E98"/>
  <c r="G97"/>
  <c r="F97"/>
  <c r="E97"/>
  <c r="G96"/>
  <c r="F96"/>
  <c r="E96"/>
  <c r="G95"/>
  <c r="F95"/>
  <c r="E95"/>
  <c r="G94"/>
  <c r="F94"/>
  <c r="E94"/>
  <c r="G93"/>
  <c r="F93"/>
  <c r="E93"/>
  <c r="G92"/>
  <c r="F92"/>
  <c r="E92"/>
  <c r="G91"/>
  <c r="F91"/>
  <c r="E91"/>
  <c r="G90"/>
  <c r="F90"/>
  <c r="E90"/>
  <c r="G89"/>
  <c r="F89"/>
  <c r="E89"/>
  <c r="G88"/>
  <c r="F88"/>
  <c r="E88"/>
  <c r="G87"/>
  <c r="F87"/>
  <c r="E87"/>
  <c r="G86"/>
  <c r="F86"/>
  <c r="E86"/>
  <c r="G85"/>
  <c r="F85"/>
  <c r="E85"/>
  <c r="G84"/>
  <c r="F84"/>
  <c r="E84"/>
  <c r="G83"/>
  <c r="F83"/>
  <c r="E83"/>
  <c r="G82"/>
  <c r="F82"/>
  <c r="E82"/>
  <c r="G81"/>
  <c r="F81"/>
  <c r="E81"/>
  <c r="G80"/>
  <c r="F80"/>
  <c r="E80"/>
  <c r="G79"/>
  <c r="F79"/>
  <c r="E79"/>
  <c r="G78"/>
  <c r="F78"/>
  <c r="E78"/>
  <c r="G77"/>
  <c r="F77"/>
  <c r="E77"/>
  <c r="G76"/>
  <c r="F76"/>
  <c r="E76"/>
  <c r="G75"/>
  <c r="F75"/>
  <c r="E75"/>
  <c r="G74"/>
  <c r="F74"/>
  <c r="E74"/>
  <c r="G73"/>
  <c r="F73"/>
  <c r="E73"/>
  <c r="G72"/>
  <c r="F72"/>
  <c r="E72"/>
  <c r="G71"/>
  <c r="F71"/>
  <c r="E71"/>
  <c r="G70"/>
  <c r="F70"/>
  <c r="E70"/>
  <c r="G69"/>
  <c r="F69"/>
  <c r="E69"/>
  <c r="G68"/>
  <c r="F68"/>
  <c r="E68"/>
  <c r="G67"/>
  <c r="F67"/>
  <c r="E67"/>
  <c r="G66"/>
  <c r="F66"/>
  <c r="E66"/>
  <c r="G65"/>
  <c r="F65"/>
  <c r="E65"/>
  <c r="G64"/>
  <c r="F64"/>
  <c r="E64"/>
  <c r="G63"/>
  <c r="F63"/>
  <c r="E63"/>
  <c r="G62"/>
  <c r="F62"/>
  <c r="E62"/>
  <c r="G61"/>
  <c r="F61"/>
  <c r="E61"/>
  <c r="G60"/>
  <c r="F60"/>
  <c r="E60"/>
  <c r="G59"/>
  <c r="F59"/>
  <c r="E59"/>
  <c r="G58"/>
  <c r="F58"/>
  <c r="E58"/>
  <c r="G57"/>
  <c r="F57"/>
  <c r="E57"/>
  <c r="G56"/>
  <c r="F56"/>
  <c r="E56"/>
  <c r="G55"/>
  <c r="F55"/>
  <c r="E55"/>
  <c r="G54"/>
  <c r="F54"/>
  <c r="E54"/>
  <c r="G53"/>
  <c r="F53"/>
  <c r="E53"/>
  <c r="G52"/>
  <c r="F52"/>
  <c r="E52"/>
  <c r="G51"/>
  <c r="F51"/>
  <c r="E51"/>
  <c r="G50"/>
  <c r="F50"/>
  <c r="E50"/>
  <c r="G49"/>
  <c r="F49"/>
  <c r="E49"/>
  <c r="G48"/>
  <c r="F48"/>
  <c r="E48"/>
  <c r="G47"/>
  <c r="F47"/>
  <c r="E47"/>
  <c r="G46"/>
  <c r="F46"/>
  <c r="E46"/>
  <c r="G45"/>
  <c r="F45"/>
  <c r="E45"/>
  <c r="G44"/>
  <c r="F44"/>
  <c r="E44"/>
  <c r="G43"/>
  <c r="F43"/>
  <c r="E43"/>
  <c r="G42"/>
  <c r="F42"/>
  <c r="E42"/>
  <c r="G41"/>
  <c r="F41"/>
  <c r="E41"/>
  <c r="G40"/>
  <c r="F40"/>
  <c r="E40"/>
  <c r="G39"/>
  <c r="F39"/>
  <c r="E39"/>
  <c r="G38"/>
  <c r="F38"/>
  <c r="E38"/>
  <c r="G37"/>
  <c r="F37"/>
  <c r="E37"/>
  <c r="G36"/>
  <c r="F36"/>
  <c r="E36"/>
  <c r="G35"/>
  <c r="F35"/>
  <c r="E35"/>
  <c r="G34"/>
  <c r="F34"/>
  <c r="E34"/>
  <c r="G33"/>
  <c r="F33"/>
  <c r="E33"/>
  <c r="G32"/>
  <c r="F32"/>
  <c r="E32"/>
  <c r="G31"/>
  <c r="F31"/>
  <c r="E31"/>
  <c r="G30"/>
  <c r="F30"/>
  <c r="E30"/>
  <c r="G29"/>
  <c r="F29"/>
  <c r="E29"/>
  <c r="G28"/>
  <c r="F28"/>
  <c r="E28"/>
  <c r="G27"/>
  <c r="F27"/>
  <c r="E27"/>
  <c r="G26"/>
  <c r="F26"/>
  <c r="E26"/>
  <c r="G25"/>
  <c r="F25"/>
  <c r="E25"/>
  <c r="G24"/>
  <c r="F24"/>
  <c r="E24"/>
  <c r="G23"/>
  <c r="F23"/>
  <c r="E23"/>
  <c r="G22"/>
  <c r="F22"/>
  <c r="E22"/>
  <c r="G21"/>
  <c r="F21"/>
  <c r="E21"/>
  <c r="G20"/>
  <c r="F20"/>
  <c r="E20"/>
  <c r="G19"/>
  <c r="F19"/>
  <c r="E19"/>
  <c r="G18"/>
  <c r="F18"/>
  <c r="E18"/>
  <c r="G17"/>
  <c r="F17"/>
  <c r="E17"/>
  <c r="G16"/>
  <c r="F16"/>
  <c r="E16"/>
  <c r="G15"/>
  <c r="F15"/>
  <c r="E15"/>
  <c r="G14"/>
  <c r="F14"/>
  <c r="E14"/>
  <c r="D14" s="1"/>
  <c r="G13"/>
  <c r="F13"/>
  <c r="E13"/>
  <c r="D13" s="1"/>
  <c r="G12"/>
  <c r="F12"/>
  <c r="E12"/>
  <c r="D12" s="1"/>
  <c r="D6"/>
  <c r="A3"/>
  <c r="A2"/>
  <c r="E13" i="111"/>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12"/>
  <c r="H110"/>
  <c r="G110"/>
  <c r="F110"/>
  <c r="H109"/>
  <c r="G109"/>
  <c r="F109"/>
  <c r="H108"/>
  <c r="G108"/>
  <c r="F108"/>
  <c r="H107"/>
  <c r="G107"/>
  <c r="F107"/>
  <c r="H106"/>
  <c r="G106"/>
  <c r="F106"/>
  <c r="H105"/>
  <c r="G105"/>
  <c r="F105"/>
  <c r="H104"/>
  <c r="G104"/>
  <c r="F104"/>
  <c r="H103"/>
  <c r="G103"/>
  <c r="F103"/>
  <c r="H102"/>
  <c r="G102"/>
  <c r="F102"/>
  <c r="H101"/>
  <c r="G101"/>
  <c r="F101"/>
  <c r="H100"/>
  <c r="G100"/>
  <c r="F100"/>
  <c r="H99"/>
  <c r="G99"/>
  <c r="F99"/>
  <c r="H98"/>
  <c r="G98"/>
  <c r="F98"/>
  <c r="H97"/>
  <c r="G97"/>
  <c r="F97"/>
  <c r="H96"/>
  <c r="G96"/>
  <c r="F96"/>
  <c r="H95"/>
  <c r="G95"/>
  <c r="F95"/>
  <c r="H94"/>
  <c r="G94"/>
  <c r="F94"/>
  <c r="H93"/>
  <c r="G93"/>
  <c r="F93"/>
  <c r="H92"/>
  <c r="G92"/>
  <c r="F92"/>
  <c r="H91"/>
  <c r="G91"/>
  <c r="F91"/>
  <c r="H90"/>
  <c r="G90"/>
  <c r="F90"/>
  <c r="H89"/>
  <c r="G89"/>
  <c r="F89"/>
  <c r="H88"/>
  <c r="G88"/>
  <c r="F88"/>
  <c r="H87"/>
  <c r="G87"/>
  <c r="F87"/>
  <c r="H86"/>
  <c r="G86"/>
  <c r="F86"/>
  <c r="H85"/>
  <c r="G85"/>
  <c r="F85"/>
  <c r="H84"/>
  <c r="G84"/>
  <c r="F84"/>
  <c r="H83"/>
  <c r="G83"/>
  <c r="F83"/>
  <c r="H82"/>
  <c r="G82"/>
  <c r="F82"/>
  <c r="H81"/>
  <c r="G81"/>
  <c r="F81"/>
  <c r="H80"/>
  <c r="G80"/>
  <c r="F80"/>
  <c r="H79"/>
  <c r="G79"/>
  <c r="F79"/>
  <c r="H78"/>
  <c r="G78"/>
  <c r="F78"/>
  <c r="H77"/>
  <c r="G77"/>
  <c r="F77"/>
  <c r="H76"/>
  <c r="G76"/>
  <c r="F76"/>
  <c r="H75"/>
  <c r="G75"/>
  <c r="F75"/>
  <c r="H74"/>
  <c r="G74"/>
  <c r="F74"/>
  <c r="H73"/>
  <c r="G73"/>
  <c r="F73"/>
  <c r="H72"/>
  <c r="G72"/>
  <c r="F72"/>
  <c r="H71"/>
  <c r="G71"/>
  <c r="F71"/>
  <c r="H70"/>
  <c r="G70"/>
  <c r="F70"/>
  <c r="H69"/>
  <c r="G69"/>
  <c r="F69"/>
  <c r="H68"/>
  <c r="G68"/>
  <c r="F68"/>
  <c r="H67"/>
  <c r="G67"/>
  <c r="F67"/>
  <c r="H66"/>
  <c r="G66"/>
  <c r="F66"/>
  <c r="H65"/>
  <c r="G65"/>
  <c r="F65"/>
  <c r="H64"/>
  <c r="G64"/>
  <c r="F64"/>
  <c r="H63"/>
  <c r="G63"/>
  <c r="F63"/>
  <c r="H62"/>
  <c r="G62"/>
  <c r="F62"/>
  <c r="H61"/>
  <c r="G61"/>
  <c r="F61"/>
  <c r="H60"/>
  <c r="G60"/>
  <c r="F60"/>
  <c r="H59"/>
  <c r="G59"/>
  <c r="F59"/>
  <c r="H58"/>
  <c r="G58"/>
  <c r="F58"/>
  <c r="H57"/>
  <c r="G57"/>
  <c r="F57"/>
  <c r="H56"/>
  <c r="G56"/>
  <c r="F56"/>
  <c r="H55"/>
  <c r="G55"/>
  <c r="F55"/>
  <c r="H54"/>
  <c r="G54"/>
  <c r="F54"/>
  <c r="H53"/>
  <c r="G53"/>
  <c r="F53"/>
  <c r="H52"/>
  <c r="G52"/>
  <c r="F52"/>
  <c r="H51"/>
  <c r="G51"/>
  <c r="F51"/>
  <c r="H50"/>
  <c r="G50"/>
  <c r="F50"/>
  <c r="H49"/>
  <c r="G49"/>
  <c r="F49"/>
  <c r="H48"/>
  <c r="G48"/>
  <c r="F48"/>
  <c r="H47"/>
  <c r="G47"/>
  <c r="F47"/>
  <c r="H46"/>
  <c r="G46"/>
  <c r="F46"/>
  <c r="H45"/>
  <c r="G45"/>
  <c r="F45"/>
  <c r="H44"/>
  <c r="G44"/>
  <c r="F44"/>
  <c r="H43"/>
  <c r="G43"/>
  <c r="F43"/>
  <c r="H42"/>
  <c r="G42"/>
  <c r="F42"/>
  <c r="H41"/>
  <c r="G41"/>
  <c r="F41"/>
  <c r="H40"/>
  <c r="G40"/>
  <c r="F40"/>
  <c r="H39"/>
  <c r="G39"/>
  <c r="F39"/>
  <c r="H38"/>
  <c r="G38"/>
  <c r="F38"/>
  <c r="H37"/>
  <c r="G37"/>
  <c r="F37"/>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E6"/>
  <c r="A3"/>
  <c r="A2"/>
  <c r="D261" i="110"/>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G110"/>
  <c r="F110"/>
  <c r="E110"/>
  <c r="D110"/>
  <c r="G109"/>
  <c r="F109"/>
  <c r="E109"/>
  <c r="D109"/>
  <c r="G108"/>
  <c r="F108"/>
  <c r="E108"/>
  <c r="D108"/>
  <c r="G107"/>
  <c r="F107"/>
  <c r="E107"/>
  <c r="D107"/>
  <c r="G106"/>
  <c r="F106"/>
  <c r="E106"/>
  <c r="D106"/>
  <c r="G105"/>
  <c r="F105"/>
  <c r="E105"/>
  <c r="D105"/>
  <c r="G104"/>
  <c r="F104"/>
  <c r="E104"/>
  <c r="D104"/>
  <c r="G103"/>
  <c r="F103"/>
  <c r="E103"/>
  <c r="D103"/>
  <c r="G102"/>
  <c r="F102"/>
  <c r="E102"/>
  <c r="D102"/>
  <c r="G101"/>
  <c r="F101"/>
  <c r="E101"/>
  <c r="D101"/>
  <c r="G100"/>
  <c r="F100"/>
  <c r="E100"/>
  <c r="D100"/>
  <c r="G99"/>
  <c r="F99"/>
  <c r="E99"/>
  <c r="D99"/>
  <c r="G98"/>
  <c r="F98"/>
  <c r="E98"/>
  <c r="D98"/>
  <c r="G97"/>
  <c r="F97"/>
  <c r="E97"/>
  <c r="D97"/>
  <c r="G96"/>
  <c r="F96"/>
  <c r="E96"/>
  <c r="D96"/>
  <c r="G95"/>
  <c r="F95"/>
  <c r="E95"/>
  <c r="D95"/>
  <c r="G94"/>
  <c r="F94"/>
  <c r="E94"/>
  <c r="D94"/>
  <c r="G93"/>
  <c r="F93"/>
  <c r="E93"/>
  <c r="D93"/>
  <c r="G92"/>
  <c r="F92"/>
  <c r="E92"/>
  <c r="D92"/>
  <c r="G91"/>
  <c r="F91"/>
  <c r="E91"/>
  <c r="D91"/>
  <c r="G90"/>
  <c r="F90"/>
  <c r="E90"/>
  <c r="D90"/>
  <c r="G89"/>
  <c r="F89"/>
  <c r="E89"/>
  <c r="D89"/>
  <c r="G88"/>
  <c r="F88"/>
  <c r="E88"/>
  <c r="D88"/>
  <c r="G87"/>
  <c r="F87"/>
  <c r="E87"/>
  <c r="D87"/>
  <c r="G86"/>
  <c r="F86"/>
  <c r="E86"/>
  <c r="D86"/>
  <c r="G85"/>
  <c r="F85"/>
  <c r="E85"/>
  <c r="D85"/>
  <c r="G84"/>
  <c r="F84"/>
  <c r="E84"/>
  <c r="D84"/>
  <c r="G83"/>
  <c r="F83"/>
  <c r="E83"/>
  <c r="D83"/>
  <c r="G82"/>
  <c r="F82"/>
  <c r="E82"/>
  <c r="D82"/>
  <c r="G81"/>
  <c r="F81"/>
  <c r="E81"/>
  <c r="D81"/>
  <c r="G80"/>
  <c r="F80"/>
  <c r="E80"/>
  <c r="D80"/>
  <c r="G79"/>
  <c r="F79"/>
  <c r="E79"/>
  <c r="D79"/>
  <c r="G78"/>
  <c r="F78"/>
  <c r="E78"/>
  <c r="D78"/>
  <c r="G77"/>
  <c r="F77"/>
  <c r="E77"/>
  <c r="D77"/>
  <c r="G76"/>
  <c r="F76"/>
  <c r="E76"/>
  <c r="D76"/>
  <c r="G75"/>
  <c r="F75"/>
  <c r="E75"/>
  <c r="D75"/>
  <c r="G74"/>
  <c r="F74"/>
  <c r="E74"/>
  <c r="D74"/>
  <c r="G73"/>
  <c r="F73"/>
  <c r="E73"/>
  <c r="D73"/>
  <c r="G72"/>
  <c r="F72"/>
  <c r="E72"/>
  <c r="D72"/>
  <c r="G71"/>
  <c r="F71"/>
  <c r="E71"/>
  <c r="D71"/>
  <c r="G70"/>
  <c r="F70"/>
  <c r="E70"/>
  <c r="D70"/>
  <c r="G69"/>
  <c r="F69"/>
  <c r="E69"/>
  <c r="D69"/>
  <c r="G68"/>
  <c r="F68"/>
  <c r="E68"/>
  <c r="D68"/>
  <c r="G67"/>
  <c r="F67"/>
  <c r="E67"/>
  <c r="D67"/>
  <c r="G66"/>
  <c r="F66"/>
  <c r="E66"/>
  <c r="D66"/>
  <c r="G65"/>
  <c r="F65"/>
  <c r="E65"/>
  <c r="D65"/>
  <c r="G64"/>
  <c r="F64"/>
  <c r="E64"/>
  <c r="D64"/>
  <c r="G63"/>
  <c r="F63"/>
  <c r="E63"/>
  <c r="D63"/>
  <c r="G62"/>
  <c r="F62"/>
  <c r="E62"/>
  <c r="D62"/>
  <c r="G61"/>
  <c r="F61"/>
  <c r="E61"/>
  <c r="D61"/>
  <c r="G60"/>
  <c r="F60"/>
  <c r="E60"/>
  <c r="D60"/>
  <c r="G59"/>
  <c r="F59"/>
  <c r="E59"/>
  <c r="D59"/>
  <c r="G58"/>
  <c r="F58"/>
  <c r="E58"/>
  <c r="D58"/>
  <c r="G57"/>
  <c r="F57"/>
  <c r="E57"/>
  <c r="D57"/>
  <c r="G56"/>
  <c r="F56"/>
  <c r="E56"/>
  <c r="D56"/>
  <c r="G55"/>
  <c r="F55"/>
  <c r="E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3"/>
  <c r="F43"/>
  <c r="E43"/>
  <c r="D43"/>
  <c r="G42"/>
  <c r="F42"/>
  <c r="E42"/>
  <c r="D42"/>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s="1"/>
  <c r="G16"/>
  <c r="F16"/>
  <c r="E16"/>
  <c r="D16" s="1"/>
  <c r="G15"/>
  <c r="F15"/>
  <c r="E15"/>
  <c r="D15" s="1"/>
  <c r="G14"/>
  <c r="F14"/>
  <c r="E14"/>
  <c r="D14" s="1"/>
  <c r="G13"/>
  <c r="F13"/>
  <c r="E13"/>
  <c r="D13" s="1"/>
  <c r="G12"/>
  <c r="F12"/>
  <c r="E12"/>
  <c r="D6"/>
  <c r="A3"/>
  <c r="A2"/>
  <c r="E15" i="109"/>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E14" s="1"/>
  <c r="F13"/>
  <c r="E13" s="1"/>
  <c r="F12"/>
  <c r="E12" s="1"/>
  <c r="E6"/>
  <c r="A3"/>
  <c r="A2"/>
  <c r="E13" i="108"/>
  <c r="D13" s="1"/>
  <c r="E14"/>
  <c r="D14" s="1"/>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2"/>
  <c r="D12" s="1"/>
  <c r="D6"/>
  <c r="A3"/>
  <c r="A2"/>
  <c r="D15" i="107"/>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G110"/>
  <c r="F110"/>
  <c r="E110"/>
  <c r="G109"/>
  <c r="F109"/>
  <c r="E109"/>
  <c r="G108"/>
  <c r="F108"/>
  <c r="E108"/>
  <c r="G107"/>
  <c r="F107"/>
  <c r="E107"/>
  <c r="G106"/>
  <c r="F106"/>
  <c r="E106"/>
  <c r="G105"/>
  <c r="F105"/>
  <c r="E105"/>
  <c r="G104"/>
  <c r="F104"/>
  <c r="E104"/>
  <c r="G103"/>
  <c r="F103"/>
  <c r="E103"/>
  <c r="G102"/>
  <c r="F102"/>
  <c r="E102"/>
  <c r="G101"/>
  <c r="F101"/>
  <c r="E101"/>
  <c r="G100"/>
  <c r="F100"/>
  <c r="E100"/>
  <c r="G99"/>
  <c r="F99"/>
  <c r="E99"/>
  <c r="G98"/>
  <c r="F98"/>
  <c r="E98"/>
  <c r="G97"/>
  <c r="F97"/>
  <c r="E97"/>
  <c r="G96"/>
  <c r="F96"/>
  <c r="E96"/>
  <c r="G95"/>
  <c r="F95"/>
  <c r="E95"/>
  <c r="G94"/>
  <c r="F94"/>
  <c r="E94"/>
  <c r="G93"/>
  <c r="F93"/>
  <c r="E93"/>
  <c r="G92"/>
  <c r="F92"/>
  <c r="E92"/>
  <c r="G91"/>
  <c r="F91"/>
  <c r="E91"/>
  <c r="G90"/>
  <c r="F90"/>
  <c r="E90"/>
  <c r="G89"/>
  <c r="F89"/>
  <c r="E89"/>
  <c r="G88"/>
  <c r="F88"/>
  <c r="E88"/>
  <c r="G87"/>
  <c r="F87"/>
  <c r="E87"/>
  <c r="G86"/>
  <c r="F86"/>
  <c r="E86"/>
  <c r="G85"/>
  <c r="F85"/>
  <c r="E85"/>
  <c r="G84"/>
  <c r="F84"/>
  <c r="E84"/>
  <c r="G83"/>
  <c r="F83"/>
  <c r="E83"/>
  <c r="G82"/>
  <c r="F82"/>
  <c r="E82"/>
  <c r="G81"/>
  <c r="F81"/>
  <c r="E81"/>
  <c r="G80"/>
  <c r="F80"/>
  <c r="E80"/>
  <c r="G79"/>
  <c r="F79"/>
  <c r="E79"/>
  <c r="G78"/>
  <c r="F78"/>
  <c r="E78"/>
  <c r="G77"/>
  <c r="F77"/>
  <c r="E77"/>
  <c r="G76"/>
  <c r="F76"/>
  <c r="E76"/>
  <c r="G75"/>
  <c r="F75"/>
  <c r="E75"/>
  <c r="G74"/>
  <c r="F74"/>
  <c r="E74"/>
  <c r="G73"/>
  <c r="F73"/>
  <c r="E73"/>
  <c r="G72"/>
  <c r="F72"/>
  <c r="E72"/>
  <c r="G71"/>
  <c r="F71"/>
  <c r="E71"/>
  <c r="G70"/>
  <c r="F70"/>
  <c r="E70"/>
  <c r="G69"/>
  <c r="F69"/>
  <c r="E69"/>
  <c r="G68"/>
  <c r="F68"/>
  <c r="E68"/>
  <c r="G67"/>
  <c r="F67"/>
  <c r="E67"/>
  <c r="G66"/>
  <c r="F66"/>
  <c r="E66"/>
  <c r="G65"/>
  <c r="F65"/>
  <c r="E65"/>
  <c r="G64"/>
  <c r="F64"/>
  <c r="E64"/>
  <c r="G63"/>
  <c r="F63"/>
  <c r="E63"/>
  <c r="G62"/>
  <c r="F62"/>
  <c r="E62"/>
  <c r="G61"/>
  <c r="F61"/>
  <c r="E61"/>
  <c r="G60"/>
  <c r="F60"/>
  <c r="E60"/>
  <c r="G59"/>
  <c r="F59"/>
  <c r="E59"/>
  <c r="G58"/>
  <c r="F58"/>
  <c r="E58"/>
  <c r="G57"/>
  <c r="F57"/>
  <c r="E57"/>
  <c r="G56"/>
  <c r="F56"/>
  <c r="E56"/>
  <c r="G55"/>
  <c r="F55"/>
  <c r="E55"/>
  <c r="G54"/>
  <c r="F54"/>
  <c r="E54"/>
  <c r="G53"/>
  <c r="F53"/>
  <c r="E53"/>
  <c r="G52"/>
  <c r="F52"/>
  <c r="E52"/>
  <c r="G51"/>
  <c r="F51"/>
  <c r="E51"/>
  <c r="G50"/>
  <c r="F50"/>
  <c r="E50"/>
  <c r="G49"/>
  <c r="F49"/>
  <c r="E49"/>
  <c r="G48"/>
  <c r="F48"/>
  <c r="E48"/>
  <c r="G47"/>
  <c r="F47"/>
  <c r="E47"/>
  <c r="G46"/>
  <c r="F46"/>
  <c r="E46"/>
  <c r="G45"/>
  <c r="F45"/>
  <c r="E45"/>
  <c r="G44"/>
  <c r="F44"/>
  <c r="E44"/>
  <c r="G43"/>
  <c r="F43"/>
  <c r="E43"/>
  <c r="G42"/>
  <c r="F42"/>
  <c r="E42"/>
  <c r="G41"/>
  <c r="F41"/>
  <c r="E41"/>
  <c r="G40"/>
  <c r="F40"/>
  <c r="E40"/>
  <c r="G39"/>
  <c r="F39"/>
  <c r="E39"/>
  <c r="G38"/>
  <c r="F38"/>
  <c r="E38"/>
  <c r="G37"/>
  <c r="F37"/>
  <c r="E37"/>
  <c r="G36"/>
  <c r="F36"/>
  <c r="E36"/>
  <c r="G35"/>
  <c r="F35"/>
  <c r="E35"/>
  <c r="G34"/>
  <c r="F34"/>
  <c r="E34"/>
  <c r="G33"/>
  <c r="F33"/>
  <c r="E33"/>
  <c r="G32"/>
  <c r="F32"/>
  <c r="E32"/>
  <c r="G31"/>
  <c r="F31"/>
  <c r="E31"/>
  <c r="G30"/>
  <c r="F30"/>
  <c r="E30"/>
  <c r="G29"/>
  <c r="F29"/>
  <c r="E29"/>
  <c r="G28"/>
  <c r="F28"/>
  <c r="E28"/>
  <c r="G27"/>
  <c r="F27"/>
  <c r="E27"/>
  <c r="G26"/>
  <c r="F26"/>
  <c r="E26"/>
  <c r="G25"/>
  <c r="F25"/>
  <c r="E25"/>
  <c r="G24"/>
  <c r="F24"/>
  <c r="E24"/>
  <c r="G23"/>
  <c r="F23"/>
  <c r="E23"/>
  <c r="G22"/>
  <c r="F22"/>
  <c r="E22"/>
  <c r="G21"/>
  <c r="F21"/>
  <c r="E21"/>
  <c r="G20"/>
  <c r="F20"/>
  <c r="E20"/>
  <c r="G19"/>
  <c r="F19"/>
  <c r="E19"/>
  <c r="G18"/>
  <c r="F18"/>
  <c r="E18"/>
  <c r="G17"/>
  <c r="F17"/>
  <c r="E17"/>
  <c r="G16"/>
  <c r="F16"/>
  <c r="E16"/>
  <c r="G15"/>
  <c r="F15"/>
  <c r="E15"/>
  <c r="G14"/>
  <c r="F14"/>
  <c r="E14"/>
  <c r="D14" s="1"/>
  <c r="G13"/>
  <c r="F13"/>
  <c r="E13"/>
  <c r="D13" s="1"/>
  <c r="G12"/>
  <c r="F12"/>
  <c r="E12"/>
  <c r="D6"/>
  <c r="A3"/>
  <c r="A2"/>
  <c r="D15" i="106"/>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G110"/>
  <c r="F110"/>
  <c r="E110"/>
  <c r="G109"/>
  <c r="F109"/>
  <c r="E109"/>
  <c r="G108"/>
  <c r="F108"/>
  <c r="E108"/>
  <c r="G107"/>
  <c r="F107"/>
  <c r="E107"/>
  <c r="G106"/>
  <c r="F106"/>
  <c r="E106"/>
  <c r="G105"/>
  <c r="F105"/>
  <c r="E105"/>
  <c r="G104"/>
  <c r="F104"/>
  <c r="E104"/>
  <c r="G103"/>
  <c r="F103"/>
  <c r="E103"/>
  <c r="G102"/>
  <c r="F102"/>
  <c r="E102"/>
  <c r="G101"/>
  <c r="F101"/>
  <c r="E101"/>
  <c r="G100"/>
  <c r="F100"/>
  <c r="E100"/>
  <c r="G99"/>
  <c r="F99"/>
  <c r="E99"/>
  <c r="G98"/>
  <c r="F98"/>
  <c r="E98"/>
  <c r="G97"/>
  <c r="F97"/>
  <c r="E97"/>
  <c r="G96"/>
  <c r="F96"/>
  <c r="E96"/>
  <c r="G95"/>
  <c r="F95"/>
  <c r="E95"/>
  <c r="G94"/>
  <c r="F94"/>
  <c r="E94"/>
  <c r="G93"/>
  <c r="F93"/>
  <c r="E93"/>
  <c r="G92"/>
  <c r="F92"/>
  <c r="E92"/>
  <c r="G91"/>
  <c r="F91"/>
  <c r="E91"/>
  <c r="G90"/>
  <c r="F90"/>
  <c r="E90"/>
  <c r="G89"/>
  <c r="F89"/>
  <c r="E89"/>
  <c r="G88"/>
  <c r="F88"/>
  <c r="E88"/>
  <c r="G87"/>
  <c r="F87"/>
  <c r="E87"/>
  <c r="G86"/>
  <c r="F86"/>
  <c r="E86"/>
  <c r="G85"/>
  <c r="F85"/>
  <c r="E85"/>
  <c r="G84"/>
  <c r="F84"/>
  <c r="E84"/>
  <c r="G83"/>
  <c r="F83"/>
  <c r="E83"/>
  <c r="G82"/>
  <c r="F82"/>
  <c r="E82"/>
  <c r="G81"/>
  <c r="F81"/>
  <c r="E81"/>
  <c r="G80"/>
  <c r="F80"/>
  <c r="E80"/>
  <c r="G79"/>
  <c r="F79"/>
  <c r="E79"/>
  <c r="G78"/>
  <c r="F78"/>
  <c r="E78"/>
  <c r="G77"/>
  <c r="F77"/>
  <c r="E77"/>
  <c r="G76"/>
  <c r="F76"/>
  <c r="E76"/>
  <c r="G75"/>
  <c r="F75"/>
  <c r="E75"/>
  <c r="G74"/>
  <c r="F74"/>
  <c r="E74"/>
  <c r="G73"/>
  <c r="F73"/>
  <c r="E73"/>
  <c r="G72"/>
  <c r="F72"/>
  <c r="E72"/>
  <c r="G71"/>
  <c r="F71"/>
  <c r="E71"/>
  <c r="G70"/>
  <c r="F70"/>
  <c r="E70"/>
  <c r="G69"/>
  <c r="F69"/>
  <c r="E69"/>
  <c r="G68"/>
  <c r="F68"/>
  <c r="E68"/>
  <c r="G67"/>
  <c r="F67"/>
  <c r="E67"/>
  <c r="G66"/>
  <c r="F66"/>
  <c r="E66"/>
  <c r="G65"/>
  <c r="F65"/>
  <c r="E65"/>
  <c r="G64"/>
  <c r="F64"/>
  <c r="E64"/>
  <c r="G63"/>
  <c r="F63"/>
  <c r="E63"/>
  <c r="G62"/>
  <c r="F62"/>
  <c r="E62"/>
  <c r="G61"/>
  <c r="F61"/>
  <c r="E61"/>
  <c r="G60"/>
  <c r="F60"/>
  <c r="E60"/>
  <c r="G59"/>
  <c r="F59"/>
  <c r="E59"/>
  <c r="G58"/>
  <c r="F58"/>
  <c r="E58"/>
  <c r="G57"/>
  <c r="F57"/>
  <c r="E57"/>
  <c r="G56"/>
  <c r="F56"/>
  <c r="E56"/>
  <c r="G55"/>
  <c r="F55"/>
  <c r="E55"/>
  <c r="G54"/>
  <c r="F54"/>
  <c r="E54"/>
  <c r="G53"/>
  <c r="F53"/>
  <c r="E53"/>
  <c r="G52"/>
  <c r="F52"/>
  <c r="E52"/>
  <c r="G51"/>
  <c r="F51"/>
  <c r="E51"/>
  <c r="G50"/>
  <c r="F50"/>
  <c r="E50"/>
  <c r="G49"/>
  <c r="F49"/>
  <c r="E49"/>
  <c r="G48"/>
  <c r="F48"/>
  <c r="E48"/>
  <c r="G47"/>
  <c r="F47"/>
  <c r="E47"/>
  <c r="G46"/>
  <c r="F46"/>
  <c r="E46"/>
  <c r="G45"/>
  <c r="F45"/>
  <c r="E45"/>
  <c r="G44"/>
  <c r="F44"/>
  <c r="E44"/>
  <c r="G43"/>
  <c r="F43"/>
  <c r="E43"/>
  <c r="G42"/>
  <c r="F42"/>
  <c r="E42"/>
  <c r="G41"/>
  <c r="F41"/>
  <c r="E41"/>
  <c r="G40"/>
  <c r="F40"/>
  <c r="E40"/>
  <c r="G39"/>
  <c r="F39"/>
  <c r="E39"/>
  <c r="G38"/>
  <c r="F38"/>
  <c r="E38"/>
  <c r="G37"/>
  <c r="F37"/>
  <c r="E37"/>
  <c r="G36"/>
  <c r="F36"/>
  <c r="E36"/>
  <c r="G35"/>
  <c r="F35"/>
  <c r="E35"/>
  <c r="G34"/>
  <c r="F34"/>
  <c r="E34"/>
  <c r="G33"/>
  <c r="F33"/>
  <c r="E33"/>
  <c r="G32"/>
  <c r="F32"/>
  <c r="E32"/>
  <c r="G31"/>
  <c r="F31"/>
  <c r="E31"/>
  <c r="G30"/>
  <c r="F30"/>
  <c r="E30"/>
  <c r="G29"/>
  <c r="F29"/>
  <c r="E29"/>
  <c r="G28"/>
  <c r="F28"/>
  <c r="E28"/>
  <c r="G27"/>
  <c r="F27"/>
  <c r="E27"/>
  <c r="G26"/>
  <c r="F26"/>
  <c r="E26"/>
  <c r="G25"/>
  <c r="F25"/>
  <c r="E25"/>
  <c r="G24"/>
  <c r="F24"/>
  <c r="E24"/>
  <c r="G23"/>
  <c r="F23"/>
  <c r="E23"/>
  <c r="G22"/>
  <c r="F22"/>
  <c r="E22"/>
  <c r="G21"/>
  <c r="F21"/>
  <c r="E21"/>
  <c r="G20"/>
  <c r="F20"/>
  <c r="E20"/>
  <c r="G19"/>
  <c r="F19"/>
  <c r="E19"/>
  <c r="G18"/>
  <c r="F18"/>
  <c r="E18"/>
  <c r="G17"/>
  <c r="F17"/>
  <c r="E17"/>
  <c r="G16"/>
  <c r="F16"/>
  <c r="E16"/>
  <c r="G15"/>
  <c r="F15"/>
  <c r="E15"/>
  <c r="G14"/>
  <c r="F14"/>
  <c r="E14"/>
  <c r="D14" s="1"/>
  <c r="G13"/>
  <c r="F13"/>
  <c r="E13"/>
  <c r="D13" s="1"/>
  <c r="G12"/>
  <c r="F12"/>
  <c r="E12"/>
  <c r="D6"/>
  <c r="A3"/>
  <c r="A2"/>
  <c r="E15" i="10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H110"/>
  <c r="G110"/>
  <c r="F110"/>
  <c r="H109"/>
  <c r="G109"/>
  <c r="F109"/>
  <c r="H108"/>
  <c r="G108"/>
  <c r="F108"/>
  <c r="H107"/>
  <c r="G107"/>
  <c r="F107"/>
  <c r="H106"/>
  <c r="G106"/>
  <c r="F106"/>
  <c r="H105"/>
  <c r="G105"/>
  <c r="F105"/>
  <c r="H104"/>
  <c r="G104"/>
  <c r="F104"/>
  <c r="H103"/>
  <c r="G103"/>
  <c r="F103"/>
  <c r="H102"/>
  <c r="G102"/>
  <c r="F102"/>
  <c r="H101"/>
  <c r="G101"/>
  <c r="F101"/>
  <c r="H100"/>
  <c r="G100"/>
  <c r="F100"/>
  <c r="H99"/>
  <c r="G99"/>
  <c r="F99"/>
  <c r="H98"/>
  <c r="G98"/>
  <c r="F98"/>
  <c r="H97"/>
  <c r="G97"/>
  <c r="F97"/>
  <c r="H96"/>
  <c r="G96"/>
  <c r="F96"/>
  <c r="H95"/>
  <c r="G95"/>
  <c r="F95"/>
  <c r="H94"/>
  <c r="G94"/>
  <c r="F94"/>
  <c r="H93"/>
  <c r="G93"/>
  <c r="F93"/>
  <c r="H92"/>
  <c r="G92"/>
  <c r="F92"/>
  <c r="H91"/>
  <c r="G91"/>
  <c r="F91"/>
  <c r="H90"/>
  <c r="G90"/>
  <c r="F90"/>
  <c r="H89"/>
  <c r="G89"/>
  <c r="F89"/>
  <c r="H88"/>
  <c r="G88"/>
  <c r="F88"/>
  <c r="H87"/>
  <c r="G87"/>
  <c r="F87"/>
  <c r="H86"/>
  <c r="G86"/>
  <c r="F86"/>
  <c r="H85"/>
  <c r="G85"/>
  <c r="F85"/>
  <c r="H84"/>
  <c r="G84"/>
  <c r="F84"/>
  <c r="H83"/>
  <c r="G83"/>
  <c r="F83"/>
  <c r="H82"/>
  <c r="G82"/>
  <c r="F82"/>
  <c r="H81"/>
  <c r="G81"/>
  <c r="F81"/>
  <c r="H80"/>
  <c r="G80"/>
  <c r="F80"/>
  <c r="H79"/>
  <c r="G79"/>
  <c r="F79"/>
  <c r="H78"/>
  <c r="G78"/>
  <c r="F78"/>
  <c r="H77"/>
  <c r="G77"/>
  <c r="F77"/>
  <c r="H76"/>
  <c r="G76"/>
  <c r="F76"/>
  <c r="H75"/>
  <c r="G75"/>
  <c r="F75"/>
  <c r="H74"/>
  <c r="G74"/>
  <c r="F74"/>
  <c r="H73"/>
  <c r="G73"/>
  <c r="F73"/>
  <c r="H72"/>
  <c r="G72"/>
  <c r="F72"/>
  <c r="H71"/>
  <c r="G71"/>
  <c r="F71"/>
  <c r="H70"/>
  <c r="G70"/>
  <c r="F70"/>
  <c r="H69"/>
  <c r="G69"/>
  <c r="F69"/>
  <c r="H68"/>
  <c r="G68"/>
  <c r="F68"/>
  <c r="H67"/>
  <c r="G67"/>
  <c r="F67"/>
  <c r="H66"/>
  <c r="G66"/>
  <c r="F66"/>
  <c r="H65"/>
  <c r="G65"/>
  <c r="F65"/>
  <c r="H64"/>
  <c r="G64"/>
  <c r="F64"/>
  <c r="H63"/>
  <c r="G63"/>
  <c r="F63"/>
  <c r="H62"/>
  <c r="G62"/>
  <c r="F62"/>
  <c r="H61"/>
  <c r="G61"/>
  <c r="F61"/>
  <c r="H60"/>
  <c r="G60"/>
  <c r="F60"/>
  <c r="H59"/>
  <c r="G59"/>
  <c r="F59"/>
  <c r="H58"/>
  <c r="G58"/>
  <c r="F58"/>
  <c r="H57"/>
  <c r="G57"/>
  <c r="F57"/>
  <c r="H56"/>
  <c r="G56"/>
  <c r="F56"/>
  <c r="H55"/>
  <c r="G55"/>
  <c r="F55"/>
  <c r="H54"/>
  <c r="G54"/>
  <c r="F54"/>
  <c r="H53"/>
  <c r="G53"/>
  <c r="F53"/>
  <c r="H52"/>
  <c r="G52"/>
  <c r="F52"/>
  <c r="H51"/>
  <c r="G51"/>
  <c r="F51"/>
  <c r="H50"/>
  <c r="G50"/>
  <c r="F50"/>
  <c r="H49"/>
  <c r="G49"/>
  <c r="F49"/>
  <c r="H48"/>
  <c r="G48"/>
  <c r="F48"/>
  <c r="H47"/>
  <c r="G47"/>
  <c r="F47"/>
  <c r="H46"/>
  <c r="G46"/>
  <c r="F46"/>
  <c r="H45"/>
  <c r="G45"/>
  <c r="F45"/>
  <c r="H44"/>
  <c r="G44"/>
  <c r="F44"/>
  <c r="H43"/>
  <c r="G43"/>
  <c r="F43"/>
  <c r="H42"/>
  <c r="G42"/>
  <c r="F42"/>
  <c r="H41"/>
  <c r="G41"/>
  <c r="F41"/>
  <c r="H40"/>
  <c r="G40"/>
  <c r="F40"/>
  <c r="H39"/>
  <c r="G39"/>
  <c r="F39"/>
  <c r="H38"/>
  <c r="G38"/>
  <c r="F38"/>
  <c r="H37"/>
  <c r="G37"/>
  <c r="F37"/>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E14" s="1"/>
  <c r="H13"/>
  <c r="G13"/>
  <c r="F13"/>
  <c r="E13" s="1"/>
  <c r="H12"/>
  <c r="G12"/>
  <c r="F12"/>
  <c r="E12" s="1"/>
  <c r="E6"/>
  <c r="A3"/>
  <c r="A2"/>
  <c r="F15" i="104"/>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F14" s="1"/>
  <c r="I13"/>
  <c r="H13"/>
  <c r="G13"/>
  <c r="F13" s="1"/>
  <c r="I12"/>
  <c r="H12"/>
  <c r="G12"/>
  <c r="F6"/>
  <c r="A3"/>
  <c r="A2"/>
  <c r="E6" i="103"/>
  <c r="A3"/>
  <c r="A2"/>
  <c r="F15" i="102"/>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F14" s="1"/>
  <c r="I13"/>
  <c r="H13"/>
  <c r="G13"/>
  <c r="F13" s="1"/>
  <c r="I12"/>
  <c r="H12"/>
  <c r="G12"/>
  <c r="F6"/>
  <c r="A3"/>
  <c r="A2"/>
  <c r="E15" i="101"/>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H110"/>
  <c r="G110"/>
  <c r="F110"/>
  <c r="H109"/>
  <c r="G109"/>
  <c r="F109"/>
  <c r="H108"/>
  <c r="G108"/>
  <c r="F108"/>
  <c r="H107"/>
  <c r="G107"/>
  <c r="F107"/>
  <c r="H106"/>
  <c r="G106"/>
  <c r="F106"/>
  <c r="H105"/>
  <c r="G105"/>
  <c r="F105"/>
  <c r="H104"/>
  <c r="G104"/>
  <c r="F104"/>
  <c r="H103"/>
  <c r="G103"/>
  <c r="F103"/>
  <c r="H102"/>
  <c r="G102"/>
  <c r="F102"/>
  <c r="H101"/>
  <c r="G101"/>
  <c r="F101"/>
  <c r="H100"/>
  <c r="G100"/>
  <c r="F100"/>
  <c r="H99"/>
  <c r="G99"/>
  <c r="F99"/>
  <c r="H98"/>
  <c r="G98"/>
  <c r="F98"/>
  <c r="H97"/>
  <c r="G97"/>
  <c r="F97"/>
  <c r="H96"/>
  <c r="G96"/>
  <c r="F96"/>
  <c r="H95"/>
  <c r="G95"/>
  <c r="F95"/>
  <c r="H94"/>
  <c r="G94"/>
  <c r="F94"/>
  <c r="H93"/>
  <c r="G93"/>
  <c r="F93"/>
  <c r="H92"/>
  <c r="G92"/>
  <c r="F92"/>
  <c r="H91"/>
  <c r="G91"/>
  <c r="F91"/>
  <c r="H90"/>
  <c r="G90"/>
  <c r="F90"/>
  <c r="H89"/>
  <c r="G89"/>
  <c r="F89"/>
  <c r="H88"/>
  <c r="G88"/>
  <c r="F88"/>
  <c r="H87"/>
  <c r="G87"/>
  <c r="F87"/>
  <c r="H86"/>
  <c r="G86"/>
  <c r="F86"/>
  <c r="H85"/>
  <c r="G85"/>
  <c r="F85"/>
  <c r="H84"/>
  <c r="G84"/>
  <c r="F84"/>
  <c r="H83"/>
  <c r="G83"/>
  <c r="F83"/>
  <c r="H82"/>
  <c r="G82"/>
  <c r="F82"/>
  <c r="H81"/>
  <c r="G81"/>
  <c r="F81"/>
  <c r="H80"/>
  <c r="G80"/>
  <c r="F80"/>
  <c r="H79"/>
  <c r="G79"/>
  <c r="F79"/>
  <c r="H78"/>
  <c r="G78"/>
  <c r="F78"/>
  <c r="H77"/>
  <c r="G77"/>
  <c r="F77"/>
  <c r="H76"/>
  <c r="G76"/>
  <c r="F76"/>
  <c r="H75"/>
  <c r="G75"/>
  <c r="F75"/>
  <c r="H74"/>
  <c r="G74"/>
  <c r="F74"/>
  <c r="H73"/>
  <c r="G73"/>
  <c r="F73"/>
  <c r="H72"/>
  <c r="G72"/>
  <c r="F72"/>
  <c r="H71"/>
  <c r="G71"/>
  <c r="F71"/>
  <c r="H70"/>
  <c r="G70"/>
  <c r="F70"/>
  <c r="H69"/>
  <c r="G69"/>
  <c r="F69"/>
  <c r="H68"/>
  <c r="G68"/>
  <c r="F68"/>
  <c r="H67"/>
  <c r="G67"/>
  <c r="F67"/>
  <c r="H66"/>
  <c r="G66"/>
  <c r="F66"/>
  <c r="H65"/>
  <c r="G65"/>
  <c r="F65"/>
  <c r="H64"/>
  <c r="G64"/>
  <c r="F64"/>
  <c r="H63"/>
  <c r="G63"/>
  <c r="F63"/>
  <c r="H62"/>
  <c r="G62"/>
  <c r="F62"/>
  <c r="H61"/>
  <c r="G61"/>
  <c r="F61"/>
  <c r="H60"/>
  <c r="G60"/>
  <c r="F60"/>
  <c r="H59"/>
  <c r="G59"/>
  <c r="F59"/>
  <c r="H58"/>
  <c r="G58"/>
  <c r="F58"/>
  <c r="H57"/>
  <c r="G57"/>
  <c r="F57"/>
  <c r="H56"/>
  <c r="G56"/>
  <c r="F56"/>
  <c r="H55"/>
  <c r="G55"/>
  <c r="F55"/>
  <c r="H54"/>
  <c r="G54"/>
  <c r="F54"/>
  <c r="H53"/>
  <c r="G53"/>
  <c r="F53"/>
  <c r="H52"/>
  <c r="G52"/>
  <c r="F52"/>
  <c r="H51"/>
  <c r="G51"/>
  <c r="F51"/>
  <c r="H50"/>
  <c r="G50"/>
  <c r="F50"/>
  <c r="H49"/>
  <c r="G49"/>
  <c r="F49"/>
  <c r="H48"/>
  <c r="G48"/>
  <c r="F48"/>
  <c r="H47"/>
  <c r="G47"/>
  <c r="F47"/>
  <c r="H46"/>
  <c r="G46"/>
  <c r="F46"/>
  <c r="H45"/>
  <c r="G45"/>
  <c r="F45"/>
  <c r="H44"/>
  <c r="G44"/>
  <c r="F44"/>
  <c r="H43"/>
  <c r="G43"/>
  <c r="F43"/>
  <c r="H42"/>
  <c r="G42"/>
  <c r="F42"/>
  <c r="H41"/>
  <c r="G41"/>
  <c r="F41"/>
  <c r="H40"/>
  <c r="G40"/>
  <c r="F40"/>
  <c r="H39"/>
  <c r="G39"/>
  <c r="F39"/>
  <c r="H38"/>
  <c r="G38"/>
  <c r="F38"/>
  <c r="H37"/>
  <c r="G37"/>
  <c r="F37"/>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E14" s="1"/>
  <c r="H13"/>
  <c r="G13"/>
  <c r="F13"/>
  <c r="E13" s="1"/>
  <c r="H12"/>
  <c r="G12"/>
  <c r="F12"/>
  <c r="E6"/>
  <c r="A3"/>
  <c r="A2"/>
  <c r="E15" i="100"/>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H110"/>
  <c r="G110"/>
  <c r="F110"/>
  <c r="H109"/>
  <c r="G109"/>
  <c r="F109"/>
  <c r="H108"/>
  <c r="G108"/>
  <c r="F108"/>
  <c r="H107"/>
  <c r="G107"/>
  <c r="F107"/>
  <c r="H106"/>
  <c r="G106"/>
  <c r="F106"/>
  <c r="H105"/>
  <c r="G105"/>
  <c r="F105"/>
  <c r="H104"/>
  <c r="G104"/>
  <c r="F104"/>
  <c r="H103"/>
  <c r="G103"/>
  <c r="F103"/>
  <c r="H102"/>
  <c r="G102"/>
  <c r="F102"/>
  <c r="H101"/>
  <c r="G101"/>
  <c r="F101"/>
  <c r="H100"/>
  <c r="G100"/>
  <c r="F100"/>
  <c r="H99"/>
  <c r="G99"/>
  <c r="F99"/>
  <c r="H98"/>
  <c r="G98"/>
  <c r="F98"/>
  <c r="H97"/>
  <c r="G97"/>
  <c r="F97"/>
  <c r="H96"/>
  <c r="G96"/>
  <c r="F96"/>
  <c r="H95"/>
  <c r="G95"/>
  <c r="F95"/>
  <c r="H94"/>
  <c r="G94"/>
  <c r="F94"/>
  <c r="H93"/>
  <c r="G93"/>
  <c r="F93"/>
  <c r="H92"/>
  <c r="G92"/>
  <c r="F92"/>
  <c r="H91"/>
  <c r="G91"/>
  <c r="F91"/>
  <c r="H90"/>
  <c r="G90"/>
  <c r="F90"/>
  <c r="H89"/>
  <c r="G89"/>
  <c r="F89"/>
  <c r="H88"/>
  <c r="G88"/>
  <c r="F88"/>
  <c r="H87"/>
  <c r="G87"/>
  <c r="F87"/>
  <c r="H86"/>
  <c r="G86"/>
  <c r="F86"/>
  <c r="H85"/>
  <c r="G85"/>
  <c r="F85"/>
  <c r="H84"/>
  <c r="G84"/>
  <c r="F84"/>
  <c r="H83"/>
  <c r="G83"/>
  <c r="F83"/>
  <c r="H82"/>
  <c r="G82"/>
  <c r="F82"/>
  <c r="H81"/>
  <c r="G81"/>
  <c r="F81"/>
  <c r="H80"/>
  <c r="G80"/>
  <c r="F80"/>
  <c r="H79"/>
  <c r="G79"/>
  <c r="F79"/>
  <c r="H78"/>
  <c r="G78"/>
  <c r="F78"/>
  <c r="H77"/>
  <c r="G77"/>
  <c r="F77"/>
  <c r="H76"/>
  <c r="G76"/>
  <c r="F76"/>
  <c r="H75"/>
  <c r="G75"/>
  <c r="F75"/>
  <c r="H74"/>
  <c r="G74"/>
  <c r="F74"/>
  <c r="H73"/>
  <c r="G73"/>
  <c r="F73"/>
  <c r="H72"/>
  <c r="G72"/>
  <c r="F72"/>
  <c r="H71"/>
  <c r="G71"/>
  <c r="F71"/>
  <c r="H70"/>
  <c r="G70"/>
  <c r="F70"/>
  <c r="H69"/>
  <c r="G69"/>
  <c r="F69"/>
  <c r="H68"/>
  <c r="G68"/>
  <c r="F68"/>
  <c r="H67"/>
  <c r="G67"/>
  <c r="F67"/>
  <c r="H66"/>
  <c r="G66"/>
  <c r="F66"/>
  <c r="H65"/>
  <c r="G65"/>
  <c r="F65"/>
  <c r="H64"/>
  <c r="G64"/>
  <c r="F64"/>
  <c r="H63"/>
  <c r="G63"/>
  <c r="F63"/>
  <c r="H62"/>
  <c r="G62"/>
  <c r="F62"/>
  <c r="H61"/>
  <c r="G61"/>
  <c r="F61"/>
  <c r="H60"/>
  <c r="G60"/>
  <c r="F60"/>
  <c r="H59"/>
  <c r="G59"/>
  <c r="F59"/>
  <c r="H58"/>
  <c r="G58"/>
  <c r="F58"/>
  <c r="H57"/>
  <c r="G57"/>
  <c r="F57"/>
  <c r="H56"/>
  <c r="G56"/>
  <c r="F56"/>
  <c r="H55"/>
  <c r="G55"/>
  <c r="F55"/>
  <c r="H54"/>
  <c r="G54"/>
  <c r="F54"/>
  <c r="H53"/>
  <c r="G53"/>
  <c r="F53"/>
  <c r="H52"/>
  <c r="G52"/>
  <c r="F52"/>
  <c r="H51"/>
  <c r="G51"/>
  <c r="F51"/>
  <c r="H50"/>
  <c r="G50"/>
  <c r="F50"/>
  <c r="H49"/>
  <c r="G49"/>
  <c r="F49"/>
  <c r="H48"/>
  <c r="G48"/>
  <c r="F48"/>
  <c r="H47"/>
  <c r="G47"/>
  <c r="F47"/>
  <c r="H46"/>
  <c r="G46"/>
  <c r="F46"/>
  <c r="H45"/>
  <c r="G45"/>
  <c r="F45"/>
  <c r="H44"/>
  <c r="G44"/>
  <c r="F44"/>
  <c r="H43"/>
  <c r="G43"/>
  <c r="F43"/>
  <c r="H42"/>
  <c r="G42"/>
  <c r="F42"/>
  <c r="H41"/>
  <c r="G41"/>
  <c r="F41"/>
  <c r="H40"/>
  <c r="G40"/>
  <c r="F40"/>
  <c r="H39"/>
  <c r="G39"/>
  <c r="F39"/>
  <c r="H38"/>
  <c r="G38"/>
  <c r="F38"/>
  <c r="H37"/>
  <c r="G37"/>
  <c r="F37"/>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E14" s="1"/>
  <c r="H13"/>
  <c r="G13"/>
  <c r="F13"/>
  <c r="E13" s="1"/>
  <c r="H12"/>
  <c r="G12"/>
  <c r="F12"/>
  <c r="E6"/>
  <c r="A3"/>
  <c r="A2"/>
  <c r="D15" i="99"/>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G110"/>
  <c r="F110"/>
  <c r="E110"/>
  <c r="G109"/>
  <c r="F109"/>
  <c r="E109"/>
  <c r="G108"/>
  <c r="F108"/>
  <c r="E108"/>
  <c r="G107"/>
  <c r="F107"/>
  <c r="E107"/>
  <c r="G106"/>
  <c r="F106"/>
  <c r="E106"/>
  <c r="G105"/>
  <c r="F105"/>
  <c r="E105"/>
  <c r="G104"/>
  <c r="F104"/>
  <c r="E104"/>
  <c r="G103"/>
  <c r="F103"/>
  <c r="E103"/>
  <c r="G102"/>
  <c r="F102"/>
  <c r="E102"/>
  <c r="G101"/>
  <c r="F101"/>
  <c r="E101"/>
  <c r="G100"/>
  <c r="F100"/>
  <c r="E100"/>
  <c r="G99"/>
  <c r="F99"/>
  <c r="E99"/>
  <c r="G98"/>
  <c r="F98"/>
  <c r="E98"/>
  <c r="G97"/>
  <c r="F97"/>
  <c r="E97"/>
  <c r="G96"/>
  <c r="F96"/>
  <c r="E96"/>
  <c r="G95"/>
  <c r="F95"/>
  <c r="E95"/>
  <c r="G94"/>
  <c r="F94"/>
  <c r="E94"/>
  <c r="G93"/>
  <c r="F93"/>
  <c r="E93"/>
  <c r="G92"/>
  <c r="F92"/>
  <c r="E92"/>
  <c r="G91"/>
  <c r="F91"/>
  <c r="E91"/>
  <c r="G90"/>
  <c r="F90"/>
  <c r="E90"/>
  <c r="G89"/>
  <c r="F89"/>
  <c r="E89"/>
  <c r="G88"/>
  <c r="F88"/>
  <c r="E88"/>
  <c r="G87"/>
  <c r="F87"/>
  <c r="E87"/>
  <c r="G86"/>
  <c r="F86"/>
  <c r="E86"/>
  <c r="G85"/>
  <c r="F85"/>
  <c r="E85"/>
  <c r="G84"/>
  <c r="F84"/>
  <c r="E84"/>
  <c r="G83"/>
  <c r="F83"/>
  <c r="E83"/>
  <c r="G82"/>
  <c r="F82"/>
  <c r="E82"/>
  <c r="G81"/>
  <c r="F81"/>
  <c r="E81"/>
  <c r="G80"/>
  <c r="F80"/>
  <c r="E80"/>
  <c r="G79"/>
  <c r="F79"/>
  <c r="E79"/>
  <c r="G78"/>
  <c r="F78"/>
  <c r="E78"/>
  <c r="G77"/>
  <c r="F77"/>
  <c r="E77"/>
  <c r="G76"/>
  <c r="F76"/>
  <c r="E76"/>
  <c r="G75"/>
  <c r="F75"/>
  <c r="E75"/>
  <c r="G74"/>
  <c r="F74"/>
  <c r="E74"/>
  <c r="G73"/>
  <c r="F73"/>
  <c r="E73"/>
  <c r="G72"/>
  <c r="F72"/>
  <c r="E72"/>
  <c r="G71"/>
  <c r="F71"/>
  <c r="E71"/>
  <c r="G70"/>
  <c r="F70"/>
  <c r="E70"/>
  <c r="G69"/>
  <c r="F69"/>
  <c r="E69"/>
  <c r="G68"/>
  <c r="F68"/>
  <c r="E68"/>
  <c r="G67"/>
  <c r="F67"/>
  <c r="E67"/>
  <c r="G66"/>
  <c r="F66"/>
  <c r="E66"/>
  <c r="G65"/>
  <c r="F65"/>
  <c r="E65"/>
  <c r="G64"/>
  <c r="F64"/>
  <c r="E64"/>
  <c r="G63"/>
  <c r="F63"/>
  <c r="E63"/>
  <c r="G62"/>
  <c r="F62"/>
  <c r="E62"/>
  <c r="G61"/>
  <c r="F61"/>
  <c r="E61"/>
  <c r="G60"/>
  <c r="F60"/>
  <c r="E60"/>
  <c r="G59"/>
  <c r="F59"/>
  <c r="E59"/>
  <c r="G58"/>
  <c r="F58"/>
  <c r="E58"/>
  <c r="G57"/>
  <c r="F57"/>
  <c r="E57"/>
  <c r="G56"/>
  <c r="F56"/>
  <c r="E56"/>
  <c r="G55"/>
  <c r="F55"/>
  <c r="E55"/>
  <c r="G54"/>
  <c r="F54"/>
  <c r="E54"/>
  <c r="G53"/>
  <c r="F53"/>
  <c r="E53"/>
  <c r="G52"/>
  <c r="F52"/>
  <c r="E52"/>
  <c r="G51"/>
  <c r="F51"/>
  <c r="E51"/>
  <c r="G50"/>
  <c r="F50"/>
  <c r="E50"/>
  <c r="G49"/>
  <c r="F49"/>
  <c r="E49"/>
  <c r="G48"/>
  <c r="F48"/>
  <c r="E48"/>
  <c r="G47"/>
  <c r="F47"/>
  <c r="E47"/>
  <c r="G46"/>
  <c r="F46"/>
  <c r="E46"/>
  <c r="G45"/>
  <c r="F45"/>
  <c r="E45"/>
  <c r="G44"/>
  <c r="F44"/>
  <c r="E44"/>
  <c r="G43"/>
  <c r="F43"/>
  <c r="E43"/>
  <c r="G42"/>
  <c r="F42"/>
  <c r="E42"/>
  <c r="G41"/>
  <c r="F41"/>
  <c r="E41"/>
  <c r="G40"/>
  <c r="F40"/>
  <c r="E40"/>
  <c r="G39"/>
  <c r="F39"/>
  <c r="E39"/>
  <c r="G38"/>
  <c r="F38"/>
  <c r="E38"/>
  <c r="G37"/>
  <c r="F37"/>
  <c r="E37"/>
  <c r="G36"/>
  <c r="F36"/>
  <c r="E36"/>
  <c r="G35"/>
  <c r="F35"/>
  <c r="E35"/>
  <c r="G34"/>
  <c r="F34"/>
  <c r="E34"/>
  <c r="G33"/>
  <c r="F33"/>
  <c r="E33"/>
  <c r="G32"/>
  <c r="F32"/>
  <c r="E32"/>
  <c r="G31"/>
  <c r="F31"/>
  <c r="E31"/>
  <c r="G30"/>
  <c r="F30"/>
  <c r="E30"/>
  <c r="G29"/>
  <c r="F29"/>
  <c r="E29"/>
  <c r="G28"/>
  <c r="F28"/>
  <c r="E28"/>
  <c r="G27"/>
  <c r="F27"/>
  <c r="E27"/>
  <c r="G26"/>
  <c r="F26"/>
  <c r="E26"/>
  <c r="G25"/>
  <c r="F25"/>
  <c r="E25"/>
  <c r="G24"/>
  <c r="F24"/>
  <c r="E24"/>
  <c r="G23"/>
  <c r="F23"/>
  <c r="E23"/>
  <c r="G22"/>
  <c r="F22"/>
  <c r="E22"/>
  <c r="G21"/>
  <c r="F21"/>
  <c r="E21"/>
  <c r="G20"/>
  <c r="F20"/>
  <c r="E20"/>
  <c r="G19"/>
  <c r="F19"/>
  <c r="E19"/>
  <c r="G18"/>
  <c r="F18"/>
  <c r="E18"/>
  <c r="G17"/>
  <c r="F17"/>
  <c r="E17"/>
  <c r="G16"/>
  <c r="F16"/>
  <c r="E16"/>
  <c r="G15"/>
  <c r="F15"/>
  <c r="E15"/>
  <c r="G14"/>
  <c r="F14"/>
  <c r="E14"/>
  <c r="D14" s="1"/>
  <c r="G13"/>
  <c r="F13"/>
  <c r="E13"/>
  <c r="D13" s="1"/>
  <c r="G12"/>
  <c r="F12"/>
  <c r="E12"/>
  <c r="D6"/>
  <c r="A3"/>
  <c r="A2"/>
  <c r="F15" i="98"/>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F14" s="1"/>
  <c r="I13"/>
  <c r="H13"/>
  <c r="G13"/>
  <c r="F13" s="1"/>
  <c r="I12"/>
  <c r="H12"/>
  <c r="G12"/>
  <c r="F12" s="1"/>
  <c r="F6"/>
  <c r="A3"/>
  <c r="A2"/>
  <c r="F15" i="97"/>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F14" s="1"/>
  <c r="I13"/>
  <c r="H13"/>
  <c r="G13"/>
  <c r="F13" s="1"/>
  <c r="I12"/>
  <c r="H12"/>
  <c r="G12"/>
  <c r="F12" s="1"/>
  <c r="F6"/>
  <c r="A3"/>
  <c r="A2"/>
  <c r="D21" i="96"/>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E13"/>
  <c r="D13" s="1"/>
  <c r="E14"/>
  <c r="D14" s="1"/>
  <c r="E15"/>
  <c r="D15" s="1"/>
  <c r="E16"/>
  <c r="D16" s="1"/>
  <c r="E17"/>
  <c r="D17" s="1"/>
  <c r="E18"/>
  <c r="D18" s="1"/>
  <c r="E19"/>
  <c r="D19" s="1"/>
  <c r="E20"/>
  <c r="D20" s="1"/>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2"/>
  <c r="D12" s="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D6"/>
  <c r="A3"/>
  <c r="A2"/>
  <c r="F13" i="95"/>
  <c r="E13" s="1"/>
  <c r="F14"/>
  <c r="E14" s="1"/>
  <c r="E15"/>
  <c r="F15"/>
  <c r="E16"/>
  <c r="F16"/>
  <c r="E17"/>
  <c r="F17"/>
  <c r="E18"/>
  <c r="F18"/>
  <c r="E19"/>
  <c r="F19"/>
  <c r="E20"/>
  <c r="F20"/>
  <c r="E21"/>
  <c r="F21"/>
  <c r="E22"/>
  <c r="F22"/>
  <c r="E23"/>
  <c r="F23"/>
  <c r="E24"/>
  <c r="F24"/>
  <c r="E25"/>
  <c r="F25"/>
  <c r="E26"/>
  <c r="F26"/>
  <c r="E27"/>
  <c r="F27"/>
  <c r="E28"/>
  <c r="F28"/>
  <c r="E29"/>
  <c r="F29"/>
  <c r="E30"/>
  <c r="F30"/>
  <c r="E31"/>
  <c r="F31"/>
  <c r="E32"/>
  <c r="F32"/>
  <c r="E33"/>
  <c r="F33"/>
  <c r="E34"/>
  <c r="F34"/>
  <c r="E35"/>
  <c r="F35"/>
  <c r="E36"/>
  <c r="F36"/>
  <c r="E37"/>
  <c r="F37"/>
  <c r="E38"/>
  <c r="F38"/>
  <c r="E39"/>
  <c r="F39"/>
  <c r="E40"/>
  <c r="F40"/>
  <c r="E41"/>
  <c r="F41"/>
  <c r="E42"/>
  <c r="F42"/>
  <c r="E43"/>
  <c r="F43"/>
  <c r="E44"/>
  <c r="F44"/>
  <c r="E45"/>
  <c r="F45"/>
  <c r="E46"/>
  <c r="F46"/>
  <c r="E47"/>
  <c r="F47"/>
  <c r="E48"/>
  <c r="F48"/>
  <c r="E49"/>
  <c r="F49"/>
  <c r="E50"/>
  <c r="F50"/>
  <c r="E51"/>
  <c r="F51"/>
  <c r="E52"/>
  <c r="F52"/>
  <c r="E53"/>
  <c r="F53"/>
  <c r="E54"/>
  <c r="F54"/>
  <c r="E55"/>
  <c r="F55"/>
  <c r="E56"/>
  <c r="F56"/>
  <c r="E57"/>
  <c r="F57"/>
  <c r="E58"/>
  <c r="F58"/>
  <c r="E59"/>
  <c r="F59"/>
  <c r="E60"/>
  <c r="F60"/>
  <c r="E61"/>
  <c r="F61"/>
  <c r="E62"/>
  <c r="F62"/>
  <c r="E63"/>
  <c r="F63"/>
  <c r="E64"/>
  <c r="F64"/>
  <c r="E65"/>
  <c r="F65"/>
  <c r="E66"/>
  <c r="F66"/>
  <c r="E67"/>
  <c r="F67"/>
  <c r="E68"/>
  <c r="F68"/>
  <c r="E69"/>
  <c r="F69"/>
  <c r="E70"/>
  <c r="F70"/>
  <c r="E71"/>
  <c r="F71"/>
  <c r="E72"/>
  <c r="F72"/>
  <c r="E73"/>
  <c r="F73"/>
  <c r="E74"/>
  <c r="F74"/>
  <c r="E75"/>
  <c r="F75"/>
  <c r="E76"/>
  <c r="F76"/>
  <c r="E77"/>
  <c r="F77"/>
  <c r="E78"/>
  <c r="F78"/>
  <c r="E79"/>
  <c r="F79"/>
  <c r="E80"/>
  <c r="F80"/>
  <c r="E81"/>
  <c r="F81"/>
  <c r="E82"/>
  <c r="F82"/>
  <c r="E83"/>
  <c r="F83"/>
  <c r="E84"/>
  <c r="F84"/>
  <c r="E85"/>
  <c r="F85"/>
  <c r="E86"/>
  <c r="F86"/>
  <c r="E87"/>
  <c r="F87"/>
  <c r="E88"/>
  <c r="F88"/>
  <c r="E89"/>
  <c r="F89"/>
  <c r="E90"/>
  <c r="F90"/>
  <c r="E91"/>
  <c r="F91"/>
  <c r="E92"/>
  <c r="F92"/>
  <c r="E93"/>
  <c r="F93"/>
  <c r="E94"/>
  <c r="F94"/>
  <c r="E95"/>
  <c r="F95"/>
  <c r="E96"/>
  <c r="F96"/>
  <c r="E97"/>
  <c r="F97"/>
  <c r="E98"/>
  <c r="F98"/>
  <c r="E99"/>
  <c r="F99"/>
  <c r="E100"/>
  <c r="F100"/>
  <c r="E101"/>
  <c r="F101"/>
  <c r="E102"/>
  <c r="F102"/>
  <c r="E103"/>
  <c r="F103"/>
  <c r="E104"/>
  <c r="F104"/>
  <c r="E105"/>
  <c r="F105"/>
  <c r="E106"/>
  <c r="F106"/>
  <c r="E107"/>
  <c r="F107"/>
  <c r="E108"/>
  <c r="F108"/>
  <c r="E109"/>
  <c r="F109"/>
  <c r="E110"/>
  <c r="F110"/>
  <c r="F12"/>
  <c r="E12" s="1"/>
  <c r="H110"/>
  <c r="G110"/>
  <c r="H109"/>
  <c r="G109"/>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E6"/>
  <c r="A3"/>
  <c r="A2"/>
  <c r="F19" i="94"/>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F18" s="1"/>
  <c r="I17"/>
  <c r="H17"/>
  <c r="G17"/>
  <c r="F17" s="1"/>
  <c r="I16"/>
  <c r="H16"/>
  <c r="G16"/>
  <c r="F16" s="1"/>
  <c r="I15"/>
  <c r="H15"/>
  <c r="G15"/>
  <c r="F15" s="1"/>
  <c r="I14"/>
  <c r="H14"/>
  <c r="G14"/>
  <c r="F14" s="1"/>
  <c r="I13"/>
  <c r="H13"/>
  <c r="G13"/>
  <c r="F13" s="1"/>
  <c r="I12"/>
  <c r="H12"/>
  <c r="G12"/>
  <c r="F12" s="1"/>
  <c r="F6"/>
  <c r="A3"/>
  <c r="A2"/>
  <c r="F15" i="93"/>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F14" s="1"/>
  <c r="I13"/>
  <c r="H13"/>
  <c r="G13"/>
  <c r="F13" s="1"/>
  <c r="I12"/>
  <c r="H12"/>
  <c r="G12"/>
  <c r="F12" s="1"/>
  <c r="F6"/>
  <c r="A3"/>
  <c r="A2"/>
  <c r="A2" i="91"/>
  <c r="A3"/>
  <c r="D11"/>
  <c r="C26" i="82" s="1"/>
  <c r="D6" i="91"/>
  <c r="E31" i="90"/>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F13"/>
  <c r="E13" s="1"/>
  <c r="F14"/>
  <c r="E14" s="1"/>
  <c r="F15"/>
  <c r="E15" s="1"/>
  <c r="F16"/>
  <c r="E16" s="1"/>
  <c r="F17"/>
  <c r="E17" s="1"/>
  <c r="F18"/>
  <c r="E18" s="1"/>
  <c r="F19"/>
  <c r="E19" s="1"/>
  <c r="F20"/>
  <c r="E20" s="1"/>
  <c r="F21"/>
  <c r="E21" s="1"/>
  <c r="F22"/>
  <c r="E22" s="1"/>
  <c r="F23"/>
  <c r="E23" s="1"/>
  <c r="F24"/>
  <c r="E24" s="1"/>
  <c r="F25"/>
  <c r="E25" s="1"/>
  <c r="F26"/>
  <c r="E26" s="1"/>
  <c r="F27"/>
  <c r="E27" s="1"/>
  <c r="F28"/>
  <c r="E28" s="1"/>
  <c r="F29"/>
  <c r="E29" s="1"/>
  <c r="F30"/>
  <c r="E30" s="1"/>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2"/>
  <c r="E12" s="1"/>
  <c r="H110"/>
  <c r="G110"/>
  <c r="H109"/>
  <c r="G109"/>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E6"/>
  <c r="A3"/>
  <c r="A2"/>
  <c r="E11" i="109" l="1"/>
  <c r="G9" i="115"/>
  <c r="C40" i="82" s="1"/>
  <c r="H9" i="115"/>
  <c r="E11" i="113"/>
  <c r="D11"/>
  <c r="C94" i="82" s="1"/>
  <c r="F11" i="111"/>
  <c r="E11"/>
  <c r="C93" i="82" s="1"/>
  <c r="E11" i="110"/>
  <c r="D12"/>
  <c r="D11" s="1"/>
  <c r="C92" i="82" s="1"/>
  <c r="F11" i="109"/>
  <c r="E11" i="108"/>
  <c r="D11"/>
  <c r="C90" i="82" s="1"/>
  <c r="E11" i="107"/>
  <c r="D12"/>
  <c r="D11" s="1"/>
  <c r="C89" i="82" s="1"/>
  <c r="E11" i="106"/>
  <c r="D12"/>
  <c r="D11" s="1"/>
  <c r="C88" i="82" s="1"/>
  <c r="E11" i="105"/>
  <c r="C87" i="82" s="1"/>
  <c r="G11" i="104"/>
  <c r="F11" i="105"/>
  <c r="F12" i="104"/>
  <c r="F11" s="1"/>
  <c r="C86" i="82" s="1"/>
  <c r="E11" i="103"/>
  <c r="C85" i="82" s="1"/>
  <c r="G11" i="102"/>
  <c r="F12"/>
  <c r="F11" s="1"/>
  <c r="C84" i="82" s="1"/>
  <c r="F11" i="101"/>
  <c r="E12"/>
  <c r="E11" s="1"/>
  <c r="C83" i="82" s="1"/>
  <c r="F11" i="100"/>
  <c r="E12"/>
  <c r="E11" s="1"/>
  <c r="C82" i="82" s="1"/>
  <c r="E11" i="99"/>
  <c r="D12"/>
  <c r="D11" s="1"/>
  <c r="C81" i="82" s="1"/>
  <c r="F11" i="98"/>
  <c r="C80" i="82" s="1"/>
  <c r="G11" i="97"/>
  <c r="G11" i="98"/>
  <c r="F11" i="97"/>
  <c r="C79" i="82" s="1"/>
  <c r="E11" i="96"/>
  <c r="D11"/>
  <c r="C30" i="82" s="1"/>
  <c r="F11" i="95"/>
  <c r="E11"/>
  <c r="C29" i="82" s="1"/>
  <c r="G11" i="94"/>
  <c r="F11"/>
  <c r="C28" i="82" s="1"/>
  <c r="G11" i="93"/>
  <c r="F11"/>
  <c r="C27" i="82" s="1"/>
  <c r="F11" i="90"/>
  <c r="L110" i="88"/>
  <c r="K110"/>
  <c r="I110" s="1"/>
  <c r="L109"/>
  <c r="K109"/>
  <c r="L108"/>
  <c r="K108"/>
  <c r="I108" s="1"/>
  <c r="L107"/>
  <c r="K107"/>
  <c r="I107" s="1"/>
  <c r="L106"/>
  <c r="K106"/>
  <c r="I106" s="1"/>
  <c r="L105"/>
  <c r="K105"/>
  <c r="L104"/>
  <c r="K104"/>
  <c r="I104" s="1"/>
  <c r="L103"/>
  <c r="K103"/>
  <c r="I103" s="1"/>
  <c r="L102"/>
  <c r="K102"/>
  <c r="I102" s="1"/>
  <c r="L101"/>
  <c r="K101"/>
  <c r="L100"/>
  <c r="K100"/>
  <c r="I100" s="1"/>
  <c r="L99"/>
  <c r="K99"/>
  <c r="I99" s="1"/>
  <c r="L98"/>
  <c r="K98"/>
  <c r="I98" s="1"/>
  <c r="L97"/>
  <c r="K97"/>
  <c r="L96"/>
  <c r="K96"/>
  <c r="I96" s="1"/>
  <c r="L95"/>
  <c r="K95"/>
  <c r="I95" s="1"/>
  <c r="L94"/>
  <c r="K94"/>
  <c r="I94" s="1"/>
  <c r="L93"/>
  <c r="K93"/>
  <c r="L92"/>
  <c r="K92"/>
  <c r="I92" s="1"/>
  <c r="L91"/>
  <c r="K91"/>
  <c r="I91" s="1"/>
  <c r="L90"/>
  <c r="K90"/>
  <c r="I90" s="1"/>
  <c r="L89"/>
  <c r="K89"/>
  <c r="L88"/>
  <c r="K88"/>
  <c r="I88" s="1"/>
  <c r="L87"/>
  <c r="K87"/>
  <c r="I87" s="1"/>
  <c r="L86"/>
  <c r="K86"/>
  <c r="I86" s="1"/>
  <c r="L85"/>
  <c r="K85"/>
  <c r="L84"/>
  <c r="K84"/>
  <c r="I84" s="1"/>
  <c r="L83"/>
  <c r="K83"/>
  <c r="I83" s="1"/>
  <c r="L82"/>
  <c r="K82"/>
  <c r="I82" s="1"/>
  <c r="L81"/>
  <c r="K81"/>
  <c r="L80"/>
  <c r="K80"/>
  <c r="I80" s="1"/>
  <c r="L79"/>
  <c r="K79"/>
  <c r="I79" s="1"/>
  <c r="L78"/>
  <c r="K78"/>
  <c r="I78" s="1"/>
  <c r="L77"/>
  <c r="K77"/>
  <c r="L76"/>
  <c r="K76"/>
  <c r="I76" s="1"/>
  <c r="L75"/>
  <c r="K75"/>
  <c r="I75" s="1"/>
  <c r="L74"/>
  <c r="K74"/>
  <c r="I74" s="1"/>
  <c r="L73"/>
  <c r="K73"/>
  <c r="L72"/>
  <c r="K72"/>
  <c r="I72" s="1"/>
  <c r="L71"/>
  <c r="K71"/>
  <c r="I71" s="1"/>
  <c r="L70"/>
  <c r="K70"/>
  <c r="I70" s="1"/>
  <c r="L69"/>
  <c r="K69"/>
  <c r="L68"/>
  <c r="K68"/>
  <c r="I68" s="1"/>
  <c r="L67"/>
  <c r="K67"/>
  <c r="I67" s="1"/>
  <c r="L66"/>
  <c r="K66"/>
  <c r="I66" s="1"/>
  <c r="L65"/>
  <c r="K65"/>
  <c r="L64"/>
  <c r="K64"/>
  <c r="I64" s="1"/>
  <c r="L63"/>
  <c r="K63"/>
  <c r="I63" s="1"/>
  <c r="L62"/>
  <c r="K62"/>
  <c r="I62" s="1"/>
  <c r="L61"/>
  <c r="K61"/>
  <c r="L60"/>
  <c r="K60"/>
  <c r="I60" s="1"/>
  <c r="L59"/>
  <c r="K59"/>
  <c r="I59" s="1"/>
  <c r="L58"/>
  <c r="K58"/>
  <c r="I58" s="1"/>
  <c r="L57"/>
  <c r="K57"/>
  <c r="L56"/>
  <c r="K56"/>
  <c r="I56" s="1"/>
  <c r="L55"/>
  <c r="K55"/>
  <c r="I55" s="1"/>
  <c r="L54"/>
  <c r="K54"/>
  <c r="I54" s="1"/>
  <c r="L53"/>
  <c r="K53"/>
  <c r="L52"/>
  <c r="K52"/>
  <c r="I52" s="1"/>
  <c r="L51"/>
  <c r="K51"/>
  <c r="I51" s="1"/>
  <c r="L50"/>
  <c r="K50"/>
  <c r="I50" s="1"/>
  <c r="L49"/>
  <c r="K49"/>
  <c r="L48"/>
  <c r="K48"/>
  <c r="I48" s="1"/>
  <c r="L47"/>
  <c r="K47"/>
  <c r="I47" s="1"/>
  <c r="L46"/>
  <c r="K46"/>
  <c r="I46" s="1"/>
  <c r="L45"/>
  <c r="K45"/>
  <c r="L44"/>
  <c r="K44"/>
  <c r="I44" s="1"/>
  <c r="L43"/>
  <c r="K43"/>
  <c r="I43" s="1"/>
  <c r="L42"/>
  <c r="K42"/>
  <c r="I42" s="1"/>
  <c r="L41"/>
  <c r="K41"/>
  <c r="L40"/>
  <c r="K40"/>
  <c r="I40" s="1"/>
  <c r="L39"/>
  <c r="K39"/>
  <c r="I39" s="1"/>
  <c r="L38"/>
  <c r="K38"/>
  <c r="I38" s="1"/>
  <c r="L37"/>
  <c r="K37"/>
  <c r="L36"/>
  <c r="K36"/>
  <c r="I36" s="1"/>
  <c r="L35"/>
  <c r="K35"/>
  <c r="I35" s="1"/>
  <c r="L34"/>
  <c r="K34"/>
  <c r="I34" s="1"/>
  <c r="L33"/>
  <c r="K33"/>
  <c r="L32"/>
  <c r="K32"/>
  <c r="I32" s="1"/>
  <c r="L31"/>
  <c r="K31"/>
  <c r="I31" s="1"/>
  <c r="L30"/>
  <c r="K30"/>
  <c r="I30" s="1"/>
  <c r="L29"/>
  <c r="K29"/>
  <c r="L28"/>
  <c r="K28"/>
  <c r="I28" s="1"/>
  <c r="L27"/>
  <c r="K27"/>
  <c r="I27" s="1"/>
  <c r="L26"/>
  <c r="K26"/>
  <c r="I26" s="1"/>
  <c r="L25"/>
  <c r="K25"/>
  <c r="L24"/>
  <c r="K24"/>
  <c r="I24" s="1"/>
  <c r="L23"/>
  <c r="K23"/>
  <c r="I23" s="1"/>
  <c r="L22"/>
  <c r="K22"/>
  <c r="I22" s="1"/>
  <c r="L21"/>
  <c r="K21"/>
  <c r="J21" s="1"/>
  <c r="L20"/>
  <c r="K20"/>
  <c r="I20" s="1"/>
  <c r="L19"/>
  <c r="K19"/>
  <c r="I19" s="1"/>
  <c r="L18"/>
  <c r="K18"/>
  <c r="I18" s="1"/>
  <c r="L17"/>
  <c r="K17"/>
  <c r="J17" s="1"/>
  <c r="L16"/>
  <c r="K16"/>
  <c r="I16" s="1"/>
  <c r="L15"/>
  <c r="K15"/>
  <c r="I15" s="1"/>
  <c r="L14"/>
  <c r="K14"/>
  <c r="J14" s="1"/>
  <c r="I14" s="1"/>
  <c r="L13"/>
  <c r="K13"/>
  <c r="I13" s="1"/>
  <c r="L12"/>
  <c r="K12"/>
  <c r="J12" s="1"/>
  <c r="I6"/>
  <c r="A3"/>
  <c r="A2"/>
  <c r="J29" l="1"/>
  <c r="I29"/>
  <c r="J37"/>
  <c r="I37"/>
  <c r="J45"/>
  <c r="I45"/>
  <c r="J53"/>
  <c r="I53"/>
  <c r="J61"/>
  <c r="I61"/>
  <c r="J69"/>
  <c r="I69"/>
  <c r="J77"/>
  <c r="I77"/>
  <c r="J85"/>
  <c r="I85"/>
  <c r="J93"/>
  <c r="I93"/>
  <c r="J101"/>
  <c r="I101"/>
  <c r="J109"/>
  <c r="I109"/>
  <c r="J25"/>
  <c r="I25"/>
  <c r="J33"/>
  <c r="I33"/>
  <c r="J41"/>
  <c r="I41"/>
  <c r="J49"/>
  <c r="I49"/>
  <c r="J57"/>
  <c r="I57"/>
  <c r="J65"/>
  <c r="I65"/>
  <c r="J73"/>
  <c r="I73"/>
  <c r="J81"/>
  <c r="I81"/>
  <c r="J89"/>
  <c r="I89"/>
  <c r="J97"/>
  <c r="I97"/>
  <c r="J105"/>
  <c r="I105"/>
  <c r="C91" i="82"/>
  <c r="C99" s="1"/>
  <c r="E11" i="90"/>
  <c r="C25" i="82" s="1"/>
  <c r="I21" i="88"/>
  <c r="I17"/>
  <c r="J108"/>
  <c r="J104"/>
  <c r="J100"/>
  <c r="J96"/>
  <c r="J92"/>
  <c r="J88"/>
  <c r="J84"/>
  <c r="J80"/>
  <c r="J76"/>
  <c r="J72"/>
  <c r="J68"/>
  <c r="J64"/>
  <c r="J60"/>
  <c r="J56"/>
  <c r="J52"/>
  <c r="J48"/>
  <c r="J44"/>
  <c r="J40"/>
  <c r="J36"/>
  <c r="J32"/>
  <c r="J28"/>
  <c r="J24"/>
  <c r="J20"/>
  <c r="J16"/>
  <c r="J107"/>
  <c r="J103"/>
  <c r="J99"/>
  <c r="J95"/>
  <c r="J91"/>
  <c r="J87"/>
  <c r="J83"/>
  <c r="J79"/>
  <c r="J75"/>
  <c r="J71"/>
  <c r="J67"/>
  <c r="J63"/>
  <c r="J59"/>
  <c r="J55"/>
  <c r="J51"/>
  <c r="J47"/>
  <c r="J43"/>
  <c r="J39"/>
  <c r="J35"/>
  <c r="J31"/>
  <c r="J27"/>
  <c r="J23"/>
  <c r="J19"/>
  <c r="J15"/>
  <c r="I12"/>
  <c r="J110"/>
  <c r="J106"/>
  <c r="J102"/>
  <c r="J98"/>
  <c r="J94"/>
  <c r="J90"/>
  <c r="J86"/>
  <c r="J82"/>
  <c r="J78"/>
  <c r="J74"/>
  <c r="J70"/>
  <c r="J66"/>
  <c r="J62"/>
  <c r="J58"/>
  <c r="J54"/>
  <c r="J50"/>
  <c r="J46"/>
  <c r="J42"/>
  <c r="J38"/>
  <c r="J34"/>
  <c r="J30"/>
  <c r="J26"/>
  <c r="J22"/>
  <c r="J18"/>
  <c r="J13"/>
  <c r="I109" i="87"/>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P108"/>
  <c r="O108"/>
  <c r="I108" s="1"/>
  <c r="P107"/>
  <c r="O107"/>
  <c r="I107" s="1"/>
  <c r="P106"/>
  <c r="O106"/>
  <c r="I106" s="1"/>
  <c r="P105"/>
  <c r="O105"/>
  <c r="I105" s="1"/>
  <c r="P104"/>
  <c r="O104"/>
  <c r="I104" s="1"/>
  <c r="P103"/>
  <c r="O103"/>
  <c r="I103" s="1"/>
  <c r="P102"/>
  <c r="O102"/>
  <c r="I102" s="1"/>
  <c r="P101"/>
  <c r="O101"/>
  <c r="I101" s="1"/>
  <c r="P100"/>
  <c r="O100"/>
  <c r="I100" s="1"/>
  <c r="P99"/>
  <c r="O99"/>
  <c r="I99" s="1"/>
  <c r="P98"/>
  <c r="O98"/>
  <c r="I98" s="1"/>
  <c r="P97"/>
  <c r="O97"/>
  <c r="I97" s="1"/>
  <c r="P96"/>
  <c r="O96"/>
  <c r="I96" s="1"/>
  <c r="P95"/>
  <c r="O95"/>
  <c r="I95" s="1"/>
  <c r="P94"/>
  <c r="O94"/>
  <c r="I94" s="1"/>
  <c r="P93"/>
  <c r="O93"/>
  <c r="I93" s="1"/>
  <c r="P92"/>
  <c r="O92"/>
  <c r="I92" s="1"/>
  <c r="P91"/>
  <c r="O91"/>
  <c r="I91" s="1"/>
  <c r="P90"/>
  <c r="O90"/>
  <c r="I90" s="1"/>
  <c r="P89"/>
  <c r="O89"/>
  <c r="I89" s="1"/>
  <c r="P88"/>
  <c r="O88"/>
  <c r="I88" s="1"/>
  <c r="P87"/>
  <c r="O87"/>
  <c r="I87" s="1"/>
  <c r="P86"/>
  <c r="O86"/>
  <c r="I86" s="1"/>
  <c r="P85"/>
  <c r="O85"/>
  <c r="I85" s="1"/>
  <c r="P84"/>
  <c r="O84"/>
  <c r="I84" s="1"/>
  <c r="P83"/>
  <c r="O83"/>
  <c r="I83" s="1"/>
  <c r="P82"/>
  <c r="O82"/>
  <c r="I82" s="1"/>
  <c r="P81"/>
  <c r="O81"/>
  <c r="I81" s="1"/>
  <c r="P80"/>
  <c r="O80"/>
  <c r="I80" s="1"/>
  <c r="P79"/>
  <c r="O79"/>
  <c r="I79" s="1"/>
  <c r="P78"/>
  <c r="O78"/>
  <c r="I78" s="1"/>
  <c r="P77"/>
  <c r="O77"/>
  <c r="I77" s="1"/>
  <c r="P76"/>
  <c r="O76"/>
  <c r="I76" s="1"/>
  <c r="P75"/>
  <c r="O75"/>
  <c r="I75" s="1"/>
  <c r="P74"/>
  <c r="O74"/>
  <c r="I74" s="1"/>
  <c r="P73"/>
  <c r="O73"/>
  <c r="I73" s="1"/>
  <c r="P72"/>
  <c r="O72"/>
  <c r="I72" s="1"/>
  <c r="P71"/>
  <c r="O71"/>
  <c r="I71" s="1"/>
  <c r="P70"/>
  <c r="O70"/>
  <c r="I70" s="1"/>
  <c r="P69"/>
  <c r="O69"/>
  <c r="I69" s="1"/>
  <c r="P68"/>
  <c r="O68"/>
  <c r="I68" s="1"/>
  <c r="P67"/>
  <c r="O67"/>
  <c r="I67" s="1"/>
  <c r="P66"/>
  <c r="O66"/>
  <c r="I66" s="1"/>
  <c r="P65"/>
  <c r="O65"/>
  <c r="I65" s="1"/>
  <c r="P64"/>
  <c r="O64"/>
  <c r="I64" s="1"/>
  <c r="P63"/>
  <c r="O63"/>
  <c r="I63" s="1"/>
  <c r="P62"/>
  <c r="O62"/>
  <c r="I62" s="1"/>
  <c r="P61"/>
  <c r="O61"/>
  <c r="I61" s="1"/>
  <c r="P60"/>
  <c r="O60"/>
  <c r="I60" s="1"/>
  <c r="P59"/>
  <c r="O59"/>
  <c r="I59" s="1"/>
  <c r="P58"/>
  <c r="O58"/>
  <c r="I58" s="1"/>
  <c r="P57"/>
  <c r="O57"/>
  <c r="I57" s="1"/>
  <c r="P56"/>
  <c r="O56"/>
  <c r="I56" s="1"/>
  <c r="P55"/>
  <c r="O55"/>
  <c r="I55" s="1"/>
  <c r="P54"/>
  <c r="O54"/>
  <c r="I54" s="1"/>
  <c r="P53"/>
  <c r="O53"/>
  <c r="I53" s="1"/>
  <c r="P52"/>
  <c r="O52"/>
  <c r="I52" s="1"/>
  <c r="P51"/>
  <c r="O51"/>
  <c r="I51" s="1"/>
  <c r="P50"/>
  <c r="O50"/>
  <c r="I50" s="1"/>
  <c r="P49"/>
  <c r="O49"/>
  <c r="I49" s="1"/>
  <c r="P48"/>
  <c r="O48"/>
  <c r="I48" s="1"/>
  <c r="P47"/>
  <c r="O47"/>
  <c r="I47" s="1"/>
  <c r="P46"/>
  <c r="O46"/>
  <c r="I46" s="1"/>
  <c r="P45"/>
  <c r="O45"/>
  <c r="I45" s="1"/>
  <c r="P44"/>
  <c r="O44"/>
  <c r="I44" s="1"/>
  <c r="P43"/>
  <c r="O43"/>
  <c r="I43" s="1"/>
  <c r="P42"/>
  <c r="O42"/>
  <c r="I42" s="1"/>
  <c r="P41"/>
  <c r="O41"/>
  <c r="I41" s="1"/>
  <c r="P40"/>
  <c r="O40"/>
  <c r="I40" s="1"/>
  <c r="P39"/>
  <c r="O39"/>
  <c r="I39" s="1"/>
  <c r="P38"/>
  <c r="O38"/>
  <c r="I38" s="1"/>
  <c r="P37"/>
  <c r="O37"/>
  <c r="I37" s="1"/>
  <c r="P36"/>
  <c r="O36"/>
  <c r="I36" s="1"/>
  <c r="P35"/>
  <c r="O35"/>
  <c r="I35" s="1"/>
  <c r="P34"/>
  <c r="O34"/>
  <c r="I34" s="1"/>
  <c r="P33"/>
  <c r="O33"/>
  <c r="I33" s="1"/>
  <c r="P32"/>
  <c r="O32"/>
  <c r="I32" s="1"/>
  <c r="P31"/>
  <c r="O31"/>
  <c r="I31" s="1"/>
  <c r="P30"/>
  <c r="O30"/>
  <c r="I30" s="1"/>
  <c r="P29"/>
  <c r="O29"/>
  <c r="I29" s="1"/>
  <c r="P28"/>
  <c r="O28"/>
  <c r="I28" s="1"/>
  <c r="P27"/>
  <c r="O27"/>
  <c r="I27" s="1"/>
  <c r="P26"/>
  <c r="O26"/>
  <c r="I26" s="1"/>
  <c r="P25"/>
  <c r="O25"/>
  <c r="N25" s="1"/>
  <c r="P24"/>
  <c r="O24"/>
  <c r="N24" s="1"/>
  <c r="P23"/>
  <c r="O23"/>
  <c r="L23" s="1"/>
  <c r="P22"/>
  <c r="O22"/>
  <c r="L22" s="1"/>
  <c r="P21"/>
  <c r="O21"/>
  <c r="L21" s="1"/>
  <c r="P20"/>
  <c r="O20"/>
  <c r="L20" s="1"/>
  <c r="P19"/>
  <c r="O19"/>
  <c r="L19" s="1"/>
  <c r="P18"/>
  <c r="O18"/>
  <c r="L18" s="1"/>
  <c r="P17"/>
  <c r="O17"/>
  <c r="L17" s="1"/>
  <c r="P16"/>
  <c r="O16"/>
  <c r="L16" s="1"/>
  <c r="P15"/>
  <c r="O15"/>
  <c r="L15" s="1"/>
  <c r="P14"/>
  <c r="O14"/>
  <c r="L14" s="1"/>
  <c r="P13"/>
  <c r="O13"/>
  <c r="L13" s="1"/>
  <c r="P12"/>
  <c r="O12"/>
  <c r="L12" s="1"/>
  <c r="P11"/>
  <c r="O11"/>
  <c r="L11" s="1"/>
  <c r="P10"/>
  <c r="O10"/>
  <c r="L10" s="1"/>
  <c r="J6"/>
  <c r="I6"/>
  <c r="A3"/>
  <c r="A2"/>
  <c r="I109" i="86"/>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P108"/>
  <c r="O108"/>
  <c r="N108" s="1"/>
  <c r="P107"/>
  <c r="O107"/>
  <c r="N107" s="1"/>
  <c r="P106"/>
  <c r="O106"/>
  <c r="N106" s="1"/>
  <c r="P105"/>
  <c r="O105"/>
  <c r="N105" s="1"/>
  <c r="P104"/>
  <c r="O104"/>
  <c r="N104" s="1"/>
  <c r="P103"/>
  <c r="O103"/>
  <c r="N103" s="1"/>
  <c r="P102"/>
  <c r="O102"/>
  <c r="N102" s="1"/>
  <c r="P101"/>
  <c r="O101"/>
  <c r="N101" s="1"/>
  <c r="P100"/>
  <c r="O100"/>
  <c r="N100" s="1"/>
  <c r="P99"/>
  <c r="O99"/>
  <c r="N99" s="1"/>
  <c r="P98"/>
  <c r="O98"/>
  <c r="N98" s="1"/>
  <c r="P97"/>
  <c r="O97"/>
  <c r="N97" s="1"/>
  <c r="P96"/>
  <c r="O96"/>
  <c r="N96" s="1"/>
  <c r="P95"/>
  <c r="O95"/>
  <c r="N95" s="1"/>
  <c r="P94"/>
  <c r="O94"/>
  <c r="N94" s="1"/>
  <c r="P93"/>
  <c r="O93"/>
  <c r="N93" s="1"/>
  <c r="P92"/>
  <c r="O92"/>
  <c r="N92" s="1"/>
  <c r="P91"/>
  <c r="O91"/>
  <c r="N91" s="1"/>
  <c r="P90"/>
  <c r="O90"/>
  <c r="N90" s="1"/>
  <c r="P89"/>
  <c r="O89"/>
  <c r="N89" s="1"/>
  <c r="P88"/>
  <c r="O88"/>
  <c r="N88" s="1"/>
  <c r="P87"/>
  <c r="O87"/>
  <c r="N87" s="1"/>
  <c r="P86"/>
  <c r="O86"/>
  <c r="N86" s="1"/>
  <c r="P85"/>
  <c r="O85"/>
  <c r="N85" s="1"/>
  <c r="P84"/>
  <c r="O84"/>
  <c r="N84" s="1"/>
  <c r="P83"/>
  <c r="O83"/>
  <c r="N83" s="1"/>
  <c r="P82"/>
  <c r="O82"/>
  <c r="N82" s="1"/>
  <c r="P81"/>
  <c r="O81"/>
  <c r="N81" s="1"/>
  <c r="P80"/>
  <c r="O80"/>
  <c r="N80" s="1"/>
  <c r="P79"/>
  <c r="O79"/>
  <c r="N79" s="1"/>
  <c r="P78"/>
  <c r="O78"/>
  <c r="N78" s="1"/>
  <c r="P77"/>
  <c r="O77"/>
  <c r="K77" s="1"/>
  <c r="P76"/>
  <c r="O76"/>
  <c r="I76" s="1"/>
  <c r="P75"/>
  <c r="O75"/>
  <c r="K75" s="1"/>
  <c r="P74"/>
  <c r="O74"/>
  <c r="I74" s="1"/>
  <c r="P73"/>
  <c r="O73"/>
  <c r="K73" s="1"/>
  <c r="P72"/>
  <c r="O72"/>
  <c r="I72" s="1"/>
  <c r="P71"/>
  <c r="O71"/>
  <c r="K71" s="1"/>
  <c r="P70"/>
  <c r="O70"/>
  <c r="I70" s="1"/>
  <c r="P69"/>
  <c r="O69"/>
  <c r="K69" s="1"/>
  <c r="P68"/>
  <c r="O68"/>
  <c r="K68" s="1"/>
  <c r="P67"/>
  <c r="O67"/>
  <c r="K67" s="1"/>
  <c r="P66"/>
  <c r="O66"/>
  <c r="I66" s="1"/>
  <c r="P65"/>
  <c r="O65"/>
  <c r="K65" s="1"/>
  <c r="P64"/>
  <c r="O64"/>
  <c r="I64" s="1"/>
  <c r="P63"/>
  <c r="O63"/>
  <c r="K63" s="1"/>
  <c r="P62"/>
  <c r="O62"/>
  <c r="I62" s="1"/>
  <c r="P61"/>
  <c r="O61"/>
  <c r="K61" s="1"/>
  <c r="P60"/>
  <c r="O60"/>
  <c r="I60" s="1"/>
  <c r="P59"/>
  <c r="O59"/>
  <c r="K59" s="1"/>
  <c r="P58"/>
  <c r="O58"/>
  <c r="I58" s="1"/>
  <c r="P57"/>
  <c r="O57"/>
  <c r="K57" s="1"/>
  <c r="P56"/>
  <c r="O56"/>
  <c r="I56" s="1"/>
  <c r="P55"/>
  <c r="O55"/>
  <c r="K55" s="1"/>
  <c r="P54"/>
  <c r="O54"/>
  <c r="I54" s="1"/>
  <c r="P53"/>
  <c r="O53"/>
  <c r="K53" s="1"/>
  <c r="P52"/>
  <c r="O52"/>
  <c r="I52" s="1"/>
  <c r="P51"/>
  <c r="O51"/>
  <c r="K51" s="1"/>
  <c r="P50"/>
  <c r="O50"/>
  <c r="I50" s="1"/>
  <c r="P49"/>
  <c r="O49"/>
  <c r="K49" s="1"/>
  <c r="P48"/>
  <c r="O48"/>
  <c r="K48" s="1"/>
  <c r="P47"/>
  <c r="O47"/>
  <c r="K47" s="1"/>
  <c r="P46"/>
  <c r="O46"/>
  <c r="I46" s="1"/>
  <c r="P45"/>
  <c r="O45"/>
  <c r="K45" s="1"/>
  <c r="P44"/>
  <c r="O44"/>
  <c r="I44" s="1"/>
  <c r="P43"/>
  <c r="O43"/>
  <c r="K43" s="1"/>
  <c r="P42"/>
  <c r="O42"/>
  <c r="I42" s="1"/>
  <c r="P41"/>
  <c r="O41"/>
  <c r="K41" s="1"/>
  <c r="P40"/>
  <c r="O40"/>
  <c r="K40" s="1"/>
  <c r="P39"/>
  <c r="O39"/>
  <c r="K39" s="1"/>
  <c r="P38"/>
  <c r="O38"/>
  <c r="I38" s="1"/>
  <c r="P37"/>
  <c r="O37"/>
  <c r="K37" s="1"/>
  <c r="P36"/>
  <c r="O36"/>
  <c r="I36" s="1"/>
  <c r="P35"/>
  <c r="O35"/>
  <c r="K35" s="1"/>
  <c r="P34"/>
  <c r="O34"/>
  <c r="I34" s="1"/>
  <c r="P33"/>
  <c r="O33"/>
  <c r="K33" s="1"/>
  <c r="P32"/>
  <c r="O32"/>
  <c r="I32" s="1"/>
  <c r="P31"/>
  <c r="O31"/>
  <c r="K31" s="1"/>
  <c r="P30"/>
  <c r="O30"/>
  <c r="I30" s="1"/>
  <c r="P29"/>
  <c r="O29"/>
  <c r="K29" s="1"/>
  <c r="P28"/>
  <c r="O28"/>
  <c r="I28" s="1"/>
  <c r="P27"/>
  <c r="O27"/>
  <c r="I27" s="1"/>
  <c r="P26"/>
  <c r="O26"/>
  <c r="K26" s="1"/>
  <c r="P25"/>
  <c r="O25"/>
  <c r="K25" s="1"/>
  <c r="P24"/>
  <c r="O24"/>
  <c r="N24" s="1"/>
  <c r="P23"/>
  <c r="O23"/>
  <c r="K23" s="1"/>
  <c r="P22"/>
  <c r="O22"/>
  <c r="K22" s="1"/>
  <c r="P21"/>
  <c r="O21"/>
  <c r="K21" s="1"/>
  <c r="P20"/>
  <c r="O20"/>
  <c r="K20" s="1"/>
  <c r="P19"/>
  <c r="O19"/>
  <c r="K19" s="1"/>
  <c r="P18"/>
  <c r="O18"/>
  <c r="K18" s="1"/>
  <c r="P17"/>
  <c r="O17"/>
  <c r="K17" s="1"/>
  <c r="P16"/>
  <c r="O16"/>
  <c r="K16" s="1"/>
  <c r="P15"/>
  <c r="O15"/>
  <c r="K15" s="1"/>
  <c r="P14"/>
  <c r="O14"/>
  <c r="K14" s="1"/>
  <c r="P13"/>
  <c r="O13"/>
  <c r="K13" s="1"/>
  <c r="P12"/>
  <c r="O12"/>
  <c r="K12" s="1"/>
  <c r="P11"/>
  <c r="O11"/>
  <c r="K11" s="1"/>
  <c r="P10"/>
  <c r="O10"/>
  <c r="K10" s="1"/>
  <c r="J6"/>
  <c r="I6"/>
  <c r="A3"/>
  <c r="A2"/>
  <c r="I6" i="16"/>
  <c r="M14" i="83"/>
  <c r="L14" s="1"/>
  <c r="M13"/>
  <c r="L13" s="1"/>
  <c r="M12"/>
  <c r="L12" s="1"/>
  <c r="M11"/>
  <c r="L11" s="1"/>
  <c r="M10"/>
  <c r="L10" s="1"/>
  <c r="A3"/>
  <c r="A2"/>
  <c r="C109" i="82"/>
  <c r="C107"/>
  <c r="C4"/>
  <c r="A3"/>
  <c r="A2"/>
  <c r="L15" i="86" l="1"/>
  <c r="M28"/>
  <c r="M63"/>
  <c r="M16" i="87"/>
  <c r="L23" i="86"/>
  <c r="M27"/>
  <c r="K28"/>
  <c r="M47"/>
  <c r="M14" i="87"/>
  <c r="L11" i="86"/>
  <c r="M22" i="87"/>
  <c r="L13" i="86"/>
  <c r="N26"/>
  <c r="M59"/>
  <c r="L21"/>
  <c r="M71"/>
  <c r="M20" i="87"/>
  <c r="M23"/>
  <c r="I25"/>
  <c r="N25" i="86"/>
  <c r="I57"/>
  <c r="M39"/>
  <c r="M12" i="87"/>
  <c r="M15"/>
  <c r="M26" i="86"/>
  <c r="I11" i="88"/>
  <c r="C24" i="82" s="1"/>
  <c r="L19" i="86"/>
  <c r="M25"/>
  <c r="K27"/>
  <c r="M55"/>
  <c r="I65"/>
  <c r="M17" i="87"/>
  <c r="I18"/>
  <c r="I17"/>
  <c r="I49" i="86"/>
  <c r="I24" i="87"/>
  <c r="I16"/>
  <c r="I41" i="86"/>
  <c r="M10" i="87"/>
  <c r="M18"/>
  <c r="I23"/>
  <c r="I15"/>
  <c r="J11" i="88"/>
  <c r="M31" i="86"/>
  <c r="M75"/>
  <c r="I33"/>
  <c r="M13" i="87"/>
  <c r="M21"/>
  <c r="I22"/>
  <c r="I14"/>
  <c r="I25" i="86"/>
  <c r="I21" i="87"/>
  <c r="I13"/>
  <c r="M43" i="86"/>
  <c r="I17"/>
  <c r="M11" i="87"/>
  <c r="M19"/>
  <c r="I10"/>
  <c r="I20"/>
  <c r="I12"/>
  <c r="I73" i="86"/>
  <c r="I19" i="87"/>
  <c r="I11"/>
  <c r="I105" i="86"/>
  <c r="N26" i="87"/>
  <c r="M26"/>
  <c r="L26"/>
  <c r="J26"/>
  <c r="N32"/>
  <c r="M32"/>
  <c r="L32"/>
  <c r="K32"/>
  <c r="J32"/>
  <c r="N40"/>
  <c r="M40"/>
  <c r="L40"/>
  <c r="K40"/>
  <c r="J40"/>
  <c r="N48"/>
  <c r="M48"/>
  <c r="L48"/>
  <c r="K48"/>
  <c r="J48"/>
  <c r="N56"/>
  <c r="M56"/>
  <c r="L56"/>
  <c r="K56"/>
  <c r="J56"/>
  <c r="N64"/>
  <c r="M64"/>
  <c r="L64"/>
  <c r="K64"/>
  <c r="J64"/>
  <c r="N72"/>
  <c r="M72"/>
  <c r="L72"/>
  <c r="K72"/>
  <c r="J72"/>
  <c r="N80"/>
  <c r="M80"/>
  <c r="L80"/>
  <c r="K80"/>
  <c r="J80"/>
  <c r="N84"/>
  <c r="M84"/>
  <c r="L84"/>
  <c r="K84"/>
  <c r="J84"/>
  <c r="N88"/>
  <c r="M88"/>
  <c r="L88"/>
  <c r="K88"/>
  <c r="J88"/>
  <c r="N92"/>
  <c r="M92"/>
  <c r="L92"/>
  <c r="K92"/>
  <c r="J92"/>
  <c r="N96"/>
  <c r="M96"/>
  <c r="L96"/>
  <c r="K96"/>
  <c r="J96"/>
  <c r="N100"/>
  <c r="M100"/>
  <c r="L100"/>
  <c r="K100"/>
  <c r="J100"/>
  <c r="N108"/>
  <c r="M108"/>
  <c r="L108"/>
  <c r="K108"/>
  <c r="J108"/>
  <c r="I81" i="86"/>
  <c r="N36" i="87"/>
  <c r="M36"/>
  <c r="L36"/>
  <c r="K36"/>
  <c r="J36"/>
  <c r="N44"/>
  <c r="M44"/>
  <c r="L44"/>
  <c r="K44"/>
  <c r="J44"/>
  <c r="N52"/>
  <c r="M52"/>
  <c r="L52"/>
  <c r="K52"/>
  <c r="J52"/>
  <c r="N60"/>
  <c r="M60"/>
  <c r="L60"/>
  <c r="K60"/>
  <c r="J60"/>
  <c r="N68"/>
  <c r="M68"/>
  <c r="L68"/>
  <c r="K68"/>
  <c r="J68"/>
  <c r="N76"/>
  <c r="M76"/>
  <c r="L76"/>
  <c r="K76"/>
  <c r="J76"/>
  <c r="N104"/>
  <c r="M104"/>
  <c r="L104"/>
  <c r="K104"/>
  <c r="J104"/>
  <c r="L10" i="86"/>
  <c r="L18"/>
  <c r="M33"/>
  <c r="M49"/>
  <c r="M65"/>
  <c r="I104"/>
  <c r="I96"/>
  <c r="I88"/>
  <c r="I80"/>
  <c r="I48"/>
  <c r="I40"/>
  <c r="I24"/>
  <c r="I16"/>
  <c r="N10" i="87"/>
  <c r="N11"/>
  <c r="N12"/>
  <c r="N13"/>
  <c r="N14"/>
  <c r="N15"/>
  <c r="N16"/>
  <c r="N17"/>
  <c r="N18"/>
  <c r="N19"/>
  <c r="N20"/>
  <c r="N21"/>
  <c r="N22"/>
  <c r="N23"/>
  <c r="N29"/>
  <c r="M29"/>
  <c r="L29"/>
  <c r="K29"/>
  <c r="J29"/>
  <c r="K78" i="86"/>
  <c r="K80"/>
  <c r="K82"/>
  <c r="K84"/>
  <c r="K86"/>
  <c r="K88"/>
  <c r="K90"/>
  <c r="K92"/>
  <c r="K94"/>
  <c r="K96"/>
  <c r="K98"/>
  <c r="K100"/>
  <c r="K102"/>
  <c r="K104"/>
  <c r="K106"/>
  <c r="K108"/>
  <c r="I103"/>
  <c r="I95"/>
  <c r="I87"/>
  <c r="I79"/>
  <c r="I71"/>
  <c r="I63"/>
  <c r="I55"/>
  <c r="I47"/>
  <c r="I39"/>
  <c r="I31"/>
  <c r="I23"/>
  <c r="I15"/>
  <c r="K25" i="87"/>
  <c r="N33"/>
  <c r="M33"/>
  <c r="L33"/>
  <c r="K33"/>
  <c r="J33"/>
  <c r="N37"/>
  <c r="M37"/>
  <c r="L37"/>
  <c r="K37"/>
  <c r="J37"/>
  <c r="N41"/>
  <c r="M41"/>
  <c r="L41"/>
  <c r="K41"/>
  <c r="J41"/>
  <c r="N45"/>
  <c r="M45"/>
  <c r="L45"/>
  <c r="K45"/>
  <c r="J45"/>
  <c r="N49"/>
  <c r="M49"/>
  <c r="L49"/>
  <c r="K49"/>
  <c r="J49"/>
  <c r="N53"/>
  <c r="M53"/>
  <c r="L53"/>
  <c r="K53"/>
  <c r="J53"/>
  <c r="N57"/>
  <c r="M57"/>
  <c r="L57"/>
  <c r="K57"/>
  <c r="J57"/>
  <c r="N61"/>
  <c r="M61"/>
  <c r="L61"/>
  <c r="K61"/>
  <c r="J61"/>
  <c r="N65"/>
  <c r="M65"/>
  <c r="L65"/>
  <c r="K65"/>
  <c r="J65"/>
  <c r="N69"/>
  <c r="M69"/>
  <c r="L69"/>
  <c r="K69"/>
  <c r="J69"/>
  <c r="N73"/>
  <c r="M73"/>
  <c r="L73"/>
  <c r="K73"/>
  <c r="J73"/>
  <c r="N77"/>
  <c r="M77"/>
  <c r="L77"/>
  <c r="K77"/>
  <c r="J77"/>
  <c r="N81"/>
  <c r="M81"/>
  <c r="L81"/>
  <c r="K81"/>
  <c r="J81"/>
  <c r="N85"/>
  <c r="M85"/>
  <c r="L85"/>
  <c r="K85"/>
  <c r="J85"/>
  <c r="N89"/>
  <c r="M89"/>
  <c r="L89"/>
  <c r="K89"/>
  <c r="J89"/>
  <c r="N93"/>
  <c r="M93"/>
  <c r="L93"/>
  <c r="K93"/>
  <c r="J93"/>
  <c r="N97"/>
  <c r="M97"/>
  <c r="L97"/>
  <c r="K97"/>
  <c r="J97"/>
  <c r="N101"/>
  <c r="M101"/>
  <c r="L101"/>
  <c r="K101"/>
  <c r="J101"/>
  <c r="N105"/>
  <c r="M105"/>
  <c r="L105"/>
  <c r="K105"/>
  <c r="J105"/>
  <c r="L16" i="86"/>
  <c r="M37"/>
  <c r="M53"/>
  <c r="M69"/>
  <c r="M78"/>
  <c r="M80"/>
  <c r="M82"/>
  <c r="M84"/>
  <c r="M86"/>
  <c r="M88"/>
  <c r="M90"/>
  <c r="M92"/>
  <c r="M94"/>
  <c r="M96"/>
  <c r="M98"/>
  <c r="M100"/>
  <c r="M102"/>
  <c r="M104"/>
  <c r="M106"/>
  <c r="M108"/>
  <c r="I102"/>
  <c r="I94"/>
  <c r="I86"/>
  <c r="I78"/>
  <c r="I22"/>
  <c r="I14"/>
  <c r="N27" i="87"/>
  <c r="M27"/>
  <c r="L27"/>
  <c r="K27"/>
  <c r="J27"/>
  <c r="I97" i="86"/>
  <c r="I101"/>
  <c r="I93"/>
  <c r="I85"/>
  <c r="I77"/>
  <c r="I69"/>
  <c r="I61"/>
  <c r="I53"/>
  <c r="I45"/>
  <c r="I37"/>
  <c r="I29"/>
  <c r="I21"/>
  <c r="I13"/>
  <c r="M25" i="87"/>
  <c r="L25"/>
  <c r="J25"/>
  <c r="N30"/>
  <c r="M30"/>
  <c r="L30"/>
  <c r="K30"/>
  <c r="J30"/>
  <c r="N34"/>
  <c r="M34"/>
  <c r="L34"/>
  <c r="K34"/>
  <c r="J34"/>
  <c r="N38"/>
  <c r="M38"/>
  <c r="L38"/>
  <c r="K38"/>
  <c r="J38"/>
  <c r="N42"/>
  <c r="M42"/>
  <c r="L42"/>
  <c r="K42"/>
  <c r="J42"/>
  <c r="N46"/>
  <c r="M46"/>
  <c r="L46"/>
  <c r="K46"/>
  <c r="J46"/>
  <c r="N50"/>
  <c r="M50"/>
  <c r="L50"/>
  <c r="K50"/>
  <c r="J50"/>
  <c r="N54"/>
  <c r="M54"/>
  <c r="L54"/>
  <c r="K54"/>
  <c r="J54"/>
  <c r="N58"/>
  <c r="M58"/>
  <c r="L58"/>
  <c r="K58"/>
  <c r="J58"/>
  <c r="N62"/>
  <c r="M62"/>
  <c r="L62"/>
  <c r="K62"/>
  <c r="J62"/>
  <c r="N66"/>
  <c r="M66"/>
  <c r="L66"/>
  <c r="K66"/>
  <c r="J66"/>
  <c r="N70"/>
  <c r="M70"/>
  <c r="L70"/>
  <c r="K70"/>
  <c r="J70"/>
  <c r="N74"/>
  <c r="M74"/>
  <c r="L74"/>
  <c r="K74"/>
  <c r="J74"/>
  <c r="N78"/>
  <c r="M78"/>
  <c r="L78"/>
  <c r="K78"/>
  <c r="J78"/>
  <c r="N82"/>
  <c r="M82"/>
  <c r="L82"/>
  <c r="K82"/>
  <c r="J82"/>
  <c r="N86"/>
  <c r="M86"/>
  <c r="L86"/>
  <c r="K86"/>
  <c r="J86"/>
  <c r="N90"/>
  <c r="M90"/>
  <c r="L90"/>
  <c r="K90"/>
  <c r="J90"/>
  <c r="N94"/>
  <c r="M94"/>
  <c r="L94"/>
  <c r="K94"/>
  <c r="J94"/>
  <c r="N98"/>
  <c r="M98"/>
  <c r="L98"/>
  <c r="K98"/>
  <c r="J98"/>
  <c r="N102"/>
  <c r="M102"/>
  <c r="L102"/>
  <c r="K102"/>
  <c r="J102"/>
  <c r="N106"/>
  <c r="M106"/>
  <c r="L106"/>
  <c r="K106"/>
  <c r="J106"/>
  <c r="L14" i="86"/>
  <c r="L22"/>
  <c r="M41"/>
  <c r="M57"/>
  <c r="M73"/>
  <c r="I10"/>
  <c r="I108"/>
  <c r="I100"/>
  <c r="I92"/>
  <c r="I84"/>
  <c r="I68"/>
  <c r="I20"/>
  <c r="I12"/>
  <c r="J10" i="87"/>
  <c r="J11"/>
  <c r="J12"/>
  <c r="J13"/>
  <c r="J14"/>
  <c r="J15"/>
  <c r="J16"/>
  <c r="J17"/>
  <c r="J18"/>
  <c r="J19"/>
  <c r="J20"/>
  <c r="J21"/>
  <c r="J22"/>
  <c r="J23"/>
  <c r="K24"/>
  <c r="I89" i="86"/>
  <c r="L17"/>
  <c r="M35"/>
  <c r="M51"/>
  <c r="M67"/>
  <c r="K79"/>
  <c r="K81"/>
  <c r="K83"/>
  <c r="K85"/>
  <c r="K87"/>
  <c r="K89"/>
  <c r="K91"/>
  <c r="K93"/>
  <c r="K95"/>
  <c r="K97"/>
  <c r="K99"/>
  <c r="K101"/>
  <c r="K103"/>
  <c r="K105"/>
  <c r="K107"/>
  <c r="I107"/>
  <c r="I99"/>
  <c r="I91"/>
  <c r="I83"/>
  <c r="I75"/>
  <c r="I67"/>
  <c r="I59"/>
  <c r="I51"/>
  <c r="I43"/>
  <c r="I35"/>
  <c r="I19"/>
  <c r="I11"/>
  <c r="K10" i="87"/>
  <c r="K11"/>
  <c r="K12"/>
  <c r="K13"/>
  <c r="K14"/>
  <c r="K15"/>
  <c r="K16"/>
  <c r="K17"/>
  <c r="K18"/>
  <c r="K19"/>
  <c r="K20"/>
  <c r="K21"/>
  <c r="K22"/>
  <c r="K23"/>
  <c r="N28"/>
  <c r="M28"/>
  <c r="L28"/>
  <c r="K28"/>
  <c r="J28"/>
  <c r="N31"/>
  <c r="M31"/>
  <c r="L31"/>
  <c r="K31"/>
  <c r="J31"/>
  <c r="N35"/>
  <c r="M35"/>
  <c r="L35"/>
  <c r="K35"/>
  <c r="J35"/>
  <c r="N39"/>
  <c r="M39"/>
  <c r="L39"/>
  <c r="K39"/>
  <c r="J39"/>
  <c r="N43"/>
  <c r="M43"/>
  <c r="L43"/>
  <c r="K43"/>
  <c r="J43"/>
  <c r="N47"/>
  <c r="M47"/>
  <c r="L47"/>
  <c r="K47"/>
  <c r="J47"/>
  <c r="N51"/>
  <c r="M51"/>
  <c r="L51"/>
  <c r="K51"/>
  <c r="J51"/>
  <c r="N55"/>
  <c r="M55"/>
  <c r="L55"/>
  <c r="K55"/>
  <c r="J55"/>
  <c r="N59"/>
  <c r="M59"/>
  <c r="L59"/>
  <c r="K59"/>
  <c r="J59"/>
  <c r="N63"/>
  <c r="M63"/>
  <c r="L63"/>
  <c r="K63"/>
  <c r="J63"/>
  <c r="N67"/>
  <c r="M67"/>
  <c r="L67"/>
  <c r="K67"/>
  <c r="J67"/>
  <c r="N71"/>
  <c r="M71"/>
  <c r="L71"/>
  <c r="K71"/>
  <c r="J71"/>
  <c r="N75"/>
  <c r="M75"/>
  <c r="L75"/>
  <c r="K75"/>
  <c r="J75"/>
  <c r="N79"/>
  <c r="M79"/>
  <c r="L79"/>
  <c r="K79"/>
  <c r="J79"/>
  <c r="N83"/>
  <c r="M83"/>
  <c r="L83"/>
  <c r="K83"/>
  <c r="J83"/>
  <c r="N87"/>
  <c r="M87"/>
  <c r="L87"/>
  <c r="K87"/>
  <c r="J87"/>
  <c r="N91"/>
  <c r="M91"/>
  <c r="L91"/>
  <c r="K91"/>
  <c r="J91"/>
  <c r="N95"/>
  <c r="M95"/>
  <c r="L95"/>
  <c r="K95"/>
  <c r="J95"/>
  <c r="N99"/>
  <c r="M99"/>
  <c r="L99"/>
  <c r="K99"/>
  <c r="J99"/>
  <c r="N103"/>
  <c r="M103"/>
  <c r="L103"/>
  <c r="K103"/>
  <c r="J103"/>
  <c r="N107"/>
  <c r="M107"/>
  <c r="L107"/>
  <c r="K107"/>
  <c r="J107"/>
  <c r="L12" i="86"/>
  <c r="L20"/>
  <c r="M29"/>
  <c r="M45"/>
  <c r="M61"/>
  <c r="M77"/>
  <c r="M79"/>
  <c r="M81"/>
  <c r="M83"/>
  <c r="M85"/>
  <c r="M87"/>
  <c r="M89"/>
  <c r="M91"/>
  <c r="M93"/>
  <c r="M95"/>
  <c r="M97"/>
  <c r="M99"/>
  <c r="M101"/>
  <c r="M103"/>
  <c r="M105"/>
  <c r="M107"/>
  <c r="I106"/>
  <c r="I98"/>
  <c r="I90"/>
  <c r="I82"/>
  <c r="I26"/>
  <c r="I18"/>
  <c r="M24" i="87"/>
  <c r="L24"/>
  <c r="J24"/>
  <c r="K26"/>
  <c r="N30" i="86"/>
  <c r="L30"/>
  <c r="J30"/>
  <c r="N42"/>
  <c r="L42"/>
  <c r="J42"/>
  <c r="N52"/>
  <c r="L52"/>
  <c r="J52"/>
  <c r="N62"/>
  <c r="L62"/>
  <c r="J62"/>
  <c r="N74"/>
  <c r="L74"/>
  <c r="J74"/>
  <c r="M10"/>
  <c r="M12"/>
  <c r="M14"/>
  <c r="M16"/>
  <c r="M18"/>
  <c r="M20"/>
  <c r="M22"/>
  <c r="N36"/>
  <c r="L36"/>
  <c r="J36"/>
  <c r="N46"/>
  <c r="L46"/>
  <c r="J46"/>
  <c r="N56"/>
  <c r="L56"/>
  <c r="J56"/>
  <c r="N64"/>
  <c r="L64"/>
  <c r="J64"/>
  <c r="N72"/>
  <c r="L72"/>
  <c r="J72"/>
  <c r="N76"/>
  <c r="L76"/>
  <c r="J76"/>
  <c r="M11"/>
  <c r="M13"/>
  <c r="M15"/>
  <c r="M17"/>
  <c r="M19"/>
  <c r="M21"/>
  <c r="M23"/>
  <c r="L24"/>
  <c r="J24"/>
  <c r="N10"/>
  <c r="N11"/>
  <c r="N12"/>
  <c r="N13"/>
  <c r="N14"/>
  <c r="N15"/>
  <c r="N16"/>
  <c r="N17"/>
  <c r="N18"/>
  <c r="N19"/>
  <c r="N20"/>
  <c r="N21"/>
  <c r="N22"/>
  <c r="N23"/>
  <c r="N27"/>
  <c r="L27"/>
  <c r="J27"/>
  <c r="N34"/>
  <c r="L34"/>
  <c r="J34"/>
  <c r="N29"/>
  <c r="L29"/>
  <c r="J29"/>
  <c r="N31"/>
  <c r="L31"/>
  <c r="J31"/>
  <c r="N33"/>
  <c r="L33"/>
  <c r="J33"/>
  <c r="N35"/>
  <c r="L35"/>
  <c r="J35"/>
  <c r="N37"/>
  <c r="L37"/>
  <c r="J37"/>
  <c r="N39"/>
  <c r="L39"/>
  <c r="J39"/>
  <c r="N41"/>
  <c r="L41"/>
  <c r="J41"/>
  <c r="N43"/>
  <c r="L43"/>
  <c r="J43"/>
  <c r="N45"/>
  <c r="L45"/>
  <c r="J45"/>
  <c r="N47"/>
  <c r="L47"/>
  <c r="J47"/>
  <c r="N49"/>
  <c r="L49"/>
  <c r="J49"/>
  <c r="N51"/>
  <c r="L51"/>
  <c r="J51"/>
  <c r="N53"/>
  <c r="L53"/>
  <c r="J53"/>
  <c r="N55"/>
  <c r="L55"/>
  <c r="J55"/>
  <c r="N57"/>
  <c r="L57"/>
  <c r="J57"/>
  <c r="N59"/>
  <c r="L59"/>
  <c r="J59"/>
  <c r="N61"/>
  <c r="L61"/>
  <c r="J61"/>
  <c r="N63"/>
  <c r="L63"/>
  <c r="J63"/>
  <c r="N65"/>
  <c r="L65"/>
  <c r="J65"/>
  <c r="N67"/>
  <c r="L67"/>
  <c r="J67"/>
  <c r="N69"/>
  <c r="L69"/>
  <c r="J69"/>
  <c r="N71"/>
  <c r="L71"/>
  <c r="J71"/>
  <c r="N73"/>
  <c r="L73"/>
  <c r="J73"/>
  <c r="N75"/>
  <c r="L75"/>
  <c r="J75"/>
  <c r="N77"/>
  <c r="L77"/>
  <c r="J77"/>
  <c r="N32"/>
  <c r="L32"/>
  <c r="J32"/>
  <c r="N44"/>
  <c r="L44"/>
  <c r="J44"/>
  <c r="N54"/>
  <c r="L54"/>
  <c r="J54"/>
  <c r="N60"/>
  <c r="L60"/>
  <c r="J60"/>
  <c r="N70"/>
  <c r="L70"/>
  <c r="J70"/>
  <c r="L26"/>
  <c r="J26"/>
  <c r="N38"/>
  <c r="L38"/>
  <c r="J38"/>
  <c r="N50"/>
  <c r="L50"/>
  <c r="J50"/>
  <c r="N66"/>
  <c r="L66"/>
  <c r="J66"/>
  <c r="J11"/>
  <c r="J13"/>
  <c r="J15"/>
  <c r="J17"/>
  <c r="J18"/>
  <c r="J20"/>
  <c r="J21"/>
  <c r="J22"/>
  <c r="J23"/>
  <c r="K24"/>
  <c r="K32"/>
  <c r="K36"/>
  <c r="K44"/>
  <c r="K52"/>
  <c r="K56"/>
  <c r="K60"/>
  <c r="K64"/>
  <c r="K72"/>
  <c r="K76"/>
  <c r="N40"/>
  <c r="L40"/>
  <c r="J40"/>
  <c r="N48"/>
  <c r="L48"/>
  <c r="J48"/>
  <c r="N58"/>
  <c r="L58"/>
  <c r="J58"/>
  <c r="N68"/>
  <c r="L68"/>
  <c r="J68"/>
  <c r="J10"/>
  <c r="J12"/>
  <c r="J14"/>
  <c r="J16"/>
  <c r="J19"/>
  <c r="K30"/>
  <c r="K34"/>
  <c r="K38"/>
  <c r="K42"/>
  <c r="K46"/>
  <c r="K50"/>
  <c r="K54"/>
  <c r="K58"/>
  <c r="K62"/>
  <c r="K66"/>
  <c r="K70"/>
  <c r="K74"/>
  <c r="M24"/>
  <c r="L25"/>
  <c r="J25"/>
  <c r="N28"/>
  <c r="L28"/>
  <c r="J28"/>
  <c r="M30"/>
  <c r="M32"/>
  <c r="M34"/>
  <c r="M36"/>
  <c r="M38"/>
  <c r="M40"/>
  <c r="M42"/>
  <c r="M44"/>
  <c r="M46"/>
  <c r="M48"/>
  <c r="M50"/>
  <c r="M52"/>
  <c r="M54"/>
  <c r="M56"/>
  <c r="M58"/>
  <c r="M60"/>
  <c r="M62"/>
  <c r="M64"/>
  <c r="M66"/>
  <c r="M68"/>
  <c r="M70"/>
  <c r="M72"/>
  <c r="M74"/>
  <c r="M76"/>
  <c r="J78"/>
  <c r="J79"/>
  <c r="J80"/>
  <c r="J81"/>
  <c r="J82"/>
  <c r="J83"/>
  <c r="J84"/>
  <c r="J85"/>
  <c r="J86"/>
  <c r="J87"/>
  <c r="J88"/>
  <c r="J89"/>
  <c r="J90"/>
  <c r="J91"/>
  <c r="J92"/>
  <c r="J93"/>
  <c r="J94"/>
  <c r="J95"/>
  <c r="J96"/>
  <c r="J97"/>
  <c r="J98"/>
  <c r="J99"/>
  <c r="J100"/>
  <c r="J101"/>
  <c r="J102"/>
  <c r="J103"/>
  <c r="J104"/>
  <c r="J105"/>
  <c r="J106"/>
  <c r="J107"/>
  <c r="J108"/>
  <c r="L78"/>
  <c r="L79"/>
  <c r="L80"/>
  <c r="L81"/>
  <c r="L82"/>
  <c r="L83"/>
  <c r="L84"/>
  <c r="L85"/>
  <c r="L86"/>
  <c r="L87"/>
  <c r="L88"/>
  <c r="L89"/>
  <c r="L90"/>
  <c r="L91"/>
  <c r="L92"/>
  <c r="L93"/>
  <c r="L94"/>
  <c r="L95"/>
  <c r="L96"/>
  <c r="L97"/>
  <c r="L98"/>
  <c r="L99"/>
  <c r="L100"/>
  <c r="L101"/>
  <c r="L102"/>
  <c r="L103"/>
  <c r="L104"/>
  <c r="L105"/>
  <c r="L106"/>
  <c r="L107"/>
  <c r="L108"/>
  <c r="I109" i="81"/>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I109" i="80"/>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I109" i="78"/>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I109" i="77"/>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B27" i="6"/>
  <c r="B25"/>
  <c r="P108" i="81"/>
  <c r="O108"/>
  <c r="P107"/>
  <c r="O107"/>
  <c r="M107" s="1"/>
  <c r="P106"/>
  <c r="O106"/>
  <c r="M106" s="1"/>
  <c r="P105"/>
  <c r="O105"/>
  <c r="M105" s="1"/>
  <c r="P104"/>
  <c r="O104"/>
  <c r="M104" s="1"/>
  <c r="P103"/>
  <c r="O103"/>
  <c r="M103" s="1"/>
  <c r="P102"/>
  <c r="O102"/>
  <c r="M102" s="1"/>
  <c r="P101"/>
  <c r="O101"/>
  <c r="M101" s="1"/>
  <c r="P100"/>
  <c r="O100"/>
  <c r="P99"/>
  <c r="O99"/>
  <c r="M99" s="1"/>
  <c r="P98"/>
  <c r="O98"/>
  <c r="M98" s="1"/>
  <c r="P97"/>
  <c r="O97"/>
  <c r="M97" s="1"/>
  <c r="P96"/>
  <c r="O96"/>
  <c r="M96" s="1"/>
  <c r="P95"/>
  <c r="O95"/>
  <c r="M95" s="1"/>
  <c r="P94"/>
  <c r="O94"/>
  <c r="M94" s="1"/>
  <c r="P93"/>
  <c r="O93"/>
  <c r="M93" s="1"/>
  <c r="P92"/>
  <c r="O92"/>
  <c r="P91"/>
  <c r="O91"/>
  <c r="M91" s="1"/>
  <c r="P90"/>
  <c r="O90"/>
  <c r="M90" s="1"/>
  <c r="P89"/>
  <c r="O89"/>
  <c r="M89" s="1"/>
  <c r="P88"/>
  <c r="O88"/>
  <c r="M88" s="1"/>
  <c r="P87"/>
  <c r="O87"/>
  <c r="M87" s="1"/>
  <c r="P86"/>
  <c r="O86"/>
  <c r="M86" s="1"/>
  <c r="P85"/>
  <c r="O85"/>
  <c r="M85" s="1"/>
  <c r="P84"/>
  <c r="O84"/>
  <c r="P83"/>
  <c r="O83"/>
  <c r="M83" s="1"/>
  <c r="P82"/>
  <c r="O82"/>
  <c r="M82" s="1"/>
  <c r="P81"/>
  <c r="O81"/>
  <c r="M81" s="1"/>
  <c r="P80"/>
  <c r="O80"/>
  <c r="P79"/>
  <c r="O79"/>
  <c r="P78"/>
  <c r="O78"/>
  <c r="P77"/>
  <c r="O77"/>
  <c r="P76"/>
  <c r="O76"/>
  <c r="P75"/>
  <c r="O75"/>
  <c r="P74"/>
  <c r="O74"/>
  <c r="P73"/>
  <c r="O73"/>
  <c r="P72"/>
  <c r="O72"/>
  <c r="P71"/>
  <c r="O71"/>
  <c r="P70"/>
  <c r="O70"/>
  <c r="P69"/>
  <c r="O69"/>
  <c r="P68"/>
  <c r="O68"/>
  <c r="P67"/>
  <c r="O67"/>
  <c r="P66"/>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K33" s="1"/>
  <c r="P32"/>
  <c r="O32"/>
  <c r="P31"/>
  <c r="O31"/>
  <c r="M31" s="1"/>
  <c r="P30"/>
  <c r="O30"/>
  <c r="M30" s="1"/>
  <c r="P29"/>
  <c r="O29"/>
  <c r="P28"/>
  <c r="O28"/>
  <c r="P27"/>
  <c r="O27"/>
  <c r="K27" s="1"/>
  <c r="P26"/>
  <c r="O26"/>
  <c r="P25"/>
  <c r="O25"/>
  <c r="K25" s="1"/>
  <c r="P24"/>
  <c r="O24"/>
  <c r="K24" s="1"/>
  <c r="P23"/>
  <c r="O23"/>
  <c r="P22"/>
  <c r="O22"/>
  <c r="P21"/>
  <c r="O21"/>
  <c r="P20"/>
  <c r="O20"/>
  <c r="P19"/>
  <c r="O19"/>
  <c r="P18"/>
  <c r="O18"/>
  <c r="P17"/>
  <c r="O17"/>
  <c r="P16"/>
  <c r="O16"/>
  <c r="P15"/>
  <c r="O15"/>
  <c r="P14"/>
  <c r="O14"/>
  <c r="P13"/>
  <c r="O13"/>
  <c r="N13" s="1"/>
  <c r="P12"/>
  <c r="O12"/>
  <c r="N12" s="1"/>
  <c r="P11"/>
  <c r="O11"/>
  <c r="P10"/>
  <c r="O10"/>
  <c r="N10" s="1"/>
  <c r="J6"/>
  <c r="A3"/>
  <c r="A2"/>
  <c r="P108" i="80"/>
  <c r="O108"/>
  <c r="P107"/>
  <c r="O107"/>
  <c r="P106"/>
  <c r="O106"/>
  <c r="K106" s="1"/>
  <c r="P105"/>
  <c r="O105"/>
  <c r="P104"/>
  <c r="O104"/>
  <c r="K104" s="1"/>
  <c r="P103"/>
  <c r="O103"/>
  <c r="P102"/>
  <c r="O102"/>
  <c r="P101"/>
  <c r="O101"/>
  <c r="K101" s="1"/>
  <c r="P100"/>
  <c r="O100"/>
  <c r="P99"/>
  <c r="O99"/>
  <c r="P98"/>
  <c r="O98"/>
  <c r="K98" s="1"/>
  <c r="P97"/>
  <c r="O97"/>
  <c r="K97" s="1"/>
  <c r="P96"/>
  <c r="O96"/>
  <c r="P95"/>
  <c r="O95"/>
  <c r="P94"/>
  <c r="O94"/>
  <c r="K94" s="1"/>
  <c r="P93"/>
  <c r="O93"/>
  <c r="P92"/>
  <c r="O92"/>
  <c r="P91"/>
  <c r="O91"/>
  <c r="P90"/>
  <c r="O90"/>
  <c r="P89"/>
  <c r="O89"/>
  <c r="K89" s="1"/>
  <c r="P88"/>
  <c r="O88"/>
  <c r="K88" s="1"/>
  <c r="P87"/>
  <c r="O87"/>
  <c r="P86"/>
  <c r="O86"/>
  <c r="K86" s="1"/>
  <c r="P85"/>
  <c r="O85"/>
  <c r="K85" s="1"/>
  <c r="P84"/>
  <c r="O84"/>
  <c r="P83"/>
  <c r="O83"/>
  <c r="P82"/>
  <c r="O82"/>
  <c r="P81"/>
  <c r="O81"/>
  <c r="K81" s="1"/>
  <c r="P80"/>
  <c r="O80"/>
  <c r="P79"/>
  <c r="O79"/>
  <c r="P78"/>
  <c r="O78"/>
  <c r="K78" s="1"/>
  <c r="P77"/>
  <c r="O77"/>
  <c r="P76"/>
  <c r="O76"/>
  <c r="P75"/>
  <c r="O75"/>
  <c r="P74"/>
  <c r="O74"/>
  <c r="P73"/>
  <c r="O73"/>
  <c r="P72"/>
  <c r="O72"/>
  <c r="P71"/>
  <c r="O71"/>
  <c r="P70"/>
  <c r="O70"/>
  <c r="P69"/>
  <c r="O69"/>
  <c r="P68"/>
  <c r="O68"/>
  <c r="K68" s="1"/>
  <c r="P67"/>
  <c r="O67"/>
  <c r="P66"/>
  <c r="O66"/>
  <c r="P65"/>
  <c r="O65"/>
  <c r="P64"/>
  <c r="O64"/>
  <c r="P63"/>
  <c r="O63"/>
  <c r="P62"/>
  <c r="O62"/>
  <c r="P61"/>
  <c r="O61"/>
  <c r="P60"/>
  <c r="O60"/>
  <c r="P59"/>
  <c r="O59"/>
  <c r="P58"/>
  <c r="O58"/>
  <c r="K58" s="1"/>
  <c r="P57"/>
  <c r="O57"/>
  <c r="P56"/>
  <c r="O56"/>
  <c r="K56" s="1"/>
  <c r="P55"/>
  <c r="O55"/>
  <c r="P54"/>
  <c r="O54"/>
  <c r="P53"/>
  <c r="O53"/>
  <c r="P52"/>
  <c r="O52"/>
  <c r="K52" s="1"/>
  <c r="P51"/>
  <c r="O51"/>
  <c r="P50"/>
  <c r="O50"/>
  <c r="P49"/>
  <c r="O49"/>
  <c r="P48"/>
  <c r="O48"/>
  <c r="P47"/>
  <c r="O47"/>
  <c r="P46"/>
  <c r="O46"/>
  <c r="P45"/>
  <c r="O45"/>
  <c r="P44"/>
  <c r="O44"/>
  <c r="K44" s="1"/>
  <c r="P43"/>
  <c r="O43"/>
  <c r="P42"/>
  <c r="O42"/>
  <c r="K42" s="1"/>
  <c r="P41"/>
  <c r="O41"/>
  <c r="P40"/>
  <c r="O40"/>
  <c r="P39"/>
  <c r="O39"/>
  <c r="P38"/>
  <c r="O38"/>
  <c r="P37"/>
  <c r="O37"/>
  <c r="P36"/>
  <c r="O36"/>
  <c r="K36" s="1"/>
  <c r="P35"/>
  <c r="O35"/>
  <c r="N35" s="1"/>
  <c r="P34"/>
  <c r="O34"/>
  <c r="K34" s="1"/>
  <c r="P33"/>
  <c r="O33"/>
  <c r="N33" s="1"/>
  <c r="P32"/>
  <c r="O32"/>
  <c r="K32" s="1"/>
  <c r="P31"/>
  <c r="O31"/>
  <c r="N31" s="1"/>
  <c r="P30"/>
  <c r="O30"/>
  <c r="P29"/>
  <c r="O29"/>
  <c r="N29" s="1"/>
  <c r="P28"/>
  <c r="O28"/>
  <c r="K28" s="1"/>
  <c r="P27"/>
  <c r="O27"/>
  <c r="K27" s="1"/>
  <c r="P26"/>
  <c r="O26"/>
  <c r="P25"/>
  <c r="O25"/>
  <c r="P24"/>
  <c r="O24"/>
  <c r="M24" s="1"/>
  <c r="P23"/>
  <c r="O23"/>
  <c r="K23" s="1"/>
  <c r="P22"/>
  <c r="O22"/>
  <c r="P21"/>
  <c r="O21"/>
  <c r="L21" s="1"/>
  <c r="P20"/>
  <c r="O20"/>
  <c r="P19"/>
  <c r="O19"/>
  <c r="K19" s="1"/>
  <c r="P18"/>
  <c r="O18"/>
  <c r="M18" s="1"/>
  <c r="P17"/>
  <c r="O17"/>
  <c r="M17" s="1"/>
  <c r="P16"/>
  <c r="O16"/>
  <c r="M16" s="1"/>
  <c r="P15"/>
  <c r="O15"/>
  <c r="K15" s="1"/>
  <c r="P14"/>
  <c r="O14"/>
  <c r="P13"/>
  <c r="O13"/>
  <c r="P12"/>
  <c r="O12"/>
  <c r="M12" s="1"/>
  <c r="P11"/>
  <c r="O11"/>
  <c r="K11" s="1"/>
  <c r="P10"/>
  <c r="O10"/>
  <c r="J6"/>
  <c r="A3"/>
  <c r="A2"/>
  <c r="P214" i="79"/>
  <c r="O214"/>
  <c r="P213"/>
  <c r="O213"/>
  <c r="P212"/>
  <c r="O212"/>
  <c r="P211"/>
  <c r="O211"/>
  <c r="P210"/>
  <c r="O210"/>
  <c r="P209"/>
  <c r="O209"/>
  <c r="P208"/>
  <c r="O208"/>
  <c r="P207"/>
  <c r="O207"/>
  <c r="P206"/>
  <c r="O206"/>
  <c r="P205"/>
  <c r="O205"/>
  <c r="P204"/>
  <c r="O204"/>
  <c r="P203"/>
  <c r="O203"/>
  <c r="P202"/>
  <c r="O202"/>
  <c r="P201"/>
  <c r="O201"/>
  <c r="P200"/>
  <c r="O200"/>
  <c r="P199"/>
  <c r="O199"/>
  <c r="P198"/>
  <c r="O198"/>
  <c r="P197"/>
  <c r="O197"/>
  <c r="P196"/>
  <c r="O196"/>
  <c r="P195"/>
  <c r="O195"/>
  <c r="P194"/>
  <c r="O194"/>
  <c r="P193"/>
  <c r="O193"/>
  <c r="P192"/>
  <c r="O192"/>
  <c r="P191"/>
  <c r="O191"/>
  <c r="P190"/>
  <c r="O190"/>
  <c r="P189"/>
  <c r="O189"/>
  <c r="P188"/>
  <c r="O188"/>
  <c r="P187"/>
  <c r="O187"/>
  <c r="P186"/>
  <c r="O186"/>
  <c r="P185"/>
  <c r="O185"/>
  <c r="P184"/>
  <c r="O184"/>
  <c r="P183"/>
  <c r="O183"/>
  <c r="P182"/>
  <c r="O182"/>
  <c r="P181"/>
  <c r="O181"/>
  <c r="P180"/>
  <c r="O180"/>
  <c r="P179"/>
  <c r="O179"/>
  <c r="P178"/>
  <c r="O178"/>
  <c r="P177"/>
  <c r="O177"/>
  <c r="P176"/>
  <c r="O176"/>
  <c r="P175"/>
  <c r="O175"/>
  <c r="P174"/>
  <c r="O174"/>
  <c r="P173"/>
  <c r="O173"/>
  <c r="P172"/>
  <c r="O172"/>
  <c r="P171"/>
  <c r="O171"/>
  <c r="P170"/>
  <c r="O170"/>
  <c r="P169"/>
  <c r="O169"/>
  <c r="P168"/>
  <c r="O168"/>
  <c r="P167"/>
  <c r="O167"/>
  <c r="P166"/>
  <c r="O166"/>
  <c r="P165"/>
  <c r="O165"/>
  <c r="P164"/>
  <c r="O164"/>
  <c r="P163"/>
  <c r="O163"/>
  <c r="P162"/>
  <c r="O162"/>
  <c r="P161"/>
  <c r="O161"/>
  <c r="P160"/>
  <c r="O160"/>
  <c r="P159"/>
  <c r="O159"/>
  <c r="P158"/>
  <c r="O158"/>
  <c r="P157"/>
  <c r="O157"/>
  <c r="P156"/>
  <c r="O156"/>
  <c r="P155"/>
  <c r="O155"/>
  <c r="P154"/>
  <c r="O154"/>
  <c r="P153"/>
  <c r="O153"/>
  <c r="P152"/>
  <c r="O152"/>
  <c r="P151"/>
  <c r="O151"/>
  <c r="P150"/>
  <c r="O150"/>
  <c r="P149"/>
  <c r="O149"/>
  <c r="P148"/>
  <c r="O148"/>
  <c r="P147"/>
  <c r="O147"/>
  <c r="P146"/>
  <c r="O146"/>
  <c r="P145"/>
  <c r="O145"/>
  <c r="P144"/>
  <c r="O144"/>
  <c r="P143"/>
  <c r="O143"/>
  <c r="P142"/>
  <c r="O142"/>
  <c r="P141"/>
  <c r="O141"/>
  <c r="P140"/>
  <c r="O140"/>
  <c r="P139"/>
  <c r="O139"/>
  <c r="P138"/>
  <c r="O138"/>
  <c r="P137"/>
  <c r="O137"/>
  <c r="P136"/>
  <c r="O136"/>
  <c r="P135"/>
  <c r="O135"/>
  <c r="P134"/>
  <c r="O134"/>
  <c r="P133"/>
  <c r="O133"/>
  <c r="P132"/>
  <c r="O132"/>
  <c r="P131"/>
  <c r="O131"/>
  <c r="P130"/>
  <c r="O130"/>
  <c r="P129"/>
  <c r="O129"/>
  <c r="P128"/>
  <c r="O128"/>
  <c r="P127"/>
  <c r="O127"/>
  <c r="P126"/>
  <c r="O126"/>
  <c r="P125"/>
  <c r="O125"/>
  <c r="N125" s="1"/>
  <c r="P124"/>
  <c r="O124"/>
  <c r="P123"/>
  <c r="O123"/>
  <c r="P122"/>
  <c r="O122"/>
  <c r="P121"/>
  <c r="O121"/>
  <c r="N121" s="1"/>
  <c r="P120"/>
  <c r="O120"/>
  <c r="P119"/>
  <c r="O119"/>
  <c r="P118"/>
  <c r="O118"/>
  <c r="P117"/>
  <c r="O117"/>
  <c r="P116"/>
  <c r="O116"/>
  <c r="P115"/>
  <c r="O115"/>
  <c r="P114"/>
  <c r="O114"/>
  <c r="P113"/>
  <c r="O113"/>
  <c r="N113" s="1"/>
  <c r="P112"/>
  <c r="O112"/>
  <c r="P111"/>
  <c r="O111"/>
  <c r="P110"/>
  <c r="O110"/>
  <c r="P109"/>
  <c r="O109"/>
  <c r="N109" s="1"/>
  <c r="P108"/>
  <c r="O108"/>
  <c r="P107"/>
  <c r="O107"/>
  <c r="P106"/>
  <c r="O106"/>
  <c r="P105"/>
  <c r="O105"/>
  <c r="N105" s="1"/>
  <c r="P104"/>
  <c r="O104"/>
  <c r="P103"/>
  <c r="O103"/>
  <c r="P102"/>
  <c r="O102"/>
  <c r="P101"/>
  <c r="O101"/>
  <c r="P100"/>
  <c r="O100"/>
  <c r="P99"/>
  <c r="O99"/>
  <c r="P98"/>
  <c r="O98"/>
  <c r="P97"/>
  <c r="O97"/>
  <c r="P96"/>
  <c r="O96"/>
  <c r="P95"/>
  <c r="O95"/>
  <c r="P94"/>
  <c r="O94"/>
  <c r="P93"/>
  <c r="O93"/>
  <c r="P92"/>
  <c r="O92"/>
  <c r="P91"/>
  <c r="O91"/>
  <c r="P90"/>
  <c r="O90"/>
  <c r="P89"/>
  <c r="O89"/>
  <c r="N89" s="1"/>
  <c r="P88"/>
  <c r="O88"/>
  <c r="P87"/>
  <c r="O87"/>
  <c r="P86"/>
  <c r="O86"/>
  <c r="P85"/>
  <c r="O85"/>
  <c r="K85" s="1"/>
  <c r="P84"/>
  <c r="O84"/>
  <c r="P83"/>
  <c r="O83"/>
  <c r="P82"/>
  <c r="O82"/>
  <c r="P81"/>
  <c r="O81"/>
  <c r="P80"/>
  <c r="O80"/>
  <c r="N80" s="1"/>
  <c r="P79"/>
  <c r="O79"/>
  <c r="P78"/>
  <c r="O78"/>
  <c r="P77"/>
  <c r="O77"/>
  <c r="N77" s="1"/>
  <c r="P76"/>
  <c r="O76"/>
  <c r="P75"/>
  <c r="O75"/>
  <c r="P74"/>
  <c r="O74"/>
  <c r="P73"/>
  <c r="O73"/>
  <c r="P72"/>
  <c r="O72"/>
  <c r="N72" s="1"/>
  <c r="P71"/>
  <c r="O71"/>
  <c r="P70"/>
  <c r="O70"/>
  <c r="P69"/>
  <c r="O69"/>
  <c r="P68"/>
  <c r="O68"/>
  <c r="P67"/>
  <c r="O67"/>
  <c r="P66"/>
  <c r="O66"/>
  <c r="P65"/>
  <c r="O65"/>
  <c r="P64"/>
  <c r="O64"/>
  <c r="P63"/>
  <c r="O63"/>
  <c r="N63" s="1"/>
  <c r="P62"/>
  <c r="O62"/>
  <c r="P61"/>
  <c r="O61"/>
  <c r="P60"/>
  <c r="O60"/>
  <c r="P59"/>
  <c r="O59"/>
  <c r="P58"/>
  <c r="O58"/>
  <c r="N58" s="1"/>
  <c r="P57"/>
  <c r="O57"/>
  <c r="P56"/>
  <c r="O56"/>
  <c r="P55"/>
  <c r="O55"/>
  <c r="P54"/>
  <c r="O54"/>
  <c r="N54" s="1"/>
  <c r="P53"/>
  <c r="O53"/>
  <c r="P52"/>
  <c r="O52"/>
  <c r="N52" s="1"/>
  <c r="P51"/>
  <c r="O51"/>
  <c r="N51" s="1"/>
  <c r="P50"/>
  <c r="O50"/>
  <c r="P49"/>
  <c r="O49"/>
  <c r="P48"/>
  <c r="O48"/>
  <c r="N48" s="1"/>
  <c r="P47"/>
  <c r="O47"/>
  <c r="P46"/>
  <c r="O46"/>
  <c r="N46" s="1"/>
  <c r="P45"/>
  <c r="O45"/>
  <c r="P44"/>
  <c r="O44"/>
  <c r="P43"/>
  <c r="O43"/>
  <c r="M43" s="1"/>
  <c r="P42"/>
  <c r="O42"/>
  <c r="P41"/>
  <c r="O41"/>
  <c r="P40"/>
  <c r="O40"/>
  <c r="P39"/>
  <c r="O39"/>
  <c r="N39" s="1"/>
  <c r="P38"/>
  <c r="O38"/>
  <c r="P37"/>
  <c r="O37"/>
  <c r="M37" s="1"/>
  <c r="P36"/>
  <c r="O36"/>
  <c r="P35"/>
  <c r="O35"/>
  <c r="N35" s="1"/>
  <c r="P34"/>
  <c r="O34"/>
  <c r="P33"/>
  <c r="O33"/>
  <c r="P32"/>
  <c r="O32"/>
  <c r="P31"/>
  <c r="O31"/>
  <c r="N31" s="1"/>
  <c r="P30"/>
  <c r="O30"/>
  <c r="M30" s="1"/>
  <c r="P29"/>
  <c r="O29"/>
  <c r="P28"/>
  <c r="O28"/>
  <c r="P27"/>
  <c r="O27"/>
  <c r="N27" s="1"/>
  <c r="P26"/>
  <c r="O26"/>
  <c r="P25"/>
  <c r="O25"/>
  <c r="P24"/>
  <c r="O24"/>
  <c r="P23"/>
  <c r="O23"/>
  <c r="P22"/>
  <c r="O22"/>
  <c r="P21"/>
  <c r="O21"/>
  <c r="M21" s="1"/>
  <c r="P20"/>
  <c r="O20"/>
  <c r="P19"/>
  <c r="O19"/>
  <c r="N19" s="1"/>
  <c r="P18"/>
  <c r="O18"/>
  <c r="P17"/>
  <c r="O17"/>
  <c r="P16"/>
  <c r="O16"/>
  <c r="P15"/>
  <c r="O15"/>
  <c r="P14"/>
  <c r="O14"/>
  <c r="P13"/>
  <c r="O13"/>
  <c r="P12"/>
  <c r="O12"/>
  <c r="P11"/>
  <c r="O11"/>
  <c r="P10"/>
  <c r="O10"/>
  <c r="J6"/>
  <c r="A3"/>
  <c r="A2"/>
  <c r="P108" i="78"/>
  <c r="O108"/>
  <c r="P107"/>
  <c r="O107"/>
  <c r="P106"/>
  <c r="O106"/>
  <c r="L106" s="1"/>
  <c r="P105"/>
  <c r="O105"/>
  <c r="J105" s="1"/>
  <c r="P104"/>
  <c r="O104"/>
  <c r="P103"/>
  <c r="O103"/>
  <c r="P102"/>
  <c r="O102"/>
  <c r="K102" s="1"/>
  <c r="P101"/>
  <c r="O101"/>
  <c r="L101" s="1"/>
  <c r="P100"/>
  <c r="O100"/>
  <c r="P99"/>
  <c r="O99"/>
  <c r="P98"/>
  <c r="O98"/>
  <c r="P97"/>
  <c r="O97"/>
  <c r="P96"/>
  <c r="O96"/>
  <c r="P95"/>
  <c r="O95"/>
  <c r="P94"/>
  <c r="O94"/>
  <c r="L94" s="1"/>
  <c r="P93"/>
  <c r="O93"/>
  <c r="P92"/>
  <c r="O92"/>
  <c r="P91"/>
  <c r="O91"/>
  <c r="P90"/>
  <c r="O90"/>
  <c r="P89"/>
  <c r="O89"/>
  <c r="L89" s="1"/>
  <c r="P88"/>
  <c r="O88"/>
  <c r="P87"/>
  <c r="O87"/>
  <c r="P86"/>
  <c r="O86"/>
  <c r="P85"/>
  <c r="O85"/>
  <c r="P84"/>
  <c r="O84"/>
  <c r="P83"/>
  <c r="O83"/>
  <c r="P82"/>
  <c r="O82"/>
  <c r="L82" s="1"/>
  <c r="P81"/>
  <c r="O81"/>
  <c r="L81" s="1"/>
  <c r="P80"/>
  <c r="O80"/>
  <c r="P79"/>
  <c r="O79"/>
  <c r="P78"/>
  <c r="O78"/>
  <c r="P77"/>
  <c r="O77"/>
  <c r="P76"/>
  <c r="O76"/>
  <c r="P75"/>
  <c r="O75"/>
  <c r="P74"/>
  <c r="O74"/>
  <c r="L74" s="1"/>
  <c r="P73"/>
  <c r="O73"/>
  <c r="P72"/>
  <c r="O72"/>
  <c r="P71"/>
  <c r="O71"/>
  <c r="P70"/>
  <c r="O70"/>
  <c r="K70" s="1"/>
  <c r="P69"/>
  <c r="O69"/>
  <c r="L69" s="1"/>
  <c r="P68"/>
  <c r="O68"/>
  <c r="P67"/>
  <c r="O67"/>
  <c r="P66"/>
  <c r="O66"/>
  <c r="P65"/>
  <c r="O65"/>
  <c r="P64"/>
  <c r="O64"/>
  <c r="P63"/>
  <c r="O63"/>
  <c r="P62"/>
  <c r="O62"/>
  <c r="L62" s="1"/>
  <c r="P61"/>
  <c r="O61"/>
  <c r="P60"/>
  <c r="O60"/>
  <c r="P59"/>
  <c r="O59"/>
  <c r="P58"/>
  <c r="O58"/>
  <c r="P57"/>
  <c r="O57"/>
  <c r="L57" s="1"/>
  <c r="P56"/>
  <c r="O56"/>
  <c r="P55"/>
  <c r="O55"/>
  <c r="P54"/>
  <c r="O54"/>
  <c r="N54" s="1"/>
  <c r="P53"/>
  <c r="O53"/>
  <c r="P52"/>
  <c r="O52"/>
  <c r="L52" s="1"/>
  <c r="P51"/>
  <c r="O51"/>
  <c r="K51" s="1"/>
  <c r="P50"/>
  <c r="O50"/>
  <c r="P49"/>
  <c r="O49"/>
  <c r="P48"/>
  <c r="O48"/>
  <c r="N48" s="1"/>
  <c r="P47"/>
  <c r="O47"/>
  <c r="P46"/>
  <c r="O46"/>
  <c r="P45"/>
  <c r="O45"/>
  <c r="N45" s="1"/>
  <c r="P44"/>
  <c r="O44"/>
  <c r="P43"/>
  <c r="O43"/>
  <c r="L43" s="1"/>
  <c r="P42"/>
  <c r="O42"/>
  <c r="L42" s="1"/>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J6"/>
  <c r="A3"/>
  <c r="A2"/>
  <c r="P108" i="77"/>
  <c r="O108"/>
  <c r="N108" s="1"/>
  <c r="P107"/>
  <c r="O107"/>
  <c r="N107" s="1"/>
  <c r="P106"/>
  <c r="O106"/>
  <c r="N106" s="1"/>
  <c r="P105"/>
  <c r="O105"/>
  <c r="N105" s="1"/>
  <c r="P104"/>
  <c r="O104"/>
  <c r="N104" s="1"/>
  <c r="P103"/>
  <c r="O103"/>
  <c r="N103" s="1"/>
  <c r="P102"/>
  <c r="O102"/>
  <c r="N102" s="1"/>
  <c r="P101"/>
  <c r="O101"/>
  <c r="N101" s="1"/>
  <c r="P100"/>
  <c r="O100"/>
  <c r="N100" s="1"/>
  <c r="P99"/>
  <c r="O99"/>
  <c r="N99" s="1"/>
  <c r="P98"/>
  <c r="O98"/>
  <c r="N98" s="1"/>
  <c r="P97"/>
  <c r="O97"/>
  <c r="N97" s="1"/>
  <c r="P96"/>
  <c r="O96"/>
  <c r="N96" s="1"/>
  <c r="P95"/>
  <c r="O95"/>
  <c r="N95" s="1"/>
  <c r="P94"/>
  <c r="O94"/>
  <c r="N94" s="1"/>
  <c r="P93"/>
  <c r="O93"/>
  <c r="N93" s="1"/>
  <c r="P92"/>
  <c r="O92"/>
  <c r="N92" s="1"/>
  <c r="P91"/>
  <c r="O91"/>
  <c r="I91" s="1"/>
  <c r="P90"/>
  <c r="O90"/>
  <c r="N90" s="1"/>
  <c r="P89"/>
  <c r="O89"/>
  <c r="I89" s="1"/>
  <c r="P88"/>
  <c r="O88"/>
  <c r="N88" s="1"/>
  <c r="P87"/>
  <c r="O87"/>
  <c r="N87" s="1"/>
  <c r="P86"/>
  <c r="O86"/>
  <c r="L86" s="1"/>
  <c r="P85"/>
  <c r="O85"/>
  <c r="N85" s="1"/>
  <c r="P84"/>
  <c r="O84"/>
  <c r="N84" s="1"/>
  <c r="P83"/>
  <c r="O83"/>
  <c r="I83" s="1"/>
  <c r="P82"/>
  <c r="O82"/>
  <c r="N82" s="1"/>
  <c r="P81"/>
  <c r="O81"/>
  <c r="N81" s="1"/>
  <c r="P80"/>
  <c r="O80"/>
  <c r="N80" s="1"/>
  <c r="P79"/>
  <c r="O79"/>
  <c r="N79" s="1"/>
  <c r="P78"/>
  <c r="O78"/>
  <c r="N78" s="1"/>
  <c r="P77"/>
  <c r="O77"/>
  <c r="N77" s="1"/>
  <c r="P76"/>
  <c r="O76"/>
  <c r="N76" s="1"/>
  <c r="P75"/>
  <c r="O75"/>
  <c r="I75" s="1"/>
  <c r="P74"/>
  <c r="O74"/>
  <c r="N74" s="1"/>
  <c r="P73"/>
  <c r="O73"/>
  <c r="N73" s="1"/>
  <c r="P72"/>
  <c r="O72"/>
  <c r="N72" s="1"/>
  <c r="P71"/>
  <c r="O71"/>
  <c r="N71" s="1"/>
  <c r="P70"/>
  <c r="O70"/>
  <c r="L70" s="1"/>
  <c r="P69"/>
  <c r="O69"/>
  <c r="N69" s="1"/>
  <c r="P68"/>
  <c r="O68"/>
  <c r="N68" s="1"/>
  <c r="P67"/>
  <c r="O67"/>
  <c r="I67" s="1"/>
  <c r="P66"/>
  <c r="O66"/>
  <c r="N66" s="1"/>
  <c r="P65"/>
  <c r="O65"/>
  <c r="K65" s="1"/>
  <c r="P64"/>
  <c r="O64"/>
  <c r="M64" s="1"/>
  <c r="P63"/>
  <c r="O63"/>
  <c r="M63" s="1"/>
  <c r="P62"/>
  <c r="O62"/>
  <c r="I62" s="1"/>
  <c r="P61"/>
  <c r="O61"/>
  <c r="L61" s="1"/>
  <c r="P60"/>
  <c r="O60"/>
  <c r="I60" s="1"/>
  <c r="P59"/>
  <c r="O59"/>
  <c r="I59" s="1"/>
  <c r="P58"/>
  <c r="O58"/>
  <c r="I58" s="1"/>
  <c r="P57"/>
  <c r="O57"/>
  <c r="M57" s="1"/>
  <c r="P56"/>
  <c r="O56"/>
  <c r="M56" s="1"/>
  <c r="P55"/>
  <c r="O55"/>
  <c r="M55" s="1"/>
  <c r="P54"/>
  <c r="O54"/>
  <c r="L54" s="1"/>
  <c r="P53"/>
  <c r="O53"/>
  <c r="L53" s="1"/>
  <c r="P52"/>
  <c r="O52"/>
  <c r="I52" s="1"/>
  <c r="P51"/>
  <c r="O51"/>
  <c r="M51" s="1"/>
  <c r="P50"/>
  <c r="O50"/>
  <c r="I50" s="1"/>
  <c r="P49"/>
  <c r="O49"/>
  <c r="K49" s="1"/>
  <c r="P48"/>
  <c r="O48"/>
  <c r="M48" s="1"/>
  <c r="P47"/>
  <c r="O47"/>
  <c r="M47" s="1"/>
  <c r="P46"/>
  <c r="O46"/>
  <c r="P45"/>
  <c r="O45"/>
  <c r="I45" s="1"/>
  <c r="P44"/>
  <c r="O44"/>
  <c r="I44" s="1"/>
  <c r="P43"/>
  <c r="O43"/>
  <c r="I43" s="1"/>
  <c r="P42"/>
  <c r="O42"/>
  <c r="J42" s="1"/>
  <c r="P41"/>
  <c r="O41"/>
  <c r="M41" s="1"/>
  <c r="P40"/>
  <c r="O40"/>
  <c r="M40" s="1"/>
  <c r="P39"/>
  <c r="O39"/>
  <c r="I39" s="1"/>
  <c r="P38"/>
  <c r="O38"/>
  <c r="P37"/>
  <c r="O37"/>
  <c r="I37" s="1"/>
  <c r="P36"/>
  <c r="O36"/>
  <c r="I36" s="1"/>
  <c r="P35"/>
  <c r="O35"/>
  <c r="I35" s="1"/>
  <c r="P34"/>
  <c r="O34"/>
  <c r="J34" s="1"/>
  <c r="P33"/>
  <c r="O33"/>
  <c r="M33" s="1"/>
  <c r="P32"/>
  <c r="O32"/>
  <c r="M32" s="1"/>
  <c r="P31"/>
  <c r="O31"/>
  <c r="P30"/>
  <c r="O30"/>
  <c r="P29"/>
  <c r="O29"/>
  <c r="L29" s="1"/>
  <c r="P28"/>
  <c r="O28"/>
  <c r="I28" s="1"/>
  <c r="P27"/>
  <c r="O27"/>
  <c r="I27" s="1"/>
  <c r="P26"/>
  <c r="O26"/>
  <c r="P25"/>
  <c r="O25"/>
  <c r="N25" s="1"/>
  <c r="P24"/>
  <c r="O24"/>
  <c r="N24" s="1"/>
  <c r="P23"/>
  <c r="O23"/>
  <c r="J23" s="1"/>
  <c r="P22"/>
  <c r="O22"/>
  <c r="P21"/>
  <c r="O21"/>
  <c r="I21" s="1"/>
  <c r="P20"/>
  <c r="O20"/>
  <c r="I20" s="1"/>
  <c r="P19"/>
  <c r="O19"/>
  <c r="J19" s="1"/>
  <c r="P18"/>
  <c r="O18"/>
  <c r="P17"/>
  <c r="O17"/>
  <c r="I17" s="1"/>
  <c r="P16"/>
  <c r="O16"/>
  <c r="I16" s="1"/>
  <c r="P15"/>
  <c r="O15"/>
  <c r="J15" s="1"/>
  <c r="P14"/>
  <c r="O14"/>
  <c r="P13"/>
  <c r="O13"/>
  <c r="I13" s="1"/>
  <c r="P12"/>
  <c r="O12"/>
  <c r="I12" s="1"/>
  <c r="P11"/>
  <c r="O11"/>
  <c r="J11" s="1"/>
  <c r="P10"/>
  <c r="O10"/>
  <c r="J10" s="1"/>
  <c r="J6"/>
  <c r="A3"/>
  <c r="A2"/>
  <c r="M95" l="1"/>
  <c r="I9" i="87"/>
  <c r="C22" i="82" s="1"/>
  <c r="M9" i="87"/>
  <c r="L51" i="78"/>
  <c r="L102"/>
  <c r="L45"/>
  <c r="K16" i="80"/>
  <c r="M21"/>
  <c r="K31"/>
  <c r="K21"/>
  <c r="M19" i="79"/>
  <c r="N51" i="78"/>
  <c r="K74"/>
  <c r="L23" i="80"/>
  <c r="K31" i="81"/>
  <c r="L47" i="77"/>
  <c r="L9" i="87"/>
  <c r="J87" i="77"/>
  <c r="I55"/>
  <c r="K17" i="80"/>
  <c r="J83" i="77"/>
  <c r="N9" i="87"/>
  <c r="K55" i="77"/>
  <c r="K29" i="80"/>
  <c r="K35"/>
  <c r="J79" i="77"/>
  <c r="J45"/>
  <c r="L55"/>
  <c r="N43" i="79"/>
  <c r="J75" i="77"/>
  <c r="J40"/>
  <c r="J9" i="87"/>
  <c r="K79" i="77"/>
  <c r="L102"/>
  <c r="J107"/>
  <c r="J71"/>
  <c r="K9" i="87"/>
  <c r="J99" i="77"/>
  <c r="J67"/>
  <c r="I29"/>
  <c r="K42" i="78"/>
  <c r="J95" i="77"/>
  <c r="J63"/>
  <c r="I23"/>
  <c r="K9" i="86"/>
  <c r="J91" i="77"/>
  <c r="J59"/>
  <c r="J16"/>
  <c r="M30" i="78"/>
  <c r="I30"/>
  <c r="J30"/>
  <c r="J68" i="79"/>
  <c r="I68"/>
  <c r="I101"/>
  <c r="J101"/>
  <c r="I66" i="80"/>
  <c r="J66"/>
  <c r="N99"/>
  <c r="I99"/>
  <c r="J99"/>
  <c r="J50" i="81"/>
  <c r="I50"/>
  <c r="M30" i="77"/>
  <c r="I30"/>
  <c r="J30"/>
  <c r="I53" i="78"/>
  <c r="J53"/>
  <c r="L60"/>
  <c r="I60"/>
  <c r="J60"/>
  <c r="I63"/>
  <c r="J63"/>
  <c r="L67"/>
  <c r="I67"/>
  <c r="J67"/>
  <c r="L70"/>
  <c r="I70"/>
  <c r="J70"/>
  <c r="L83"/>
  <c r="I83"/>
  <c r="J83"/>
  <c r="K90"/>
  <c r="I90"/>
  <c r="J90"/>
  <c r="K94"/>
  <c r="I97"/>
  <c r="J97"/>
  <c r="K107"/>
  <c r="I107"/>
  <c r="J107"/>
  <c r="N21" i="79"/>
  <c r="I21"/>
  <c r="J21"/>
  <c r="N25"/>
  <c r="J25"/>
  <c r="I25"/>
  <c r="J28"/>
  <c r="I28"/>
  <c r="M31"/>
  <c r="I31"/>
  <c r="J31"/>
  <c r="N38"/>
  <c r="J38"/>
  <c r="I38"/>
  <c r="I51"/>
  <c r="J51"/>
  <c r="L54"/>
  <c r="J54"/>
  <c r="I54"/>
  <c r="M58"/>
  <c r="I61"/>
  <c r="J61"/>
  <c r="M72"/>
  <c r="J72"/>
  <c r="I72"/>
  <c r="N76"/>
  <c r="J76"/>
  <c r="I76"/>
  <c r="I83"/>
  <c r="J83"/>
  <c r="J90"/>
  <c r="I90"/>
  <c r="K105"/>
  <c r="I105"/>
  <c r="J105"/>
  <c r="J116"/>
  <c r="I116"/>
  <c r="J120"/>
  <c r="I120"/>
  <c r="K127"/>
  <c r="I127"/>
  <c r="J127"/>
  <c r="I131"/>
  <c r="J131"/>
  <c r="I135"/>
  <c r="J135"/>
  <c r="J139"/>
  <c r="I139"/>
  <c r="I143"/>
  <c r="J143"/>
  <c r="I147"/>
  <c r="J147"/>
  <c r="I151"/>
  <c r="J151"/>
  <c r="I155"/>
  <c r="J155"/>
  <c r="I159"/>
  <c r="J159"/>
  <c r="I163"/>
  <c r="J163"/>
  <c r="I167"/>
  <c r="J167"/>
  <c r="I171"/>
  <c r="J171"/>
  <c r="I175"/>
  <c r="J175"/>
  <c r="I179"/>
  <c r="J179"/>
  <c r="N183"/>
  <c r="I183"/>
  <c r="J183"/>
  <c r="N187"/>
  <c r="I187"/>
  <c r="J187"/>
  <c r="N191"/>
  <c r="I191"/>
  <c r="J191"/>
  <c r="N195"/>
  <c r="I195"/>
  <c r="J195"/>
  <c r="N199"/>
  <c r="I199"/>
  <c r="J199"/>
  <c r="N203"/>
  <c r="I203"/>
  <c r="J203"/>
  <c r="N207"/>
  <c r="I207"/>
  <c r="J207"/>
  <c r="N211"/>
  <c r="I211"/>
  <c r="J211"/>
  <c r="K12" i="80"/>
  <c r="N16"/>
  <c r="J16"/>
  <c r="I16"/>
  <c r="I18"/>
  <c r="J18"/>
  <c r="I25"/>
  <c r="J25"/>
  <c r="N28"/>
  <c r="J28"/>
  <c r="I28"/>
  <c r="K33"/>
  <c r="K38"/>
  <c r="I38"/>
  <c r="J38"/>
  <c r="K45"/>
  <c r="I45"/>
  <c r="J45"/>
  <c r="J52"/>
  <c r="I52"/>
  <c r="K59"/>
  <c r="I59"/>
  <c r="J59"/>
  <c r="I63"/>
  <c r="J63"/>
  <c r="K70"/>
  <c r="I70"/>
  <c r="J70"/>
  <c r="K74"/>
  <c r="I74"/>
  <c r="J74"/>
  <c r="N84"/>
  <c r="J84"/>
  <c r="I84"/>
  <c r="I87"/>
  <c r="J87"/>
  <c r="N90"/>
  <c r="I90"/>
  <c r="J90"/>
  <c r="N15" i="81"/>
  <c r="I15"/>
  <c r="J15"/>
  <c r="I19"/>
  <c r="J19"/>
  <c r="I23"/>
  <c r="J23"/>
  <c r="J26"/>
  <c r="I26"/>
  <c r="I31"/>
  <c r="J31"/>
  <c r="N87"/>
  <c r="I87"/>
  <c r="J87"/>
  <c r="N95"/>
  <c r="I95"/>
  <c r="J95"/>
  <c r="N103"/>
  <c r="I103"/>
  <c r="J103"/>
  <c r="I107" i="77"/>
  <c r="I103"/>
  <c r="I99"/>
  <c r="I95"/>
  <c r="I87"/>
  <c r="I79"/>
  <c r="I71"/>
  <c r="I63"/>
  <c r="I54"/>
  <c r="J49"/>
  <c r="I40"/>
  <c r="I34"/>
  <c r="J28"/>
  <c r="J21"/>
  <c r="I15"/>
  <c r="I14"/>
  <c r="J14"/>
  <c r="M10" i="78"/>
  <c r="J10"/>
  <c r="I10"/>
  <c r="L103"/>
  <c r="I103"/>
  <c r="J103"/>
  <c r="N79" i="79"/>
  <c r="I79"/>
  <c r="J79"/>
  <c r="J112"/>
  <c r="I112"/>
  <c r="N20" i="80"/>
  <c r="J20"/>
  <c r="I20"/>
  <c r="J48"/>
  <c r="I48"/>
  <c r="N96"/>
  <c r="J96"/>
  <c r="I96"/>
  <c r="J34" i="81"/>
  <c r="I34"/>
  <c r="J58"/>
  <c r="I58"/>
  <c r="J78"/>
  <c r="I78"/>
  <c r="N108"/>
  <c r="I108"/>
  <c r="J108"/>
  <c r="K27" i="77"/>
  <c r="M38"/>
  <c r="J38"/>
  <c r="L101"/>
  <c r="K104"/>
  <c r="M11" i="78"/>
  <c r="I11"/>
  <c r="J11"/>
  <c r="M15"/>
  <c r="I15"/>
  <c r="J15"/>
  <c r="M19"/>
  <c r="I19"/>
  <c r="J19"/>
  <c r="M23"/>
  <c r="I23"/>
  <c r="J23"/>
  <c r="M27"/>
  <c r="I27"/>
  <c r="J27"/>
  <c r="M31"/>
  <c r="I31"/>
  <c r="J31"/>
  <c r="M35"/>
  <c r="I35"/>
  <c r="J35"/>
  <c r="M39"/>
  <c r="I39"/>
  <c r="J39"/>
  <c r="M42"/>
  <c r="I42"/>
  <c r="J42"/>
  <c r="I77"/>
  <c r="J77"/>
  <c r="L87"/>
  <c r="I87"/>
  <c r="J87"/>
  <c r="K101"/>
  <c r="J101"/>
  <c r="L104"/>
  <c r="I104"/>
  <c r="J104"/>
  <c r="N11" i="79"/>
  <c r="I11"/>
  <c r="J11"/>
  <c r="M15"/>
  <c r="I15"/>
  <c r="J15"/>
  <c r="I35"/>
  <c r="J35"/>
  <c r="N42"/>
  <c r="J42"/>
  <c r="I42"/>
  <c r="N45"/>
  <c r="I45"/>
  <c r="J45"/>
  <c r="M48"/>
  <c r="J48"/>
  <c r="I48"/>
  <c r="I65"/>
  <c r="J65"/>
  <c r="L69"/>
  <c r="I69"/>
  <c r="J69"/>
  <c r="I87"/>
  <c r="J87"/>
  <c r="J94"/>
  <c r="I94"/>
  <c r="J98"/>
  <c r="I98"/>
  <c r="J102"/>
  <c r="I102"/>
  <c r="K109"/>
  <c r="I109"/>
  <c r="J109"/>
  <c r="J124"/>
  <c r="I124"/>
  <c r="M14" i="80"/>
  <c r="I14"/>
  <c r="J14"/>
  <c r="I35"/>
  <c r="J35"/>
  <c r="I42"/>
  <c r="J42"/>
  <c r="K49"/>
  <c r="I49"/>
  <c r="J49"/>
  <c r="J56"/>
  <c r="I56"/>
  <c r="K67"/>
  <c r="I67"/>
  <c r="J67"/>
  <c r="N100"/>
  <c r="J100"/>
  <c r="I100"/>
  <c r="I103"/>
  <c r="J103"/>
  <c r="I12" i="81"/>
  <c r="J12"/>
  <c r="I29"/>
  <c r="J29"/>
  <c r="M35"/>
  <c r="I35"/>
  <c r="J35"/>
  <c r="M39"/>
  <c r="I39"/>
  <c r="J39"/>
  <c r="M43"/>
  <c r="I43"/>
  <c r="J43"/>
  <c r="M47"/>
  <c r="I47"/>
  <c r="J47"/>
  <c r="M51"/>
  <c r="I51"/>
  <c r="J51"/>
  <c r="M55"/>
  <c r="I55"/>
  <c r="J55"/>
  <c r="M59"/>
  <c r="I59"/>
  <c r="J59"/>
  <c r="M63"/>
  <c r="I63"/>
  <c r="J63"/>
  <c r="M67"/>
  <c r="I67"/>
  <c r="J67"/>
  <c r="M71"/>
  <c r="I71"/>
  <c r="J71"/>
  <c r="M75"/>
  <c r="I75"/>
  <c r="J75"/>
  <c r="M79"/>
  <c r="I79"/>
  <c r="J79"/>
  <c r="N82"/>
  <c r="J82"/>
  <c r="I82"/>
  <c r="N90"/>
  <c r="J90"/>
  <c r="I90"/>
  <c r="N98"/>
  <c r="J98"/>
  <c r="I98"/>
  <c r="N106"/>
  <c r="J106"/>
  <c r="I106"/>
  <c r="J106" i="77"/>
  <c r="J102"/>
  <c r="J98"/>
  <c r="J94"/>
  <c r="J90"/>
  <c r="J86"/>
  <c r="J82"/>
  <c r="J78"/>
  <c r="J74"/>
  <c r="J70"/>
  <c r="J66"/>
  <c r="J62"/>
  <c r="J53"/>
  <c r="I49"/>
  <c r="J44"/>
  <c r="J33"/>
  <c r="J13"/>
  <c r="M22" i="78"/>
  <c r="I22"/>
  <c r="J22"/>
  <c r="M44"/>
  <c r="I44"/>
  <c r="J44"/>
  <c r="K86"/>
  <c r="I86"/>
  <c r="J86"/>
  <c r="M14" i="79"/>
  <c r="J14"/>
  <c r="I14"/>
  <c r="J44"/>
  <c r="I44"/>
  <c r="K93"/>
  <c r="I93"/>
  <c r="J93"/>
  <c r="N13" i="80"/>
  <c r="I13"/>
  <c r="J13"/>
  <c r="J62" i="81"/>
  <c r="I62"/>
  <c r="K98" i="78"/>
  <c r="I98"/>
  <c r="J98"/>
  <c r="N22" i="79"/>
  <c r="J22"/>
  <c r="I22"/>
  <c r="N29"/>
  <c r="I29"/>
  <c r="J29"/>
  <c r="J106"/>
  <c r="I106"/>
  <c r="K117"/>
  <c r="I117"/>
  <c r="J117"/>
  <c r="J128"/>
  <c r="I128"/>
  <c r="J140"/>
  <c r="I140"/>
  <c r="I152"/>
  <c r="J152"/>
  <c r="I164"/>
  <c r="J164"/>
  <c r="I172"/>
  <c r="J172"/>
  <c r="I180"/>
  <c r="J180"/>
  <c r="I192"/>
  <c r="J192"/>
  <c r="I200"/>
  <c r="J200"/>
  <c r="I208"/>
  <c r="J208"/>
  <c r="N26" i="80"/>
  <c r="I26"/>
  <c r="J26"/>
  <c r="I33"/>
  <c r="J33"/>
  <c r="I39"/>
  <c r="J39"/>
  <c r="K46"/>
  <c r="I46"/>
  <c r="J46"/>
  <c r="K53"/>
  <c r="I53"/>
  <c r="J53"/>
  <c r="K60"/>
  <c r="J60"/>
  <c r="I60"/>
  <c r="K64"/>
  <c r="J64"/>
  <c r="I64"/>
  <c r="I71"/>
  <c r="J71"/>
  <c r="N75"/>
  <c r="I75"/>
  <c r="J75"/>
  <c r="N78"/>
  <c r="I78"/>
  <c r="J78"/>
  <c r="N81"/>
  <c r="I81"/>
  <c r="J81"/>
  <c r="N91"/>
  <c r="I91"/>
  <c r="J91"/>
  <c r="N94"/>
  <c r="I94"/>
  <c r="J94"/>
  <c r="N97"/>
  <c r="I97"/>
  <c r="J97"/>
  <c r="N106"/>
  <c r="I106"/>
  <c r="J106"/>
  <c r="I16" i="81"/>
  <c r="J16"/>
  <c r="I20"/>
  <c r="J20"/>
  <c r="M32"/>
  <c r="I32"/>
  <c r="J32"/>
  <c r="N85"/>
  <c r="I85"/>
  <c r="J85"/>
  <c r="N93"/>
  <c r="I93"/>
  <c r="J93"/>
  <c r="N101"/>
  <c r="I101"/>
  <c r="J101"/>
  <c r="I106" i="77"/>
  <c r="I102"/>
  <c r="I98"/>
  <c r="I94"/>
  <c r="I90"/>
  <c r="I86"/>
  <c r="I82"/>
  <c r="I78"/>
  <c r="I74"/>
  <c r="I70"/>
  <c r="I66"/>
  <c r="J57"/>
  <c r="I53"/>
  <c r="J48"/>
  <c r="I38"/>
  <c r="I33"/>
  <c r="J20"/>
  <c r="I26"/>
  <c r="J26"/>
  <c r="M34" i="78"/>
  <c r="I34"/>
  <c r="J34"/>
  <c r="L80"/>
  <c r="I80"/>
  <c r="J80"/>
  <c r="N18" i="79"/>
  <c r="J18"/>
  <c r="I18"/>
  <c r="N41"/>
  <c r="I41"/>
  <c r="J41"/>
  <c r="J86"/>
  <c r="I86"/>
  <c r="N30" i="80"/>
  <c r="I30"/>
  <c r="J30"/>
  <c r="N93"/>
  <c r="I93"/>
  <c r="J93"/>
  <c r="J54" i="81"/>
  <c r="I54"/>
  <c r="N100"/>
  <c r="I100"/>
  <c r="J100"/>
  <c r="J103" i="77"/>
  <c r="I57" i="78"/>
  <c r="J57"/>
  <c r="L68"/>
  <c r="I68"/>
  <c r="J68"/>
  <c r="K81"/>
  <c r="I81"/>
  <c r="J81"/>
  <c r="I94"/>
  <c r="J94"/>
  <c r="N26" i="79"/>
  <c r="J26"/>
  <c r="I26"/>
  <c r="J32"/>
  <c r="I32"/>
  <c r="L58"/>
  <c r="J58"/>
  <c r="I58"/>
  <c r="J84"/>
  <c r="I84"/>
  <c r="J136"/>
  <c r="I136"/>
  <c r="J144"/>
  <c r="I144"/>
  <c r="J148"/>
  <c r="I148"/>
  <c r="I160"/>
  <c r="J160"/>
  <c r="I168"/>
  <c r="J168"/>
  <c r="I176"/>
  <c r="J176"/>
  <c r="I184"/>
  <c r="J184"/>
  <c r="I196"/>
  <c r="J196"/>
  <c r="I204"/>
  <c r="J204"/>
  <c r="I212"/>
  <c r="J212"/>
  <c r="N12" i="80"/>
  <c r="J12"/>
  <c r="I12"/>
  <c r="M35" i="77"/>
  <c r="J35"/>
  <c r="K39"/>
  <c r="J39"/>
  <c r="K43"/>
  <c r="M50"/>
  <c r="J50"/>
  <c r="K72"/>
  <c r="K95"/>
  <c r="M12" i="78"/>
  <c r="I12"/>
  <c r="J12"/>
  <c r="M16"/>
  <c r="I16"/>
  <c r="J16"/>
  <c r="M20"/>
  <c r="I20"/>
  <c r="J20"/>
  <c r="M24"/>
  <c r="I24"/>
  <c r="J24"/>
  <c r="M28"/>
  <c r="I28"/>
  <c r="J28"/>
  <c r="M32"/>
  <c r="I32"/>
  <c r="J32"/>
  <c r="M36"/>
  <c r="I36"/>
  <c r="J36"/>
  <c r="M40"/>
  <c r="I40"/>
  <c r="J40"/>
  <c r="M45"/>
  <c r="I45"/>
  <c r="J45"/>
  <c r="M51"/>
  <c r="I51"/>
  <c r="J51"/>
  <c r="M54"/>
  <c r="I54"/>
  <c r="J54"/>
  <c r="I74"/>
  <c r="J74"/>
  <c r="I78"/>
  <c r="J78"/>
  <c r="L88"/>
  <c r="I88"/>
  <c r="J88"/>
  <c r="I12" i="79"/>
  <c r="J12"/>
  <c r="M16"/>
  <c r="I16"/>
  <c r="J16"/>
  <c r="I19"/>
  <c r="J19"/>
  <c r="J36"/>
  <c r="I36"/>
  <c r="M39"/>
  <c r="I39"/>
  <c r="J39"/>
  <c r="I49"/>
  <c r="J49"/>
  <c r="M52"/>
  <c r="J52"/>
  <c r="I52"/>
  <c r="J66"/>
  <c r="I66"/>
  <c r="J70"/>
  <c r="I70"/>
  <c r="K77"/>
  <c r="I77"/>
  <c r="J77"/>
  <c r="J88"/>
  <c r="I88"/>
  <c r="K95"/>
  <c r="I95"/>
  <c r="J95"/>
  <c r="I99"/>
  <c r="J99"/>
  <c r="K103"/>
  <c r="I103"/>
  <c r="J103"/>
  <c r="J110"/>
  <c r="I110"/>
  <c r="K121"/>
  <c r="I121"/>
  <c r="J121"/>
  <c r="M10" i="80"/>
  <c r="I10"/>
  <c r="J10"/>
  <c r="L17"/>
  <c r="N19"/>
  <c r="I19"/>
  <c r="J19"/>
  <c r="N23"/>
  <c r="I23"/>
  <c r="J23"/>
  <c r="I31"/>
  <c r="J31"/>
  <c r="K43"/>
  <c r="I43"/>
  <c r="J43"/>
  <c r="K50"/>
  <c r="I50"/>
  <c r="J50"/>
  <c r="K57"/>
  <c r="I57"/>
  <c r="J57"/>
  <c r="N85"/>
  <c r="I85"/>
  <c r="J85"/>
  <c r="N88"/>
  <c r="J88"/>
  <c r="I88"/>
  <c r="N24" i="81"/>
  <c r="I24"/>
  <c r="J24"/>
  <c r="M27"/>
  <c r="I27"/>
  <c r="J27"/>
  <c r="I36"/>
  <c r="J36"/>
  <c r="I40"/>
  <c r="J40"/>
  <c r="I44"/>
  <c r="J44"/>
  <c r="I48"/>
  <c r="J48"/>
  <c r="I52"/>
  <c r="J52"/>
  <c r="I56"/>
  <c r="J56"/>
  <c r="I60"/>
  <c r="J60"/>
  <c r="I64"/>
  <c r="J64"/>
  <c r="I68"/>
  <c r="J68"/>
  <c r="I72"/>
  <c r="J72"/>
  <c r="I76"/>
  <c r="J76"/>
  <c r="I80"/>
  <c r="J80"/>
  <c r="N88"/>
  <c r="I88"/>
  <c r="J88"/>
  <c r="N96"/>
  <c r="I96"/>
  <c r="J96"/>
  <c r="N104"/>
  <c r="I104"/>
  <c r="J104"/>
  <c r="J105" i="77"/>
  <c r="J101"/>
  <c r="J97"/>
  <c r="J93"/>
  <c r="J89"/>
  <c r="J85"/>
  <c r="J81"/>
  <c r="J77"/>
  <c r="J73"/>
  <c r="J69"/>
  <c r="J65"/>
  <c r="J61"/>
  <c r="I57"/>
  <c r="J52"/>
  <c r="I48"/>
  <c r="J37"/>
  <c r="J32"/>
  <c r="J25"/>
  <c r="J12"/>
  <c r="I105" i="78"/>
  <c r="I18" i="77"/>
  <c r="J18"/>
  <c r="M14" i="78"/>
  <c r="I14"/>
  <c r="J14"/>
  <c r="M38"/>
  <c r="I38"/>
  <c r="J38"/>
  <c r="L76"/>
  <c r="I76"/>
  <c r="J76"/>
  <c r="J64" i="79"/>
  <c r="I64"/>
  <c r="I22" i="80"/>
  <c r="J22"/>
  <c r="N80"/>
  <c r="J80"/>
  <c r="I80"/>
  <c r="I28" i="81"/>
  <c r="J28"/>
  <c r="J38"/>
  <c r="I38"/>
  <c r="J70"/>
  <c r="I70"/>
  <c r="N92"/>
  <c r="I92"/>
  <c r="J92"/>
  <c r="M31" i="77"/>
  <c r="J31"/>
  <c r="L64" i="78"/>
  <c r="I64"/>
  <c r="J64"/>
  <c r="L84"/>
  <c r="I84"/>
  <c r="J84"/>
  <c r="L62" i="79"/>
  <c r="J62"/>
  <c r="I62"/>
  <c r="K80"/>
  <c r="J80"/>
  <c r="I80"/>
  <c r="K113"/>
  <c r="I113"/>
  <c r="J113"/>
  <c r="J132"/>
  <c r="I132"/>
  <c r="I188"/>
  <c r="J188"/>
  <c r="M43" i="77"/>
  <c r="J43"/>
  <c r="M54"/>
  <c r="J54"/>
  <c r="L69"/>
  <c r="M43" i="78"/>
  <c r="I43"/>
  <c r="J43"/>
  <c r="M49"/>
  <c r="I49"/>
  <c r="J49"/>
  <c r="L58"/>
  <c r="I58"/>
  <c r="J58"/>
  <c r="K62"/>
  <c r="I65"/>
  <c r="J65"/>
  <c r="L72"/>
  <c r="I72"/>
  <c r="J72"/>
  <c r="K82"/>
  <c r="K85"/>
  <c r="I85"/>
  <c r="J85"/>
  <c r="L92"/>
  <c r="I92"/>
  <c r="J92"/>
  <c r="I95"/>
  <c r="J95"/>
  <c r="I99"/>
  <c r="J99"/>
  <c r="I23" i="79"/>
  <c r="J23"/>
  <c r="M27"/>
  <c r="N33"/>
  <c r="I33"/>
  <c r="J33"/>
  <c r="M46"/>
  <c r="J46"/>
  <c r="I46"/>
  <c r="L56"/>
  <c r="J56"/>
  <c r="I56"/>
  <c r="J59"/>
  <c r="I59"/>
  <c r="J74"/>
  <c r="I74"/>
  <c r="N81"/>
  <c r="I81"/>
  <c r="J81"/>
  <c r="J92"/>
  <c r="I92"/>
  <c r="K107"/>
  <c r="J107"/>
  <c r="I107"/>
  <c r="J114"/>
  <c r="I114"/>
  <c r="J118"/>
  <c r="I118"/>
  <c r="K125"/>
  <c r="I125"/>
  <c r="J125"/>
  <c r="K129"/>
  <c r="I129"/>
  <c r="J129"/>
  <c r="I133"/>
  <c r="J133"/>
  <c r="I137"/>
  <c r="J137"/>
  <c r="I141"/>
  <c r="J141"/>
  <c r="I145"/>
  <c r="J145"/>
  <c r="I149"/>
  <c r="J149"/>
  <c r="I153"/>
  <c r="J153"/>
  <c r="I157"/>
  <c r="J157"/>
  <c r="I161"/>
  <c r="J161"/>
  <c r="I165"/>
  <c r="J165"/>
  <c r="I169"/>
  <c r="J169"/>
  <c r="I173"/>
  <c r="J173"/>
  <c r="I177"/>
  <c r="J177"/>
  <c r="N181"/>
  <c r="I181"/>
  <c r="J181"/>
  <c r="I185"/>
  <c r="J185"/>
  <c r="N189"/>
  <c r="I189"/>
  <c r="J189"/>
  <c r="N193"/>
  <c r="I193"/>
  <c r="J193"/>
  <c r="N197"/>
  <c r="I197"/>
  <c r="J197"/>
  <c r="I201"/>
  <c r="J201"/>
  <c r="N205"/>
  <c r="I205"/>
  <c r="J205"/>
  <c r="N209"/>
  <c r="I209"/>
  <c r="J209"/>
  <c r="N213"/>
  <c r="I213"/>
  <c r="J213"/>
  <c r="K13" i="80"/>
  <c r="N15"/>
  <c r="I15"/>
  <c r="J15"/>
  <c r="N21"/>
  <c r="I21"/>
  <c r="J21"/>
  <c r="I29"/>
  <c r="J29"/>
  <c r="N36"/>
  <c r="J36"/>
  <c r="I36"/>
  <c r="K40"/>
  <c r="J40"/>
  <c r="I40"/>
  <c r="I47"/>
  <c r="J47"/>
  <c r="K54"/>
  <c r="I54"/>
  <c r="J54"/>
  <c r="K61"/>
  <c r="I61"/>
  <c r="J61"/>
  <c r="K65"/>
  <c r="I65"/>
  <c r="J65"/>
  <c r="J68"/>
  <c r="I68"/>
  <c r="K72"/>
  <c r="J72"/>
  <c r="I72"/>
  <c r="N76"/>
  <c r="J76"/>
  <c r="I76"/>
  <c r="I79"/>
  <c r="J79"/>
  <c r="N82"/>
  <c r="I82"/>
  <c r="J82"/>
  <c r="N92"/>
  <c r="J92"/>
  <c r="I92"/>
  <c r="I95"/>
  <c r="J95"/>
  <c r="N101"/>
  <c r="I101"/>
  <c r="J101"/>
  <c r="N104"/>
  <c r="J104"/>
  <c r="I104"/>
  <c r="N107"/>
  <c r="I107"/>
  <c r="J107"/>
  <c r="J10" i="81"/>
  <c r="I10"/>
  <c r="I13"/>
  <c r="J13"/>
  <c r="I17"/>
  <c r="J17"/>
  <c r="I21"/>
  <c r="J21"/>
  <c r="K30"/>
  <c r="J30"/>
  <c r="I30"/>
  <c r="N83"/>
  <c r="I83"/>
  <c r="J83"/>
  <c r="N91"/>
  <c r="I91"/>
  <c r="J91"/>
  <c r="N99"/>
  <c r="I99"/>
  <c r="J99"/>
  <c r="N107"/>
  <c r="I107"/>
  <c r="J107"/>
  <c r="I105" i="77"/>
  <c r="I101"/>
  <c r="I97"/>
  <c r="I93"/>
  <c r="I85"/>
  <c r="I81"/>
  <c r="I77"/>
  <c r="I73"/>
  <c r="I69"/>
  <c r="I65"/>
  <c r="I61"/>
  <c r="J56"/>
  <c r="J47"/>
  <c r="I42"/>
  <c r="I32"/>
  <c r="I25"/>
  <c r="I19"/>
  <c r="I11"/>
  <c r="I101" i="78"/>
  <c r="I22" i="77"/>
  <c r="J22"/>
  <c r="M18" i="78"/>
  <c r="I18"/>
  <c r="J18"/>
  <c r="M47"/>
  <c r="I47"/>
  <c r="J47"/>
  <c r="I73"/>
  <c r="J73"/>
  <c r="K97" i="79"/>
  <c r="I97"/>
  <c r="J97"/>
  <c r="N102" i="80"/>
  <c r="I102"/>
  <c r="J102"/>
  <c r="J46" i="81"/>
  <c r="I46"/>
  <c r="J74"/>
  <c r="I74"/>
  <c r="M48" i="78"/>
  <c r="I48"/>
  <c r="J48"/>
  <c r="I61"/>
  <c r="J61"/>
  <c r="L71"/>
  <c r="I71"/>
  <c r="J71"/>
  <c r="L91"/>
  <c r="I91"/>
  <c r="J91"/>
  <c r="I108"/>
  <c r="J108"/>
  <c r="I55" i="79"/>
  <c r="J55"/>
  <c r="N73"/>
  <c r="I73"/>
  <c r="J73"/>
  <c r="K91"/>
  <c r="J91"/>
  <c r="I91"/>
  <c r="I156"/>
  <c r="J156"/>
  <c r="M13" i="78"/>
  <c r="I13"/>
  <c r="J13"/>
  <c r="M17"/>
  <c r="I17"/>
  <c r="J17"/>
  <c r="M21"/>
  <c r="I21"/>
  <c r="J21"/>
  <c r="M25"/>
  <c r="I25"/>
  <c r="J25"/>
  <c r="M29"/>
  <c r="I29"/>
  <c r="J29"/>
  <c r="M33"/>
  <c r="I33"/>
  <c r="J33"/>
  <c r="M37"/>
  <c r="I37"/>
  <c r="J37"/>
  <c r="M41"/>
  <c r="I41"/>
  <c r="J41"/>
  <c r="M46"/>
  <c r="I46"/>
  <c r="J46"/>
  <c r="M55"/>
  <c r="I55"/>
  <c r="J55"/>
  <c r="K69"/>
  <c r="I69"/>
  <c r="J69"/>
  <c r="I75"/>
  <c r="J75"/>
  <c r="I79"/>
  <c r="J79"/>
  <c r="I102"/>
  <c r="J102"/>
  <c r="M13" i="79"/>
  <c r="I13"/>
  <c r="J13"/>
  <c r="N17"/>
  <c r="J17"/>
  <c r="I17"/>
  <c r="I20"/>
  <c r="J20"/>
  <c r="N30"/>
  <c r="J30"/>
  <c r="I30"/>
  <c r="N40"/>
  <c r="J40"/>
  <c r="I40"/>
  <c r="J43"/>
  <c r="I43"/>
  <c r="N50"/>
  <c r="J50"/>
  <c r="I50"/>
  <c r="I53"/>
  <c r="J53"/>
  <c r="K63"/>
  <c r="I63"/>
  <c r="J63"/>
  <c r="L67"/>
  <c r="I67"/>
  <c r="J67"/>
  <c r="K71"/>
  <c r="I71"/>
  <c r="J71"/>
  <c r="J78"/>
  <c r="I78"/>
  <c r="N85"/>
  <c r="I85"/>
  <c r="J85"/>
  <c r="J96"/>
  <c r="I96"/>
  <c r="J100"/>
  <c r="I100"/>
  <c r="J104"/>
  <c r="I104"/>
  <c r="K111"/>
  <c r="I111"/>
  <c r="J111"/>
  <c r="J122"/>
  <c r="I122"/>
  <c r="L13" i="80"/>
  <c r="N17"/>
  <c r="I17"/>
  <c r="J17"/>
  <c r="K20"/>
  <c r="N27"/>
  <c r="I27"/>
  <c r="J27"/>
  <c r="N34"/>
  <c r="I34"/>
  <c r="J34"/>
  <c r="K51"/>
  <c r="I51"/>
  <c r="J51"/>
  <c r="N98"/>
  <c r="I98"/>
  <c r="J98"/>
  <c r="K28" i="81"/>
  <c r="M33"/>
  <c r="I33"/>
  <c r="J33"/>
  <c r="M37"/>
  <c r="I37"/>
  <c r="J37"/>
  <c r="M41"/>
  <c r="I41"/>
  <c r="J41"/>
  <c r="M45"/>
  <c r="I45"/>
  <c r="J45"/>
  <c r="M49"/>
  <c r="I49"/>
  <c r="J49"/>
  <c r="M53"/>
  <c r="I53"/>
  <c r="J53"/>
  <c r="M57"/>
  <c r="I57"/>
  <c r="J57"/>
  <c r="M61"/>
  <c r="I61"/>
  <c r="J61"/>
  <c r="M65"/>
  <c r="I65"/>
  <c r="J65"/>
  <c r="M69"/>
  <c r="I69"/>
  <c r="J69"/>
  <c r="M73"/>
  <c r="I73"/>
  <c r="J73"/>
  <c r="M77"/>
  <c r="I77"/>
  <c r="J77"/>
  <c r="N86"/>
  <c r="J86"/>
  <c r="I86"/>
  <c r="N94"/>
  <c r="J94"/>
  <c r="I94"/>
  <c r="N102"/>
  <c r="J102"/>
  <c r="I102"/>
  <c r="I10" i="77"/>
  <c r="J108"/>
  <c r="J104"/>
  <c r="J100"/>
  <c r="J96"/>
  <c r="J92"/>
  <c r="J88"/>
  <c r="J84"/>
  <c r="J80"/>
  <c r="J76"/>
  <c r="J72"/>
  <c r="J68"/>
  <c r="J64"/>
  <c r="J60"/>
  <c r="I56"/>
  <c r="J51"/>
  <c r="I47"/>
  <c r="J41"/>
  <c r="J36"/>
  <c r="I31"/>
  <c r="J24"/>
  <c r="J17"/>
  <c r="M26" i="78"/>
  <c r="I26"/>
  <c r="J26"/>
  <c r="L56"/>
  <c r="I56"/>
  <c r="J56"/>
  <c r="J10" i="79"/>
  <c r="I10"/>
  <c r="K123"/>
  <c r="J123"/>
  <c r="I123"/>
  <c r="N77" i="80"/>
  <c r="I77"/>
  <c r="J77"/>
  <c r="N105"/>
  <c r="I105"/>
  <c r="J105"/>
  <c r="J42" i="81"/>
  <c r="I42"/>
  <c r="J66"/>
  <c r="I66"/>
  <c r="N84"/>
  <c r="I84"/>
  <c r="J84"/>
  <c r="M27" i="77"/>
  <c r="J27"/>
  <c r="M46"/>
  <c r="J46"/>
  <c r="K58"/>
  <c r="J58"/>
  <c r="N44" i="78"/>
  <c r="M50"/>
  <c r="I50"/>
  <c r="J50"/>
  <c r="M52"/>
  <c r="I52"/>
  <c r="J52"/>
  <c r="L59"/>
  <c r="I59"/>
  <c r="J59"/>
  <c r="I62"/>
  <c r="J62"/>
  <c r="L66"/>
  <c r="I66"/>
  <c r="J66"/>
  <c r="L73"/>
  <c r="I82"/>
  <c r="J82"/>
  <c r="L86"/>
  <c r="I89"/>
  <c r="J89"/>
  <c r="L93"/>
  <c r="I93"/>
  <c r="J93"/>
  <c r="L96"/>
  <c r="I96"/>
  <c r="J96"/>
  <c r="L100"/>
  <c r="I100"/>
  <c r="J100"/>
  <c r="I106"/>
  <c r="J106"/>
  <c r="N24" i="79"/>
  <c r="I24"/>
  <c r="J24"/>
  <c r="I27"/>
  <c r="J27"/>
  <c r="N34"/>
  <c r="J34"/>
  <c r="I34"/>
  <c r="N37"/>
  <c r="I37"/>
  <c r="J37"/>
  <c r="M47"/>
  <c r="I47"/>
  <c r="J47"/>
  <c r="L57"/>
  <c r="I57"/>
  <c r="J57"/>
  <c r="J60"/>
  <c r="I60"/>
  <c r="J75"/>
  <c r="I75"/>
  <c r="J82"/>
  <c r="I82"/>
  <c r="K89"/>
  <c r="I89"/>
  <c r="J89"/>
  <c r="N93"/>
  <c r="J108"/>
  <c r="I108"/>
  <c r="I115"/>
  <c r="J115"/>
  <c r="K119"/>
  <c r="I119"/>
  <c r="J119"/>
  <c r="J126"/>
  <c r="I126"/>
  <c r="J130"/>
  <c r="I130"/>
  <c r="J134"/>
  <c r="I134"/>
  <c r="J138"/>
  <c r="I138"/>
  <c r="J142"/>
  <c r="I142"/>
  <c r="J146"/>
  <c r="I146"/>
  <c r="I150"/>
  <c r="J150"/>
  <c r="I154"/>
  <c r="J154"/>
  <c r="I158"/>
  <c r="J158"/>
  <c r="I162"/>
  <c r="J162"/>
  <c r="I166"/>
  <c r="J166"/>
  <c r="I170"/>
  <c r="J170"/>
  <c r="I174"/>
  <c r="J174"/>
  <c r="I178"/>
  <c r="J178"/>
  <c r="I182"/>
  <c r="J182"/>
  <c r="I186"/>
  <c r="J186"/>
  <c r="I190"/>
  <c r="J190"/>
  <c r="I194"/>
  <c r="J194"/>
  <c r="I198"/>
  <c r="J198"/>
  <c r="I202"/>
  <c r="J202"/>
  <c r="I206"/>
  <c r="J206"/>
  <c r="I210"/>
  <c r="J210"/>
  <c r="I214"/>
  <c r="J214"/>
  <c r="N11" i="80"/>
  <c r="I11"/>
  <c r="J11"/>
  <c r="M13"/>
  <c r="M20"/>
  <c r="M22"/>
  <c r="N24"/>
  <c r="J24"/>
  <c r="I24"/>
  <c r="K30"/>
  <c r="N32"/>
  <c r="J32"/>
  <c r="I32"/>
  <c r="K37"/>
  <c r="I37"/>
  <c r="J37"/>
  <c r="K41"/>
  <c r="I41"/>
  <c r="J41"/>
  <c r="J44"/>
  <c r="I44"/>
  <c r="K48"/>
  <c r="I55"/>
  <c r="J55"/>
  <c r="I58"/>
  <c r="J58"/>
  <c r="K62"/>
  <c r="I62"/>
  <c r="J62"/>
  <c r="K66"/>
  <c r="K69"/>
  <c r="I69"/>
  <c r="J69"/>
  <c r="K73"/>
  <c r="I73"/>
  <c r="J73"/>
  <c r="K77"/>
  <c r="K80"/>
  <c r="N83"/>
  <c r="I83"/>
  <c r="J83"/>
  <c r="N86"/>
  <c r="I86"/>
  <c r="J86"/>
  <c r="N89"/>
  <c r="I89"/>
  <c r="J89"/>
  <c r="K93"/>
  <c r="K96"/>
  <c r="K102"/>
  <c r="K105"/>
  <c r="N108"/>
  <c r="J108"/>
  <c r="I108"/>
  <c r="N11" i="81"/>
  <c r="I11"/>
  <c r="J11"/>
  <c r="N14"/>
  <c r="J14"/>
  <c r="I14"/>
  <c r="J18"/>
  <c r="I18"/>
  <c r="J22"/>
  <c r="I22"/>
  <c r="M25"/>
  <c r="I25"/>
  <c r="J25"/>
  <c r="M28"/>
  <c r="N81"/>
  <c r="I81"/>
  <c r="J81"/>
  <c r="M84"/>
  <c r="N89"/>
  <c r="I89"/>
  <c r="J89"/>
  <c r="M92"/>
  <c r="N97"/>
  <c r="I97"/>
  <c r="J97"/>
  <c r="M100"/>
  <c r="N105"/>
  <c r="I105"/>
  <c r="J105"/>
  <c r="M108"/>
  <c r="I108" i="77"/>
  <c r="I104"/>
  <c r="I100"/>
  <c r="I96"/>
  <c r="I92"/>
  <c r="I88"/>
  <c r="I84"/>
  <c r="I80"/>
  <c r="I76"/>
  <c r="I72"/>
  <c r="I68"/>
  <c r="I64"/>
  <c r="J55"/>
  <c r="I51"/>
  <c r="I46"/>
  <c r="I41"/>
  <c r="J29"/>
  <c r="I24"/>
  <c r="L9" i="86"/>
  <c r="N9"/>
  <c r="M9"/>
  <c r="J9"/>
  <c r="I9"/>
  <c r="C21" i="82" s="1"/>
  <c r="L9" i="83"/>
  <c r="C6" i="82" s="1"/>
  <c r="K61" i="78"/>
  <c r="K77"/>
  <c r="L77"/>
  <c r="K101" i="79"/>
  <c r="N101"/>
  <c r="L30" i="77"/>
  <c r="M61"/>
  <c r="L85"/>
  <c r="K88"/>
  <c r="K44" i="78"/>
  <c r="K58"/>
  <c r="L61"/>
  <c r="L98"/>
  <c r="N32" i="79"/>
  <c r="M32"/>
  <c r="N22" i="80"/>
  <c r="L22"/>
  <c r="K22"/>
  <c r="N79"/>
  <c r="K79"/>
  <c r="K82"/>
  <c r="M12" i="81"/>
  <c r="L12"/>
  <c r="K12"/>
  <c r="M23" i="79"/>
  <c r="N23"/>
  <c r="K79"/>
  <c r="N201"/>
  <c r="K89" i="78"/>
  <c r="K106"/>
  <c r="L63" i="79"/>
  <c r="N95" i="80"/>
  <c r="K95"/>
  <c r="M10" i="81"/>
  <c r="L10"/>
  <c r="K10"/>
  <c r="N26"/>
  <c r="L26"/>
  <c r="K26"/>
  <c r="M26"/>
  <c r="N60" i="79"/>
  <c r="M19" i="81"/>
  <c r="L19"/>
  <c r="K19"/>
  <c r="N19"/>
  <c r="L38" i="77"/>
  <c r="M79"/>
  <c r="K66" i="78"/>
  <c r="K73"/>
  <c r="L55" i="79"/>
  <c r="M55"/>
  <c r="K87"/>
  <c r="M13" i="81"/>
  <c r="L13"/>
  <c r="K13"/>
  <c r="M16"/>
  <c r="L16"/>
  <c r="K16"/>
  <c r="N16"/>
  <c r="M20"/>
  <c r="L20"/>
  <c r="K20"/>
  <c r="N20"/>
  <c r="L35" i="77"/>
  <c r="M93"/>
  <c r="K50" i="78"/>
  <c r="K57"/>
  <c r="K78"/>
  <c r="L85"/>
  <c r="K97"/>
  <c r="L97"/>
  <c r="L64" i="79"/>
  <c r="N64"/>
  <c r="K64"/>
  <c r="N84"/>
  <c r="K84"/>
  <c r="N185"/>
  <c r="M15" i="81"/>
  <c r="L15"/>
  <c r="K15"/>
  <c r="N18" i="77"/>
  <c r="K63"/>
  <c r="M77"/>
  <c r="L90"/>
  <c r="K45" i="78"/>
  <c r="L78"/>
  <c r="L53" i="79"/>
  <c r="M53"/>
  <c r="N10" i="80"/>
  <c r="L10"/>
  <c r="K10"/>
  <c r="N87"/>
  <c r="K87"/>
  <c r="K90"/>
  <c r="M11" i="81"/>
  <c r="L11"/>
  <c r="K11"/>
  <c r="M17"/>
  <c r="L17"/>
  <c r="K17"/>
  <c r="N17"/>
  <c r="M21"/>
  <c r="L21"/>
  <c r="K21"/>
  <c r="N21"/>
  <c r="M23"/>
  <c r="L23"/>
  <c r="K23"/>
  <c r="N23"/>
  <c r="L74" i="77"/>
  <c r="K107"/>
  <c r="L90" i="78"/>
  <c r="K93"/>
  <c r="N14" i="80"/>
  <c r="L14"/>
  <c r="K14"/>
  <c r="M14" i="81"/>
  <c r="L14"/>
  <c r="K14"/>
  <c r="K65" i="78"/>
  <c r="L65"/>
  <c r="K105"/>
  <c r="L105"/>
  <c r="K108"/>
  <c r="M35" i="79"/>
  <c r="N18" i="80"/>
  <c r="L18"/>
  <c r="K18"/>
  <c r="N103"/>
  <c r="K103"/>
  <c r="M18" i="81"/>
  <c r="L18"/>
  <c r="K18"/>
  <c r="N18"/>
  <c r="M22"/>
  <c r="L22"/>
  <c r="K22"/>
  <c r="N22"/>
  <c r="N29"/>
  <c r="L29"/>
  <c r="N34"/>
  <c r="L34"/>
  <c r="K34"/>
  <c r="N36"/>
  <c r="L36"/>
  <c r="K36"/>
  <c r="N38"/>
  <c r="L38"/>
  <c r="K38"/>
  <c r="N40"/>
  <c r="L40"/>
  <c r="K40"/>
  <c r="N42"/>
  <c r="L42"/>
  <c r="K42"/>
  <c r="N44"/>
  <c r="L44"/>
  <c r="K44"/>
  <c r="N46"/>
  <c r="L46"/>
  <c r="K46"/>
  <c r="N48"/>
  <c r="L48"/>
  <c r="K48"/>
  <c r="N50"/>
  <c r="L50"/>
  <c r="K50"/>
  <c r="N52"/>
  <c r="L52"/>
  <c r="K52"/>
  <c r="N54"/>
  <c r="L54"/>
  <c r="K54"/>
  <c r="N56"/>
  <c r="L56"/>
  <c r="K56"/>
  <c r="N58"/>
  <c r="L58"/>
  <c r="K58"/>
  <c r="N60"/>
  <c r="L60"/>
  <c r="K60"/>
  <c r="N62"/>
  <c r="L62"/>
  <c r="K62"/>
  <c r="N64"/>
  <c r="L64"/>
  <c r="K64"/>
  <c r="N66"/>
  <c r="L66"/>
  <c r="K66"/>
  <c r="N68"/>
  <c r="L68"/>
  <c r="K68"/>
  <c r="N70"/>
  <c r="L70"/>
  <c r="K70"/>
  <c r="N72"/>
  <c r="L72"/>
  <c r="K72"/>
  <c r="N74"/>
  <c r="L74"/>
  <c r="K74"/>
  <c r="N76"/>
  <c r="L76"/>
  <c r="K76"/>
  <c r="N78"/>
  <c r="L78"/>
  <c r="K78"/>
  <c r="N80"/>
  <c r="L80"/>
  <c r="K80"/>
  <c r="N31"/>
  <c r="L31"/>
  <c r="M10" i="79"/>
  <c r="N13"/>
  <c r="M54"/>
  <c r="N56"/>
  <c r="N117"/>
  <c r="L12" i="80"/>
  <c r="L16"/>
  <c r="L20"/>
  <c r="K75"/>
  <c r="K83"/>
  <c r="K91"/>
  <c r="K99"/>
  <c r="K107"/>
  <c r="N28" i="81"/>
  <c r="L28"/>
  <c r="N16" i="79"/>
  <c r="N25" i="81"/>
  <c r="L25"/>
  <c r="N33"/>
  <c r="L33"/>
  <c r="N35"/>
  <c r="L35"/>
  <c r="K35"/>
  <c r="N37"/>
  <c r="L37"/>
  <c r="K37"/>
  <c r="N39"/>
  <c r="L39"/>
  <c r="K39"/>
  <c r="N41"/>
  <c r="L41"/>
  <c r="K41"/>
  <c r="N43"/>
  <c r="L43"/>
  <c r="K43"/>
  <c r="N45"/>
  <c r="L45"/>
  <c r="K45"/>
  <c r="N47"/>
  <c r="L47"/>
  <c r="K47"/>
  <c r="N49"/>
  <c r="L49"/>
  <c r="K49"/>
  <c r="N51"/>
  <c r="L51"/>
  <c r="K51"/>
  <c r="N53"/>
  <c r="L53"/>
  <c r="K53"/>
  <c r="N55"/>
  <c r="L55"/>
  <c r="K55"/>
  <c r="N57"/>
  <c r="L57"/>
  <c r="K57"/>
  <c r="N59"/>
  <c r="L59"/>
  <c r="K59"/>
  <c r="N61"/>
  <c r="L61"/>
  <c r="K61"/>
  <c r="N63"/>
  <c r="L63"/>
  <c r="K63"/>
  <c r="N65"/>
  <c r="L65"/>
  <c r="K65"/>
  <c r="N67"/>
  <c r="L67"/>
  <c r="K67"/>
  <c r="N69"/>
  <c r="L69"/>
  <c r="K69"/>
  <c r="N71"/>
  <c r="L71"/>
  <c r="K71"/>
  <c r="N73"/>
  <c r="L73"/>
  <c r="K73"/>
  <c r="N75"/>
  <c r="L75"/>
  <c r="K75"/>
  <c r="N77"/>
  <c r="L77"/>
  <c r="K77"/>
  <c r="N79"/>
  <c r="L79"/>
  <c r="K79"/>
  <c r="L11" i="80"/>
  <c r="L15"/>
  <c r="L19"/>
  <c r="M24" i="81"/>
  <c r="N30"/>
  <c r="L30"/>
  <c r="K32"/>
  <c r="N14" i="79"/>
  <c r="M67"/>
  <c r="K76"/>
  <c r="N97"/>
  <c r="N129"/>
  <c r="M11" i="80"/>
  <c r="M15"/>
  <c r="M19"/>
  <c r="M23"/>
  <c r="K76"/>
  <c r="K84"/>
  <c r="K92"/>
  <c r="K100"/>
  <c r="K108"/>
  <c r="N27" i="81"/>
  <c r="L27"/>
  <c r="K29"/>
  <c r="L24"/>
  <c r="M29"/>
  <c r="N32"/>
  <c r="L32"/>
  <c r="M34"/>
  <c r="M36"/>
  <c r="M38"/>
  <c r="M40"/>
  <c r="M42"/>
  <c r="M44"/>
  <c r="M46"/>
  <c r="M48"/>
  <c r="M50"/>
  <c r="M52"/>
  <c r="M54"/>
  <c r="M56"/>
  <c r="M58"/>
  <c r="M60"/>
  <c r="M62"/>
  <c r="M64"/>
  <c r="M66"/>
  <c r="M68"/>
  <c r="M70"/>
  <c r="M72"/>
  <c r="M74"/>
  <c r="M76"/>
  <c r="M78"/>
  <c r="M80"/>
  <c r="K81"/>
  <c r="K82"/>
  <c r="K83"/>
  <c r="K84"/>
  <c r="K85"/>
  <c r="K86"/>
  <c r="K87"/>
  <c r="K88"/>
  <c r="K89"/>
  <c r="K90"/>
  <c r="K91"/>
  <c r="K92"/>
  <c r="K93"/>
  <c r="K94"/>
  <c r="K95"/>
  <c r="K96"/>
  <c r="K97"/>
  <c r="K98"/>
  <c r="K99"/>
  <c r="K100"/>
  <c r="K101"/>
  <c r="K102"/>
  <c r="K103"/>
  <c r="K104"/>
  <c r="K105"/>
  <c r="K106"/>
  <c r="K107"/>
  <c r="K108"/>
  <c r="L81"/>
  <c r="L82"/>
  <c r="L83"/>
  <c r="L84"/>
  <c r="L85"/>
  <c r="L86"/>
  <c r="L87"/>
  <c r="L88"/>
  <c r="L89"/>
  <c r="L90"/>
  <c r="L91"/>
  <c r="L92"/>
  <c r="L93"/>
  <c r="L94"/>
  <c r="L95"/>
  <c r="L96"/>
  <c r="L97"/>
  <c r="L98"/>
  <c r="L99"/>
  <c r="L100"/>
  <c r="L101"/>
  <c r="L102"/>
  <c r="L103"/>
  <c r="L104"/>
  <c r="L105"/>
  <c r="L106"/>
  <c r="L107"/>
  <c r="L108"/>
  <c r="N20" i="77"/>
  <c r="N83"/>
  <c r="L83"/>
  <c r="N86"/>
  <c r="M86"/>
  <c r="K86"/>
  <c r="N182" i="79"/>
  <c r="N198"/>
  <c r="N214"/>
  <c r="N208"/>
  <c r="N186"/>
  <c r="N202"/>
  <c r="N71" i="80"/>
  <c r="M71"/>
  <c r="L71"/>
  <c r="K71"/>
  <c r="N192" i="79"/>
  <c r="M24" i="77"/>
  <c r="L37"/>
  <c r="M37"/>
  <c r="K99" i="79"/>
  <c r="N99"/>
  <c r="N180"/>
  <c r="N196"/>
  <c r="N212"/>
  <c r="N47" i="80"/>
  <c r="M47"/>
  <c r="L47"/>
  <c r="K47"/>
  <c r="N16" i="77"/>
  <c r="K34"/>
  <c r="M34"/>
  <c r="N91"/>
  <c r="K91"/>
  <c r="L66" i="79"/>
  <c r="M66"/>
  <c r="K66"/>
  <c r="N66"/>
  <c r="N190"/>
  <c r="N206"/>
  <c r="N55" i="80"/>
  <c r="M55"/>
  <c r="L55"/>
  <c r="K55"/>
  <c r="N67" i="77"/>
  <c r="L67"/>
  <c r="L45"/>
  <c r="M45"/>
  <c r="N75"/>
  <c r="K75"/>
  <c r="M53" i="78"/>
  <c r="L53"/>
  <c r="K53"/>
  <c r="N53"/>
  <c r="L59" i="79"/>
  <c r="M59"/>
  <c r="N59"/>
  <c r="N184"/>
  <c r="N200"/>
  <c r="L25" i="80"/>
  <c r="M25"/>
  <c r="K25"/>
  <c r="N25"/>
  <c r="K26" i="77"/>
  <c r="M26"/>
  <c r="N22"/>
  <c r="K25"/>
  <c r="K42"/>
  <c r="M42"/>
  <c r="M62"/>
  <c r="L62"/>
  <c r="M70" i="79"/>
  <c r="K70"/>
  <c r="N70"/>
  <c r="N194"/>
  <c r="N210"/>
  <c r="N39" i="80"/>
  <c r="M39"/>
  <c r="L39"/>
  <c r="K39"/>
  <c r="K50" i="77"/>
  <c r="L50"/>
  <c r="N70"/>
  <c r="M70"/>
  <c r="K70"/>
  <c r="N14"/>
  <c r="M59"/>
  <c r="L59"/>
  <c r="N89"/>
  <c r="M89"/>
  <c r="K115" i="79"/>
  <c r="N115"/>
  <c r="N188"/>
  <c r="N204"/>
  <c r="N63" i="80"/>
  <c r="M63"/>
  <c r="L63"/>
  <c r="K63"/>
  <c r="K52" i="78"/>
  <c r="L10" i="79"/>
  <c r="M51"/>
  <c r="M56"/>
  <c r="M63"/>
  <c r="K24" i="80"/>
  <c r="M28"/>
  <c r="L28"/>
  <c r="M30"/>
  <c r="L30"/>
  <c r="M32"/>
  <c r="L32"/>
  <c r="M34"/>
  <c r="L34"/>
  <c r="M36"/>
  <c r="L36"/>
  <c r="N44"/>
  <c r="M44"/>
  <c r="L44"/>
  <c r="N52"/>
  <c r="M52"/>
  <c r="L52"/>
  <c r="N60"/>
  <c r="M60"/>
  <c r="L60"/>
  <c r="N68"/>
  <c r="M68"/>
  <c r="L68"/>
  <c r="N52" i="78"/>
  <c r="N10" i="79"/>
  <c r="N53"/>
  <c r="K62"/>
  <c r="K65"/>
  <c r="N87"/>
  <c r="N103"/>
  <c r="N119"/>
  <c r="N42" i="80"/>
  <c r="M42"/>
  <c r="L42"/>
  <c r="N50"/>
  <c r="M50"/>
  <c r="L50"/>
  <c r="N58"/>
  <c r="M58"/>
  <c r="L58"/>
  <c r="N66"/>
  <c r="M66"/>
  <c r="L66"/>
  <c r="N74"/>
  <c r="M74"/>
  <c r="L74"/>
  <c r="L24"/>
  <c r="M27"/>
  <c r="L27"/>
  <c r="N37"/>
  <c r="M37"/>
  <c r="L37"/>
  <c r="N45"/>
  <c r="M45"/>
  <c r="L45"/>
  <c r="N53"/>
  <c r="M53"/>
  <c r="L53"/>
  <c r="N61"/>
  <c r="M61"/>
  <c r="L61"/>
  <c r="N69"/>
  <c r="M69"/>
  <c r="L69"/>
  <c r="L99" i="77"/>
  <c r="K102"/>
  <c r="L107"/>
  <c r="K43" i="78"/>
  <c r="L44"/>
  <c r="L50"/>
  <c r="N15" i="79"/>
  <c r="N47"/>
  <c r="N55"/>
  <c r="N67"/>
  <c r="N91"/>
  <c r="N107"/>
  <c r="N123"/>
  <c r="K26" i="80"/>
  <c r="M29"/>
  <c r="L29"/>
  <c r="M31"/>
  <c r="L31"/>
  <c r="M33"/>
  <c r="L33"/>
  <c r="M35"/>
  <c r="L35"/>
  <c r="N40"/>
  <c r="M40"/>
  <c r="L40"/>
  <c r="N48"/>
  <c r="M48"/>
  <c r="L48"/>
  <c r="N56"/>
  <c r="M56"/>
  <c r="L56"/>
  <c r="N64"/>
  <c r="M64"/>
  <c r="L64"/>
  <c r="N72"/>
  <c r="M72"/>
  <c r="L72"/>
  <c r="M11" i="79"/>
  <c r="M22"/>
  <c r="M24"/>
  <c r="M29"/>
  <c r="M38"/>
  <c r="M40"/>
  <c r="M45"/>
  <c r="M57"/>
  <c r="N43" i="80"/>
  <c r="M43"/>
  <c r="L43"/>
  <c r="N51"/>
  <c r="M51"/>
  <c r="L51"/>
  <c r="N59"/>
  <c r="M59"/>
  <c r="L59"/>
  <c r="N67"/>
  <c r="M67"/>
  <c r="L67"/>
  <c r="M73" i="77"/>
  <c r="M102"/>
  <c r="M105"/>
  <c r="N40" i="78"/>
  <c r="N43"/>
  <c r="N46"/>
  <c r="N57" i="79"/>
  <c r="N95"/>
  <c r="N111"/>
  <c r="N127"/>
  <c r="M26" i="80"/>
  <c r="L26"/>
  <c r="N38"/>
  <c r="M38"/>
  <c r="L38"/>
  <c r="N46"/>
  <c r="M46"/>
  <c r="L46"/>
  <c r="N54"/>
  <c r="M54"/>
  <c r="L54"/>
  <c r="N62"/>
  <c r="M62"/>
  <c r="L62"/>
  <c r="N70"/>
  <c r="M70"/>
  <c r="L70"/>
  <c r="N41"/>
  <c r="M41"/>
  <c r="L41"/>
  <c r="N49"/>
  <c r="M49"/>
  <c r="L49"/>
  <c r="N57"/>
  <c r="M57"/>
  <c r="L57"/>
  <c r="N65"/>
  <c r="M65"/>
  <c r="L65"/>
  <c r="N73"/>
  <c r="M73"/>
  <c r="L73"/>
  <c r="L75"/>
  <c r="L76"/>
  <c r="L77"/>
  <c r="L78"/>
  <c r="L79"/>
  <c r="L80"/>
  <c r="L81"/>
  <c r="L82"/>
  <c r="L83"/>
  <c r="L84"/>
  <c r="L85"/>
  <c r="L86"/>
  <c r="L87"/>
  <c r="L88"/>
  <c r="L89"/>
  <c r="L90"/>
  <c r="L91"/>
  <c r="L92"/>
  <c r="L93"/>
  <c r="L94"/>
  <c r="L95"/>
  <c r="L96"/>
  <c r="L97"/>
  <c r="L98"/>
  <c r="L99"/>
  <c r="L100"/>
  <c r="L101"/>
  <c r="L102"/>
  <c r="L103"/>
  <c r="L104"/>
  <c r="L105"/>
  <c r="L106"/>
  <c r="L107"/>
  <c r="L108"/>
  <c r="M75"/>
  <c r="M76"/>
  <c r="M77"/>
  <c r="M78"/>
  <c r="M79"/>
  <c r="M80"/>
  <c r="M81"/>
  <c r="M82"/>
  <c r="M83"/>
  <c r="M84"/>
  <c r="M85"/>
  <c r="M86"/>
  <c r="M87"/>
  <c r="M88"/>
  <c r="M89"/>
  <c r="M90"/>
  <c r="M91"/>
  <c r="M92"/>
  <c r="M93"/>
  <c r="M94"/>
  <c r="M95"/>
  <c r="M96"/>
  <c r="M97"/>
  <c r="M98"/>
  <c r="M99"/>
  <c r="M100"/>
  <c r="M101"/>
  <c r="M102"/>
  <c r="M103"/>
  <c r="M104"/>
  <c r="M105"/>
  <c r="M106"/>
  <c r="M107"/>
  <c r="M108"/>
  <c r="N95" i="78"/>
  <c r="M95"/>
  <c r="L39" i="77"/>
  <c r="K57"/>
  <c r="L24"/>
  <c r="L26"/>
  <c r="M39"/>
  <c r="K47"/>
  <c r="M65"/>
  <c r="L77"/>
  <c r="M81"/>
  <c r="L93"/>
  <c r="M97"/>
  <c r="N10" i="78"/>
  <c r="N11"/>
  <c r="N12"/>
  <c r="N13"/>
  <c r="N14"/>
  <c r="N15"/>
  <c r="N16"/>
  <c r="N17"/>
  <c r="N18"/>
  <c r="N19"/>
  <c r="N20"/>
  <c r="N21"/>
  <c r="N22"/>
  <c r="N23"/>
  <c r="N24"/>
  <c r="N25"/>
  <c r="N26"/>
  <c r="N27"/>
  <c r="N28"/>
  <c r="N29"/>
  <c r="N30"/>
  <c r="N31"/>
  <c r="N32"/>
  <c r="N33"/>
  <c r="N34"/>
  <c r="N35"/>
  <c r="N36"/>
  <c r="N37"/>
  <c r="N38"/>
  <c r="N39"/>
  <c r="L46"/>
  <c r="N47"/>
  <c r="L54"/>
  <c r="N55"/>
  <c r="L63"/>
  <c r="L75"/>
  <c r="L79"/>
  <c r="L95"/>
  <c r="L99"/>
  <c r="N107"/>
  <c r="M107"/>
  <c r="L107"/>
  <c r="L20" i="79"/>
  <c r="K20"/>
  <c r="N20"/>
  <c r="M20"/>
  <c r="N59" i="78"/>
  <c r="M59"/>
  <c r="N67"/>
  <c r="M67"/>
  <c r="N83"/>
  <c r="M83"/>
  <c r="N91"/>
  <c r="M91"/>
  <c r="L49" i="79"/>
  <c r="K49"/>
  <c r="M49"/>
  <c r="N49"/>
  <c r="L126"/>
  <c r="M126"/>
  <c r="K126"/>
  <c r="N126"/>
  <c r="L36"/>
  <c r="K36"/>
  <c r="N36"/>
  <c r="M36"/>
  <c r="N71" i="78"/>
  <c r="M71"/>
  <c r="N87"/>
  <c r="M87"/>
  <c r="N103"/>
  <c r="M103"/>
  <c r="L94" i="79"/>
  <c r="M94"/>
  <c r="K94"/>
  <c r="N94"/>
  <c r="L110"/>
  <c r="M110"/>
  <c r="K110"/>
  <c r="N110"/>
  <c r="M58" i="77"/>
  <c r="L63"/>
  <c r="L66"/>
  <c r="L75"/>
  <c r="L82"/>
  <c r="L91"/>
  <c r="L98"/>
  <c r="M107"/>
  <c r="N58" i="78"/>
  <c r="M58"/>
  <c r="N62"/>
  <c r="M62"/>
  <c r="N66"/>
  <c r="M66"/>
  <c r="N70"/>
  <c r="M70"/>
  <c r="N74"/>
  <c r="M74"/>
  <c r="N78"/>
  <c r="M78"/>
  <c r="N82"/>
  <c r="M82"/>
  <c r="N86"/>
  <c r="M86"/>
  <c r="N90"/>
  <c r="M90"/>
  <c r="N94"/>
  <c r="M94"/>
  <c r="N98"/>
  <c r="M98"/>
  <c r="N102"/>
  <c r="M102"/>
  <c r="N106"/>
  <c r="M106"/>
  <c r="K12" i="79"/>
  <c r="N12"/>
  <c r="M12"/>
  <c r="L12"/>
  <c r="K94" i="77"/>
  <c r="K41" i="78"/>
  <c r="K49"/>
  <c r="L25" i="79"/>
  <c r="K25"/>
  <c r="M25"/>
  <c r="L33"/>
  <c r="K33"/>
  <c r="M33"/>
  <c r="K78" i="77"/>
  <c r="N13"/>
  <c r="N15"/>
  <c r="N17"/>
  <c r="N19"/>
  <c r="N21"/>
  <c r="N23"/>
  <c r="L27"/>
  <c r="K41"/>
  <c r="L43"/>
  <c r="L46"/>
  <c r="L51"/>
  <c r="M69"/>
  <c r="K71"/>
  <c r="L78"/>
  <c r="K80"/>
  <c r="M85"/>
  <c r="K87"/>
  <c r="L94"/>
  <c r="K96"/>
  <c r="M101"/>
  <c r="K103"/>
  <c r="K10" i="78"/>
  <c r="K11"/>
  <c r="K12"/>
  <c r="K13"/>
  <c r="K14"/>
  <c r="K15"/>
  <c r="K16"/>
  <c r="K17"/>
  <c r="K18"/>
  <c r="K19"/>
  <c r="K20"/>
  <c r="K21"/>
  <c r="K22"/>
  <c r="K23"/>
  <c r="K24"/>
  <c r="K25"/>
  <c r="K26"/>
  <c r="K27"/>
  <c r="K28"/>
  <c r="K29"/>
  <c r="K30"/>
  <c r="K31"/>
  <c r="K32"/>
  <c r="K33"/>
  <c r="K34"/>
  <c r="K35"/>
  <c r="K36"/>
  <c r="K37"/>
  <c r="K38"/>
  <c r="K39"/>
  <c r="K40"/>
  <c r="L41"/>
  <c r="N42"/>
  <c r="K48"/>
  <c r="L49"/>
  <c r="N50"/>
  <c r="K56"/>
  <c r="N57"/>
  <c r="M57"/>
  <c r="K60"/>
  <c r="N61"/>
  <c r="M61"/>
  <c r="K64"/>
  <c r="N65"/>
  <c r="M65"/>
  <c r="K68"/>
  <c r="N69"/>
  <c r="M69"/>
  <c r="K72"/>
  <c r="N73"/>
  <c r="M73"/>
  <c r="K76"/>
  <c r="N77"/>
  <c r="M77"/>
  <c r="K80"/>
  <c r="N81"/>
  <c r="M81"/>
  <c r="K84"/>
  <c r="N85"/>
  <c r="M85"/>
  <c r="K88"/>
  <c r="N89"/>
  <c r="M89"/>
  <c r="K92"/>
  <c r="N93"/>
  <c r="M93"/>
  <c r="K96"/>
  <c r="N97"/>
  <c r="M97"/>
  <c r="K100"/>
  <c r="N101"/>
  <c r="M101"/>
  <c r="K104"/>
  <c r="N105"/>
  <c r="M105"/>
  <c r="N108"/>
  <c r="M108"/>
  <c r="L108"/>
  <c r="L28" i="79"/>
  <c r="K28"/>
  <c r="N28"/>
  <c r="M28"/>
  <c r="N75" i="78"/>
  <c r="M75"/>
  <c r="M49" i="77"/>
  <c r="K59"/>
  <c r="K67"/>
  <c r="M71"/>
  <c r="M78"/>
  <c r="K83"/>
  <c r="M87"/>
  <c r="M94"/>
  <c r="K99"/>
  <c r="M103"/>
  <c r="L10" i="78"/>
  <c r="L11"/>
  <c r="L12"/>
  <c r="L13"/>
  <c r="L14"/>
  <c r="L15"/>
  <c r="L16"/>
  <c r="L17"/>
  <c r="L18"/>
  <c r="L19"/>
  <c r="L20"/>
  <c r="L21"/>
  <c r="L22"/>
  <c r="L23"/>
  <c r="L24"/>
  <c r="L25"/>
  <c r="L26"/>
  <c r="L27"/>
  <c r="L28"/>
  <c r="L29"/>
  <c r="L30"/>
  <c r="L31"/>
  <c r="L32"/>
  <c r="L33"/>
  <c r="L34"/>
  <c r="L35"/>
  <c r="L36"/>
  <c r="L37"/>
  <c r="L38"/>
  <c r="L39"/>
  <c r="L40"/>
  <c r="N41"/>
  <c r="K47"/>
  <c r="L48"/>
  <c r="N49"/>
  <c r="K55"/>
  <c r="L41" i="79"/>
  <c r="K41"/>
  <c r="M41"/>
  <c r="N63" i="78"/>
  <c r="M63"/>
  <c r="N79"/>
  <c r="M79"/>
  <c r="N99"/>
  <c r="M99"/>
  <c r="K46"/>
  <c r="L47"/>
  <c r="K54"/>
  <c r="L55"/>
  <c r="N56"/>
  <c r="M56"/>
  <c r="K59"/>
  <c r="N60"/>
  <c r="M60"/>
  <c r="K63"/>
  <c r="N64"/>
  <c r="M64"/>
  <c r="K67"/>
  <c r="N68"/>
  <c r="M68"/>
  <c r="K71"/>
  <c r="N72"/>
  <c r="M72"/>
  <c r="K75"/>
  <c r="N76"/>
  <c r="M76"/>
  <c r="K79"/>
  <c r="N80"/>
  <c r="M80"/>
  <c r="K83"/>
  <c r="N84"/>
  <c r="M84"/>
  <c r="K87"/>
  <c r="N88"/>
  <c r="M88"/>
  <c r="K91"/>
  <c r="N92"/>
  <c r="M92"/>
  <c r="K95"/>
  <c r="N96"/>
  <c r="M96"/>
  <c r="K99"/>
  <c r="N100"/>
  <c r="M100"/>
  <c r="K103"/>
  <c r="N104"/>
  <c r="M104"/>
  <c r="L17" i="79"/>
  <c r="K17"/>
  <c r="M17"/>
  <c r="L44"/>
  <c r="K44"/>
  <c r="L52"/>
  <c r="K52"/>
  <c r="L71"/>
  <c r="N71"/>
  <c r="M71"/>
  <c r="L83"/>
  <c r="M83"/>
  <c r="K83"/>
  <c r="N83"/>
  <c r="L100"/>
  <c r="M100"/>
  <c r="K100"/>
  <c r="N100"/>
  <c r="L116"/>
  <c r="M116"/>
  <c r="K116"/>
  <c r="N116"/>
  <c r="N150"/>
  <c r="M150"/>
  <c r="L150"/>
  <c r="K150"/>
  <c r="K11"/>
  <c r="L14"/>
  <c r="K14"/>
  <c r="L22"/>
  <c r="K22"/>
  <c r="L30"/>
  <c r="K30"/>
  <c r="L38"/>
  <c r="K38"/>
  <c r="L46"/>
  <c r="K46"/>
  <c r="L61"/>
  <c r="N61"/>
  <c r="M61"/>
  <c r="K61"/>
  <c r="L74"/>
  <c r="M74"/>
  <c r="N74"/>
  <c r="K74"/>
  <c r="L88"/>
  <c r="M88"/>
  <c r="K88"/>
  <c r="N88"/>
  <c r="L104"/>
  <c r="M104"/>
  <c r="K104"/>
  <c r="N104"/>
  <c r="L120"/>
  <c r="M120"/>
  <c r="K120"/>
  <c r="N120"/>
  <c r="N137"/>
  <c r="M137"/>
  <c r="L137"/>
  <c r="K137"/>
  <c r="N169"/>
  <c r="M169"/>
  <c r="L169"/>
  <c r="K169"/>
  <c r="L19"/>
  <c r="K19"/>
  <c r="L27"/>
  <c r="K27"/>
  <c r="L35"/>
  <c r="K35"/>
  <c r="L43"/>
  <c r="K43"/>
  <c r="L51"/>
  <c r="K51"/>
  <c r="L98"/>
  <c r="M98"/>
  <c r="K98"/>
  <c r="N98"/>
  <c r="L114"/>
  <c r="M114"/>
  <c r="K114"/>
  <c r="N114"/>
  <c r="K10"/>
  <c r="L16"/>
  <c r="K16"/>
  <c r="M18"/>
  <c r="L24"/>
  <c r="K24"/>
  <c r="M26"/>
  <c r="L32"/>
  <c r="K32"/>
  <c r="M34"/>
  <c r="L40"/>
  <c r="K40"/>
  <c r="M42"/>
  <c r="L48"/>
  <c r="K48"/>
  <c r="M50"/>
  <c r="L68"/>
  <c r="M68"/>
  <c r="K68"/>
  <c r="N68"/>
  <c r="L75"/>
  <c r="M75"/>
  <c r="K75"/>
  <c r="N75"/>
  <c r="L92"/>
  <c r="M92"/>
  <c r="K92"/>
  <c r="N92"/>
  <c r="L108"/>
  <c r="M108"/>
  <c r="K108"/>
  <c r="N108"/>
  <c r="L124"/>
  <c r="M124"/>
  <c r="K124"/>
  <c r="N124"/>
  <c r="N134"/>
  <c r="M134"/>
  <c r="L134"/>
  <c r="K134"/>
  <c r="L13"/>
  <c r="K13"/>
  <c r="L21"/>
  <c r="K21"/>
  <c r="L29"/>
  <c r="K29"/>
  <c r="L37"/>
  <c r="K37"/>
  <c r="L45"/>
  <c r="K45"/>
  <c r="L102"/>
  <c r="M102"/>
  <c r="K102"/>
  <c r="N102"/>
  <c r="L118"/>
  <c r="M118"/>
  <c r="K118"/>
  <c r="N118"/>
  <c r="L18"/>
  <c r="K18"/>
  <c r="L26"/>
  <c r="K26"/>
  <c r="L34"/>
  <c r="K34"/>
  <c r="L42"/>
  <c r="K42"/>
  <c r="M44"/>
  <c r="L50"/>
  <c r="K50"/>
  <c r="L82"/>
  <c r="M82"/>
  <c r="N82"/>
  <c r="K82"/>
  <c r="L96"/>
  <c r="M96"/>
  <c r="K96"/>
  <c r="N96"/>
  <c r="L112"/>
  <c r="M112"/>
  <c r="K112"/>
  <c r="N112"/>
  <c r="L128"/>
  <c r="M128"/>
  <c r="K128"/>
  <c r="N128"/>
  <c r="N153"/>
  <c r="M153"/>
  <c r="L153"/>
  <c r="K153"/>
  <c r="L11"/>
  <c r="L15"/>
  <c r="K15"/>
  <c r="L23"/>
  <c r="K23"/>
  <c r="L31"/>
  <c r="K31"/>
  <c r="L39"/>
  <c r="K39"/>
  <c r="N44"/>
  <c r="L47"/>
  <c r="K47"/>
  <c r="L60"/>
  <c r="M60"/>
  <c r="K60"/>
  <c r="L65"/>
  <c r="N65"/>
  <c r="M65"/>
  <c r="L90"/>
  <c r="M90"/>
  <c r="K90"/>
  <c r="N90"/>
  <c r="L106"/>
  <c r="M106"/>
  <c r="K106"/>
  <c r="N106"/>
  <c r="L122"/>
  <c r="M122"/>
  <c r="K122"/>
  <c r="N122"/>
  <c r="L78"/>
  <c r="M78"/>
  <c r="L86"/>
  <c r="M86"/>
  <c r="N140"/>
  <c r="M140"/>
  <c r="L140"/>
  <c r="K140"/>
  <c r="N143"/>
  <c r="M143"/>
  <c r="L143"/>
  <c r="K143"/>
  <c r="N156"/>
  <c r="M156"/>
  <c r="L156"/>
  <c r="K156"/>
  <c r="N159"/>
  <c r="M159"/>
  <c r="L159"/>
  <c r="K159"/>
  <c r="N175"/>
  <c r="M175"/>
  <c r="L175"/>
  <c r="K175"/>
  <c r="L72"/>
  <c r="L80"/>
  <c r="M80"/>
  <c r="N131"/>
  <c r="M131"/>
  <c r="L131"/>
  <c r="K131"/>
  <c r="N144"/>
  <c r="M144"/>
  <c r="L144"/>
  <c r="K144"/>
  <c r="N147"/>
  <c r="M147"/>
  <c r="L147"/>
  <c r="K147"/>
  <c r="N163"/>
  <c r="M163"/>
  <c r="L163"/>
  <c r="K163"/>
  <c r="N179"/>
  <c r="M179"/>
  <c r="L179"/>
  <c r="K179"/>
  <c r="M64"/>
  <c r="L77"/>
  <c r="M77"/>
  <c r="L85"/>
  <c r="M85"/>
  <c r="N138"/>
  <c r="M138"/>
  <c r="L138"/>
  <c r="K138"/>
  <c r="N141"/>
  <c r="M141"/>
  <c r="L141"/>
  <c r="K141"/>
  <c r="N154"/>
  <c r="M154"/>
  <c r="L154"/>
  <c r="K154"/>
  <c r="N157"/>
  <c r="M157"/>
  <c r="L157"/>
  <c r="K157"/>
  <c r="N173"/>
  <c r="M173"/>
  <c r="L173"/>
  <c r="K173"/>
  <c r="N132"/>
  <c r="M132"/>
  <c r="L132"/>
  <c r="K132"/>
  <c r="N135"/>
  <c r="M135"/>
  <c r="L135"/>
  <c r="K135"/>
  <c r="N148"/>
  <c r="M148"/>
  <c r="L148"/>
  <c r="K148"/>
  <c r="N151"/>
  <c r="M151"/>
  <c r="L151"/>
  <c r="K151"/>
  <c r="N167"/>
  <c r="M167"/>
  <c r="L167"/>
  <c r="K167"/>
  <c r="M62"/>
  <c r="K69"/>
  <c r="K73"/>
  <c r="L79"/>
  <c r="M79"/>
  <c r="K81"/>
  <c r="L87"/>
  <c r="M87"/>
  <c r="L89"/>
  <c r="M89"/>
  <c r="L91"/>
  <c r="M91"/>
  <c r="L93"/>
  <c r="M93"/>
  <c r="L95"/>
  <c r="M95"/>
  <c r="L97"/>
  <c r="M97"/>
  <c r="L99"/>
  <c r="M99"/>
  <c r="L101"/>
  <c r="M101"/>
  <c r="L103"/>
  <c r="M103"/>
  <c r="L105"/>
  <c r="M105"/>
  <c r="L107"/>
  <c r="M107"/>
  <c r="L109"/>
  <c r="M109"/>
  <c r="L111"/>
  <c r="M111"/>
  <c r="L113"/>
  <c r="M113"/>
  <c r="L115"/>
  <c r="M115"/>
  <c r="L117"/>
  <c r="M117"/>
  <c r="L119"/>
  <c r="M119"/>
  <c r="L121"/>
  <c r="M121"/>
  <c r="L123"/>
  <c r="M123"/>
  <c r="L125"/>
  <c r="M125"/>
  <c r="L127"/>
  <c r="M127"/>
  <c r="L129"/>
  <c r="M129"/>
  <c r="N142"/>
  <c r="M142"/>
  <c r="L142"/>
  <c r="K142"/>
  <c r="N145"/>
  <c r="M145"/>
  <c r="L145"/>
  <c r="K145"/>
  <c r="N158"/>
  <c r="M158"/>
  <c r="L158"/>
  <c r="K158"/>
  <c r="N161"/>
  <c r="M161"/>
  <c r="L161"/>
  <c r="K161"/>
  <c r="N177"/>
  <c r="M177"/>
  <c r="L177"/>
  <c r="K177"/>
  <c r="K53"/>
  <c r="K54"/>
  <c r="K55"/>
  <c r="K56"/>
  <c r="K57"/>
  <c r="K58"/>
  <c r="K59"/>
  <c r="N62"/>
  <c r="M69"/>
  <c r="L70"/>
  <c r="L76"/>
  <c r="M76"/>
  <c r="K78"/>
  <c r="L84"/>
  <c r="M84"/>
  <c r="K86"/>
  <c r="N136"/>
  <c r="M136"/>
  <c r="L136"/>
  <c r="K136"/>
  <c r="N139"/>
  <c r="M139"/>
  <c r="L139"/>
  <c r="K139"/>
  <c r="N152"/>
  <c r="M152"/>
  <c r="L152"/>
  <c r="K152"/>
  <c r="N155"/>
  <c r="M155"/>
  <c r="L155"/>
  <c r="K155"/>
  <c r="N171"/>
  <c r="M171"/>
  <c r="L171"/>
  <c r="K171"/>
  <c r="K67"/>
  <c r="N69"/>
  <c r="K72"/>
  <c r="L73"/>
  <c r="M73"/>
  <c r="N78"/>
  <c r="L81"/>
  <c r="M81"/>
  <c r="N86"/>
  <c r="N130"/>
  <c r="M130"/>
  <c r="L130"/>
  <c r="K130"/>
  <c r="N133"/>
  <c r="M133"/>
  <c r="L133"/>
  <c r="K133"/>
  <c r="N146"/>
  <c r="M146"/>
  <c r="L146"/>
  <c r="K146"/>
  <c r="N149"/>
  <c r="M149"/>
  <c r="L149"/>
  <c r="K149"/>
  <c r="N165"/>
  <c r="M165"/>
  <c r="L165"/>
  <c r="K165"/>
  <c r="N160"/>
  <c r="M160"/>
  <c r="L160"/>
  <c r="K160"/>
  <c r="N162"/>
  <c r="M162"/>
  <c r="L162"/>
  <c r="K162"/>
  <c r="N164"/>
  <c r="M164"/>
  <c r="L164"/>
  <c r="K164"/>
  <c r="N166"/>
  <c r="M166"/>
  <c r="L166"/>
  <c r="K166"/>
  <c r="N168"/>
  <c r="M168"/>
  <c r="L168"/>
  <c r="K168"/>
  <c r="N170"/>
  <c r="M170"/>
  <c r="L170"/>
  <c r="K170"/>
  <c r="N172"/>
  <c r="M172"/>
  <c r="L172"/>
  <c r="K172"/>
  <c r="N174"/>
  <c r="M174"/>
  <c r="L174"/>
  <c r="K174"/>
  <c r="N176"/>
  <c r="M176"/>
  <c r="L176"/>
  <c r="K176"/>
  <c r="N178"/>
  <c r="M178"/>
  <c r="L178"/>
  <c r="K178"/>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9" i="77"/>
  <c r="L31"/>
  <c r="M67"/>
  <c r="K69"/>
  <c r="L72"/>
  <c r="M75"/>
  <c r="K77"/>
  <c r="L80"/>
  <c r="M83"/>
  <c r="K85"/>
  <c r="L88"/>
  <c r="M91"/>
  <c r="K93"/>
  <c r="L96"/>
  <c r="M99"/>
  <c r="K101"/>
  <c r="L104"/>
  <c r="K31"/>
  <c r="L34"/>
  <c r="K66"/>
  <c r="M72"/>
  <c r="K74"/>
  <c r="M80"/>
  <c r="K82"/>
  <c r="M88"/>
  <c r="K90"/>
  <c r="M96"/>
  <c r="K98"/>
  <c r="M104"/>
  <c r="K106"/>
  <c r="L106"/>
  <c r="M53"/>
  <c r="M66"/>
  <c r="K68"/>
  <c r="L71"/>
  <c r="M74"/>
  <c r="K76"/>
  <c r="L79"/>
  <c r="M82"/>
  <c r="K84"/>
  <c r="L87"/>
  <c r="M90"/>
  <c r="K92"/>
  <c r="L95"/>
  <c r="M98"/>
  <c r="K100"/>
  <c r="L103"/>
  <c r="M106"/>
  <c r="K108"/>
  <c r="L68"/>
  <c r="K73"/>
  <c r="L76"/>
  <c r="K81"/>
  <c r="L84"/>
  <c r="K89"/>
  <c r="L92"/>
  <c r="K97"/>
  <c r="L100"/>
  <c r="K105"/>
  <c r="L108"/>
  <c r="K35"/>
  <c r="L42"/>
  <c r="K51"/>
  <c r="L58"/>
  <c r="M68"/>
  <c r="L73"/>
  <c r="M76"/>
  <c r="L81"/>
  <c r="M84"/>
  <c r="L89"/>
  <c r="M92"/>
  <c r="L97"/>
  <c r="M100"/>
  <c r="L105"/>
  <c r="M108"/>
  <c r="N28"/>
  <c r="N36"/>
  <c r="N44"/>
  <c r="N52"/>
  <c r="N60"/>
  <c r="K10"/>
  <c r="K11"/>
  <c r="K12"/>
  <c r="K13"/>
  <c r="K14"/>
  <c r="K15"/>
  <c r="K16"/>
  <c r="K17"/>
  <c r="K18"/>
  <c r="K19"/>
  <c r="K20"/>
  <c r="K21"/>
  <c r="K22"/>
  <c r="K23"/>
  <c r="K32"/>
  <c r="N33"/>
  <c r="K40"/>
  <c r="N41"/>
  <c r="K48"/>
  <c r="N49"/>
  <c r="K56"/>
  <c r="N57"/>
  <c r="K64"/>
  <c r="N65"/>
  <c r="L10"/>
  <c r="L11"/>
  <c r="L12"/>
  <c r="L13"/>
  <c r="L14"/>
  <c r="L15"/>
  <c r="L16"/>
  <c r="L17"/>
  <c r="L18"/>
  <c r="L19"/>
  <c r="L20"/>
  <c r="L21"/>
  <c r="L22"/>
  <c r="L23"/>
  <c r="K29"/>
  <c r="N30"/>
  <c r="L32"/>
  <c r="K37"/>
  <c r="N38"/>
  <c r="L40"/>
  <c r="K45"/>
  <c r="N46"/>
  <c r="L48"/>
  <c r="K53"/>
  <c r="N54"/>
  <c r="L56"/>
  <c r="K61"/>
  <c r="N62"/>
  <c r="L64"/>
  <c r="M10"/>
  <c r="M11"/>
  <c r="M12"/>
  <c r="M13"/>
  <c r="M14"/>
  <c r="M15"/>
  <c r="M16"/>
  <c r="M17"/>
  <c r="M18"/>
  <c r="M19"/>
  <c r="M20"/>
  <c r="M21"/>
  <c r="M22"/>
  <c r="M23"/>
  <c r="N27"/>
  <c r="N35"/>
  <c r="N43"/>
  <c r="N51"/>
  <c r="N59"/>
  <c r="N10"/>
  <c r="N11"/>
  <c r="N12"/>
  <c r="N32"/>
  <c r="N40"/>
  <c r="N48"/>
  <c r="N56"/>
  <c r="N64"/>
  <c r="K28"/>
  <c r="N29"/>
  <c r="K36"/>
  <c r="N37"/>
  <c r="K44"/>
  <c r="N45"/>
  <c r="K52"/>
  <c r="N53"/>
  <c r="K60"/>
  <c r="N61"/>
  <c r="L25"/>
  <c r="L28"/>
  <c r="N34"/>
  <c r="L36"/>
  <c r="N42"/>
  <c r="L44"/>
  <c r="N50"/>
  <c r="L52"/>
  <c r="N58"/>
  <c r="L60"/>
  <c r="N26"/>
  <c r="K33"/>
  <c r="K24"/>
  <c r="M25"/>
  <c r="M28"/>
  <c r="K30"/>
  <c r="N31"/>
  <c r="L33"/>
  <c r="M36"/>
  <c r="K38"/>
  <c r="N39"/>
  <c r="L41"/>
  <c r="M44"/>
  <c r="K46"/>
  <c r="N47"/>
  <c r="L49"/>
  <c r="M52"/>
  <c r="K54"/>
  <c r="N55"/>
  <c r="L57"/>
  <c r="M60"/>
  <c r="K62"/>
  <c r="N63"/>
  <c r="L65"/>
  <c r="I109" i="76"/>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P108"/>
  <c r="O108"/>
  <c r="I108" s="1"/>
  <c r="P107"/>
  <c r="O107"/>
  <c r="I107" s="1"/>
  <c r="P106"/>
  <c r="O106"/>
  <c r="I106" s="1"/>
  <c r="P105"/>
  <c r="O105"/>
  <c r="J105" s="1"/>
  <c r="P104"/>
  <c r="O104"/>
  <c r="I104" s="1"/>
  <c r="P103"/>
  <c r="O103"/>
  <c r="I103" s="1"/>
  <c r="P102"/>
  <c r="O102"/>
  <c r="I102" s="1"/>
  <c r="P101"/>
  <c r="O101"/>
  <c r="J101" s="1"/>
  <c r="P100"/>
  <c r="O100"/>
  <c r="I100" s="1"/>
  <c r="P99"/>
  <c r="O99"/>
  <c r="I99" s="1"/>
  <c r="P98"/>
  <c r="O98"/>
  <c r="I98" s="1"/>
  <c r="P97"/>
  <c r="O97"/>
  <c r="J97" s="1"/>
  <c r="P96"/>
  <c r="O96"/>
  <c r="I96" s="1"/>
  <c r="P95"/>
  <c r="O95"/>
  <c r="I95" s="1"/>
  <c r="P94"/>
  <c r="O94"/>
  <c r="I94" s="1"/>
  <c r="P93"/>
  <c r="O93"/>
  <c r="J93" s="1"/>
  <c r="P92"/>
  <c r="O92"/>
  <c r="I92" s="1"/>
  <c r="P91"/>
  <c r="O91"/>
  <c r="I91" s="1"/>
  <c r="P90"/>
  <c r="O90"/>
  <c r="I90" s="1"/>
  <c r="P89"/>
  <c r="O89"/>
  <c r="J89" s="1"/>
  <c r="P88"/>
  <c r="O88"/>
  <c r="I88" s="1"/>
  <c r="P87"/>
  <c r="O87"/>
  <c r="I87" s="1"/>
  <c r="P86"/>
  <c r="O86"/>
  <c r="I86" s="1"/>
  <c r="P85"/>
  <c r="O85"/>
  <c r="J85" s="1"/>
  <c r="P84"/>
  <c r="O84"/>
  <c r="I84" s="1"/>
  <c r="P83"/>
  <c r="O83"/>
  <c r="I83" s="1"/>
  <c r="P82"/>
  <c r="O82"/>
  <c r="I82" s="1"/>
  <c r="P81"/>
  <c r="O81"/>
  <c r="J81" s="1"/>
  <c r="P80"/>
  <c r="O80"/>
  <c r="I80" s="1"/>
  <c r="P79"/>
  <c r="O79"/>
  <c r="I79" s="1"/>
  <c r="P78"/>
  <c r="O78"/>
  <c r="I78" s="1"/>
  <c r="P77"/>
  <c r="O77"/>
  <c r="J77" s="1"/>
  <c r="P76"/>
  <c r="O76"/>
  <c r="I76" s="1"/>
  <c r="P75"/>
  <c r="O75"/>
  <c r="I75" s="1"/>
  <c r="P74"/>
  <c r="O74"/>
  <c r="I74" s="1"/>
  <c r="P73"/>
  <c r="O73"/>
  <c r="J73" s="1"/>
  <c r="P72"/>
  <c r="O72"/>
  <c r="I72" s="1"/>
  <c r="P71"/>
  <c r="O71"/>
  <c r="I71" s="1"/>
  <c r="P70"/>
  <c r="O70"/>
  <c r="I70" s="1"/>
  <c r="P69"/>
  <c r="O69"/>
  <c r="J69" s="1"/>
  <c r="P68"/>
  <c r="O68"/>
  <c r="I68" s="1"/>
  <c r="P67"/>
  <c r="O67"/>
  <c r="I67" s="1"/>
  <c r="P66"/>
  <c r="O66"/>
  <c r="I66" s="1"/>
  <c r="P65"/>
  <c r="O65"/>
  <c r="J65" s="1"/>
  <c r="P64"/>
  <c r="O64"/>
  <c r="I64" s="1"/>
  <c r="P63"/>
  <c r="O63"/>
  <c r="I63" s="1"/>
  <c r="P62"/>
  <c r="O62"/>
  <c r="I62" s="1"/>
  <c r="P61"/>
  <c r="O61"/>
  <c r="J61" s="1"/>
  <c r="P60"/>
  <c r="O60"/>
  <c r="I60" s="1"/>
  <c r="P59"/>
  <c r="O59"/>
  <c r="I59" s="1"/>
  <c r="P58"/>
  <c r="O58"/>
  <c r="I58" s="1"/>
  <c r="P57"/>
  <c r="O57"/>
  <c r="J57" s="1"/>
  <c r="P56"/>
  <c r="O56"/>
  <c r="I56" s="1"/>
  <c r="P55"/>
  <c r="O55"/>
  <c r="I55" s="1"/>
  <c r="P54"/>
  <c r="O54"/>
  <c r="I54" s="1"/>
  <c r="P53"/>
  <c r="O53"/>
  <c r="J53" s="1"/>
  <c r="P52"/>
  <c r="O52"/>
  <c r="I52" s="1"/>
  <c r="P51"/>
  <c r="O51"/>
  <c r="I51" s="1"/>
  <c r="P50"/>
  <c r="O50"/>
  <c r="I50" s="1"/>
  <c r="P49"/>
  <c r="O49"/>
  <c r="J49" s="1"/>
  <c r="P48"/>
  <c r="O48"/>
  <c r="I48" s="1"/>
  <c r="P47"/>
  <c r="O47"/>
  <c r="I47" s="1"/>
  <c r="P46"/>
  <c r="O46"/>
  <c r="I46" s="1"/>
  <c r="P45"/>
  <c r="O45"/>
  <c r="J45" s="1"/>
  <c r="P44"/>
  <c r="O44"/>
  <c r="I44" s="1"/>
  <c r="P43"/>
  <c r="O43"/>
  <c r="I43" s="1"/>
  <c r="P42"/>
  <c r="O42"/>
  <c r="I42" s="1"/>
  <c r="P41"/>
  <c r="O41"/>
  <c r="J41" s="1"/>
  <c r="P40"/>
  <c r="O40"/>
  <c r="I40" s="1"/>
  <c r="P39"/>
  <c r="O39"/>
  <c r="I39" s="1"/>
  <c r="P38"/>
  <c r="O38"/>
  <c r="K38" s="1"/>
  <c r="P37"/>
  <c r="O37"/>
  <c r="J37" s="1"/>
  <c r="P36"/>
  <c r="O36"/>
  <c r="K36" s="1"/>
  <c r="P35"/>
  <c r="O35"/>
  <c r="I35" s="1"/>
  <c r="P34"/>
  <c r="O34"/>
  <c r="N34" s="1"/>
  <c r="P33"/>
  <c r="O33"/>
  <c r="K33" s="1"/>
  <c r="P32"/>
  <c r="O32"/>
  <c r="N32" s="1"/>
  <c r="P31"/>
  <c r="O31"/>
  <c r="I31" s="1"/>
  <c r="P30"/>
  <c r="O30"/>
  <c r="K30" s="1"/>
  <c r="P29"/>
  <c r="O29"/>
  <c r="N29" s="1"/>
  <c r="P28"/>
  <c r="O28"/>
  <c r="N28" s="1"/>
  <c r="P27"/>
  <c r="O27"/>
  <c r="N27" s="1"/>
  <c r="P26"/>
  <c r="O26"/>
  <c r="K26" s="1"/>
  <c r="P25"/>
  <c r="O25"/>
  <c r="N25" s="1"/>
  <c r="P24"/>
  <c r="O24"/>
  <c r="N24" s="1"/>
  <c r="P23"/>
  <c r="O23"/>
  <c r="N23" s="1"/>
  <c r="P22"/>
  <c r="O22"/>
  <c r="N22" s="1"/>
  <c r="P21"/>
  <c r="O21"/>
  <c r="N21" s="1"/>
  <c r="P20"/>
  <c r="O20"/>
  <c r="N20" s="1"/>
  <c r="P19"/>
  <c r="O19"/>
  <c r="N19" s="1"/>
  <c r="P18"/>
  <c r="O18"/>
  <c r="N18" s="1"/>
  <c r="P17"/>
  <c r="O17"/>
  <c r="N17" s="1"/>
  <c r="P16"/>
  <c r="O16"/>
  <c r="N16" s="1"/>
  <c r="P15"/>
  <c r="O15"/>
  <c r="N15" s="1"/>
  <c r="P14"/>
  <c r="O14"/>
  <c r="N14" s="1"/>
  <c r="P13"/>
  <c r="O13"/>
  <c r="N13" s="1"/>
  <c r="P12"/>
  <c r="O12"/>
  <c r="N12" s="1"/>
  <c r="P11"/>
  <c r="O11"/>
  <c r="N11" s="1"/>
  <c r="P10"/>
  <c r="O10"/>
  <c r="N10" s="1"/>
  <c r="J6"/>
  <c r="A3"/>
  <c r="A2"/>
  <c r="I109" i="75"/>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C20" i="82" l="1"/>
  <c r="K11" i="76"/>
  <c r="N9" i="81"/>
  <c r="L9"/>
  <c r="M9"/>
  <c r="K15" i="76"/>
  <c r="L9" i="80"/>
  <c r="K9"/>
  <c r="J68" i="76"/>
  <c r="M9" i="80"/>
  <c r="I9" i="81"/>
  <c r="N9" i="80"/>
  <c r="J9" i="81"/>
  <c r="K9"/>
  <c r="M29" i="76"/>
  <c r="J84"/>
  <c r="L9" i="79"/>
  <c r="I9"/>
  <c r="J40" i="76"/>
  <c r="M9" i="79"/>
  <c r="M9" i="78"/>
  <c r="M27" i="76"/>
  <c r="N9" i="79"/>
  <c r="N31" i="76"/>
  <c r="I9" i="80"/>
  <c r="J9"/>
  <c r="J36" i="76"/>
  <c r="K23"/>
  <c r="J104"/>
  <c r="J9" i="79"/>
  <c r="K13" i="76"/>
  <c r="I10"/>
  <c r="J100"/>
  <c r="K9" i="79"/>
  <c r="L9" i="78"/>
  <c r="K9"/>
  <c r="N9"/>
  <c r="K21" i="76"/>
  <c r="M24"/>
  <c r="J72"/>
  <c r="J9" i="78"/>
  <c r="J52" i="76"/>
  <c r="I9" i="78"/>
  <c r="I9" i="77"/>
  <c r="J96" i="76"/>
  <c r="J64"/>
  <c r="J32"/>
  <c r="J92"/>
  <c r="J60"/>
  <c r="J24"/>
  <c r="K19"/>
  <c r="J88"/>
  <c r="J56"/>
  <c r="J20"/>
  <c r="J16"/>
  <c r="J80"/>
  <c r="J48"/>
  <c r="J12"/>
  <c r="K17"/>
  <c r="N33"/>
  <c r="J108"/>
  <c r="J76"/>
  <c r="J44"/>
  <c r="M25"/>
  <c r="M28"/>
  <c r="K31"/>
  <c r="I105"/>
  <c r="I101"/>
  <c r="I97"/>
  <c r="I93"/>
  <c r="I89"/>
  <c r="I85"/>
  <c r="I81"/>
  <c r="I77"/>
  <c r="I73"/>
  <c r="I69"/>
  <c r="I65"/>
  <c r="I61"/>
  <c r="I57"/>
  <c r="I53"/>
  <c r="I49"/>
  <c r="I45"/>
  <c r="I41"/>
  <c r="I37"/>
  <c r="I33"/>
  <c r="I29"/>
  <c r="I25"/>
  <c r="I21"/>
  <c r="I17"/>
  <c r="I13"/>
  <c r="L9" i="77"/>
  <c r="J28" i="76"/>
  <c r="M9" i="77"/>
  <c r="M11" i="76"/>
  <c r="M13"/>
  <c r="M15"/>
  <c r="M17"/>
  <c r="M19"/>
  <c r="M21"/>
  <c r="M23"/>
  <c r="K34"/>
  <c r="J10"/>
  <c r="I36"/>
  <c r="I32"/>
  <c r="I28"/>
  <c r="I24"/>
  <c r="I20"/>
  <c r="I16"/>
  <c r="I12"/>
  <c r="N9" i="77"/>
  <c r="J107" i="76"/>
  <c r="J103"/>
  <c r="J99"/>
  <c r="J95"/>
  <c r="J91"/>
  <c r="J87"/>
  <c r="J83"/>
  <c r="J79"/>
  <c r="J75"/>
  <c r="J71"/>
  <c r="J67"/>
  <c r="J63"/>
  <c r="J59"/>
  <c r="J55"/>
  <c r="J51"/>
  <c r="J47"/>
  <c r="J43"/>
  <c r="J39"/>
  <c r="J35"/>
  <c r="J31"/>
  <c r="J27"/>
  <c r="J23"/>
  <c r="J19"/>
  <c r="J15"/>
  <c r="J11"/>
  <c r="K32"/>
  <c r="I27"/>
  <c r="I23"/>
  <c r="I19"/>
  <c r="I15"/>
  <c r="I11"/>
  <c r="K9" i="77"/>
  <c r="K10" i="76"/>
  <c r="K12"/>
  <c r="K14"/>
  <c r="K16"/>
  <c r="K18"/>
  <c r="K20"/>
  <c r="K22"/>
  <c r="J106"/>
  <c r="J102"/>
  <c r="J98"/>
  <c r="J94"/>
  <c r="J90"/>
  <c r="J86"/>
  <c r="J82"/>
  <c r="J78"/>
  <c r="J74"/>
  <c r="J70"/>
  <c r="J66"/>
  <c r="J62"/>
  <c r="J58"/>
  <c r="J54"/>
  <c r="J50"/>
  <c r="J46"/>
  <c r="J42"/>
  <c r="J38"/>
  <c r="J34"/>
  <c r="J30"/>
  <c r="J26"/>
  <c r="J22"/>
  <c r="J18"/>
  <c r="J14"/>
  <c r="M10"/>
  <c r="M12"/>
  <c r="M14"/>
  <c r="M16"/>
  <c r="M18"/>
  <c r="M20"/>
  <c r="M22"/>
  <c r="I38"/>
  <c r="I34"/>
  <c r="I30"/>
  <c r="I26"/>
  <c r="I22"/>
  <c r="I18"/>
  <c r="I14"/>
  <c r="J9" i="77"/>
  <c r="J33" i="76"/>
  <c r="J29"/>
  <c r="J25"/>
  <c r="J21"/>
  <c r="J17"/>
  <c r="J13"/>
  <c r="N37"/>
  <c r="M37"/>
  <c r="L37"/>
  <c r="N48"/>
  <c r="M48"/>
  <c r="L48"/>
  <c r="K48"/>
  <c r="N68"/>
  <c r="M68"/>
  <c r="L68"/>
  <c r="K68"/>
  <c r="N84"/>
  <c r="M84"/>
  <c r="L84"/>
  <c r="K84"/>
  <c r="N92"/>
  <c r="M92"/>
  <c r="L92"/>
  <c r="K92"/>
  <c r="N108"/>
  <c r="M108"/>
  <c r="L108"/>
  <c r="K108"/>
  <c r="K24"/>
  <c r="K28"/>
  <c r="N45"/>
  <c r="M45"/>
  <c r="L45"/>
  <c r="K45"/>
  <c r="N52"/>
  <c r="M52"/>
  <c r="L52"/>
  <c r="K52"/>
  <c r="N49"/>
  <c r="M49"/>
  <c r="L49"/>
  <c r="K49"/>
  <c r="N61"/>
  <c r="M61"/>
  <c r="L61"/>
  <c r="K61"/>
  <c r="N69"/>
  <c r="M69"/>
  <c r="L69"/>
  <c r="K69"/>
  <c r="N77"/>
  <c r="M77"/>
  <c r="L77"/>
  <c r="K77"/>
  <c r="N81"/>
  <c r="M81"/>
  <c r="L81"/>
  <c r="K81"/>
  <c r="N89"/>
  <c r="M89"/>
  <c r="L89"/>
  <c r="K89"/>
  <c r="N101"/>
  <c r="M101"/>
  <c r="L101"/>
  <c r="K101"/>
  <c r="N105"/>
  <c r="M105"/>
  <c r="L105"/>
  <c r="K105"/>
  <c r="L10"/>
  <c r="L11"/>
  <c r="L12"/>
  <c r="L13"/>
  <c r="L14"/>
  <c r="L15"/>
  <c r="L16"/>
  <c r="L17"/>
  <c r="L18"/>
  <c r="L19"/>
  <c r="L20"/>
  <c r="L21"/>
  <c r="L22"/>
  <c r="L23"/>
  <c r="K27"/>
  <c r="N43"/>
  <c r="M43"/>
  <c r="L43"/>
  <c r="K43"/>
  <c r="N56"/>
  <c r="M56"/>
  <c r="L56"/>
  <c r="K56"/>
  <c r="N72"/>
  <c r="M72"/>
  <c r="L72"/>
  <c r="K72"/>
  <c r="N88"/>
  <c r="M88"/>
  <c r="L88"/>
  <c r="K88"/>
  <c r="N104"/>
  <c r="M104"/>
  <c r="L104"/>
  <c r="K104"/>
  <c r="L25"/>
  <c r="N40"/>
  <c r="M40"/>
  <c r="L40"/>
  <c r="K40"/>
  <c r="N53"/>
  <c r="M53"/>
  <c r="L53"/>
  <c r="K53"/>
  <c r="N73"/>
  <c r="M73"/>
  <c r="L73"/>
  <c r="K73"/>
  <c r="N97"/>
  <c r="M97"/>
  <c r="L97"/>
  <c r="K97"/>
  <c r="L24"/>
  <c r="L28"/>
  <c r="M34"/>
  <c r="L34"/>
  <c r="N36"/>
  <c r="M36"/>
  <c r="L36"/>
  <c r="N38"/>
  <c r="M38"/>
  <c r="L38"/>
  <c r="N46"/>
  <c r="M46"/>
  <c r="L46"/>
  <c r="K46"/>
  <c r="N50"/>
  <c r="M50"/>
  <c r="L50"/>
  <c r="K50"/>
  <c r="N54"/>
  <c r="M54"/>
  <c r="L54"/>
  <c r="K54"/>
  <c r="N58"/>
  <c r="M58"/>
  <c r="L58"/>
  <c r="K58"/>
  <c r="N62"/>
  <c r="M62"/>
  <c r="L62"/>
  <c r="K62"/>
  <c r="N66"/>
  <c r="M66"/>
  <c r="L66"/>
  <c r="K66"/>
  <c r="N70"/>
  <c r="M70"/>
  <c r="L70"/>
  <c r="K70"/>
  <c r="N74"/>
  <c r="M74"/>
  <c r="L74"/>
  <c r="K74"/>
  <c r="N78"/>
  <c r="M78"/>
  <c r="L78"/>
  <c r="K78"/>
  <c r="N82"/>
  <c r="M82"/>
  <c r="L82"/>
  <c r="K82"/>
  <c r="N86"/>
  <c r="M86"/>
  <c r="L86"/>
  <c r="K86"/>
  <c r="N90"/>
  <c r="M90"/>
  <c r="L90"/>
  <c r="K90"/>
  <c r="N94"/>
  <c r="M94"/>
  <c r="L94"/>
  <c r="K94"/>
  <c r="N98"/>
  <c r="M98"/>
  <c r="L98"/>
  <c r="K98"/>
  <c r="N102"/>
  <c r="M102"/>
  <c r="L102"/>
  <c r="K102"/>
  <c r="N106"/>
  <c r="M106"/>
  <c r="L106"/>
  <c r="K106"/>
  <c r="N35"/>
  <c r="M35"/>
  <c r="L35"/>
  <c r="N42"/>
  <c r="M42"/>
  <c r="L42"/>
  <c r="K42"/>
  <c r="N60"/>
  <c r="M60"/>
  <c r="L60"/>
  <c r="K60"/>
  <c r="N76"/>
  <c r="M76"/>
  <c r="L76"/>
  <c r="K76"/>
  <c r="N100"/>
  <c r="M100"/>
  <c r="L100"/>
  <c r="K100"/>
  <c r="L29"/>
  <c r="N85"/>
  <c r="M85"/>
  <c r="L85"/>
  <c r="K85"/>
  <c r="M31"/>
  <c r="L31"/>
  <c r="N41"/>
  <c r="M41"/>
  <c r="L41"/>
  <c r="K41"/>
  <c r="L26"/>
  <c r="L30"/>
  <c r="N64"/>
  <c r="M64"/>
  <c r="L64"/>
  <c r="K64"/>
  <c r="N80"/>
  <c r="M80"/>
  <c r="L80"/>
  <c r="K80"/>
  <c r="N96"/>
  <c r="M96"/>
  <c r="L96"/>
  <c r="K96"/>
  <c r="M32"/>
  <c r="L32"/>
  <c r="N57"/>
  <c r="M57"/>
  <c r="L57"/>
  <c r="K57"/>
  <c r="N93"/>
  <c r="M93"/>
  <c r="L93"/>
  <c r="K93"/>
  <c r="M26"/>
  <c r="L27"/>
  <c r="M30"/>
  <c r="N44"/>
  <c r="M44"/>
  <c r="L44"/>
  <c r="K44"/>
  <c r="N47"/>
  <c r="M47"/>
  <c r="L47"/>
  <c r="K47"/>
  <c r="N51"/>
  <c r="M51"/>
  <c r="L51"/>
  <c r="K51"/>
  <c r="N55"/>
  <c r="M55"/>
  <c r="L55"/>
  <c r="K55"/>
  <c r="N59"/>
  <c r="M59"/>
  <c r="L59"/>
  <c r="K59"/>
  <c r="N63"/>
  <c r="M63"/>
  <c r="L63"/>
  <c r="K63"/>
  <c r="N67"/>
  <c r="M67"/>
  <c r="L67"/>
  <c r="K67"/>
  <c r="N71"/>
  <c r="M71"/>
  <c r="L71"/>
  <c r="K71"/>
  <c r="N75"/>
  <c r="M75"/>
  <c r="L75"/>
  <c r="K75"/>
  <c r="N79"/>
  <c r="M79"/>
  <c r="L79"/>
  <c r="K79"/>
  <c r="N83"/>
  <c r="M83"/>
  <c r="L83"/>
  <c r="K83"/>
  <c r="N87"/>
  <c r="M87"/>
  <c r="L87"/>
  <c r="K87"/>
  <c r="N91"/>
  <c r="M91"/>
  <c r="L91"/>
  <c r="K91"/>
  <c r="N95"/>
  <c r="M95"/>
  <c r="L95"/>
  <c r="K95"/>
  <c r="N99"/>
  <c r="M99"/>
  <c r="L99"/>
  <c r="K99"/>
  <c r="N103"/>
  <c r="M103"/>
  <c r="L103"/>
  <c r="K103"/>
  <c r="N107"/>
  <c r="M107"/>
  <c r="L107"/>
  <c r="K107"/>
  <c r="N65"/>
  <c r="M65"/>
  <c r="L65"/>
  <c r="K65"/>
  <c r="K25"/>
  <c r="N26"/>
  <c r="K29"/>
  <c r="N30"/>
  <c r="M33"/>
  <c r="L33"/>
  <c r="K35"/>
  <c r="K37"/>
  <c r="N39"/>
  <c r="M39"/>
  <c r="L39"/>
  <c r="K39"/>
  <c r="P108" i="75"/>
  <c r="O108"/>
  <c r="P107"/>
  <c r="O107"/>
  <c r="N107" s="1"/>
  <c r="P106"/>
  <c r="O106"/>
  <c r="N106" s="1"/>
  <c r="P105"/>
  <c r="O105"/>
  <c r="K105" s="1"/>
  <c r="P104"/>
  <c r="O104"/>
  <c r="M104" s="1"/>
  <c r="P103"/>
  <c r="O103"/>
  <c r="L103" s="1"/>
  <c r="P102"/>
  <c r="O102"/>
  <c r="K102" s="1"/>
  <c r="P101"/>
  <c r="O101"/>
  <c r="P100"/>
  <c r="O100"/>
  <c r="P99"/>
  <c r="O99"/>
  <c r="N99" s="1"/>
  <c r="P98"/>
  <c r="O98"/>
  <c r="N98" s="1"/>
  <c r="P97"/>
  <c r="O97"/>
  <c r="N97" s="1"/>
  <c r="P96"/>
  <c r="O96"/>
  <c r="M96" s="1"/>
  <c r="P95"/>
  <c r="O95"/>
  <c r="N95" s="1"/>
  <c r="P94"/>
  <c r="O94"/>
  <c r="K94" s="1"/>
  <c r="P93"/>
  <c r="O93"/>
  <c r="P92"/>
  <c r="O92"/>
  <c r="P91"/>
  <c r="O91"/>
  <c r="N91" s="1"/>
  <c r="P90"/>
  <c r="O90"/>
  <c r="N90" s="1"/>
  <c r="P89"/>
  <c r="O89"/>
  <c r="N89" s="1"/>
  <c r="P88"/>
  <c r="O88"/>
  <c r="M88" s="1"/>
  <c r="P87"/>
  <c r="O87"/>
  <c r="N87" s="1"/>
  <c r="P86"/>
  <c r="O86"/>
  <c r="K86" s="1"/>
  <c r="P85"/>
  <c r="O85"/>
  <c r="P84"/>
  <c r="O84"/>
  <c r="P83"/>
  <c r="O83"/>
  <c r="P82"/>
  <c r="O82"/>
  <c r="N82" s="1"/>
  <c r="P81"/>
  <c r="O81"/>
  <c r="N81" s="1"/>
  <c r="P80"/>
  <c r="O80"/>
  <c r="M80" s="1"/>
  <c r="P79"/>
  <c r="O79"/>
  <c r="N79" s="1"/>
  <c r="P78"/>
  <c r="O78"/>
  <c r="K78" s="1"/>
  <c r="P77"/>
  <c r="O77"/>
  <c r="P76"/>
  <c r="O76"/>
  <c r="P75"/>
  <c r="O75"/>
  <c r="N75" s="1"/>
  <c r="P74"/>
  <c r="O74"/>
  <c r="N74" s="1"/>
  <c r="P73"/>
  <c r="O73"/>
  <c r="N73" s="1"/>
  <c r="P72"/>
  <c r="O72"/>
  <c r="M72" s="1"/>
  <c r="P71"/>
  <c r="O71"/>
  <c r="K71" s="1"/>
  <c r="P70"/>
  <c r="O70"/>
  <c r="K70" s="1"/>
  <c r="P69"/>
  <c r="O69"/>
  <c r="P68"/>
  <c r="O68"/>
  <c r="P67"/>
  <c r="O67"/>
  <c r="N67" s="1"/>
  <c r="P66"/>
  <c r="O66"/>
  <c r="N66" s="1"/>
  <c r="P65"/>
  <c r="O65"/>
  <c r="N65" s="1"/>
  <c r="P64"/>
  <c r="O64"/>
  <c r="M64" s="1"/>
  <c r="P63"/>
  <c r="O63"/>
  <c r="N63" s="1"/>
  <c r="P62"/>
  <c r="O62"/>
  <c r="K62" s="1"/>
  <c r="P61"/>
  <c r="O61"/>
  <c r="P60"/>
  <c r="O60"/>
  <c r="P59"/>
  <c r="O59"/>
  <c r="N59" s="1"/>
  <c r="P58"/>
  <c r="O58"/>
  <c r="N58" s="1"/>
  <c r="P57"/>
  <c r="O57"/>
  <c r="N57" s="1"/>
  <c r="P56"/>
  <c r="O56"/>
  <c r="M56" s="1"/>
  <c r="P55"/>
  <c r="O55"/>
  <c r="N55" s="1"/>
  <c r="P54"/>
  <c r="O54"/>
  <c r="K54" s="1"/>
  <c r="P53"/>
  <c r="O53"/>
  <c r="P52"/>
  <c r="O52"/>
  <c r="P51"/>
  <c r="O51"/>
  <c r="P50"/>
  <c r="O50"/>
  <c r="N50" s="1"/>
  <c r="P49"/>
  <c r="O49"/>
  <c r="N49" s="1"/>
  <c r="P48"/>
  <c r="O48"/>
  <c r="M48" s="1"/>
  <c r="P47"/>
  <c r="O47"/>
  <c r="N47" s="1"/>
  <c r="P46"/>
  <c r="O46"/>
  <c r="K46" s="1"/>
  <c r="P45"/>
  <c r="O45"/>
  <c r="P44"/>
  <c r="O44"/>
  <c r="P43"/>
  <c r="O43"/>
  <c r="N43" s="1"/>
  <c r="P42"/>
  <c r="O42"/>
  <c r="N42" s="1"/>
  <c r="P41"/>
  <c r="O41"/>
  <c r="N41" s="1"/>
  <c r="P40"/>
  <c r="O40"/>
  <c r="M40" s="1"/>
  <c r="P39"/>
  <c r="O39"/>
  <c r="K39" s="1"/>
  <c r="P38"/>
  <c r="O38"/>
  <c r="K38" s="1"/>
  <c r="P37"/>
  <c r="O37"/>
  <c r="P36"/>
  <c r="O36"/>
  <c r="P35"/>
  <c r="O35"/>
  <c r="N35" s="1"/>
  <c r="P34"/>
  <c r="O34"/>
  <c r="N34" s="1"/>
  <c r="P33"/>
  <c r="O33"/>
  <c r="N33" s="1"/>
  <c r="P32"/>
  <c r="O32"/>
  <c r="M32" s="1"/>
  <c r="P31"/>
  <c r="O31"/>
  <c r="N31" s="1"/>
  <c r="P30"/>
  <c r="O30"/>
  <c r="K30" s="1"/>
  <c r="P29"/>
  <c r="O29"/>
  <c r="P28"/>
  <c r="O28"/>
  <c r="P27"/>
  <c r="O27"/>
  <c r="N27" s="1"/>
  <c r="P26"/>
  <c r="O26"/>
  <c r="N26" s="1"/>
  <c r="P25"/>
  <c r="O25"/>
  <c r="N25" s="1"/>
  <c r="P24"/>
  <c r="O24"/>
  <c r="M24" s="1"/>
  <c r="P23"/>
  <c r="O23"/>
  <c r="N23" s="1"/>
  <c r="P22"/>
  <c r="O22"/>
  <c r="N22" s="1"/>
  <c r="P21"/>
  <c r="O21"/>
  <c r="N21" s="1"/>
  <c r="P20"/>
  <c r="O20"/>
  <c r="N20" s="1"/>
  <c r="P19"/>
  <c r="O19"/>
  <c r="L19" s="1"/>
  <c r="P18"/>
  <c r="O18"/>
  <c r="N18" s="1"/>
  <c r="P17"/>
  <c r="O17"/>
  <c r="N17" s="1"/>
  <c r="P16"/>
  <c r="O16"/>
  <c r="N16" s="1"/>
  <c r="P15"/>
  <c r="O15"/>
  <c r="N15" s="1"/>
  <c r="P14"/>
  <c r="O14"/>
  <c r="N14" s="1"/>
  <c r="P13"/>
  <c r="O13"/>
  <c r="N13" s="1"/>
  <c r="P12"/>
  <c r="O12"/>
  <c r="N12" s="1"/>
  <c r="P11"/>
  <c r="O11"/>
  <c r="P10"/>
  <c r="O10"/>
  <c r="N10" s="1"/>
  <c r="J6"/>
  <c r="A3"/>
  <c r="A2"/>
  <c r="P201" i="73"/>
  <c r="O201"/>
  <c r="N201" s="1"/>
  <c r="P200"/>
  <c r="O200"/>
  <c r="N200" s="1"/>
  <c r="P199"/>
  <c r="O199"/>
  <c r="N199" s="1"/>
  <c r="P198"/>
  <c r="O198"/>
  <c r="N198" s="1"/>
  <c r="P197"/>
  <c r="O197"/>
  <c r="N197" s="1"/>
  <c r="P196"/>
  <c r="O196"/>
  <c r="N196" s="1"/>
  <c r="P195"/>
  <c r="O195"/>
  <c r="N195" s="1"/>
  <c r="P194"/>
  <c r="O194"/>
  <c r="N194" s="1"/>
  <c r="P193"/>
  <c r="O193"/>
  <c r="N193" s="1"/>
  <c r="P192"/>
  <c r="O192"/>
  <c r="N192" s="1"/>
  <c r="P191"/>
  <c r="O191"/>
  <c r="N191" s="1"/>
  <c r="P190"/>
  <c r="O190"/>
  <c r="N190" s="1"/>
  <c r="P189"/>
  <c r="O189"/>
  <c r="N189" s="1"/>
  <c r="P99"/>
  <c r="O99"/>
  <c r="N99" s="1"/>
  <c r="P98"/>
  <c r="O98"/>
  <c r="N98" s="1"/>
  <c r="P97"/>
  <c r="O97"/>
  <c r="N97" s="1"/>
  <c r="P96"/>
  <c r="O96"/>
  <c r="N96" s="1"/>
  <c r="P95"/>
  <c r="O95"/>
  <c r="N95" s="1"/>
  <c r="P94"/>
  <c r="O94"/>
  <c r="N94" s="1"/>
  <c r="P93"/>
  <c r="O93"/>
  <c r="N93" s="1"/>
  <c r="P92"/>
  <c r="O92"/>
  <c r="N92" s="1"/>
  <c r="P91"/>
  <c r="O91"/>
  <c r="N91" s="1"/>
  <c r="P90"/>
  <c r="O90"/>
  <c r="N90" s="1"/>
  <c r="P89"/>
  <c r="O89"/>
  <c r="N89" s="1"/>
  <c r="P88"/>
  <c r="O88"/>
  <c r="N88" s="1"/>
  <c r="P87"/>
  <c r="O87"/>
  <c r="N87" s="1"/>
  <c r="P86"/>
  <c r="O86"/>
  <c r="N86" s="1"/>
  <c r="P85"/>
  <c r="O85"/>
  <c r="N85" s="1"/>
  <c r="P84"/>
  <c r="O84"/>
  <c r="N84" s="1"/>
  <c r="P83"/>
  <c r="O83"/>
  <c r="N83" s="1"/>
  <c r="P82"/>
  <c r="O82"/>
  <c r="N82" s="1"/>
  <c r="P81"/>
  <c r="O81"/>
  <c r="N81" s="1"/>
  <c r="P80"/>
  <c r="O80"/>
  <c r="N80" s="1"/>
  <c r="P79"/>
  <c r="O79"/>
  <c r="N79" s="1"/>
  <c r="P78"/>
  <c r="O78"/>
  <c r="N78" s="1"/>
  <c r="P77"/>
  <c r="O77"/>
  <c r="N77" s="1"/>
  <c r="P76"/>
  <c r="O76"/>
  <c r="N76" s="1"/>
  <c r="P75"/>
  <c r="O75"/>
  <c r="N75" s="1"/>
  <c r="P74"/>
  <c r="O74"/>
  <c r="N74" s="1"/>
  <c r="P73"/>
  <c r="O73"/>
  <c r="N73" s="1"/>
  <c r="P72"/>
  <c r="O72"/>
  <c r="N72" s="1"/>
  <c r="P71"/>
  <c r="O71"/>
  <c r="N71" s="1"/>
  <c r="P70"/>
  <c r="O70"/>
  <c r="N70" s="1"/>
  <c r="P69"/>
  <c r="O69"/>
  <c r="N69" s="1"/>
  <c r="P68"/>
  <c r="O68"/>
  <c r="N68" s="1"/>
  <c r="P67"/>
  <c r="O67"/>
  <c r="N67" s="1"/>
  <c r="P66"/>
  <c r="O66"/>
  <c r="N66" s="1"/>
  <c r="P65"/>
  <c r="O65"/>
  <c r="N65" s="1"/>
  <c r="P64"/>
  <c r="O64"/>
  <c r="N64" s="1"/>
  <c r="P63"/>
  <c r="O63"/>
  <c r="N63" s="1"/>
  <c r="P62"/>
  <c r="O62"/>
  <c r="N62" s="1"/>
  <c r="P61"/>
  <c r="O61"/>
  <c r="N61" s="1"/>
  <c r="P60"/>
  <c r="O60"/>
  <c r="N60" s="1"/>
  <c r="P59"/>
  <c r="O59"/>
  <c r="N59" s="1"/>
  <c r="P58"/>
  <c r="O58"/>
  <c r="N58" s="1"/>
  <c r="P57"/>
  <c r="O57"/>
  <c r="N57" s="1"/>
  <c r="P56"/>
  <c r="O56"/>
  <c r="N56" s="1"/>
  <c r="P55"/>
  <c r="O55"/>
  <c r="N55" s="1"/>
  <c r="P54"/>
  <c r="O54"/>
  <c r="N54" s="1"/>
  <c r="P53"/>
  <c r="O53"/>
  <c r="N53" s="1"/>
  <c r="P52"/>
  <c r="O52"/>
  <c r="N52" s="1"/>
  <c r="P51"/>
  <c r="O51"/>
  <c r="N51" s="1"/>
  <c r="P50"/>
  <c r="O50"/>
  <c r="N50" s="1"/>
  <c r="P49"/>
  <c r="O49"/>
  <c r="N49" s="1"/>
  <c r="P150"/>
  <c r="O150"/>
  <c r="N150" s="1"/>
  <c r="P149"/>
  <c r="O149"/>
  <c r="N149" s="1"/>
  <c r="P148"/>
  <c r="O148"/>
  <c r="N148" s="1"/>
  <c r="P147"/>
  <c r="O147"/>
  <c r="N147" s="1"/>
  <c r="P146"/>
  <c r="O146"/>
  <c r="N146" s="1"/>
  <c r="P145"/>
  <c r="O145"/>
  <c r="N145" s="1"/>
  <c r="P144"/>
  <c r="O144"/>
  <c r="N144" s="1"/>
  <c r="P143"/>
  <c r="O143"/>
  <c r="N143" s="1"/>
  <c r="P142"/>
  <c r="O142"/>
  <c r="N142" s="1"/>
  <c r="P141"/>
  <c r="O141"/>
  <c r="N141" s="1"/>
  <c r="P140"/>
  <c r="O140"/>
  <c r="N140" s="1"/>
  <c r="P139"/>
  <c r="O139"/>
  <c r="N139" s="1"/>
  <c r="P138"/>
  <c r="O138"/>
  <c r="N138" s="1"/>
  <c r="P137"/>
  <c r="O137"/>
  <c r="N137" s="1"/>
  <c r="P136"/>
  <c r="O136"/>
  <c r="N136" s="1"/>
  <c r="P135"/>
  <c r="O135"/>
  <c r="N135" s="1"/>
  <c r="P134"/>
  <c r="O134"/>
  <c r="N134" s="1"/>
  <c r="P133"/>
  <c r="O133"/>
  <c r="N133" s="1"/>
  <c r="P132"/>
  <c r="O132"/>
  <c r="N132" s="1"/>
  <c r="P131"/>
  <c r="O131"/>
  <c r="N131" s="1"/>
  <c r="P130"/>
  <c r="O130"/>
  <c r="N130" s="1"/>
  <c r="P129"/>
  <c r="O129"/>
  <c r="N129" s="1"/>
  <c r="P128"/>
  <c r="O128"/>
  <c r="N128" s="1"/>
  <c r="P127"/>
  <c r="O127"/>
  <c r="N127" s="1"/>
  <c r="P126"/>
  <c r="O126"/>
  <c r="N126" s="1"/>
  <c r="P125"/>
  <c r="O125"/>
  <c r="N125" s="1"/>
  <c r="P124"/>
  <c r="O124"/>
  <c r="N124" s="1"/>
  <c r="P123"/>
  <c r="O123"/>
  <c r="N123" s="1"/>
  <c r="P122"/>
  <c r="O122"/>
  <c r="N122" s="1"/>
  <c r="P121"/>
  <c r="O121"/>
  <c r="N121" s="1"/>
  <c r="P120"/>
  <c r="O120"/>
  <c r="N120" s="1"/>
  <c r="P119"/>
  <c r="O119"/>
  <c r="N119" s="1"/>
  <c r="P118"/>
  <c r="O118"/>
  <c r="N118" s="1"/>
  <c r="P117"/>
  <c r="O117"/>
  <c r="N117" s="1"/>
  <c r="P116"/>
  <c r="O116"/>
  <c r="N116" s="1"/>
  <c r="P115"/>
  <c r="O115"/>
  <c r="N115" s="1"/>
  <c r="P114"/>
  <c r="O114"/>
  <c r="N114" s="1"/>
  <c r="P113"/>
  <c r="O113"/>
  <c r="N113" s="1"/>
  <c r="P112"/>
  <c r="O112"/>
  <c r="N112" s="1"/>
  <c r="P111"/>
  <c r="O111"/>
  <c r="N111" s="1"/>
  <c r="P110"/>
  <c r="O110"/>
  <c r="N110" s="1"/>
  <c r="P109"/>
  <c r="O109"/>
  <c r="N109" s="1"/>
  <c r="P108"/>
  <c r="O108"/>
  <c r="N108" s="1"/>
  <c r="P107"/>
  <c r="O107"/>
  <c r="N107" s="1"/>
  <c r="P106"/>
  <c r="O106"/>
  <c r="N106" s="1"/>
  <c r="P105"/>
  <c r="O105"/>
  <c r="N105" s="1"/>
  <c r="P104"/>
  <c r="O104"/>
  <c r="N104" s="1"/>
  <c r="P103"/>
  <c r="O103"/>
  <c r="N103" s="1"/>
  <c r="P102"/>
  <c r="O102"/>
  <c r="N102" s="1"/>
  <c r="P101"/>
  <c r="O101"/>
  <c r="N101" s="1"/>
  <c r="P100"/>
  <c r="O100"/>
  <c r="N100" s="1"/>
  <c r="P214"/>
  <c r="O214"/>
  <c r="I214" s="1"/>
  <c r="P213"/>
  <c r="O213"/>
  <c r="I213" s="1"/>
  <c r="P212"/>
  <c r="O212"/>
  <c r="I212" s="1"/>
  <c r="P211"/>
  <c r="O211"/>
  <c r="N211" s="1"/>
  <c r="P210"/>
  <c r="O210"/>
  <c r="I210" s="1"/>
  <c r="P209"/>
  <c r="O209"/>
  <c r="I209" s="1"/>
  <c r="P208"/>
  <c r="O208"/>
  <c r="I208" s="1"/>
  <c r="P207"/>
  <c r="O207"/>
  <c r="N207" s="1"/>
  <c r="P206"/>
  <c r="O206"/>
  <c r="I206" s="1"/>
  <c r="P205"/>
  <c r="O205"/>
  <c r="N205" s="1"/>
  <c r="P204"/>
  <c r="O204"/>
  <c r="N204" s="1"/>
  <c r="P203"/>
  <c r="O203"/>
  <c r="J203" s="1"/>
  <c r="P202"/>
  <c r="O202"/>
  <c r="I202" s="1"/>
  <c r="P188"/>
  <c r="O188"/>
  <c r="N188" s="1"/>
  <c r="P187"/>
  <c r="O187"/>
  <c r="N187" s="1"/>
  <c r="P186"/>
  <c r="O186"/>
  <c r="I186" s="1"/>
  <c r="P185"/>
  <c r="O185"/>
  <c r="I185" s="1"/>
  <c r="P184"/>
  <c r="O184"/>
  <c r="N184" s="1"/>
  <c r="P183"/>
  <c r="O183"/>
  <c r="N183" s="1"/>
  <c r="P182"/>
  <c r="O182"/>
  <c r="M182" s="1"/>
  <c r="P181"/>
  <c r="O181"/>
  <c r="I181" s="1"/>
  <c r="P180"/>
  <c r="O180"/>
  <c r="N180" s="1"/>
  <c r="P179"/>
  <c r="O179"/>
  <c r="N179" s="1"/>
  <c r="P178"/>
  <c r="O178"/>
  <c r="M178" s="1"/>
  <c r="P177"/>
  <c r="O177"/>
  <c r="I177" s="1"/>
  <c r="P176"/>
  <c r="O176"/>
  <c r="N176" s="1"/>
  <c r="P175"/>
  <c r="O175"/>
  <c r="M175" s="1"/>
  <c r="P174"/>
  <c r="O174"/>
  <c r="M174" s="1"/>
  <c r="P173"/>
  <c r="O173"/>
  <c r="I173" s="1"/>
  <c r="P172"/>
  <c r="O172"/>
  <c r="N172" s="1"/>
  <c r="P171"/>
  <c r="O171"/>
  <c r="N171" s="1"/>
  <c r="P170"/>
  <c r="O170"/>
  <c r="I170" s="1"/>
  <c r="P169"/>
  <c r="O169"/>
  <c r="I169" s="1"/>
  <c r="P168"/>
  <c r="O168"/>
  <c r="N168" s="1"/>
  <c r="P167"/>
  <c r="O167"/>
  <c r="J167" s="1"/>
  <c r="P166"/>
  <c r="O166"/>
  <c r="M166" s="1"/>
  <c r="P165"/>
  <c r="O165"/>
  <c r="I165" s="1"/>
  <c r="P164"/>
  <c r="O164"/>
  <c r="N164" s="1"/>
  <c r="P163"/>
  <c r="O163"/>
  <c r="K163" s="1"/>
  <c r="P162"/>
  <c r="O162"/>
  <c r="I162" s="1"/>
  <c r="P161"/>
  <c r="O161"/>
  <c r="I161" s="1"/>
  <c r="P160"/>
  <c r="O160"/>
  <c r="N160" s="1"/>
  <c r="P159"/>
  <c r="O159"/>
  <c r="I159" s="1"/>
  <c r="P158"/>
  <c r="O158"/>
  <c r="I158" s="1"/>
  <c r="P157"/>
  <c r="O157"/>
  <c r="I157" s="1"/>
  <c r="P156"/>
  <c r="O156"/>
  <c r="N156" s="1"/>
  <c r="P155"/>
  <c r="O155"/>
  <c r="J155" s="1"/>
  <c r="P154"/>
  <c r="O154"/>
  <c r="I154" s="1"/>
  <c r="P153"/>
  <c r="O153"/>
  <c r="I153" s="1"/>
  <c r="P152"/>
  <c r="O152"/>
  <c r="N152" s="1"/>
  <c r="P151"/>
  <c r="O151"/>
  <c r="L151" s="1"/>
  <c r="P48"/>
  <c r="O48"/>
  <c r="I48" s="1"/>
  <c r="P47"/>
  <c r="O47"/>
  <c r="J47" s="1"/>
  <c r="P46"/>
  <c r="O46"/>
  <c r="N46" s="1"/>
  <c r="P45"/>
  <c r="O45"/>
  <c r="K45" s="1"/>
  <c r="P44"/>
  <c r="O44"/>
  <c r="M44" s="1"/>
  <c r="P43"/>
  <c r="O43"/>
  <c r="J43" s="1"/>
  <c r="P42"/>
  <c r="O42"/>
  <c r="N42" s="1"/>
  <c r="P41"/>
  <c r="O41"/>
  <c r="N41" s="1"/>
  <c r="P40"/>
  <c r="O40"/>
  <c r="I40" s="1"/>
  <c r="P39"/>
  <c r="O39"/>
  <c r="J39" s="1"/>
  <c r="P38"/>
  <c r="O38"/>
  <c r="N38" s="1"/>
  <c r="P37"/>
  <c r="O37"/>
  <c r="I37" s="1"/>
  <c r="P36"/>
  <c r="O36"/>
  <c r="I36" s="1"/>
  <c r="P35"/>
  <c r="O35"/>
  <c r="J35" s="1"/>
  <c r="P34"/>
  <c r="O34"/>
  <c r="N34" s="1"/>
  <c r="P33"/>
  <c r="O33"/>
  <c r="I33" s="1"/>
  <c r="P32"/>
  <c r="O32"/>
  <c r="K32" s="1"/>
  <c r="P31"/>
  <c r="O31"/>
  <c r="J31" s="1"/>
  <c r="P30"/>
  <c r="O30"/>
  <c r="I30" s="1"/>
  <c r="P29"/>
  <c r="O29"/>
  <c r="I29" s="1"/>
  <c r="P28"/>
  <c r="O28"/>
  <c r="I28" s="1"/>
  <c r="P27"/>
  <c r="O27"/>
  <c r="J27" s="1"/>
  <c r="P26"/>
  <c r="O26"/>
  <c r="M26" s="1"/>
  <c r="P25"/>
  <c r="O25"/>
  <c r="I25" s="1"/>
  <c r="P24"/>
  <c r="O24"/>
  <c r="I24" s="1"/>
  <c r="P23"/>
  <c r="O23"/>
  <c r="J23" s="1"/>
  <c r="P22"/>
  <c r="O22"/>
  <c r="L22" s="1"/>
  <c r="P21"/>
  <c r="O21"/>
  <c r="K21" s="1"/>
  <c r="P20"/>
  <c r="O20"/>
  <c r="I20" s="1"/>
  <c r="P19"/>
  <c r="O19"/>
  <c r="J19" s="1"/>
  <c r="P18"/>
  <c r="O18"/>
  <c r="L18" s="1"/>
  <c r="P17"/>
  <c r="O17"/>
  <c r="I17" s="1"/>
  <c r="P16"/>
  <c r="O16"/>
  <c r="I16" s="1"/>
  <c r="P15"/>
  <c r="O15"/>
  <c r="J15" s="1"/>
  <c r="P14"/>
  <c r="O14"/>
  <c r="L14" s="1"/>
  <c r="P13"/>
  <c r="O13"/>
  <c r="K13" s="1"/>
  <c r="P12"/>
  <c r="O12"/>
  <c r="I12" s="1"/>
  <c r="P11"/>
  <c r="O11"/>
  <c r="J11" s="1"/>
  <c r="P10"/>
  <c r="O10"/>
  <c r="L10" s="1"/>
  <c r="J6"/>
  <c r="A3"/>
  <c r="A2"/>
  <c r="C18" i="82" l="1"/>
  <c r="C15"/>
  <c r="C16"/>
  <c r="C19"/>
  <c r="C17"/>
  <c r="K56" i="75"/>
  <c r="L80"/>
  <c r="L55"/>
  <c r="M66"/>
  <c r="L95"/>
  <c r="L23"/>
  <c r="M17" i="73"/>
  <c r="K40" i="75"/>
  <c r="K55"/>
  <c r="K88"/>
  <c r="M26"/>
  <c r="M49"/>
  <c r="L161" i="73"/>
  <c r="J200"/>
  <c r="M13"/>
  <c r="N25"/>
  <c r="M40"/>
  <c r="L168"/>
  <c r="K10" i="75"/>
  <c r="K48"/>
  <c r="L56"/>
  <c r="M98"/>
  <c r="L105"/>
  <c r="L68" i="73"/>
  <c r="L10" i="75"/>
  <c r="L13"/>
  <c r="K41"/>
  <c r="L48"/>
  <c r="M105"/>
  <c r="M158" i="73"/>
  <c r="L31" i="75"/>
  <c r="N105"/>
  <c r="K18"/>
  <c r="M90"/>
  <c r="K39" i="73"/>
  <c r="K42"/>
  <c r="L18" i="75"/>
  <c r="L49"/>
  <c r="K80"/>
  <c r="L97"/>
  <c r="K12"/>
  <c r="K15"/>
  <c r="M34"/>
  <c r="L63"/>
  <c r="K72"/>
  <c r="L88"/>
  <c r="K25" i="73"/>
  <c r="L15" i="75"/>
  <c r="K20"/>
  <c r="K23"/>
  <c r="K104"/>
  <c r="I168" i="73"/>
  <c r="N9" i="76"/>
  <c r="I143" i="73"/>
  <c r="L41" i="75"/>
  <c r="K73"/>
  <c r="K81"/>
  <c r="K87"/>
  <c r="L56" i="73"/>
  <c r="I75"/>
  <c r="L16" i="75"/>
  <c r="L21"/>
  <c r="K33"/>
  <c r="M41"/>
  <c r="M58"/>
  <c r="L73"/>
  <c r="L81"/>
  <c r="L87"/>
  <c r="N173" i="73"/>
  <c r="I72"/>
  <c r="L24" i="75"/>
  <c r="L33"/>
  <c r="K65"/>
  <c r="M73"/>
  <c r="M81"/>
  <c r="L76" i="73"/>
  <c r="L65" i="75"/>
  <c r="M9" i="76"/>
  <c r="I9"/>
  <c r="K9"/>
  <c r="I60" i="75"/>
  <c r="J60"/>
  <c r="L60" i="73"/>
  <c r="J159"/>
  <c r="J72"/>
  <c r="M16" i="75"/>
  <c r="J16"/>
  <c r="I16"/>
  <c r="J24"/>
  <c r="I24"/>
  <c r="I34"/>
  <c r="J34"/>
  <c r="I46"/>
  <c r="J46"/>
  <c r="I49"/>
  <c r="J49"/>
  <c r="J56"/>
  <c r="I56"/>
  <c r="I66"/>
  <c r="J66"/>
  <c r="I78"/>
  <c r="J78"/>
  <c r="I81"/>
  <c r="J81"/>
  <c r="J88"/>
  <c r="I88"/>
  <c r="K97"/>
  <c r="I98"/>
  <c r="J98"/>
  <c r="J9" i="76"/>
  <c r="I29" i="75"/>
  <c r="J29"/>
  <c r="J43"/>
  <c r="I43"/>
  <c r="I61"/>
  <c r="J61"/>
  <c r="J63"/>
  <c r="I63"/>
  <c r="J75"/>
  <c r="I75"/>
  <c r="I93"/>
  <c r="J93"/>
  <c r="L72" i="73"/>
  <c r="I196"/>
  <c r="I127"/>
  <c r="J51"/>
  <c r="M10" i="75"/>
  <c r="I10"/>
  <c r="J10"/>
  <c r="L12"/>
  <c r="K17"/>
  <c r="M18"/>
  <c r="I18"/>
  <c r="J18"/>
  <c r="L20"/>
  <c r="K25"/>
  <c r="I26"/>
  <c r="J26"/>
  <c r="M33"/>
  <c r="I38"/>
  <c r="J38"/>
  <c r="L40"/>
  <c r="I41"/>
  <c r="J41"/>
  <c r="K47"/>
  <c r="J48"/>
  <c r="I48"/>
  <c r="M50"/>
  <c r="K57"/>
  <c r="I58"/>
  <c r="J58"/>
  <c r="M65"/>
  <c r="I70"/>
  <c r="J70"/>
  <c r="L72"/>
  <c r="I73"/>
  <c r="J73"/>
  <c r="K79"/>
  <c r="J80"/>
  <c r="I80"/>
  <c r="M82"/>
  <c r="K89"/>
  <c r="I90"/>
  <c r="J90"/>
  <c r="M97"/>
  <c r="I102"/>
  <c r="J102"/>
  <c r="L104"/>
  <c r="I105"/>
  <c r="J105"/>
  <c r="M11"/>
  <c r="I11"/>
  <c r="J11"/>
  <c r="J28"/>
  <c r="I28"/>
  <c r="J83"/>
  <c r="I83"/>
  <c r="I101"/>
  <c r="J101"/>
  <c r="M13"/>
  <c r="I13"/>
  <c r="J13"/>
  <c r="M21"/>
  <c r="I21"/>
  <c r="J21"/>
  <c r="I84"/>
  <c r="J84"/>
  <c r="J107"/>
  <c r="I107"/>
  <c r="K16" i="73"/>
  <c r="K161"/>
  <c r="K164"/>
  <c r="J195"/>
  <c r="I111"/>
  <c r="I51"/>
  <c r="K14" i="75"/>
  <c r="M15"/>
  <c r="J15"/>
  <c r="I15"/>
  <c r="L17"/>
  <c r="K22"/>
  <c r="M23"/>
  <c r="J23"/>
  <c r="I23"/>
  <c r="L25"/>
  <c r="K32"/>
  <c r="J35"/>
  <c r="I35"/>
  <c r="J44"/>
  <c r="I44"/>
  <c r="L47"/>
  <c r="I53"/>
  <c r="J53"/>
  <c r="J55"/>
  <c r="I55"/>
  <c r="L57"/>
  <c r="K64"/>
  <c r="I67"/>
  <c r="J67"/>
  <c r="J76"/>
  <c r="I76"/>
  <c r="L79"/>
  <c r="I85"/>
  <c r="J85"/>
  <c r="J87"/>
  <c r="I87"/>
  <c r="L89"/>
  <c r="K96"/>
  <c r="J99"/>
  <c r="I99"/>
  <c r="J108"/>
  <c r="I108"/>
  <c r="J31"/>
  <c r="I31"/>
  <c r="L84" i="73"/>
  <c r="I195"/>
  <c r="I91"/>
  <c r="K11" i="75"/>
  <c r="M12"/>
  <c r="J12"/>
  <c r="I12"/>
  <c r="L14"/>
  <c r="K19"/>
  <c r="M20"/>
  <c r="J20"/>
  <c r="I20"/>
  <c r="L22"/>
  <c r="M25"/>
  <c r="I30"/>
  <c r="J30"/>
  <c r="L32"/>
  <c r="I33"/>
  <c r="J33"/>
  <c r="J40"/>
  <c r="I40"/>
  <c r="M42"/>
  <c r="K49"/>
  <c r="I50"/>
  <c r="J50"/>
  <c r="M57"/>
  <c r="I62"/>
  <c r="J62"/>
  <c r="L64"/>
  <c r="I65"/>
  <c r="J65"/>
  <c r="J72"/>
  <c r="I72"/>
  <c r="M74"/>
  <c r="I82"/>
  <c r="J82"/>
  <c r="M89"/>
  <c r="I94"/>
  <c r="J94"/>
  <c r="L96"/>
  <c r="I97"/>
  <c r="J97"/>
  <c r="K103"/>
  <c r="J104"/>
  <c r="I104"/>
  <c r="M106"/>
  <c r="L9" i="76"/>
  <c r="I37" i="75"/>
  <c r="J37"/>
  <c r="I39"/>
  <c r="J39"/>
  <c r="J71"/>
  <c r="I71"/>
  <c r="J52"/>
  <c r="I52"/>
  <c r="L88" i="73"/>
  <c r="J192"/>
  <c r="J88"/>
  <c r="L11" i="75"/>
  <c r="K16"/>
  <c r="M17"/>
  <c r="I17"/>
  <c r="J17"/>
  <c r="K24"/>
  <c r="I27"/>
  <c r="J27"/>
  <c r="I36"/>
  <c r="J36"/>
  <c r="L39"/>
  <c r="I45"/>
  <c r="J45"/>
  <c r="J47"/>
  <c r="I47"/>
  <c r="J59"/>
  <c r="I59"/>
  <c r="J68"/>
  <c r="I68"/>
  <c r="L71"/>
  <c r="I77"/>
  <c r="J77"/>
  <c r="I79"/>
  <c r="J79"/>
  <c r="J91"/>
  <c r="I91"/>
  <c r="J100"/>
  <c r="I100"/>
  <c r="M19"/>
  <c r="I19"/>
  <c r="J19"/>
  <c r="I51"/>
  <c r="J51"/>
  <c r="I69"/>
  <c r="J69"/>
  <c r="J92"/>
  <c r="I92"/>
  <c r="J103"/>
  <c r="I103"/>
  <c r="J95"/>
  <c r="I95"/>
  <c r="K17" i="73"/>
  <c r="K20"/>
  <c r="L52"/>
  <c r="L92"/>
  <c r="I171"/>
  <c r="I88"/>
  <c r="N11" i="75"/>
  <c r="K13"/>
  <c r="M14"/>
  <c r="I14"/>
  <c r="J14"/>
  <c r="N19"/>
  <c r="K21"/>
  <c r="M22"/>
  <c r="I22"/>
  <c r="J22"/>
  <c r="I25"/>
  <c r="J25"/>
  <c r="K31"/>
  <c r="J32"/>
  <c r="I32"/>
  <c r="N39"/>
  <c r="I42"/>
  <c r="J42"/>
  <c r="N51"/>
  <c r="I54"/>
  <c r="J54"/>
  <c r="I57"/>
  <c r="J57"/>
  <c r="K63"/>
  <c r="J64"/>
  <c r="I64"/>
  <c r="N71"/>
  <c r="I74"/>
  <c r="J74"/>
  <c r="N83"/>
  <c r="I86"/>
  <c r="J86"/>
  <c r="I89"/>
  <c r="J89"/>
  <c r="K95"/>
  <c r="J96"/>
  <c r="I96"/>
  <c r="N103"/>
  <c r="I106"/>
  <c r="J106"/>
  <c r="J123" i="73"/>
  <c r="I123"/>
  <c r="I31"/>
  <c r="L42"/>
  <c r="L50"/>
  <c r="L53"/>
  <c r="L66"/>
  <c r="L69"/>
  <c r="L82"/>
  <c r="L85"/>
  <c r="L98"/>
  <c r="I200"/>
  <c r="I192"/>
  <c r="J135"/>
  <c r="J119"/>
  <c r="J99"/>
  <c r="J83"/>
  <c r="J67"/>
  <c r="N24" i="75"/>
  <c r="K29"/>
  <c r="L30"/>
  <c r="M31"/>
  <c r="N32"/>
  <c r="K37"/>
  <c r="L38"/>
  <c r="M39"/>
  <c r="N40"/>
  <c r="K45"/>
  <c r="L46"/>
  <c r="M47"/>
  <c r="N48"/>
  <c r="K53"/>
  <c r="L54"/>
  <c r="M55"/>
  <c r="N56"/>
  <c r="K61"/>
  <c r="L62"/>
  <c r="M63"/>
  <c r="N64"/>
  <c r="K69"/>
  <c r="L70"/>
  <c r="M71"/>
  <c r="N72"/>
  <c r="K77"/>
  <c r="L78"/>
  <c r="M79"/>
  <c r="N80"/>
  <c r="K85"/>
  <c r="L86"/>
  <c r="M87"/>
  <c r="N88"/>
  <c r="K93"/>
  <c r="L94"/>
  <c r="M95"/>
  <c r="N96"/>
  <c r="K101"/>
  <c r="L102"/>
  <c r="M103"/>
  <c r="N104"/>
  <c r="I164" i="73"/>
  <c r="I107"/>
  <c r="K169"/>
  <c r="J199"/>
  <c r="J191"/>
  <c r="I151"/>
  <c r="I135"/>
  <c r="I119"/>
  <c r="I99"/>
  <c r="I83"/>
  <c r="I67"/>
  <c r="K28" i="75"/>
  <c r="L29"/>
  <c r="M30"/>
  <c r="K36"/>
  <c r="L37"/>
  <c r="M38"/>
  <c r="K44"/>
  <c r="L45"/>
  <c r="M46"/>
  <c r="K52"/>
  <c r="L53"/>
  <c r="M54"/>
  <c r="K60"/>
  <c r="L61"/>
  <c r="M62"/>
  <c r="K68"/>
  <c r="L69"/>
  <c r="M70"/>
  <c r="K76"/>
  <c r="L77"/>
  <c r="M78"/>
  <c r="K84"/>
  <c r="L85"/>
  <c r="M86"/>
  <c r="K92"/>
  <c r="L93"/>
  <c r="M94"/>
  <c r="K100"/>
  <c r="L101"/>
  <c r="M102"/>
  <c r="K108"/>
  <c r="I103" i="73"/>
  <c r="L169"/>
  <c r="I199"/>
  <c r="I191"/>
  <c r="J147"/>
  <c r="J131"/>
  <c r="J115"/>
  <c r="J96"/>
  <c r="J80"/>
  <c r="I64"/>
  <c r="K27" i="75"/>
  <c r="L28"/>
  <c r="M29"/>
  <c r="N30"/>
  <c r="K35"/>
  <c r="L36"/>
  <c r="M37"/>
  <c r="N38"/>
  <c r="K43"/>
  <c r="L44"/>
  <c r="M45"/>
  <c r="N46"/>
  <c r="K51"/>
  <c r="L52"/>
  <c r="M53"/>
  <c r="N54"/>
  <c r="K59"/>
  <c r="L60"/>
  <c r="M61"/>
  <c r="N62"/>
  <c r="K67"/>
  <c r="L68"/>
  <c r="M69"/>
  <c r="N70"/>
  <c r="K75"/>
  <c r="L76"/>
  <c r="M77"/>
  <c r="N78"/>
  <c r="K83"/>
  <c r="L84"/>
  <c r="M85"/>
  <c r="N86"/>
  <c r="K91"/>
  <c r="L92"/>
  <c r="M93"/>
  <c r="N94"/>
  <c r="K99"/>
  <c r="L100"/>
  <c r="M101"/>
  <c r="N102"/>
  <c r="K107"/>
  <c r="L108"/>
  <c r="J139" i="73"/>
  <c r="I139"/>
  <c r="K24"/>
  <c r="K30"/>
  <c r="N153"/>
  <c r="M169"/>
  <c r="L64"/>
  <c r="L80"/>
  <c r="L96"/>
  <c r="J196"/>
  <c r="J171"/>
  <c r="I147"/>
  <c r="I131"/>
  <c r="I115"/>
  <c r="I96"/>
  <c r="I80"/>
  <c r="J59"/>
  <c r="K26" i="75"/>
  <c r="L27"/>
  <c r="M28"/>
  <c r="N29"/>
  <c r="K34"/>
  <c r="L35"/>
  <c r="M36"/>
  <c r="N37"/>
  <c r="K42"/>
  <c r="L43"/>
  <c r="M44"/>
  <c r="N45"/>
  <c r="K50"/>
  <c r="L51"/>
  <c r="M52"/>
  <c r="N53"/>
  <c r="K58"/>
  <c r="L59"/>
  <c r="M60"/>
  <c r="N61"/>
  <c r="K66"/>
  <c r="L67"/>
  <c r="M68"/>
  <c r="N69"/>
  <c r="K74"/>
  <c r="L75"/>
  <c r="M76"/>
  <c r="N77"/>
  <c r="K82"/>
  <c r="L83"/>
  <c r="M84"/>
  <c r="N85"/>
  <c r="K90"/>
  <c r="L91"/>
  <c r="M92"/>
  <c r="N93"/>
  <c r="K98"/>
  <c r="L99"/>
  <c r="M100"/>
  <c r="N101"/>
  <c r="K106"/>
  <c r="L107"/>
  <c r="M108"/>
  <c r="K12" i="73"/>
  <c r="M21"/>
  <c r="M27"/>
  <c r="L34"/>
  <c r="N169"/>
  <c r="L58"/>
  <c r="L61"/>
  <c r="L74"/>
  <c r="L77"/>
  <c r="L90"/>
  <c r="L93"/>
  <c r="J143"/>
  <c r="J127"/>
  <c r="J111"/>
  <c r="J91"/>
  <c r="J75"/>
  <c r="I59"/>
  <c r="L26" i="75"/>
  <c r="M27"/>
  <c r="N28"/>
  <c r="L34"/>
  <c r="M35"/>
  <c r="N36"/>
  <c r="L42"/>
  <c r="M43"/>
  <c r="N44"/>
  <c r="L50"/>
  <c r="M51"/>
  <c r="N52"/>
  <c r="L58"/>
  <c r="M59"/>
  <c r="N60"/>
  <c r="L66"/>
  <c r="M67"/>
  <c r="N68"/>
  <c r="L74"/>
  <c r="M75"/>
  <c r="N76"/>
  <c r="L82"/>
  <c r="M83"/>
  <c r="N84"/>
  <c r="L90"/>
  <c r="M91"/>
  <c r="N92"/>
  <c r="L98"/>
  <c r="M99"/>
  <c r="N100"/>
  <c r="L106"/>
  <c r="M107"/>
  <c r="N108"/>
  <c r="I203" i="73"/>
  <c r="I179"/>
  <c r="I87"/>
  <c r="I79"/>
  <c r="I63"/>
  <c r="I55"/>
  <c r="I47"/>
  <c r="I43"/>
  <c r="I39"/>
  <c r="I35"/>
  <c r="I27"/>
  <c r="I23"/>
  <c r="I19"/>
  <c r="I15"/>
  <c r="I11"/>
  <c r="M14"/>
  <c r="M22"/>
  <c r="M48"/>
  <c r="L153"/>
  <c r="K156"/>
  <c r="N161"/>
  <c r="K173"/>
  <c r="J214"/>
  <c r="J210"/>
  <c r="J206"/>
  <c r="J202"/>
  <c r="J198"/>
  <c r="J194"/>
  <c r="J190"/>
  <c r="J186"/>
  <c r="J182"/>
  <c r="J178"/>
  <c r="J174"/>
  <c r="J170"/>
  <c r="J166"/>
  <c r="J162"/>
  <c r="J158"/>
  <c r="J154"/>
  <c r="J150"/>
  <c r="J146"/>
  <c r="J142"/>
  <c r="J138"/>
  <c r="J134"/>
  <c r="J130"/>
  <c r="J126"/>
  <c r="J122"/>
  <c r="J118"/>
  <c r="J114"/>
  <c r="J110"/>
  <c r="J106"/>
  <c r="J102"/>
  <c r="J98"/>
  <c r="J94"/>
  <c r="J90"/>
  <c r="J86"/>
  <c r="J82"/>
  <c r="J78"/>
  <c r="J74"/>
  <c r="J70"/>
  <c r="J66"/>
  <c r="J62"/>
  <c r="J58"/>
  <c r="J54"/>
  <c r="J50"/>
  <c r="J46"/>
  <c r="J42"/>
  <c r="J38"/>
  <c r="J34"/>
  <c r="J30"/>
  <c r="J26"/>
  <c r="J22"/>
  <c r="J18"/>
  <c r="J14"/>
  <c r="I207"/>
  <c r="I183"/>
  <c r="I175"/>
  <c r="I167"/>
  <c r="I155"/>
  <c r="L51"/>
  <c r="L59"/>
  <c r="L67"/>
  <c r="L75"/>
  <c r="L83"/>
  <c r="L91"/>
  <c r="L99"/>
  <c r="I198"/>
  <c r="I194"/>
  <c r="I190"/>
  <c r="I182"/>
  <c r="I178"/>
  <c r="I174"/>
  <c r="I166"/>
  <c r="I150"/>
  <c r="I146"/>
  <c r="I142"/>
  <c r="I138"/>
  <c r="I134"/>
  <c r="I130"/>
  <c r="I126"/>
  <c r="I122"/>
  <c r="I118"/>
  <c r="I114"/>
  <c r="I110"/>
  <c r="I106"/>
  <c r="I102"/>
  <c r="I98"/>
  <c r="I94"/>
  <c r="I90"/>
  <c r="I86"/>
  <c r="I82"/>
  <c r="I78"/>
  <c r="I74"/>
  <c r="I70"/>
  <c r="I66"/>
  <c r="I62"/>
  <c r="I58"/>
  <c r="I54"/>
  <c r="I50"/>
  <c r="I46"/>
  <c r="I42"/>
  <c r="I38"/>
  <c r="I34"/>
  <c r="I26"/>
  <c r="I22"/>
  <c r="I18"/>
  <c r="I14"/>
  <c r="J10"/>
  <c r="I187"/>
  <c r="I163"/>
  <c r="I95"/>
  <c r="I71"/>
  <c r="M32"/>
  <c r="K35"/>
  <c r="L43"/>
  <c r="L54"/>
  <c r="L62"/>
  <c r="L70"/>
  <c r="L78"/>
  <c r="L86"/>
  <c r="L94"/>
  <c r="J213"/>
  <c r="J209"/>
  <c r="J205"/>
  <c r="J201"/>
  <c r="J197"/>
  <c r="J193"/>
  <c r="J189"/>
  <c r="J185"/>
  <c r="J181"/>
  <c r="J177"/>
  <c r="J173"/>
  <c r="J169"/>
  <c r="J165"/>
  <c r="J161"/>
  <c r="J157"/>
  <c r="J153"/>
  <c r="J149"/>
  <c r="J145"/>
  <c r="J141"/>
  <c r="J137"/>
  <c r="J133"/>
  <c r="J129"/>
  <c r="J125"/>
  <c r="J121"/>
  <c r="J117"/>
  <c r="J113"/>
  <c r="J109"/>
  <c r="J105"/>
  <c r="J101"/>
  <c r="J97"/>
  <c r="J93"/>
  <c r="J89"/>
  <c r="J85"/>
  <c r="J81"/>
  <c r="J77"/>
  <c r="J73"/>
  <c r="J69"/>
  <c r="J65"/>
  <c r="J61"/>
  <c r="J57"/>
  <c r="J53"/>
  <c r="J49"/>
  <c r="J45"/>
  <c r="J41"/>
  <c r="J37"/>
  <c r="J33"/>
  <c r="J29"/>
  <c r="J25"/>
  <c r="J21"/>
  <c r="J17"/>
  <c r="J13"/>
  <c r="I211"/>
  <c r="L35"/>
  <c r="N43"/>
  <c r="M157"/>
  <c r="L160"/>
  <c r="L49"/>
  <c r="L57"/>
  <c r="L65"/>
  <c r="L73"/>
  <c r="L81"/>
  <c r="L89"/>
  <c r="L97"/>
  <c r="I205"/>
  <c r="I201"/>
  <c r="I197"/>
  <c r="I193"/>
  <c r="I189"/>
  <c r="I149"/>
  <c r="I145"/>
  <c r="I141"/>
  <c r="I137"/>
  <c r="I133"/>
  <c r="I129"/>
  <c r="I125"/>
  <c r="I121"/>
  <c r="I117"/>
  <c r="I113"/>
  <c r="I109"/>
  <c r="I105"/>
  <c r="I101"/>
  <c r="I97"/>
  <c r="I93"/>
  <c r="I89"/>
  <c r="I85"/>
  <c r="I81"/>
  <c r="I77"/>
  <c r="I73"/>
  <c r="I69"/>
  <c r="I65"/>
  <c r="I61"/>
  <c r="I57"/>
  <c r="I53"/>
  <c r="I49"/>
  <c r="I45"/>
  <c r="I41"/>
  <c r="I21"/>
  <c r="I13"/>
  <c r="M10"/>
  <c r="M18"/>
  <c r="M35"/>
  <c r="K47"/>
  <c r="J212"/>
  <c r="J208"/>
  <c r="J204"/>
  <c r="J188"/>
  <c r="J184"/>
  <c r="J180"/>
  <c r="J176"/>
  <c r="J172"/>
  <c r="J168"/>
  <c r="J164"/>
  <c r="J160"/>
  <c r="J156"/>
  <c r="J152"/>
  <c r="J148"/>
  <c r="J144"/>
  <c r="J140"/>
  <c r="J136"/>
  <c r="J132"/>
  <c r="J128"/>
  <c r="J124"/>
  <c r="J120"/>
  <c r="J116"/>
  <c r="J112"/>
  <c r="J108"/>
  <c r="J104"/>
  <c r="J100"/>
  <c r="J92"/>
  <c r="J84"/>
  <c r="J76"/>
  <c r="J68"/>
  <c r="J64"/>
  <c r="J60"/>
  <c r="J56"/>
  <c r="J52"/>
  <c r="J48"/>
  <c r="J44"/>
  <c r="J40"/>
  <c r="J36"/>
  <c r="J32"/>
  <c r="J28"/>
  <c r="J24"/>
  <c r="J20"/>
  <c r="J16"/>
  <c r="J12"/>
  <c r="N35"/>
  <c r="M47"/>
  <c r="L152"/>
  <c r="L55"/>
  <c r="L63"/>
  <c r="L71"/>
  <c r="L79"/>
  <c r="L87"/>
  <c r="L95"/>
  <c r="I204"/>
  <c r="I188"/>
  <c r="I184"/>
  <c r="I180"/>
  <c r="I176"/>
  <c r="I172"/>
  <c r="I160"/>
  <c r="I156"/>
  <c r="I152"/>
  <c r="I148"/>
  <c r="I144"/>
  <c r="I140"/>
  <c r="I136"/>
  <c r="I132"/>
  <c r="I128"/>
  <c r="I124"/>
  <c r="I120"/>
  <c r="I116"/>
  <c r="I112"/>
  <c r="I108"/>
  <c r="I104"/>
  <c r="I100"/>
  <c r="I92"/>
  <c r="I84"/>
  <c r="I76"/>
  <c r="I68"/>
  <c r="I60"/>
  <c r="I56"/>
  <c r="I52"/>
  <c r="I44"/>
  <c r="I32"/>
  <c r="I10"/>
  <c r="J211"/>
  <c r="J207"/>
  <c r="J187"/>
  <c r="J183"/>
  <c r="J179"/>
  <c r="J175"/>
  <c r="J163"/>
  <c r="J151"/>
  <c r="J107"/>
  <c r="J103"/>
  <c r="J95"/>
  <c r="J87"/>
  <c r="J79"/>
  <c r="J71"/>
  <c r="J63"/>
  <c r="J55"/>
  <c r="K189"/>
  <c r="K190"/>
  <c r="K191"/>
  <c r="K192"/>
  <c r="K193"/>
  <c r="K194"/>
  <c r="K195"/>
  <c r="K196"/>
  <c r="K197"/>
  <c r="K198"/>
  <c r="K199"/>
  <c r="K200"/>
  <c r="K201"/>
  <c r="L176"/>
  <c r="L189"/>
  <c r="L190"/>
  <c r="L191"/>
  <c r="L192"/>
  <c r="L193"/>
  <c r="L194"/>
  <c r="L195"/>
  <c r="L196"/>
  <c r="L197"/>
  <c r="L198"/>
  <c r="L199"/>
  <c r="L200"/>
  <c r="L201"/>
  <c r="M189"/>
  <c r="M190"/>
  <c r="M191"/>
  <c r="M192"/>
  <c r="M193"/>
  <c r="M194"/>
  <c r="M195"/>
  <c r="M196"/>
  <c r="M197"/>
  <c r="M198"/>
  <c r="M199"/>
  <c r="M200"/>
  <c r="M201"/>
  <c r="K213"/>
  <c r="K181"/>
  <c r="M213"/>
  <c r="K184"/>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L205"/>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K209"/>
  <c r="M209"/>
  <c r="M186"/>
  <c r="K176"/>
  <c r="M181"/>
  <c r="L184"/>
  <c r="M202"/>
  <c r="M205"/>
  <c r="K208"/>
  <c r="N209"/>
  <c r="K212"/>
  <c r="N213"/>
  <c r="L208"/>
  <c r="L212"/>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M208"/>
  <c r="M212"/>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K180"/>
  <c r="L185"/>
  <c r="M206"/>
  <c r="N208"/>
  <c r="M210"/>
  <c r="N212"/>
  <c r="M214"/>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L177"/>
  <c r="L180"/>
  <c r="N185"/>
  <c r="K188"/>
  <c r="L188"/>
  <c r="N10"/>
  <c r="L13"/>
  <c r="N14"/>
  <c r="L17"/>
  <c r="N18"/>
  <c r="L21"/>
  <c r="N22"/>
  <c r="L25"/>
  <c r="N27"/>
  <c r="L30"/>
  <c r="M36"/>
  <c r="K43"/>
  <c r="L47"/>
  <c r="M153"/>
  <c r="N157"/>
  <c r="K160"/>
  <c r="L164"/>
  <c r="M170"/>
  <c r="K177"/>
  <c r="L181"/>
  <c r="M185"/>
  <c r="N202"/>
  <c r="K205"/>
  <c r="N206"/>
  <c r="L209"/>
  <c r="N210"/>
  <c r="L213"/>
  <c r="N214"/>
  <c r="L12"/>
  <c r="N13"/>
  <c r="L16"/>
  <c r="N17"/>
  <c r="L20"/>
  <c r="N21"/>
  <c r="L24"/>
  <c r="L39"/>
  <c r="M43"/>
  <c r="N47"/>
  <c r="K152"/>
  <c r="L156"/>
  <c r="M162"/>
  <c r="L173"/>
  <c r="M177"/>
  <c r="N181"/>
  <c r="K11"/>
  <c r="M12"/>
  <c r="K15"/>
  <c r="M16"/>
  <c r="K19"/>
  <c r="M20"/>
  <c r="K23"/>
  <c r="M24"/>
  <c r="K31"/>
  <c r="M39"/>
  <c r="K46"/>
  <c r="K165"/>
  <c r="M173"/>
  <c r="N177"/>
  <c r="M203"/>
  <c r="K207"/>
  <c r="K211"/>
  <c r="L11"/>
  <c r="N12"/>
  <c r="L15"/>
  <c r="N16"/>
  <c r="L19"/>
  <c r="N20"/>
  <c r="L23"/>
  <c r="N24"/>
  <c r="L31"/>
  <c r="N39"/>
  <c r="L46"/>
  <c r="M154"/>
  <c r="L165"/>
  <c r="L207"/>
  <c r="L211"/>
  <c r="K10"/>
  <c r="M11"/>
  <c r="K14"/>
  <c r="K18"/>
  <c r="M19"/>
  <c r="K22"/>
  <c r="M23"/>
  <c r="M31"/>
  <c r="K38"/>
  <c r="K157"/>
  <c r="M165"/>
  <c r="K172"/>
  <c r="K202"/>
  <c r="K206"/>
  <c r="M207"/>
  <c r="K210"/>
  <c r="M211"/>
  <c r="K214"/>
  <c r="M15"/>
  <c r="N11"/>
  <c r="N15"/>
  <c r="N19"/>
  <c r="N23"/>
  <c r="N31"/>
  <c r="K34"/>
  <c r="L38"/>
  <c r="K153"/>
  <c r="L157"/>
  <c r="M161"/>
  <c r="N165"/>
  <c r="K168"/>
  <c r="L172"/>
  <c r="K185"/>
  <c r="L202"/>
  <c r="L206"/>
  <c r="L210"/>
  <c r="L214"/>
  <c r="K28"/>
  <c r="L29"/>
  <c r="M30"/>
  <c r="K33"/>
  <c r="M34"/>
  <c r="K37"/>
  <c r="M38"/>
  <c r="K41"/>
  <c r="M42"/>
  <c r="M46"/>
  <c r="K151"/>
  <c r="M152"/>
  <c r="K155"/>
  <c r="M156"/>
  <c r="K159"/>
  <c r="M160"/>
  <c r="M164"/>
  <c r="K167"/>
  <c r="M168"/>
  <c r="K171"/>
  <c r="M172"/>
  <c r="K175"/>
  <c r="M176"/>
  <c r="K179"/>
  <c r="M180"/>
  <c r="K183"/>
  <c r="M184"/>
  <c r="K187"/>
  <c r="M188"/>
  <c r="K204"/>
  <c r="K27"/>
  <c r="L28"/>
  <c r="M29"/>
  <c r="N30"/>
  <c r="L33"/>
  <c r="L37"/>
  <c r="L41"/>
  <c r="L45"/>
  <c r="L155"/>
  <c r="L159"/>
  <c r="L163"/>
  <c r="L167"/>
  <c r="L171"/>
  <c r="L175"/>
  <c r="L179"/>
  <c r="L183"/>
  <c r="L187"/>
  <c r="L204"/>
  <c r="K29"/>
  <c r="K26"/>
  <c r="L27"/>
  <c r="M28"/>
  <c r="N29"/>
  <c r="M33"/>
  <c r="K36"/>
  <c r="M37"/>
  <c r="K40"/>
  <c r="M41"/>
  <c r="K44"/>
  <c r="M45"/>
  <c r="K48"/>
  <c r="M151"/>
  <c r="K154"/>
  <c r="M155"/>
  <c r="K158"/>
  <c r="M159"/>
  <c r="K162"/>
  <c r="M163"/>
  <c r="K166"/>
  <c r="M167"/>
  <c r="K170"/>
  <c r="M171"/>
  <c r="K174"/>
  <c r="K178"/>
  <c r="M179"/>
  <c r="K182"/>
  <c r="M183"/>
  <c r="K186"/>
  <c r="M187"/>
  <c r="K203"/>
  <c r="M204"/>
  <c r="L26"/>
  <c r="N28"/>
  <c r="L32"/>
  <c r="N33"/>
  <c r="L36"/>
  <c r="N37"/>
  <c r="L40"/>
  <c r="L44"/>
  <c r="N45"/>
  <c r="L48"/>
  <c r="N151"/>
  <c r="L154"/>
  <c r="N155"/>
  <c r="L158"/>
  <c r="N159"/>
  <c r="L162"/>
  <c r="N163"/>
  <c r="L166"/>
  <c r="N167"/>
  <c r="L170"/>
  <c r="L174"/>
  <c r="N175"/>
  <c r="L178"/>
  <c r="L182"/>
  <c r="L186"/>
  <c r="L203"/>
  <c r="M25"/>
  <c r="N26"/>
  <c r="N32"/>
  <c r="N36"/>
  <c r="N40"/>
  <c r="N44"/>
  <c r="N48"/>
  <c r="N154"/>
  <c r="N158"/>
  <c r="N162"/>
  <c r="N166"/>
  <c r="N170"/>
  <c r="N174"/>
  <c r="N178"/>
  <c r="N182"/>
  <c r="N186"/>
  <c r="N203"/>
  <c r="C14" i="82" l="1"/>
  <c r="C13"/>
  <c r="J9" i="75"/>
  <c r="K9"/>
  <c r="N9"/>
  <c r="M9"/>
  <c r="L9"/>
  <c r="I9"/>
  <c r="M9" i="73"/>
  <c r="I9"/>
  <c r="L9"/>
  <c r="N9"/>
  <c r="K9"/>
  <c r="J9"/>
  <c r="C11" i="82" l="1"/>
  <c r="C12"/>
  <c r="A3" i="25" l="1"/>
  <c r="A2"/>
  <c r="A3" i="24"/>
  <c r="A2"/>
  <c r="A3" i="23"/>
  <c r="A2"/>
  <c r="A3" i="1"/>
  <c r="A2"/>
  <c r="A3" i="19"/>
  <c r="A2"/>
  <c r="A3" i="45"/>
  <c r="A2"/>
  <c r="A3" i="16"/>
  <c r="A2"/>
  <c r="J259" i="19" l="1"/>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J259" i="45"/>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J109"/>
  <c r="I109"/>
  <c r="J259" i="16" l="1"/>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J109"/>
  <c r="I109"/>
  <c r="M9" i="25" l="1"/>
  <c r="N11"/>
  <c r="K11" s="1"/>
  <c r="O1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2"/>
  <c r="L6"/>
  <c r="N260" i="24"/>
  <c r="M260"/>
  <c r="K260" s="1"/>
  <c r="N259"/>
  <c r="M259"/>
  <c r="K259" s="1"/>
  <c r="N258"/>
  <c r="M258"/>
  <c r="K258" s="1"/>
  <c r="N257"/>
  <c r="M257"/>
  <c r="K257" s="1"/>
  <c r="N256"/>
  <c r="M256"/>
  <c r="K256" s="1"/>
  <c r="N255"/>
  <c r="M255"/>
  <c r="K255" s="1"/>
  <c r="N254"/>
  <c r="M254"/>
  <c r="K254" s="1"/>
  <c r="N253"/>
  <c r="M253"/>
  <c r="K253" s="1"/>
  <c r="N252"/>
  <c r="M252"/>
  <c r="K252" s="1"/>
  <c r="N251"/>
  <c r="M251"/>
  <c r="K251" s="1"/>
  <c r="N250"/>
  <c r="M250"/>
  <c r="K250" s="1"/>
  <c r="N249"/>
  <c r="M249"/>
  <c r="K249" s="1"/>
  <c r="N248"/>
  <c r="M248"/>
  <c r="K248" s="1"/>
  <c r="N247"/>
  <c r="M247"/>
  <c r="K247" s="1"/>
  <c r="N246"/>
  <c r="M246"/>
  <c r="K246" s="1"/>
  <c r="N245"/>
  <c r="M245"/>
  <c r="K245" s="1"/>
  <c r="N244"/>
  <c r="M244"/>
  <c r="K244" s="1"/>
  <c r="N243"/>
  <c r="M243"/>
  <c r="K243" s="1"/>
  <c r="N242"/>
  <c r="M242"/>
  <c r="K242" s="1"/>
  <c r="N241"/>
  <c r="M241"/>
  <c r="K241" s="1"/>
  <c r="N240"/>
  <c r="M240"/>
  <c r="K240" s="1"/>
  <c r="N239"/>
  <c r="M239"/>
  <c r="K239" s="1"/>
  <c r="N238"/>
  <c r="M238"/>
  <c r="K238" s="1"/>
  <c r="N237"/>
  <c r="M237"/>
  <c r="K237" s="1"/>
  <c r="N236"/>
  <c r="M236"/>
  <c r="K236" s="1"/>
  <c r="N235"/>
  <c r="M235"/>
  <c r="K235" s="1"/>
  <c r="N234"/>
  <c r="M234"/>
  <c r="K234" s="1"/>
  <c r="N233"/>
  <c r="M233"/>
  <c r="K233" s="1"/>
  <c r="N232"/>
  <c r="M232"/>
  <c r="K232" s="1"/>
  <c r="N231"/>
  <c r="M231"/>
  <c r="K231" s="1"/>
  <c r="N230"/>
  <c r="M230"/>
  <c r="K230" s="1"/>
  <c r="N229"/>
  <c r="M229"/>
  <c r="K229" s="1"/>
  <c r="N228"/>
  <c r="M228"/>
  <c r="K228" s="1"/>
  <c r="N227"/>
  <c r="M227"/>
  <c r="K227" s="1"/>
  <c r="N226"/>
  <c r="M226"/>
  <c r="K226" s="1"/>
  <c r="N225"/>
  <c r="M225"/>
  <c r="K225" s="1"/>
  <c r="N224"/>
  <c r="M224"/>
  <c r="K224" s="1"/>
  <c r="N223"/>
  <c r="M223"/>
  <c r="K223" s="1"/>
  <c r="N222"/>
  <c r="M222"/>
  <c r="K222" s="1"/>
  <c r="N221"/>
  <c r="M221"/>
  <c r="K221" s="1"/>
  <c r="N220"/>
  <c r="M220"/>
  <c r="K220" s="1"/>
  <c r="N219"/>
  <c r="M219"/>
  <c r="K219" s="1"/>
  <c r="N218"/>
  <c r="M218"/>
  <c r="K218" s="1"/>
  <c r="N217"/>
  <c r="M217"/>
  <c r="K217" s="1"/>
  <c r="N216"/>
  <c r="M216"/>
  <c r="K216" s="1"/>
  <c r="N215"/>
  <c r="M215"/>
  <c r="K215" s="1"/>
  <c r="N214"/>
  <c r="M214"/>
  <c r="K214" s="1"/>
  <c r="N213"/>
  <c r="M213"/>
  <c r="K213" s="1"/>
  <c r="N212"/>
  <c r="M212"/>
  <c r="K212" s="1"/>
  <c r="N211"/>
  <c r="M211"/>
  <c r="K211" s="1"/>
  <c r="N210"/>
  <c r="M210"/>
  <c r="K210" s="1"/>
  <c r="N209"/>
  <c r="M209"/>
  <c r="K209" s="1"/>
  <c r="N208"/>
  <c r="M208"/>
  <c r="K208" s="1"/>
  <c r="N207"/>
  <c r="M207"/>
  <c r="K207" s="1"/>
  <c r="N206"/>
  <c r="M206"/>
  <c r="K206" s="1"/>
  <c r="N205"/>
  <c r="M205"/>
  <c r="K205" s="1"/>
  <c r="N204"/>
  <c r="M204"/>
  <c r="K204" s="1"/>
  <c r="N203"/>
  <c r="M203"/>
  <c r="K203" s="1"/>
  <c r="N202"/>
  <c r="M202"/>
  <c r="K202" s="1"/>
  <c r="N201"/>
  <c r="M201"/>
  <c r="K201" s="1"/>
  <c r="N200"/>
  <c r="M200"/>
  <c r="K200" s="1"/>
  <c r="N199"/>
  <c r="M199"/>
  <c r="K199" s="1"/>
  <c r="N198"/>
  <c r="M198"/>
  <c r="K198" s="1"/>
  <c r="N197"/>
  <c r="M197"/>
  <c r="K197" s="1"/>
  <c r="N196"/>
  <c r="M196"/>
  <c r="K196" s="1"/>
  <c r="N195"/>
  <c r="M195"/>
  <c r="K195" s="1"/>
  <c r="N194"/>
  <c r="M194"/>
  <c r="K194" s="1"/>
  <c r="N193"/>
  <c r="M193"/>
  <c r="K193" s="1"/>
  <c r="N192"/>
  <c r="M192"/>
  <c r="K192" s="1"/>
  <c r="N191"/>
  <c r="M191"/>
  <c r="K191" s="1"/>
  <c r="N190"/>
  <c r="M190"/>
  <c r="K190" s="1"/>
  <c r="N189"/>
  <c r="M189"/>
  <c r="K189" s="1"/>
  <c r="N188"/>
  <c r="M188"/>
  <c r="K188" s="1"/>
  <c r="N187"/>
  <c r="M187"/>
  <c r="K187" s="1"/>
  <c r="N186"/>
  <c r="M186"/>
  <c r="K186" s="1"/>
  <c r="N185"/>
  <c r="M185"/>
  <c r="K185" s="1"/>
  <c r="N184"/>
  <c r="M184"/>
  <c r="K184" s="1"/>
  <c r="N183"/>
  <c r="M183"/>
  <c r="K183" s="1"/>
  <c r="N182"/>
  <c r="M182"/>
  <c r="K182" s="1"/>
  <c r="N181"/>
  <c r="M181"/>
  <c r="K181" s="1"/>
  <c r="N180"/>
  <c r="M180"/>
  <c r="K180" s="1"/>
  <c r="N179"/>
  <c r="M179"/>
  <c r="K179" s="1"/>
  <c r="N178"/>
  <c r="M178"/>
  <c r="K178" s="1"/>
  <c r="N177"/>
  <c r="M177"/>
  <c r="K177" s="1"/>
  <c r="N176"/>
  <c r="M176"/>
  <c r="K176" s="1"/>
  <c r="N175"/>
  <c r="M175"/>
  <c r="K175" s="1"/>
  <c r="N174"/>
  <c r="M174"/>
  <c r="K174" s="1"/>
  <c r="N173"/>
  <c r="M173"/>
  <c r="K173" s="1"/>
  <c r="N172"/>
  <c r="M172"/>
  <c r="K172" s="1"/>
  <c r="N171"/>
  <c r="M171"/>
  <c r="K171" s="1"/>
  <c r="N170"/>
  <c r="M170"/>
  <c r="K170" s="1"/>
  <c r="N169"/>
  <c r="M169"/>
  <c r="K169" s="1"/>
  <c r="N168"/>
  <c r="M168"/>
  <c r="K168" s="1"/>
  <c r="N167"/>
  <c r="M167"/>
  <c r="K167" s="1"/>
  <c r="N166"/>
  <c r="M166"/>
  <c r="K166" s="1"/>
  <c r="N165"/>
  <c r="M165"/>
  <c r="K165" s="1"/>
  <c r="N164"/>
  <c r="M164"/>
  <c r="K164" s="1"/>
  <c r="N163"/>
  <c r="M163"/>
  <c r="K163" s="1"/>
  <c r="N162"/>
  <c r="M162"/>
  <c r="K162" s="1"/>
  <c r="N161"/>
  <c r="M161"/>
  <c r="K161" s="1"/>
  <c r="N160"/>
  <c r="M160"/>
  <c r="K160" s="1"/>
  <c r="N159"/>
  <c r="M159"/>
  <c r="K159" s="1"/>
  <c r="N158"/>
  <c r="M158"/>
  <c r="K158" s="1"/>
  <c r="N157"/>
  <c r="M157"/>
  <c r="K157" s="1"/>
  <c r="N156"/>
  <c r="M156"/>
  <c r="K156" s="1"/>
  <c r="N155"/>
  <c r="M155"/>
  <c r="K155" s="1"/>
  <c r="N154"/>
  <c r="M154"/>
  <c r="K154" s="1"/>
  <c r="N153"/>
  <c r="M153"/>
  <c r="K153" s="1"/>
  <c r="N152"/>
  <c r="M152"/>
  <c r="K152" s="1"/>
  <c r="N151"/>
  <c r="M151"/>
  <c r="K151" s="1"/>
  <c r="N150"/>
  <c r="M150"/>
  <c r="K150" s="1"/>
  <c r="N149"/>
  <c r="M149"/>
  <c r="K149" s="1"/>
  <c r="N148"/>
  <c r="M148"/>
  <c r="K148" s="1"/>
  <c r="N147"/>
  <c r="M147"/>
  <c r="K147" s="1"/>
  <c r="N146"/>
  <c r="M146"/>
  <c r="K146" s="1"/>
  <c r="N145"/>
  <c r="M145"/>
  <c r="K145" s="1"/>
  <c r="N144"/>
  <c r="M144"/>
  <c r="K144" s="1"/>
  <c r="N143"/>
  <c r="M143"/>
  <c r="K143" s="1"/>
  <c r="N142"/>
  <c r="M142"/>
  <c r="K142" s="1"/>
  <c r="N141"/>
  <c r="M141"/>
  <c r="K141" s="1"/>
  <c r="N140"/>
  <c r="M140"/>
  <c r="K140" s="1"/>
  <c r="N139"/>
  <c r="M139"/>
  <c r="K139" s="1"/>
  <c r="N138"/>
  <c r="M138"/>
  <c r="K138" s="1"/>
  <c r="N137"/>
  <c r="M137"/>
  <c r="K137" s="1"/>
  <c r="N136"/>
  <c r="M136"/>
  <c r="K136" s="1"/>
  <c r="N135"/>
  <c r="M135"/>
  <c r="K135" s="1"/>
  <c r="N134"/>
  <c r="M134"/>
  <c r="K134" s="1"/>
  <c r="N133"/>
  <c r="M133"/>
  <c r="K133" s="1"/>
  <c r="N132"/>
  <c r="M132"/>
  <c r="K132" s="1"/>
  <c r="N131"/>
  <c r="M131"/>
  <c r="K131" s="1"/>
  <c r="N130"/>
  <c r="M130"/>
  <c r="K130" s="1"/>
  <c r="N129"/>
  <c r="M129"/>
  <c r="K129" s="1"/>
  <c r="N128"/>
  <c r="M128"/>
  <c r="K128" s="1"/>
  <c r="N127"/>
  <c r="M127"/>
  <c r="K127" s="1"/>
  <c r="N126"/>
  <c r="M126"/>
  <c r="K126" s="1"/>
  <c r="N125"/>
  <c r="M125"/>
  <c r="K125" s="1"/>
  <c r="N124"/>
  <c r="M124"/>
  <c r="K124" s="1"/>
  <c r="N123"/>
  <c r="M123"/>
  <c r="K123" s="1"/>
  <c r="N122"/>
  <c r="M122"/>
  <c r="K122" s="1"/>
  <c r="N121"/>
  <c r="M121"/>
  <c r="K121" s="1"/>
  <c r="N120"/>
  <c r="M120"/>
  <c r="K120" s="1"/>
  <c r="N119"/>
  <c r="M119"/>
  <c r="K119" s="1"/>
  <c r="N118"/>
  <c r="M118"/>
  <c r="K118" s="1"/>
  <c r="N117"/>
  <c r="M117"/>
  <c r="K117" s="1"/>
  <c r="N116"/>
  <c r="M116"/>
  <c r="K116" s="1"/>
  <c r="N115"/>
  <c r="M115"/>
  <c r="K115" s="1"/>
  <c r="N114"/>
  <c r="M114"/>
  <c r="K114" s="1"/>
  <c r="N113"/>
  <c r="M113"/>
  <c r="K113" s="1"/>
  <c r="N112"/>
  <c r="M112"/>
  <c r="K112" s="1"/>
  <c r="N111"/>
  <c r="M111"/>
  <c r="K111" s="1"/>
  <c r="N110"/>
  <c r="M110"/>
  <c r="K110" s="1"/>
  <c r="N109"/>
  <c r="M109"/>
  <c r="K109" s="1"/>
  <c r="N108"/>
  <c r="M108"/>
  <c r="K108" s="1"/>
  <c r="N107"/>
  <c r="M107"/>
  <c r="K107" s="1"/>
  <c r="N106"/>
  <c r="M106"/>
  <c r="K106" s="1"/>
  <c r="N105"/>
  <c r="M105"/>
  <c r="K105" s="1"/>
  <c r="N104"/>
  <c r="M104"/>
  <c r="K104" s="1"/>
  <c r="N103"/>
  <c r="M103"/>
  <c r="K103" s="1"/>
  <c r="N102"/>
  <c r="M102"/>
  <c r="K102" s="1"/>
  <c r="N101"/>
  <c r="M101"/>
  <c r="K101" s="1"/>
  <c r="N100"/>
  <c r="M100"/>
  <c r="K100" s="1"/>
  <c r="N99"/>
  <c r="M99"/>
  <c r="K99" s="1"/>
  <c r="N98"/>
  <c r="M98"/>
  <c r="K98" s="1"/>
  <c r="N97"/>
  <c r="M97"/>
  <c r="K97" s="1"/>
  <c r="N96"/>
  <c r="M96"/>
  <c r="K96" s="1"/>
  <c r="N95"/>
  <c r="M95"/>
  <c r="K95" s="1"/>
  <c r="N94"/>
  <c r="M94"/>
  <c r="K94" s="1"/>
  <c r="N93"/>
  <c r="M93"/>
  <c r="K93" s="1"/>
  <c r="N92"/>
  <c r="M92"/>
  <c r="K92" s="1"/>
  <c r="N91"/>
  <c r="M91"/>
  <c r="K91" s="1"/>
  <c r="N90"/>
  <c r="M90"/>
  <c r="K90" s="1"/>
  <c r="N89"/>
  <c r="M89"/>
  <c r="K89" s="1"/>
  <c r="N88"/>
  <c r="M88"/>
  <c r="K88" s="1"/>
  <c r="N87"/>
  <c r="M87"/>
  <c r="K87" s="1"/>
  <c r="N86"/>
  <c r="M86"/>
  <c r="K86" s="1"/>
  <c r="N85"/>
  <c r="M85"/>
  <c r="K85" s="1"/>
  <c r="N84"/>
  <c r="M84"/>
  <c r="K84" s="1"/>
  <c r="N83"/>
  <c r="M83"/>
  <c r="K83" s="1"/>
  <c r="N82"/>
  <c r="M82"/>
  <c r="K82" s="1"/>
  <c r="N81"/>
  <c r="M81"/>
  <c r="K81" s="1"/>
  <c r="N80"/>
  <c r="M80"/>
  <c r="K80" s="1"/>
  <c r="N79"/>
  <c r="M79"/>
  <c r="K79" s="1"/>
  <c r="N78"/>
  <c r="M78"/>
  <c r="K78" s="1"/>
  <c r="N77"/>
  <c r="M77"/>
  <c r="K77" s="1"/>
  <c r="N76"/>
  <c r="M76"/>
  <c r="K76" s="1"/>
  <c r="N75"/>
  <c r="M75"/>
  <c r="K75" s="1"/>
  <c r="N74"/>
  <c r="M74"/>
  <c r="K74" s="1"/>
  <c r="N73"/>
  <c r="M73"/>
  <c r="K73" s="1"/>
  <c r="N72"/>
  <c r="M72"/>
  <c r="K72" s="1"/>
  <c r="N71"/>
  <c r="M71"/>
  <c r="K71" s="1"/>
  <c r="N70"/>
  <c r="M70"/>
  <c r="K70" s="1"/>
  <c r="N69"/>
  <c r="M69"/>
  <c r="K69" s="1"/>
  <c r="N68"/>
  <c r="M68"/>
  <c r="K68" s="1"/>
  <c r="N67"/>
  <c r="M67"/>
  <c r="K67" s="1"/>
  <c r="N66"/>
  <c r="M66"/>
  <c r="K66" s="1"/>
  <c r="N65"/>
  <c r="M65"/>
  <c r="K65" s="1"/>
  <c r="N64"/>
  <c r="M64"/>
  <c r="K64" s="1"/>
  <c r="N63"/>
  <c r="M63"/>
  <c r="K63" s="1"/>
  <c r="N62"/>
  <c r="M62"/>
  <c r="K62" s="1"/>
  <c r="N61"/>
  <c r="M61"/>
  <c r="K61" s="1"/>
  <c r="N60"/>
  <c r="M60"/>
  <c r="K60" s="1"/>
  <c r="N59"/>
  <c r="M59"/>
  <c r="K59" s="1"/>
  <c r="N58"/>
  <c r="M58"/>
  <c r="K58" s="1"/>
  <c r="N57"/>
  <c r="M57"/>
  <c r="K57" s="1"/>
  <c r="N56"/>
  <c r="M56"/>
  <c r="K56" s="1"/>
  <c r="N55"/>
  <c r="M55"/>
  <c r="K55" s="1"/>
  <c r="N54"/>
  <c r="M54"/>
  <c r="K54" s="1"/>
  <c r="N53"/>
  <c r="M53"/>
  <c r="K53" s="1"/>
  <c r="N52"/>
  <c r="M52"/>
  <c r="K52" s="1"/>
  <c r="N51"/>
  <c r="M51"/>
  <c r="K51" s="1"/>
  <c r="N50"/>
  <c r="M50"/>
  <c r="K50" s="1"/>
  <c r="N49"/>
  <c r="M49"/>
  <c r="K49" s="1"/>
  <c r="N48"/>
  <c r="M48"/>
  <c r="K48" s="1"/>
  <c r="N47"/>
  <c r="M47"/>
  <c r="K47" s="1"/>
  <c r="N46"/>
  <c r="M46"/>
  <c r="K46" s="1"/>
  <c r="N45"/>
  <c r="M45"/>
  <c r="K45" s="1"/>
  <c r="N44"/>
  <c r="M44"/>
  <c r="K44" s="1"/>
  <c r="N43"/>
  <c r="M43"/>
  <c r="K43" s="1"/>
  <c r="N42"/>
  <c r="M42"/>
  <c r="K42" s="1"/>
  <c r="N41"/>
  <c r="M41"/>
  <c r="K41" s="1"/>
  <c r="N40"/>
  <c r="M40"/>
  <c r="K40" s="1"/>
  <c r="N39"/>
  <c r="M39"/>
  <c r="K39" s="1"/>
  <c r="N38"/>
  <c r="M38"/>
  <c r="K38" s="1"/>
  <c r="N37"/>
  <c r="M37"/>
  <c r="K37" s="1"/>
  <c r="N36"/>
  <c r="M36"/>
  <c r="K36" s="1"/>
  <c r="N35"/>
  <c r="M35"/>
  <c r="K35" s="1"/>
  <c r="N34"/>
  <c r="M34"/>
  <c r="K34" s="1"/>
  <c r="N33"/>
  <c r="M33"/>
  <c r="K33" s="1"/>
  <c r="N32"/>
  <c r="M32"/>
  <c r="K32" s="1"/>
  <c r="N31"/>
  <c r="M31"/>
  <c r="K31" s="1"/>
  <c r="N30"/>
  <c r="M30"/>
  <c r="K30" s="1"/>
  <c r="N29"/>
  <c r="M29"/>
  <c r="K29" s="1"/>
  <c r="N28"/>
  <c r="M28"/>
  <c r="K28" s="1"/>
  <c r="N27"/>
  <c r="M27"/>
  <c r="K27" s="1"/>
  <c r="N26"/>
  <c r="M26"/>
  <c r="K26" s="1"/>
  <c r="N25"/>
  <c r="M25"/>
  <c r="K25" s="1"/>
  <c r="N24"/>
  <c r="M24"/>
  <c r="K24" s="1"/>
  <c r="N23"/>
  <c r="M23"/>
  <c r="K23" s="1"/>
  <c r="N22"/>
  <c r="M22"/>
  <c r="K22" s="1"/>
  <c r="N21"/>
  <c r="M21"/>
  <c r="K21" s="1"/>
  <c r="N20"/>
  <c r="M20"/>
  <c r="K20" s="1"/>
  <c r="N19"/>
  <c r="M19"/>
  <c r="K19" s="1"/>
  <c r="N18"/>
  <c r="M18"/>
  <c r="K18" s="1"/>
  <c r="N17"/>
  <c r="M17"/>
  <c r="K17" s="1"/>
  <c r="N16"/>
  <c r="M16"/>
  <c r="K16" s="1"/>
  <c r="N15"/>
  <c r="M15"/>
  <c r="K15" s="1"/>
  <c r="N11"/>
  <c r="M11"/>
  <c r="K11" s="1"/>
  <c r="N10"/>
  <c r="L6"/>
  <c r="R259" i="23"/>
  <c r="R258"/>
  <c r="R257"/>
  <c r="R256"/>
  <c r="R255"/>
  <c r="R254"/>
  <c r="R253"/>
  <c r="R252"/>
  <c r="R251"/>
  <c r="R250"/>
  <c r="R249"/>
  <c r="R248"/>
  <c r="R247"/>
  <c r="R246"/>
  <c r="R245"/>
  <c r="R244"/>
  <c r="R243"/>
  <c r="R242"/>
  <c r="R241"/>
  <c r="R240"/>
  <c r="R239"/>
  <c r="R238"/>
  <c r="R237"/>
  <c r="R236"/>
  <c r="R235"/>
  <c r="R234"/>
  <c r="R233"/>
  <c r="R232"/>
  <c r="R231"/>
  <c r="R230"/>
  <c r="R229"/>
  <c r="R228"/>
  <c r="R227"/>
  <c r="R226"/>
  <c r="R225"/>
  <c r="R224"/>
  <c r="R223"/>
  <c r="R222"/>
  <c r="R221"/>
  <c r="R220"/>
  <c r="R219"/>
  <c r="R218"/>
  <c r="R217"/>
  <c r="R216"/>
  <c r="R215"/>
  <c r="R214"/>
  <c r="R213"/>
  <c r="R212"/>
  <c r="R211"/>
  <c r="R210"/>
  <c r="R209"/>
  <c r="R208"/>
  <c r="R207"/>
  <c r="R206"/>
  <c r="R205"/>
  <c r="R204"/>
  <c r="R203"/>
  <c r="R202"/>
  <c r="R201"/>
  <c r="R200"/>
  <c r="R199"/>
  <c r="R198"/>
  <c r="R197"/>
  <c r="R196"/>
  <c r="R195"/>
  <c r="R194"/>
  <c r="R193"/>
  <c r="R192"/>
  <c r="R191"/>
  <c r="R190"/>
  <c r="R189"/>
  <c r="R188"/>
  <c r="R187"/>
  <c r="R186"/>
  <c r="R185"/>
  <c r="R184"/>
  <c r="R183"/>
  <c r="R182"/>
  <c r="R181"/>
  <c r="R180"/>
  <c r="R179"/>
  <c r="R178"/>
  <c r="R177"/>
  <c r="R176"/>
  <c r="R175"/>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J259" i="1" l="1"/>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O109" i="1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P108" i="45"/>
  <c r="O108"/>
  <c r="P107"/>
  <c r="O107"/>
  <c r="P106"/>
  <c r="O106"/>
  <c r="K106" s="1"/>
  <c r="P105"/>
  <c r="O105"/>
  <c r="J105" s="1"/>
  <c r="P104"/>
  <c r="O104"/>
  <c r="P103"/>
  <c r="O103"/>
  <c r="K103" s="1"/>
  <c r="P102"/>
  <c r="O102"/>
  <c r="J102" s="1"/>
  <c r="P101"/>
  <c r="O101"/>
  <c r="J101" s="1"/>
  <c r="P100"/>
  <c r="O100"/>
  <c r="N100" s="1"/>
  <c r="P99"/>
  <c r="O99"/>
  <c r="P98"/>
  <c r="O98"/>
  <c r="N98" s="1"/>
  <c r="P97"/>
  <c r="O97"/>
  <c r="J97" s="1"/>
  <c r="P96"/>
  <c r="O96"/>
  <c r="N96" s="1"/>
  <c r="P95"/>
  <c r="O95"/>
  <c r="P94"/>
  <c r="O94"/>
  <c r="M94" s="1"/>
  <c r="P93"/>
  <c r="O93"/>
  <c r="I93" s="1"/>
  <c r="P92"/>
  <c r="O92"/>
  <c r="N92" s="1"/>
  <c r="P91"/>
  <c r="O91"/>
  <c r="P90"/>
  <c r="O90"/>
  <c r="N90" s="1"/>
  <c r="P89"/>
  <c r="O89"/>
  <c r="P88"/>
  <c r="O88"/>
  <c r="P87"/>
  <c r="O87"/>
  <c r="P86"/>
  <c r="O86"/>
  <c r="M86" s="1"/>
  <c r="P85"/>
  <c r="O85"/>
  <c r="J85" s="1"/>
  <c r="P84"/>
  <c r="O84"/>
  <c r="P83"/>
  <c r="O83"/>
  <c r="J83" s="1"/>
  <c r="P82"/>
  <c r="O82"/>
  <c r="I82" s="1"/>
  <c r="P81"/>
  <c r="O81"/>
  <c r="I81" s="1"/>
  <c r="P80"/>
  <c r="O80"/>
  <c r="J80" s="1"/>
  <c r="P79"/>
  <c r="O79"/>
  <c r="N79" s="1"/>
  <c r="P78"/>
  <c r="O78"/>
  <c r="L78" s="1"/>
  <c r="P77"/>
  <c r="O77"/>
  <c r="P76"/>
  <c r="O76"/>
  <c r="K76" s="1"/>
  <c r="P75"/>
  <c r="O75"/>
  <c r="N75" s="1"/>
  <c r="P74"/>
  <c r="O74"/>
  <c r="M74" s="1"/>
  <c r="P73"/>
  <c r="O73"/>
  <c r="I73" s="1"/>
  <c r="P72"/>
  <c r="O72"/>
  <c r="P71"/>
  <c r="O71"/>
  <c r="J71" s="1"/>
  <c r="P70"/>
  <c r="O70"/>
  <c r="K70" s="1"/>
  <c r="P69"/>
  <c r="O69"/>
  <c r="N69" s="1"/>
  <c r="P68"/>
  <c r="O68"/>
  <c r="J68" s="1"/>
  <c r="P67"/>
  <c r="O67"/>
  <c r="P66"/>
  <c r="O66"/>
  <c r="M66" s="1"/>
  <c r="P65"/>
  <c r="O65"/>
  <c r="N65" s="1"/>
  <c r="P64"/>
  <c r="O64"/>
  <c r="P63"/>
  <c r="O63"/>
  <c r="N63" s="1"/>
  <c r="P62"/>
  <c r="O62"/>
  <c r="P61"/>
  <c r="O61"/>
  <c r="N61" s="1"/>
  <c r="P60"/>
  <c r="O60"/>
  <c r="N60" s="1"/>
  <c r="P59"/>
  <c r="O59"/>
  <c r="I59" s="1"/>
  <c r="P58"/>
  <c r="O58"/>
  <c r="M58" s="1"/>
  <c r="P57"/>
  <c r="O57"/>
  <c r="P56"/>
  <c r="O56"/>
  <c r="M56" s="1"/>
  <c r="P55"/>
  <c r="O55"/>
  <c r="I55" s="1"/>
  <c r="P54"/>
  <c r="O54"/>
  <c r="N54" s="1"/>
  <c r="P53"/>
  <c r="O53"/>
  <c r="M53" s="1"/>
  <c r="P52"/>
  <c r="O52"/>
  <c r="I52" s="1"/>
  <c r="P51"/>
  <c r="O51"/>
  <c r="P50"/>
  <c r="O50"/>
  <c r="M50" s="1"/>
  <c r="P49"/>
  <c r="O49"/>
  <c r="P48"/>
  <c r="O48"/>
  <c r="N48" s="1"/>
  <c r="P47"/>
  <c r="O47"/>
  <c r="N47" s="1"/>
  <c r="P46"/>
  <c r="O46"/>
  <c r="N46" s="1"/>
  <c r="P45"/>
  <c r="O45"/>
  <c r="N45" s="1"/>
  <c r="P44"/>
  <c r="O44"/>
  <c r="N44" s="1"/>
  <c r="P43"/>
  <c r="O43"/>
  <c r="N43" s="1"/>
  <c r="P42"/>
  <c r="O42"/>
  <c r="N42" s="1"/>
  <c r="P41"/>
  <c r="O41"/>
  <c r="K41" s="1"/>
  <c r="P40"/>
  <c r="O40"/>
  <c r="M40" s="1"/>
  <c r="P39"/>
  <c r="O39"/>
  <c r="N39" s="1"/>
  <c r="P38"/>
  <c r="O38"/>
  <c r="P37"/>
  <c r="O37"/>
  <c r="K37" s="1"/>
  <c r="P36"/>
  <c r="O36"/>
  <c r="N36" s="1"/>
  <c r="P35"/>
  <c r="O35"/>
  <c r="J35" s="1"/>
  <c r="P34"/>
  <c r="O34"/>
  <c r="L34" s="1"/>
  <c r="P33"/>
  <c r="O33"/>
  <c r="K33" s="1"/>
  <c r="P32"/>
  <c r="O32"/>
  <c r="K32" s="1"/>
  <c r="P31"/>
  <c r="O31"/>
  <c r="L31" s="1"/>
  <c r="P30"/>
  <c r="O30"/>
  <c r="L30" s="1"/>
  <c r="P29"/>
  <c r="O29"/>
  <c r="N29" s="1"/>
  <c r="P28"/>
  <c r="O28"/>
  <c r="N28" s="1"/>
  <c r="P27"/>
  <c r="O27"/>
  <c r="J27" s="1"/>
  <c r="P26"/>
  <c r="O26"/>
  <c r="L26" s="1"/>
  <c r="P25"/>
  <c r="O25"/>
  <c r="P24"/>
  <c r="O24"/>
  <c r="M24" s="1"/>
  <c r="P23"/>
  <c r="O23"/>
  <c r="P22"/>
  <c r="O22"/>
  <c r="L22" s="1"/>
  <c r="P21"/>
  <c r="O21"/>
  <c r="P20"/>
  <c r="O20"/>
  <c r="N20" s="1"/>
  <c r="P19"/>
  <c r="O19"/>
  <c r="J19" s="1"/>
  <c r="P18"/>
  <c r="O18"/>
  <c r="N18" s="1"/>
  <c r="P17"/>
  <c r="O17"/>
  <c r="M17" s="1"/>
  <c r="P16"/>
  <c r="O16"/>
  <c r="M16" s="1"/>
  <c r="P15"/>
  <c r="O15"/>
  <c r="P14"/>
  <c r="O14"/>
  <c r="K14" s="1"/>
  <c r="P13"/>
  <c r="O13"/>
  <c r="N13" s="1"/>
  <c r="P12"/>
  <c r="O12"/>
  <c r="L12" s="1"/>
  <c r="P11"/>
  <c r="O11"/>
  <c r="L11" s="1"/>
  <c r="A4" i="69"/>
  <c r="N53" i="45" l="1"/>
  <c r="J46"/>
  <c r="J96"/>
  <c r="M37"/>
  <c r="M98"/>
  <c r="I53"/>
  <c r="J13"/>
  <c r="K13"/>
  <c r="I100"/>
  <c r="N108"/>
  <c r="J108"/>
  <c r="I108"/>
  <c r="I13"/>
  <c r="J81"/>
  <c r="K96"/>
  <c r="J28"/>
  <c r="N31"/>
  <c r="N78"/>
  <c r="K11"/>
  <c r="I43"/>
  <c r="L94"/>
  <c r="K102"/>
  <c r="K100"/>
  <c r="J78"/>
  <c r="J92"/>
  <c r="I98"/>
  <c r="L100"/>
  <c r="M78"/>
  <c r="M28"/>
  <c r="J34"/>
  <c r="L56"/>
  <c r="L96"/>
  <c r="M11"/>
  <c r="I26"/>
  <c r="N37"/>
  <c r="M54"/>
  <c r="K108"/>
  <c r="K17"/>
  <c r="M29"/>
  <c r="I92"/>
  <c r="L108"/>
  <c r="L17"/>
  <c r="J20"/>
  <c r="K71"/>
  <c r="M20"/>
  <c r="J36"/>
  <c r="L55"/>
  <c r="K58"/>
  <c r="L71"/>
  <c r="I83"/>
  <c r="J86"/>
  <c r="L92"/>
  <c r="J100"/>
  <c r="N102"/>
  <c r="M36"/>
  <c r="N58"/>
  <c r="M65"/>
  <c r="N71"/>
  <c r="N83"/>
  <c r="J90"/>
  <c r="K67"/>
  <c r="I67"/>
  <c r="J23"/>
  <c r="N23"/>
  <c r="K72"/>
  <c r="J72"/>
  <c r="K75"/>
  <c r="J79"/>
  <c r="L79"/>
  <c r="K79"/>
  <c r="K84"/>
  <c r="J84"/>
  <c r="I84"/>
  <c r="N40"/>
  <c r="K40"/>
  <c r="J40"/>
  <c r="K54"/>
  <c r="I54"/>
  <c r="L88"/>
  <c r="I88"/>
  <c r="K82"/>
  <c r="N82"/>
  <c r="M82"/>
  <c r="L91"/>
  <c r="I91"/>
  <c r="J31"/>
  <c r="K31"/>
  <c r="L63"/>
  <c r="K63"/>
  <c r="I15"/>
  <c r="N15"/>
  <c r="L65"/>
  <c r="J65"/>
  <c r="N24"/>
  <c r="K29"/>
  <c r="I29"/>
  <c r="N68"/>
  <c r="I68"/>
  <c r="L68"/>
  <c r="K68"/>
  <c r="J76"/>
  <c r="L76"/>
  <c r="I89"/>
  <c r="J89"/>
  <c r="I106"/>
  <c r="M106"/>
  <c r="L106"/>
  <c r="J39"/>
  <c r="L39"/>
  <c r="K39"/>
  <c r="I46"/>
  <c r="M46"/>
  <c r="K46"/>
  <c r="I57"/>
  <c r="N57"/>
  <c r="N80"/>
  <c r="I80"/>
  <c r="K80"/>
  <c r="I14"/>
  <c r="L67"/>
  <c r="I79"/>
  <c r="L107"/>
  <c r="K107"/>
  <c r="M32"/>
  <c r="L32"/>
  <c r="I40"/>
  <c r="J14"/>
  <c r="L40"/>
  <c r="M42"/>
  <c r="I45"/>
  <c r="I51"/>
  <c r="J56"/>
  <c r="I65"/>
  <c r="I72"/>
  <c r="L75"/>
  <c r="L104"/>
  <c r="I104"/>
  <c r="I44"/>
  <c r="K78"/>
  <c r="N86"/>
  <c r="I71"/>
  <c r="L13"/>
  <c r="I34"/>
  <c r="I78"/>
  <c r="K92"/>
  <c r="I21"/>
  <c r="J21"/>
  <c r="N11"/>
  <c r="N17"/>
  <c r="K21"/>
  <c r="J26"/>
  <c r="J37"/>
  <c r="N55"/>
  <c r="N56"/>
  <c r="I56"/>
  <c r="I58"/>
  <c r="K62"/>
  <c r="J66"/>
  <c r="J70"/>
  <c r="K74"/>
  <c r="I86"/>
  <c r="I87"/>
  <c r="K88"/>
  <c r="I90"/>
  <c r="J93"/>
  <c r="I102"/>
  <c r="I103"/>
  <c r="J104"/>
  <c r="N32"/>
  <c r="J32"/>
  <c r="J42"/>
  <c r="K66"/>
  <c r="N94"/>
  <c r="K94"/>
  <c r="I99"/>
  <c r="L70"/>
  <c r="J103"/>
  <c r="L103"/>
  <c r="L87"/>
  <c r="M13"/>
  <c r="K15"/>
  <c r="K23"/>
  <c r="J24"/>
  <c r="J25"/>
  <c r="J29"/>
  <c r="I37"/>
  <c r="L38"/>
  <c r="K42"/>
  <c r="L43"/>
  <c r="L45"/>
  <c r="L46"/>
  <c r="I50"/>
  <c r="N51"/>
  <c r="L54"/>
  <c r="J54"/>
  <c r="J57"/>
  <c r="L60"/>
  <c r="N72"/>
  <c r="L72"/>
  <c r="N76"/>
  <c r="I76"/>
  <c r="L80"/>
  <c r="J82"/>
  <c r="K83"/>
  <c r="K90"/>
  <c r="K91"/>
  <c r="J98"/>
  <c r="K99"/>
  <c r="L102"/>
  <c r="J107"/>
  <c r="N107"/>
  <c r="I107"/>
  <c r="L62"/>
  <c r="J62"/>
  <c r="L21"/>
  <c r="I24"/>
  <c r="I25"/>
  <c r="I18"/>
  <c r="I33"/>
  <c r="I41"/>
  <c r="J50"/>
  <c r="L57"/>
  <c r="M62"/>
  <c r="M70"/>
  <c r="L83"/>
  <c r="N88"/>
  <c r="J88"/>
  <c r="L90"/>
  <c r="I94"/>
  <c r="K95"/>
  <c r="K98"/>
  <c r="N104"/>
  <c r="K104"/>
  <c r="L74"/>
  <c r="J74"/>
  <c r="J87"/>
  <c r="K87"/>
  <c r="I17"/>
  <c r="M21"/>
  <c r="L23"/>
  <c r="K24"/>
  <c r="K25"/>
  <c r="M15"/>
  <c r="J17"/>
  <c r="J18"/>
  <c r="N21"/>
  <c r="L24"/>
  <c r="L29"/>
  <c r="I32"/>
  <c r="L37"/>
  <c r="J41"/>
  <c r="K50"/>
  <c r="K55"/>
  <c r="K56"/>
  <c r="M57"/>
  <c r="N62"/>
  <c r="J63"/>
  <c r="I63"/>
  <c r="J67"/>
  <c r="N67"/>
  <c r="N70"/>
  <c r="J73"/>
  <c r="N74"/>
  <c r="J75"/>
  <c r="I75"/>
  <c r="N84"/>
  <c r="L84"/>
  <c r="N87"/>
  <c r="J94"/>
  <c r="L95"/>
  <c r="L98"/>
  <c r="M102"/>
  <c r="N103"/>
  <c r="N106"/>
  <c r="J106"/>
  <c r="J99"/>
  <c r="L99"/>
  <c r="N99"/>
  <c r="L66"/>
  <c r="N66"/>
  <c r="J33"/>
  <c r="K44"/>
  <c r="N52"/>
  <c r="M52"/>
  <c r="L58"/>
  <c r="J58"/>
  <c r="K64"/>
  <c r="L86"/>
  <c r="K86"/>
  <c r="M90"/>
  <c r="J91"/>
  <c r="N91"/>
  <c r="L42"/>
  <c r="I42"/>
  <c r="L50"/>
  <c r="N50"/>
  <c r="I62"/>
  <c r="I66"/>
  <c r="I70"/>
  <c r="I74"/>
  <c r="L82"/>
  <c r="J95"/>
  <c r="N95"/>
  <c r="I95"/>
  <c r="I96"/>
  <c r="K49"/>
  <c r="N77"/>
  <c r="M77"/>
  <c r="L77"/>
  <c r="K77"/>
  <c r="I11"/>
  <c r="M12"/>
  <c r="K18"/>
  <c r="I19"/>
  <c r="M22"/>
  <c r="I27"/>
  <c r="M30"/>
  <c r="I35"/>
  <c r="J11"/>
  <c r="N12"/>
  <c r="L14"/>
  <c r="J15"/>
  <c r="N16"/>
  <c r="L18"/>
  <c r="K19"/>
  <c r="I20"/>
  <c r="N22"/>
  <c r="M23"/>
  <c r="L25"/>
  <c r="K26"/>
  <c r="K27"/>
  <c r="I28"/>
  <c r="N30"/>
  <c r="M31"/>
  <c r="L33"/>
  <c r="K34"/>
  <c r="K35"/>
  <c r="I36"/>
  <c r="N38"/>
  <c r="M39"/>
  <c r="L41"/>
  <c r="K43"/>
  <c r="J44"/>
  <c r="J45"/>
  <c r="I47"/>
  <c r="I48"/>
  <c r="I49"/>
  <c r="J55"/>
  <c r="M55"/>
  <c r="K57"/>
  <c r="N59"/>
  <c r="M60"/>
  <c r="K65"/>
  <c r="J48"/>
  <c r="K61"/>
  <c r="J12"/>
  <c r="K20"/>
  <c r="M25"/>
  <c r="K28"/>
  <c r="I30"/>
  <c r="M33"/>
  <c r="K36"/>
  <c r="I38"/>
  <c r="M41"/>
  <c r="L44"/>
  <c r="L47"/>
  <c r="K48"/>
  <c r="L49"/>
  <c r="K51"/>
  <c r="J52"/>
  <c r="J53"/>
  <c r="I69"/>
  <c r="N73"/>
  <c r="M73"/>
  <c r="L73"/>
  <c r="K73"/>
  <c r="N81"/>
  <c r="M81"/>
  <c r="L81"/>
  <c r="K81"/>
  <c r="N89"/>
  <c r="M89"/>
  <c r="L89"/>
  <c r="K89"/>
  <c r="I97"/>
  <c r="I16"/>
  <c r="J49"/>
  <c r="N64"/>
  <c r="M64"/>
  <c r="N101"/>
  <c r="M101"/>
  <c r="L101"/>
  <c r="K101"/>
  <c r="L15"/>
  <c r="J16"/>
  <c r="I22"/>
  <c r="K12"/>
  <c r="M14"/>
  <c r="K16"/>
  <c r="M18"/>
  <c r="L20"/>
  <c r="J22"/>
  <c r="I23"/>
  <c r="N25"/>
  <c r="M26"/>
  <c r="L28"/>
  <c r="J30"/>
  <c r="I31"/>
  <c r="N33"/>
  <c r="M34"/>
  <c r="L36"/>
  <c r="J38"/>
  <c r="I39"/>
  <c r="N41"/>
  <c r="M45"/>
  <c r="L48"/>
  <c r="L51"/>
  <c r="K52"/>
  <c r="L53"/>
  <c r="I60"/>
  <c r="I61"/>
  <c r="J69"/>
  <c r="I12"/>
  <c r="L19"/>
  <c r="L27"/>
  <c r="J59"/>
  <c r="M59"/>
  <c r="N14"/>
  <c r="L16"/>
  <c r="M19"/>
  <c r="K22"/>
  <c r="N26"/>
  <c r="M27"/>
  <c r="K30"/>
  <c r="N34"/>
  <c r="M35"/>
  <c r="K38"/>
  <c r="M44"/>
  <c r="M49"/>
  <c r="L52"/>
  <c r="K59"/>
  <c r="J60"/>
  <c r="J61"/>
  <c r="I64"/>
  <c r="L69"/>
  <c r="I77"/>
  <c r="I85"/>
  <c r="N97"/>
  <c r="M97"/>
  <c r="L97"/>
  <c r="K97"/>
  <c r="I105"/>
  <c r="L35"/>
  <c r="K47"/>
  <c r="N19"/>
  <c r="N27"/>
  <c r="N35"/>
  <c r="J43"/>
  <c r="M43"/>
  <c r="K45"/>
  <c r="M48"/>
  <c r="N49"/>
  <c r="L59"/>
  <c r="K60"/>
  <c r="L61"/>
  <c r="J64"/>
  <c r="J77"/>
  <c r="J47"/>
  <c r="M47"/>
  <c r="M69"/>
  <c r="K69"/>
  <c r="N85"/>
  <c r="M85"/>
  <c r="L85"/>
  <c r="K85"/>
  <c r="N105"/>
  <c r="M105"/>
  <c r="L105"/>
  <c r="K105"/>
  <c r="M38"/>
  <c r="J51"/>
  <c r="M51"/>
  <c r="K53"/>
  <c r="M61"/>
  <c r="L64"/>
  <c r="N93"/>
  <c r="M93"/>
  <c r="L93"/>
  <c r="K93"/>
  <c r="I101"/>
  <c r="M63"/>
  <c r="M67"/>
  <c r="M71"/>
  <c r="M75"/>
  <c r="M79"/>
  <c r="M83"/>
  <c r="M87"/>
  <c r="M91"/>
  <c r="M95"/>
  <c r="M99"/>
  <c r="M103"/>
  <c r="M107"/>
  <c r="M68"/>
  <c r="M72"/>
  <c r="M76"/>
  <c r="M80"/>
  <c r="M84"/>
  <c r="M88"/>
  <c r="M92"/>
  <c r="M96"/>
  <c r="M100"/>
  <c r="M104"/>
  <c r="M108"/>
  <c r="P10" l="1"/>
  <c r="P108" i="16"/>
  <c r="O108"/>
  <c r="P107"/>
  <c r="O107"/>
  <c r="L107" s="1"/>
  <c r="P106"/>
  <c r="O106"/>
  <c r="P105"/>
  <c r="O105"/>
  <c r="N105" s="1"/>
  <c r="P104"/>
  <c r="O104"/>
  <c r="J104" s="1"/>
  <c r="P103"/>
  <c r="O103"/>
  <c r="L103" s="1"/>
  <c r="P102"/>
  <c r="O102"/>
  <c r="P101"/>
  <c r="O101"/>
  <c r="N101" s="1"/>
  <c r="P100"/>
  <c r="O100"/>
  <c r="J100" s="1"/>
  <c r="P99"/>
  <c r="O99"/>
  <c r="L99" s="1"/>
  <c r="P98"/>
  <c r="O98"/>
  <c r="P97"/>
  <c r="O97"/>
  <c r="N97" s="1"/>
  <c r="P96"/>
  <c r="O96"/>
  <c r="J96" s="1"/>
  <c r="P95"/>
  <c r="O95"/>
  <c r="L95" s="1"/>
  <c r="P94"/>
  <c r="O94"/>
  <c r="P93"/>
  <c r="O93"/>
  <c r="N93" s="1"/>
  <c r="P92"/>
  <c r="O92"/>
  <c r="J92" s="1"/>
  <c r="P91"/>
  <c r="O91"/>
  <c r="L91" s="1"/>
  <c r="P90"/>
  <c r="O90"/>
  <c r="K90" s="1"/>
  <c r="P89"/>
  <c r="O89"/>
  <c r="N89" s="1"/>
  <c r="P88"/>
  <c r="O88"/>
  <c r="J88" s="1"/>
  <c r="P87"/>
  <c r="O87"/>
  <c r="L87" s="1"/>
  <c r="P86"/>
  <c r="O86"/>
  <c r="M86" s="1"/>
  <c r="P85"/>
  <c r="O85"/>
  <c r="N85" s="1"/>
  <c r="P84"/>
  <c r="O84"/>
  <c r="J84" s="1"/>
  <c r="P83"/>
  <c r="O83"/>
  <c r="L83" s="1"/>
  <c r="P82"/>
  <c r="O82"/>
  <c r="P81"/>
  <c r="O81"/>
  <c r="N81" s="1"/>
  <c r="P80"/>
  <c r="O80"/>
  <c r="J80" s="1"/>
  <c r="P79"/>
  <c r="O79"/>
  <c r="L79" s="1"/>
  <c r="P78"/>
  <c r="O78"/>
  <c r="M78" s="1"/>
  <c r="P77"/>
  <c r="O77"/>
  <c r="I77" s="1"/>
  <c r="P76"/>
  <c r="O76"/>
  <c r="J76" s="1"/>
  <c r="P75"/>
  <c r="O75"/>
  <c r="L75" s="1"/>
  <c r="P74"/>
  <c r="O74"/>
  <c r="J74" s="1"/>
  <c r="P73"/>
  <c r="O73"/>
  <c r="L73" s="1"/>
  <c r="P72"/>
  <c r="O72"/>
  <c r="J72" s="1"/>
  <c r="P71"/>
  <c r="O71"/>
  <c r="L71" s="1"/>
  <c r="P70"/>
  <c r="O70"/>
  <c r="P69"/>
  <c r="O69"/>
  <c r="I69" s="1"/>
  <c r="P68"/>
  <c r="O68"/>
  <c r="I68" s="1"/>
  <c r="P67"/>
  <c r="O67"/>
  <c r="L67" s="1"/>
  <c r="P66"/>
  <c r="O66"/>
  <c r="P65"/>
  <c r="O65"/>
  <c r="M65" s="1"/>
  <c r="P64"/>
  <c r="O64"/>
  <c r="P63"/>
  <c r="O63"/>
  <c r="N63" s="1"/>
  <c r="P62"/>
  <c r="O62"/>
  <c r="P61"/>
  <c r="O61"/>
  <c r="J61" s="1"/>
  <c r="P60"/>
  <c r="O60"/>
  <c r="K60" s="1"/>
  <c r="P59"/>
  <c r="O59"/>
  <c r="K59" s="1"/>
  <c r="P58"/>
  <c r="O58"/>
  <c r="P57"/>
  <c r="O57"/>
  <c r="M57" s="1"/>
  <c r="P56"/>
  <c r="O56"/>
  <c r="M56" s="1"/>
  <c r="P55"/>
  <c r="O55"/>
  <c r="I55" s="1"/>
  <c r="P54"/>
  <c r="O54"/>
  <c r="K54" s="1"/>
  <c r="P53"/>
  <c r="O53"/>
  <c r="M53" s="1"/>
  <c r="P52"/>
  <c r="O52"/>
  <c r="M52" s="1"/>
  <c r="P51"/>
  <c r="O51"/>
  <c r="M51" s="1"/>
  <c r="P50"/>
  <c r="O50"/>
  <c r="J50" s="1"/>
  <c r="P49"/>
  <c r="O49"/>
  <c r="K49" s="1"/>
  <c r="P48"/>
  <c r="O48"/>
  <c r="I48" s="1"/>
  <c r="P47"/>
  <c r="O47"/>
  <c r="M47" s="1"/>
  <c r="P46"/>
  <c r="O46"/>
  <c r="N46" s="1"/>
  <c r="P45"/>
  <c r="O45"/>
  <c r="M45" s="1"/>
  <c r="P44"/>
  <c r="O44"/>
  <c r="L44" s="1"/>
  <c r="P43"/>
  <c r="O43"/>
  <c r="I43" s="1"/>
  <c r="P42"/>
  <c r="O42"/>
  <c r="M42" s="1"/>
  <c r="P41"/>
  <c r="O41"/>
  <c r="J41" s="1"/>
  <c r="P40"/>
  <c r="O40"/>
  <c r="M40" s="1"/>
  <c r="P39"/>
  <c r="O39"/>
  <c r="M39" s="1"/>
  <c r="P38"/>
  <c r="O38"/>
  <c r="K38" s="1"/>
  <c r="P37"/>
  <c r="O37"/>
  <c r="M37" s="1"/>
  <c r="P36"/>
  <c r="O36"/>
  <c r="I36" s="1"/>
  <c r="P35"/>
  <c r="O35"/>
  <c r="N35" s="1"/>
  <c r="P34"/>
  <c r="O34"/>
  <c r="J34" s="1"/>
  <c r="P33"/>
  <c r="O33"/>
  <c r="M33" s="1"/>
  <c r="P32"/>
  <c r="O32"/>
  <c r="K32" s="1"/>
  <c r="P31"/>
  <c r="O31"/>
  <c r="M31" s="1"/>
  <c r="P30"/>
  <c r="O30"/>
  <c r="N30" s="1"/>
  <c r="P29"/>
  <c r="O29"/>
  <c r="I29" s="1"/>
  <c r="P28"/>
  <c r="O28"/>
  <c r="K28" s="1"/>
  <c r="P27"/>
  <c r="O27"/>
  <c r="M27" s="1"/>
  <c r="P26"/>
  <c r="O26"/>
  <c r="J26" s="1"/>
  <c r="P25"/>
  <c r="O25"/>
  <c r="M25" s="1"/>
  <c r="P24"/>
  <c r="O24"/>
  <c r="N24" s="1"/>
  <c r="P23"/>
  <c r="O23"/>
  <c r="M23" s="1"/>
  <c r="P22"/>
  <c r="O22"/>
  <c r="M22" s="1"/>
  <c r="P21"/>
  <c r="O21"/>
  <c r="K21" s="1"/>
  <c r="P20"/>
  <c r="O20"/>
  <c r="M20" s="1"/>
  <c r="P19"/>
  <c r="O19"/>
  <c r="M19" s="1"/>
  <c r="P18"/>
  <c r="O18"/>
  <c r="I18" s="1"/>
  <c r="P17"/>
  <c r="O17"/>
  <c r="K17" s="1"/>
  <c r="P16"/>
  <c r="O16"/>
  <c r="I16" s="1"/>
  <c r="P15"/>
  <c r="O15"/>
  <c r="M15" s="1"/>
  <c r="P14"/>
  <c r="O14"/>
  <c r="J14" s="1"/>
  <c r="P13"/>
  <c r="O13"/>
  <c r="K13" s="1"/>
  <c r="P12"/>
  <c r="O12"/>
  <c r="P11"/>
  <c r="O11"/>
  <c r="M11" s="1"/>
  <c r="P10"/>
  <c r="K76" l="1"/>
  <c r="J108"/>
  <c r="I108"/>
  <c r="K16"/>
  <c r="N87"/>
  <c r="J12"/>
  <c r="J86"/>
  <c r="I92"/>
  <c r="J77"/>
  <c r="K92"/>
  <c r="N47"/>
  <c r="L77"/>
  <c r="I80"/>
  <c r="L85"/>
  <c r="N50"/>
  <c r="I85"/>
  <c r="J70"/>
  <c r="J85"/>
  <c r="J90"/>
  <c r="I95"/>
  <c r="K14"/>
  <c r="M14"/>
  <c r="L17"/>
  <c r="K74"/>
  <c r="I84"/>
  <c r="N13"/>
  <c r="N86"/>
  <c r="I91"/>
  <c r="N95"/>
  <c r="I23"/>
  <c r="N34"/>
  <c r="I62"/>
  <c r="K87"/>
  <c r="I96"/>
  <c r="K107"/>
  <c r="M48"/>
  <c r="N62"/>
  <c r="I76"/>
  <c r="M94"/>
  <c r="L96"/>
  <c r="N17"/>
  <c r="M28"/>
  <c r="N42"/>
  <c r="L81"/>
  <c r="K86"/>
  <c r="L92"/>
  <c r="M36"/>
  <c r="K62"/>
  <c r="I72"/>
  <c r="L14"/>
  <c r="K72"/>
  <c r="L18"/>
  <c r="N21"/>
  <c r="M24"/>
  <c r="M41"/>
  <c r="M44"/>
  <c r="M61"/>
  <c r="I63"/>
  <c r="N70"/>
  <c r="L72"/>
  <c r="N14"/>
  <c r="J17"/>
  <c r="K71"/>
  <c r="I101"/>
  <c r="K108"/>
  <c r="K12"/>
  <c r="J18"/>
  <c r="N43"/>
  <c r="M49"/>
  <c r="N55"/>
  <c r="I61"/>
  <c r="N78"/>
  <c r="K80"/>
  <c r="N82"/>
  <c r="J93"/>
  <c r="J101"/>
  <c r="M102"/>
  <c r="L108"/>
  <c r="K75"/>
  <c r="L12"/>
  <c r="I17"/>
  <c r="K18"/>
  <c r="I21"/>
  <c r="N26"/>
  <c r="M32"/>
  <c r="L61"/>
  <c r="M62"/>
  <c r="I64"/>
  <c r="N67"/>
  <c r="I70"/>
  <c r="N75"/>
  <c r="L80"/>
  <c r="L93"/>
  <c r="L101"/>
  <c r="N102"/>
  <c r="I107"/>
  <c r="I79"/>
  <c r="L97"/>
  <c r="I100"/>
  <c r="M12"/>
  <c r="N12"/>
  <c r="J16"/>
  <c r="N27"/>
  <c r="N39"/>
  <c r="N79"/>
  <c r="I94"/>
  <c r="I102"/>
  <c r="I103"/>
  <c r="J102"/>
  <c r="J106"/>
  <c r="L16"/>
  <c r="N31"/>
  <c r="N51"/>
  <c r="J62"/>
  <c r="K63"/>
  <c r="M69"/>
  <c r="I71"/>
  <c r="I75"/>
  <c r="L76"/>
  <c r="I78"/>
  <c r="I86"/>
  <c r="I87"/>
  <c r="K91"/>
  <c r="N94"/>
  <c r="K96"/>
  <c r="N98"/>
  <c r="K102"/>
  <c r="N103"/>
  <c r="K106"/>
  <c r="N20"/>
  <c r="N22"/>
  <c r="N38"/>
  <c r="N54"/>
  <c r="N58"/>
  <c r="L65"/>
  <c r="N66"/>
  <c r="I74"/>
  <c r="J81"/>
  <c r="M82"/>
  <c r="N83"/>
  <c r="I90"/>
  <c r="J97"/>
  <c r="M98"/>
  <c r="N99"/>
  <c r="I106"/>
  <c r="J20"/>
  <c r="J22"/>
  <c r="K64"/>
  <c r="I66"/>
  <c r="I67"/>
  <c r="K70"/>
  <c r="J78"/>
  <c r="K79"/>
  <c r="I89"/>
  <c r="J94"/>
  <c r="K95"/>
  <c r="I105"/>
  <c r="I22"/>
  <c r="I12"/>
  <c r="I14"/>
  <c r="M16"/>
  <c r="M18"/>
  <c r="K20"/>
  <c r="J21"/>
  <c r="K22"/>
  <c r="I58"/>
  <c r="L64"/>
  <c r="J66"/>
  <c r="K67"/>
  <c r="J69"/>
  <c r="M74"/>
  <c r="K78"/>
  <c r="I82"/>
  <c r="I83"/>
  <c r="K84"/>
  <c r="J89"/>
  <c r="M90"/>
  <c r="N91"/>
  <c r="K94"/>
  <c r="I98"/>
  <c r="I99"/>
  <c r="K100"/>
  <c r="J105"/>
  <c r="M106"/>
  <c r="N107"/>
  <c r="I20"/>
  <c r="I13"/>
  <c r="N16"/>
  <c r="N18"/>
  <c r="L20"/>
  <c r="L21"/>
  <c r="L22"/>
  <c r="M29"/>
  <c r="J58"/>
  <c r="M64"/>
  <c r="K66"/>
  <c r="L69"/>
  <c r="M70"/>
  <c r="N71"/>
  <c r="N74"/>
  <c r="J82"/>
  <c r="K83"/>
  <c r="L84"/>
  <c r="I88"/>
  <c r="L89"/>
  <c r="N90"/>
  <c r="I93"/>
  <c r="J98"/>
  <c r="K99"/>
  <c r="L100"/>
  <c r="I104"/>
  <c r="L105"/>
  <c r="N106"/>
  <c r="K58"/>
  <c r="K82"/>
  <c r="K88"/>
  <c r="K98"/>
  <c r="K104"/>
  <c r="J13"/>
  <c r="L13"/>
  <c r="M58"/>
  <c r="M66"/>
  <c r="I81"/>
  <c r="L88"/>
  <c r="I97"/>
  <c r="K103"/>
  <c r="L104"/>
  <c r="I11"/>
  <c r="L30"/>
  <c r="L35"/>
  <c r="J35"/>
  <c r="J40"/>
  <c r="N40"/>
  <c r="L46"/>
  <c r="J52"/>
  <c r="N52"/>
  <c r="J56"/>
  <c r="N56"/>
  <c r="N11"/>
  <c r="N15"/>
  <c r="N19"/>
  <c r="N23"/>
  <c r="M26"/>
  <c r="M30"/>
  <c r="M34"/>
  <c r="M35"/>
  <c r="M38"/>
  <c r="M43"/>
  <c r="M46"/>
  <c r="M50"/>
  <c r="M54"/>
  <c r="M55"/>
  <c r="N59"/>
  <c r="J60"/>
  <c r="N60"/>
  <c r="J65"/>
  <c r="J23"/>
  <c r="L27"/>
  <c r="J27"/>
  <c r="N33"/>
  <c r="L39"/>
  <c r="J39"/>
  <c r="N45"/>
  <c r="L51"/>
  <c r="J51"/>
  <c r="K11"/>
  <c r="M13"/>
  <c r="K15"/>
  <c r="M17"/>
  <c r="K19"/>
  <c r="M21"/>
  <c r="K23"/>
  <c r="I24"/>
  <c r="I60"/>
  <c r="N77"/>
  <c r="M77"/>
  <c r="K77"/>
  <c r="N73"/>
  <c r="M73"/>
  <c r="K73"/>
  <c r="N25"/>
  <c r="L31"/>
  <c r="J31"/>
  <c r="N37"/>
  <c r="L42"/>
  <c r="L47"/>
  <c r="J47"/>
  <c r="N53"/>
  <c r="N57"/>
  <c r="L19"/>
  <c r="L23"/>
  <c r="J24"/>
  <c r="I25"/>
  <c r="I26"/>
  <c r="I27"/>
  <c r="I28"/>
  <c r="I30"/>
  <c r="I31"/>
  <c r="I32"/>
  <c r="I33"/>
  <c r="I34"/>
  <c r="I35"/>
  <c r="I37"/>
  <c r="I38"/>
  <c r="I39"/>
  <c r="I40"/>
  <c r="I41"/>
  <c r="I42"/>
  <c r="I44"/>
  <c r="I45"/>
  <c r="I46"/>
  <c r="I47"/>
  <c r="I49"/>
  <c r="I50"/>
  <c r="I51"/>
  <c r="I52"/>
  <c r="I53"/>
  <c r="I54"/>
  <c r="I56"/>
  <c r="I57"/>
  <c r="I59"/>
  <c r="N65"/>
  <c r="K65"/>
  <c r="I19"/>
  <c r="J11"/>
  <c r="J19"/>
  <c r="N29"/>
  <c r="J36"/>
  <c r="N36"/>
  <c r="L43"/>
  <c r="J43"/>
  <c r="J48"/>
  <c r="N48"/>
  <c r="L55"/>
  <c r="J55"/>
  <c r="K24"/>
  <c r="J25"/>
  <c r="K27"/>
  <c r="J29"/>
  <c r="J30"/>
  <c r="K31"/>
  <c r="J33"/>
  <c r="K35"/>
  <c r="K36"/>
  <c r="J37"/>
  <c r="J38"/>
  <c r="K39"/>
  <c r="K40"/>
  <c r="J42"/>
  <c r="K43"/>
  <c r="K44"/>
  <c r="J45"/>
  <c r="J46"/>
  <c r="K47"/>
  <c r="K48"/>
  <c r="J49"/>
  <c r="K51"/>
  <c r="K52"/>
  <c r="J53"/>
  <c r="J54"/>
  <c r="K55"/>
  <c r="K56"/>
  <c r="J57"/>
  <c r="L60"/>
  <c r="J64"/>
  <c r="N64"/>
  <c r="L59"/>
  <c r="J59"/>
  <c r="M59"/>
  <c r="J68"/>
  <c r="N68"/>
  <c r="M68"/>
  <c r="J15"/>
  <c r="J28"/>
  <c r="N28"/>
  <c r="L34"/>
  <c r="N41"/>
  <c r="L50"/>
  <c r="L15"/>
  <c r="K25"/>
  <c r="K29"/>
  <c r="K30"/>
  <c r="K33"/>
  <c r="K34"/>
  <c r="L36"/>
  <c r="K37"/>
  <c r="L40"/>
  <c r="K41"/>
  <c r="K42"/>
  <c r="K45"/>
  <c r="K46"/>
  <c r="L48"/>
  <c r="K50"/>
  <c r="L52"/>
  <c r="K53"/>
  <c r="L56"/>
  <c r="K57"/>
  <c r="L63"/>
  <c r="J63"/>
  <c r="M63"/>
  <c r="K68"/>
  <c r="I73"/>
  <c r="I15"/>
  <c r="L26"/>
  <c r="J32"/>
  <c r="N32"/>
  <c r="L38"/>
  <c r="J44"/>
  <c r="N44"/>
  <c r="N49"/>
  <c r="L54"/>
  <c r="L11"/>
  <c r="L24"/>
  <c r="K26"/>
  <c r="L28"/>
  <c r="L32"/>
  <c r="L25"/>
  <c r="L29"/>
  <c r="L33"/>
  <c r="L37"/>
  <c r="L41"/>
  <c r="L45"/>
  <c r="L49"/>
  <c r="L53"/>
  <c r="L57"/>
  <c r="M60"/>
  <c r="N61"/>
  <c r="K61"/>
  <c r="I65"/>
  <c r="L68"/>
  <c r="N69"/>
  <c r="K69"/>
  <c r="J73"/>
  <c r="M67"/>
  <c r="M71"/>
  <c r="M75"/>
  <c r="M79"/>
  <c r="K81"/>
  <c r="M83"/>
  <c r="K85"/>
  <c r="M87"/>
  <c r="K89"/>
  <c r="M91"/>
  <c r="K93"/>
  <c r="M95"/>
  <c r="K97"/>
  <c r="M99"/>
  <c r="K101"/>
  <c r="M103"/>
  <c r="K105"/>
  <c r="M107"/>
  <c r="M72"/>
  <c r="M76"/>
  <c r="M80"/>
  <c r="M84"/>
  <c r="M88"/>
  <c r="M92"/>
  <c r="M96"/>
  <c r="M100"/>
  <c r="M104"/>
  <c r="M108"/>
  <c r="L58"/>
  <c r="L62"/>
  <c r="L66"/>
  <c r="J67"/>
  <c r="L70"/>
  <c r="J71"/>
  <c r="N72"/>
  <c r="L74"/>
  <c r="J75"/>
  <c r="N76"/>
  <c r="L78"/>
  <c r="J79"/>
  <c r="N80"/>
  <c r="L82"/>
  <c r="J83"/>
  <c r="N84"/>
  <c r="L86"/>
  <c r="J87"/>
  <c r="N88"/>
  <c r="L90"/>
  <c r="J91"/>
  <c r="N92"/>
  <c r="L94"/>
  <c r="J95"/>
  <c r="N96"/>
  <c r="L98"/>
  <c r="J99"/>
  <c r="N100"/>
  <c r="L102"/>
  <c r="J103"/>
  <c r="N104"/>
  <c r="L106"/>
  <c r="J107"/>
  <c r="N108"/>
  <c r="M81"/>
  <c r="M85"/>
  <c r="M89"/>
  <c r="M93"/>
  <c r="M97"/>
  <c r="M101"/>
  <c r="M105"/>
  <c r="B12" i="71"/>
  <c r="A3" i="69"/>
  <c r="H8" i="134" l="1"/>
  <c r="B7" i="118"/>
  <c r="F10" i="127"/>
  <c r="G10"/>
  <c r="H8" i="117"/>
  <c r="N8" i="23"/>
  <c r="O8"/>
  <c r="P8"/>
  <c r="K8"/>
  <c r="L8"/>
  <c r="M8"/>
  <c r="H8" i="115"/>
  <c r="E10" i="113"/>
  <c r="D10"/>
  <c r="F10" i="111"/>
  <c r="E10"/>
  <c r="E10" i="110"/>
  <c r="D10"/>
  <c r="E10" i="109"/>
  <c r="F10"/>
  <c r="E10" i="108"/>
  <c r="D10"/>
  <c r="E10" i="107"/>
  <c r="D10"/>
  <c r="E10" i="106"/>
  <c r="D10"/>
  <c r="F10" i="105"/>
  <c r="E10"/>
  <c r="G10" i="104"/>
  <c r="F10"/>
  <c r="E10" i="103"/>
  <c r="G10" i="102"/>
  <c r="F10"/>
  <c r="F10" i="101"/>
  <c r="E10"/>
  <c r="F10" i="100"/>
  <c r="E10"/>
  <c r="E10" i="99"/>
  <c r="D10"/>
  <c r="G10" i="98"/>
  <c r="F10"/>
  <c r="G10" i="97"/>
  <c r="F10"/>
  <c r="D10" i="96"/>
  <c r="E10"/>
  <c r="F10" i="95"/>
  <c r="E10"/>
  <c r="G10" i="94"/>
  <c r="F10"/>
  <c r="G10" i="93"/>
  <c r="F10"/>
  <c r="F10" i="90"/>
  <c r="E10"/>
  <c r="J10" i="88"/>
  <c r="I10"/>
  <c r="N8" i="87"/>
  <c r="K8"/>
  <c r="I8"/>
  <c r="N8" i="86"/>
  <c r="K8"/>
  <c r="I8"/>
  <c r="N8" i="81"/>
  <c r="K8"/>
  <c r="I8"/>
  <c r="K8" i="80"/>
  <c r="I8"/>
  <c r="N8"/>
  <c r="N8" i="79"/>
  <c r="K8"/>
  <c r="I8"/>
  <c r="N8" i="78"/>
  <c r="K8"/>
  <c r="I8"/>
  <c r="K8" i="77"/>
  <c r="N8"/>
  <c r="I8"/>
  <c r="I8" i="76"/>
  <c r="K8"/>
  <c r="N8"/>
  <c r="K8" i="75"/>
  <c r="I8"/>
  <c r="N8"/>
  <c r="K8" i="73"/>
  <c r="I8"/>
  <c r="N8"/>
  <c r="G259" i="67"/>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G200"/>
  <c r="F200"/>
  <c r="G199"/>
  <c r="F199"/>
  <c r="G198"/>
  <c r="F198"/>
  <c r="G197"/>
  <c r="F197"/>
  <c r="G196"/>
  <c r="F196"/>
  <c r="G195"/>
  <c r="F195"/>
  <c r="G194"/>
  <c r="F194"/>
  <c r="G193"/>
  <c r="F193"/>
  <c r="G192"/>
  <c r="F192"/>
  <c r="G191"/>
  <c r="F191"/>
  <c r="G190"/>
  <c r="F190"/>
  <c r="G189"/>
  <c r="F189"/>
  <c r="G188"/>
  <c r="F188"/>
  <c r="G187"/>
  <c r="F187"/>
  <c r="G186"/>
  <c r="F186"/>
  <c r="G185"/>
  <c r="F185"/>
  <c r="G184"/>
  <c r="F184"/>
  <c r="G183"/>
  <c r="F183"/>
  <c r="G182"/>
  <c r="F182"/>
  <c r="G181"/>
  <c r="F181"/>
  <c r="G180"/>
  <c r="F180"/>
  <c r="G179"/>
  <c r="F179"/>
  <c r="G178"/>
  <c r="F178"/>
  <c r="G177"/>
  <c r="F177"/>
  <c r="G176"/>
  <c r="F176"/>
  <c r="G175"/>
  <c r="F175"/>
  <c r="G174"/>
  <c r="F174"/>
  <c r="G173"/>
  <c r="F173"/>
  <c r="G172"/>
  <c r="F172"/>
  <c r="G171"/>
  <c r="F171"/>
  <c r="G170"/>
  <c r="F170"/>
  <c r="G169"/>
  <c r="F169"/>
  <c r="G168"/>
  <c r="F168"/>
  <c r="G167"/>
  <c r="F167"/>
  <c r="G166"/>
  <c r="F166"/>
  <c r="G165"/>
  <c r="F165"/>
  <c r="G164"/>
  <c r="F164"/>
  <c r="G163"/>
  <c r="F163"/>
  <c r="G162"/>
  <c r="F162"/>
  <c r="G161"/>
  <c r="F161"/>
  <c r="G160"/>
  <c r="F160"/>
  <c r="G159"/>
  <c r="F159"/>
  <c r="G158"/>
  <c r="F158"/>
  <c r="G157"/>
  <c r="F157"/>
  <c r="G156"/>
  <c r="F156"/>
  <c r="G155"/>
  <c r="F155"/>
  <c r="G154"/>
  <c r="F154"/>
  <c r="G153"/>
  <c r="F153"/>
  <c r="G152"/>
  <c r="F152"/>
  <c r="G151"/>
  <c r="F151"/>
  <c r="G150"/>
  <c r="F150"/>
  <c r="G149"/>
  <c r="F149"/>
  <c r="G148"/>
  <c r="F148"/>
  <c r="G147"/>
  <c r="F147"/>
  <c r="G146"/>
  <c r="F146"/>
  <c r="G145"/>
  <c r="F145"/>
  <c r="G144"/>
  <c r="F144"/>
  <c r="G143"/>
  <c r="F143"/>
  <c r="G142"/>
  <c r="F142"/>
  <c r="G141"/>
  <c r="F141"/>
  <c r="G140"/>
  <c r="F140"/>
  <c r="G139"/>
  <c r="F139"/>
  <c r="G138"/>
  <c r="F138"/>
  <c r="G137"/>
  <c r="F137"/>
  <c r="G136"/>
  <c r="F136"/>
  <c r="G135"/>
  <c r="F135"/>
  <c r="G134"/>
  <c r="F134"/>
  <c r="G133"/>
  <c r="F133"/>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G259" i="66"/>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G200"/>
  <c r="F200"/>
  <c r="G199"/>
  <c r="F199"/>
  <c r="G198"/>
  <c r="F198"/>
  <c r="G197"/>
  <c r="F197"/>
  <c r="G196"/>
  <c r="F196"/>
  <c r="G195"/>
  <c r="F195"/>
  <c r="G194"/>
  <c r="F194"/>
  <c r="G193"/>
  <c r="F193"/>
  <c r="G192"/>
  <c r="F192"/>
  <c r="G191"/>
  <c r="F191"/>
  <c r="G190"/>
  <c r="F190"/>
  <c r="G189"/>
  <c r="F189"/>
  <c r="G188"/>
  <c r="F188"/>
  <c r="G187"/>
  <c r="F187"/>
  <c r="G186"/>
  <c r="F186"/>
  <c r="G185"/>
  <c r="F185"/>
  <c r="G184"/>
  <c r="F184"/>
  <c r="G183"/>
  <c r="F183"/>
  <c r="G182"/>
  <c r="F182"/>
  <c r="G181"/>
  <c r="F181"/>
  <c r="G180"/>
  <c r="F180"/>
  <c r="G179"/>
  <c r="F179"/>
  <c r="G178"/>
  <c r="F178"/>
  <c r="G177"/>
  <c r="F177"/>
  <c r="G176"/>
  <c r="F176"/>
  <c r="G175"/>
  <c r="F175"/>
  <c r="G174"/>
  <c r="F174"/>
  <c r="G173"/>
  <c r="F173"/>
  <c r="G172"/>
  <c r="F172"/>
  <c r="G171"/>
  <c r="F171"/>
  <c r="G170"/>
  <c r="F170"/>
  <c r="G169"/>
  <c r="F169"/>
  <c r="G168"/>
  <c r="F168"/>
  <c r="G167"/>
  <c r="F167"/>
  <c r="G166"/>
  <c r="F166"/>
  <c r="G165"/>
  <c r="F165"/>
  <c r="G164"/>
  <c r="F164"/>
  <c r="G163"/>
  <c r="F163"/>
  <c r="G162"/>
  <c r="F162"/>
  <c r="G161"/>
  <c r="F161"/>
  <c r="G160"/>
  <c r="F160"/>
  <c r="G159"/>
  <c r="F159"/>
  <c r="G158"/>
  <c r="F158"/>
  <c r="G157"/>
  <c r="F157"/>
  <c r="G156"/>
  <c r="F156"/>
  <c r="G155"/>
  <c r="F155"/>
  <c r="G154"/>
  <c r="F154"/>
  <c r="G153"/>
  <c r="F153"/>
  <c r="G152"/>
  <c r="F152"/>
  <c r="G151"/>
  <c r="F151"/>
  <c r="G150"/>
  <c r="F150"/>
  <c r="G149"/>
  <c r="F149"/>
  <c r="G148"/>
  <c r="F148"/>
  <c r="G147"/>
  <c r="F147"/>
  <c r="G146"/>
  <c r="F146"/>
  <c r="G145"/>
  <c r="F145"/>
  <c r="G144"/>
  <c r="F144"/>
  <c r="G143"/>
  <c r="F143"/>
  <c r="G142"/>
  <c r="F142"/>
  <c r="G141"/>
  <c r="F141"/>
  <c r="G140"/>
  <c r="F140"/>
  <c r="G139"/>
  <c r="F139"/>
  <c r="G138"/>
  <c r="F138"/>
  <c r="G137"/>
  <c r="F137"/>
  <c r="G136"/>
  <c r="F136"/>
  <c r="G135"/>
  <c r="F135"/>
  <c r="G134"/>
  <c r="F134"/>
  <c r="G133"/>
  <c r="F133"/>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G258" i="65"/>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G200"/>
  <c r="F200"/>
  <c r="G199"/>
  <c r="F199"/>
  <c r="G198"/>
  <c r="F198"/>
  <c r="G197"/>
  <c r="F197"/>
  <c r="G196"/>
  <c r="F196"/>
  <c r="G195"/>
  <c r="F195"/>
  <c r="G194"/>
  <c r="F194"/>
  <c r="G193"/>
  <c r="F193"/>
  <c r="G192"/>
  <c r="F192"/>
  <c r="G191"/>
  <c r="F191"/>
  <c r="G190"/>
  <c r="F190"/>
  <c r="G189"/>
  <c r="F189"/>
  <c r="G188"/>
  <c r="F188"/>
  <c r="G187"/>
  <c r="F187"/>
  <c r="G186"/>
  <c r="F186"/>
  <c r="G185"/>
  <c r="F185"/>
  <c r="G184"/>
  <c r="F184"/>
  <c r="G183"/>
  <c r="F183"/>
  <c r="G182"/>
  <c r="F182"/>
  <c r="G181"/>
  <c r="F181"/>
  <c r="G180"/>
  <c r="F180"/>
  <c r="G179"/>
  <c r="F179"/>
  <c r="G178"/>
  <c r="F178"/>
  <c r="G177"/>
  <c r="F177"/>
  <c r="G176"/>
  <c r="F176"/>
  <c r="G175"/>
  <c r="F175"/>
  <c r="G174"/>
  <c r="F174"/>
  <c r="G173"/>
  <c r="F173"/>
  <c r="G172"/>
  <c r="F172"/>
  <c r="G171"/>
  <c r="F171"/>
  <c r="G170"/>
  <c r="F170"/>
  <c r="G169"/>
  <c r="F169"/>
  <c r="G168"/>
  <c r="F168"/>
  <c r="G167"/>
  <c r="F167"/>
  <c r="G166"/>
  <c r="F166"/>
  <c r="G165"/>
  <c r="F165"/>
  <c r="G164"/>
  <c r="F164"/>
  <c r="G163"/>
  <c r="F163"/>
  <c r="G162"/>
  <c r="F162"/>
  <c r="G161"/>
  <c r="F161"/>
  <c r="G160"/>
  <c r="F160"/>
  <c r="G159"/>
  <c r="F159"/>
  <c r="G158"/>
  <c r="F158"/>
  <c r="G157"/>
  <c r="F157"/>
  <c r="G156"/>
  <c r="F156"/>
  <c r="G155"/>
  <c r="F155"/>
  <c r="G154"/>
  <c r="F154"/>
  <c r="G153"/>
  <c r="F153"/>
  <c r="G152"/>
  <c r="F152"/>
  <c r="G151"/>
  <c r="F151"/>
  <c r="G150"/>
  <c r="F150"/>
  <c r="G149"/>
  <c r="F149"/>
  <c r="G148"/>
  <c r="F148"/>
  <c r="G147"/>
  <c r="F147"/>
  <c r="G146"/>
  <c r="F146"/>
  <c r="G145"/>
  <c r="F145"/>
  <c r="G144"/>
  <c r="F144"/>
  <c r="G143"/>
  <c r="F143"/>
  <c r="G142"/>
  <c r="F142"/>
  <c r="G141"/>
  <c r="F141"/>
  <c r="G140"/>
  <c r="F140"/>
  <c r="G139"/>
  <c r="F139"/>
  <c r="G138"/>
  <c r="F138"/>
  <c r="G137"/>
  <c r="F137"/>
  <c r="G136"/>
  <c r="F136"/>
  <c r="G135"/>
  <c r="F135"/>
  <c r="G134"/>
  <c r="F134"/>
  <c r="G133"/>
  <c r="F133"/>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G9"/>
  <c r="F9"/>
  <c r="G259" i="64"/>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G200"/>
  <c r="F200"/>
  <c r="G199"/>
  <c r="F199"/>
  <c r="G198"/>
  <c r="F198"/>
  <c r="G197"/>
  <c r="F197"/>
  <c r="G196"/>
  <c r="F196"/>
  <c r="G195"/>
  <c r="F195"/>
  <c r="G194"/>
  <c r="F194"/>
  <c r="G193"/>
  <c r="F193"/>
  <c r="G192"/>
  <c r="F192"/>
  <c r="G191"/>
  <c r="F191"/>
  <c r="G190"/>
  <c r="F190"/>
  <c r="G189"/>
  <c r="F189"/>
  <c r="G188"/>
  <c r="F188"/>
  <c r="G187"/>
  <c r="F187"/>
  <c r="G186"/>
  <c r="F186"/>
  <c r="G185"/>
  <c r="F185"/>
  <c r="G184"/>
  <c r="F184"/>
  <c r="G183"/>
  <c r="F183"/>
  <c r="G182"/>
  <c r="F182"/>
  <c r="G181"/>
  <c r="F181"/>
  <c r="G180"/>
  <c r="F180"/>
  <c r="G179"/>
  <c r="F179"/>
  <c r="G178"/>
  <c r="F178"/>
  <c r="G177"/>
  <c r="F177"/>
  <c r="G176"/>
  <c r="F176"/>
  <c r="G175"/>
  <c r="F175"/>
  <c r="G174"/>
  <c r="F174"/>
  <c r="G173"/>
  <c r="F173"/>
  <c r="G172"/>
  <c r="F172"/>
  <c r="G171"/>
  <c r="F171"/>
  <c r="G170"/>
  <c r="F170"/>
  <c r="G169"/>
  <c r="F169"/>
  <c r="G168"/>
  <c r="F168"/>
  <c r="G167"/>
  <c r="F167"/>
  <c r="G166"/>
  <c r="F166"/>
  <c r="G165"/>
  <c r="F165"/>
  <c r="G164"/>
  <c r="F164"/>
  <c r="G163"/>
  <c r="F163"/>
  <c r="G162"/>
  <c r="F162"/>
  <c r="G161"/>
  <c r="F161"/>
  <c r="G160"/>
  <c r="F160"/>
  <c r="G159"/>
  <c r="F159"/>
  <c r="G158"/>
  <c r="F158"/>
  <c r="G157"/>
  <c r="F157"/>
  <c r="G156"/>
  <c r="F156"/>
  <c r="G155"/>
  <c r="F155"/>
  <c r="G154"/>
  <c r="F154"/>
  <c r="G153"/>
  <c r="F153"/>
  <c r="G152"/>
  <c r="F152"/>
  <c r="G151"/>
  <c r="F151"/>
  <c r="G150"/>
  <c r="F150"/>
  <c r="G149"/>
  <c r="F149"/>
  <c r="G148"/>
  <c r="F148"/>
  <c r="G147"/>
  <c r="F147"/>
  <c r="G146"/>
  <c r="F146"/>
  <c r="G145"/>
  <c r="F145"/>
  <c r="G144"/>
  <c r="F144"/>
  <c r="G143"/>
  <c r="F143"/>
  <c r="G142"/>
  <c r="F142"/>
  <c r="G141"/>
  <c r="F141"/>
  <c r="G140"/>
  <c r="F140"/>
  <c r="G139"/>
  <c r="F139"/>
  <c r="G138"/>
  <c r="F138"/>
  <c r="G137"/>
  <c r="F137"/>
  <c r="G136"/>
  <c r="F136"/>
  <c r="G135"/>
  <c r="F135"/>
  <c r="G134"/>
  <c r="F134"/>
  <c r="G133"/>
  <c r="F133"/>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E9" i="67" l="1"/>
  <c r="C56" i="82" s="1"/>
  <c r="E9" i="66"/>
  <c r="C55" i="82" s="1"/>
  <c r="E8" i="65"/>
  <c r="C54" i="82" s="1"/>
  <c r="E9" i="64"/>
  <c r="C53" i="82" s="1"/>
  <c r="E9" i="63"/>
  <c r="C52" i="82" s="1"/>
  <c r="F9" i="60" l="1"/>
  <c r="C50" i="82" l="1"/>
  <c r="C49" s="1"/>
  <c r="H6" i="49" l="1"/>
  <c r="H29"/>
  <c r="H28"/>
  <c r="H27"/>
  <c r="H26"/>
  <c r="H25"/>
  <c r="H24"/>
  <c r="H23"/>
  <c r="H22"/>
  <c r="H21"/>
  <c r="H20"/>
  <c r="H19"/>
  <c r="H18"/>
  <c r="H17"/>
  <c r="H16"/>
  <c r="H15"/>
  <c r="H14"/>
  <c r="H13"/>
  <c r="H12"/>
  <c r="H11"/>
  <c r="H9" l="1"/>
  <c r="C63" i="82" s="1"/>
  <c r="C48" s="1"/>
  <c r="I8" i="19" l="1"/>
  <c r="I8" i="45"/>
  <c r="I8" i="16"/>
  <c r="N12" i="25" l="1"/>
  <c r="K12" s="1"/>
  <c r="N14"/>
  <c r="K14" s="1"/>
  <c r="N15"/>
  <c r="K15" s="1"/>
  <c r="N16"/>
  <c r="K16" s="1"/>
  <c r="N17"/>
  <c r="K17" s="1"/>
  <c r="N18"/>
  <c r="K18" s="1"/>
  <c r="N19"/>
  <c r="K19" s="1"/>
  <c r="N20"/>
  <c r="K20" s="1"/>
  <c r="N21"/>
  <c r="K21" s="1"/>
  <c r="N22"/>
  <c r="K22" s="1"/>
  <c r="N23"/>
  <c r="K23" s="1"/>
  <c r="N24"/>
  <c r="K24" s="1"/>
  <c r="N25"/>
  <c r="K25" s="1"/>
  <c r="N26"/>
  <c r="K26" s="1"/>
  <c r="N27"/>
  <c r="K27" s="1"/>
  <c r="N28"/>
  <c r="K28" s="1"/>
  <c r="N29"/>
  <c r="K29" s="1"/>
  <c r="N30"/>
  <c r="K30" s="1"/>
  <c r="N31"/>
  <c r="K31" s="1"/>
  <c r="N32"/>
  <c r="K32" s="1"/>
  <c r="N33"/>
  <c r="K33" s="1"/>
  <c r="N34"/>
  <c r="K34" s="1"/>
  <c r="N35"/>
  <c r="K35" s="1"/>
  <c r="N36"/>
  <c r="K36" s="1"/>
  <c r="N37"/>
  <c r="K37" s="1"/>
  <c r="N38"/>
  <c r="K38" s="1"/>
  <c r="N39"/>
  <c r="K39" s="1"/>
  <c r="N40"/>
  <c r="K40" s="1"/>
  <c r="N41"/>
  <c r="K41" s="1"/>
  <c r="N42"/>
  <c r="K42" s="1"/>
  <c r="N43"/>
  <c r="K43" s="1"/>
  <c r="N44"/>
  <c r="K44" s="1"/>
  <c r="N45"/>
  <c r="K45" s="1"/>
  <c r="N46"/>
  <c r="K46" s="1"/>
  <c r="N47"/>
  <c r="K47" s="1"/>
  <c r="N48"/>
  <c r="K48" s="1"/>
  <c r="N49"/>
  <c r="K49" s="1"/>
  <c r="N50"/>
  <c r="K50" s="1"/>
  <c r="N51"/>
  <c r="K51" s="1"/>
  <c r="N52"/>
  <c r="K52" s="1"/>
  <c r="N53"/>
  <c r="K53" s="1"/>
  <c r="N54"/>
  <c r="K54" s="1"/>
  <c r="N55"/>
  <c r="K55" s="1"/>
  <c r="N56"/>
  <c r="K56" s="1"/>
  <c r="N57"/>
  <c r="K57" s="1"/>
  <c r="N58"/>
  <c r="K58" s="1"/>
  <c r="N59"/>
  <c r="K59" s="1"/>
  <c r="N60"/>
  <c r="K60" s="1"/>
  <c r="N61"/>
  <c r="K61" s="1"/>
  <c r="N62"/>
  <c r="K62" s="1"/>
  <c r="N63"/>
  <c r="K63" s="1"/>
  <c r="N64"/>
  <c r="K64" s="1"/>
  <c r="N65"/>
  <c r="K65" s="1"/>
  <c r="N66"/>
  <c r="K66" s="1"/>
  <c r="N67"/>
  <c r="K67" s="1"/>
  <c r="N68"/>
  <c r="K68" s="1"/>
  <c r="N69"/>
  <c r="K69" s="1"/>
  <c r="N70"/>
  <c r="K70" s="1"/>
  <c r="N71"/>
  <c r="K71" s="1"/>
  <c r="N72"/>
  <c r="K72" s="1"/>
  <c r="N73"/>
  <c r="K73" s="1"/>
  <c r="N74"/>
  <c r="K74" s="1"/>
  <c r="N75"/>
  <c r="K75" s="1"/>
  <c r="N76"/>
  <c r="K76" s="1"/>
  <c r="N77"/>
  <c r="K77" s="1"/>
  <c r="N78"/>
  <c r="K78" s="1"/>
  <c r="N79"/>
  <c r="K79" s="1"/>
  <c r="N80"/>
  <c r="K80" s="1"/>
  <c r="N81"/>
  <c r="K81" s="1"/>
  <c r="N82"/>
  <c r="K82" s="1"/>
  <c r="N83"/>
  <c r="K83" s="1"/>
  <c r="N84"/>
  <c r="K84" s="1"/>
  <c r="N85"/>
  <c r="K85" s="1"/>
  <c r="N86"/>
  <c r="K86" s="1"/>
  <c r="N87"/>
  <c r="K87" s="1"/>
  <c r="N88"/>
  <c r="K88" s="1"/>
  <c r="N89"/>
  <c r="K89" s="1"/>
  <c r="N90"/>
  <c r="K90" s="1"/>
  <c r="N91"/>
  <c r="K91" s="1"/>
  <c r="N92"/>
  <c r="K92" s="1"/>
  <c r="N93"/>
  <c r="K93" s="1"/>
  <c r="N94"/>
  <c r="K94" s="1"/>
  <c r="N95"/>
  <c r="K95" s="1"/>
  <c r="N96"/>
  <c r="K96" s="1"/>
  <c r="N97"/>
  <c r="K97" s="1"/>
  <c r="N98"/>
  <c r="K98" s="1"/>
  <c r="N99"/>
  <c r="K99" s="1"/>
  <c r="N100"/>
  <c r="K100" s="1"/>
  <c r="N101"/>
  <c r="K101" s="1"/>
  <c r="N102"/>
  <c r="K102" s="1"/>
  <c r="N103"/>
  <c r="K103" s="1"/>
  <c r="N104"/>
  <c r="K104" s="1"/>
  <c r="N105"/>
  <c r="K105" s="1"/>
  <c r="N106"/>
  <c r="K106" s="1"/>
  <c r="N107"/>
  <c r="K107" s="1"/>
  <c r="N108"/>
  <c r="K108" s="1"/>
  <c r="N109"/>
  <c r="K109" s="1"/>
  <c r="N110"/>
  <c r="K110" s="1"/>
  <c r="N111"/>
  <c r="K111" s="1"/>
  <c r="N112"/>
  <c r="K112" s="1"/>
  <c r="N113"/>
  <c r="K113" s="1"/>
  <c r="N114"/>
  <c r="K114" s="1"/>
  <c r="N115"/>
  <c r="K115" s="1"/>
  <c r="N116"/>
  <c r="K116" s="1"/>
  <c r="N117"/>
  <c r="K117" s="1"/>
  <c r="N118"/>
  <c r="K118" s="1"/>
  <c r="N119"/>
  <c r="K119" s="1"/>
  <c r="N120"/>
  <c r="K120" s="1"/>
  <c r="N121"/>
  <c r="K121" s="1"/>
  <c r="N122"/>
  <c r="K122" s="1"/>
  <c r="N123"/>
  <c r="K123" s="1"/>
  <c r="N124"/>
  <c r="K124" s="1"/>
  <c r="N125"/>
  <c r="K125" s="1"/>
  <c r="N126"/>
  <c r="K126" s="1"/>
  <c r="N127"/>
  <c r="K127" s="1"/>
  <c r="N128"/>
  <c r="K128" s="1"/>
  <c r="N129"/>
  <c r="K129" s="1"/>
  <c r="N130"/>
  <c r="K130" s="1"/>
  <c r="N131"/>
  <c r="K131" s="1"/>
  <c r="N132"/>
  <c r="K132" s="1"/>
  <c r="N133"/>
  <c r="K133" s="1"/>
  <c r="N134"/>
  <c r="K134" s="1"/>
  <c r="N135"/>
  <c r="K135" s="1"/>
  <c r="N136"/>
  <c r="K136" s="1"/>
  <c r="N137"/>
  <c r="K137" s="1"/>
  <c r="N138"/>
  <c r="K138" s="1"/>
  <c r="N139"/>
  <c r="K139" s="1"/>
  <c r="N140"/>
  <c r="K140" s="1"/>
  <c r="N141"/>
  <c r="K141" s="1"/>
  <c r="N142"/>
  <c r="K142" s="1"/>
  <c r="N143"/>
  <c r="K143" s="1"/>
  <c r="N144"/>
  <c r="K144" s="1"/>
  <c r="N145"/>
  <c r="K145" s="1"/>
  <c r="N146"/>
  <c r="K146" s="1"/>
  <c r="N147"/>
  <c r="K147" s="1"/>
  <c r="N148"/>
  <c r="K148" s="1"/>
  <c r="N149"/>
  <c r="K149" s="1"/>
  <c r="N150"/>
  <c r="K150" s="1"/>
  <c r="N151"/>
  <c r="K151" s="1"/>
  <c r="N152"/>
  <c r="K152" s="1"/>
  <c r="N153"/>
  <c r="K153" s="1"/>
  <c r="N154"/>
  <c r="K154" s="1"/>
  <c r="N155"/>
  <c r="K155" s="1"/>
  <c r="N156"/>
  <c r="K156" s="1"/>
  <c r="N157"/>
  <c r="K157" s="1"/>
  <c r="N158"/>
  <c r="K158" s="1"/>
  <c r="N159"/>
  <c r="K159" s="1"/>
  <c r="N160"/>
  <c r="K160" s="1"/>
  <c r="N161"/>
  <c r="K161" s="1"/>
  <c r="N162"/>
  <c r="K162" s="1"/>
  <c r="N163"/>
  <c r="K163" s="1"/>
  <c r="N164"/>
  <c r="K164" s="1"/>
  <c r="N165"/>
  <c r="K165" s="1"/>
  <c r="N166"/>
  <c r="K166" s="1"/>
  <c r="N167"/>
  <c r="K167" s="1"/>
  <c r="N168"/>
  <c r="K168" s="1"/>
  <c r="N169"/>
  <c r="K169" s="1"/>
  <c r="N170"/>
  <c r="K170" s="1"/>
  <c r="N171"/>
  <c r="K171" s="1"/>
  <c r="N172"/>
  <c r="K172" s="1"/>
  <c r="N173"/>
  <c r="K173" s="1"/>
  <c r="N174"/>
  <c r="K174" s="1"/>
  <c r="N175"/>
  <c r="K175" s="1"/>
  <c r="N176"/>
  <c r="K176" s="1"/>
  <c r="N177"/>
  <c r="K177" s="1"/>
  <c r="N178"/>
  <c r="K178" s="1"/>
  <c r="N179"/>
  <c r="K179" s="1"/>
  <c r="N180"/>
  <c r="K180" s="1"/>
  <c r="N181"/>
  <c r="K181" s="1"/>
  <c r="N182"/>
  <c r="K182" s="1"/>
  <c r="N183"/>
  <c r="K183" s="1"/>
  <c r="N184"/>
  <c r="K184" s="1"/>
  <c r="N185"/>
  <c r="K185" s="1"/>
  <c r="N186"/>
  <c r="K186" s="1"/>
  <c r="N187"/>
  <c r="K187" s="1"/>
  <c r="N188"/>
  <c r="K188" s="1"/>
  <c r="N189"/>
  <c r="K189" s="1"/>
  <c r="N190"/>
  <c r="K190" s="1"/>
  <c r="N191"/>
  <c r="K191" s="1"/>
  <c r="N192"/>
  <c r="K192" s="1"/>
  <c r="N193"/>
  <c r="K193" s="1"/>
  <c r="N194"/>
  <c r="K194" s="1"/>
  <c r="N195"/>
  <c r="K195" s="1"/>
  <c r="N196"/>
  <c r="K196" s="1"/>
  <c r="N197"/>
  <c r="K197" s="1"/>
  <c r="N198"/>
  <c r="K198" s="1"/>
  <c r="N199"/>
  <c r="K199" s="1"/>
  <c r="N200"/>
  <c r="K200" s="1"/>
  <c r="N201"/>
  <c r="K201" s="1"/>
  <c r="N202"/>
  <c r="K202" s="1"/>
  <c r="N203"/>
  <c r="K203" s="1"/>
  <c r="N204"/>
  <c r="K204" s="1"/>
  <c r="N205"/>
  <c r="K205" s="1"/>
  <c r="N206"/>
  <c r="K206" s="1"/>
  <c r="N207"/>
  <c r="K207" s="1"/>
  <c r="N208"/>
  <c r="K208" s="1"/>
  <c r="N209"/>
  <c r="K209" s="1"/>
  <c r="N210"/>
  <c r="K210" s="1"/>
  <c r="N211"/>
  <c r="K211" s="1"/>
  <c r="N212"/>
  <c r="K212" s="1"/>
  <c r="N213"/>
  <c r="K213" s="1"/>
  <c r="N214"/>
  <c r="K214" s="1"/>
  <c r="N215"/>
  <c r="K215" s="1"/>
  <c r="N216"/>
  <c r="K216" s="1"/>
  <c r="N217"/>
  <c r="K217" s="1"/>
  <c r="N218"/>
  <c r="K218" s="1"/>
  <c r="N219"/>
  <c r="K219" s="1"/>
  <c r="N220"/>
  <c r="K220" s="1"/>
  <c r="N221"/>
  <c r="K221" s="1"/>
  <c r="N222"/>
  <c r="K222" s="1"/>
  <c r="N223"/>
  <c r="K223" s="1"/>
  <c r="N224"/>
  <c r="K224" s="1"/>
  <c r="N225"/>
  <c r="K225" s="1"/>
  <c r="N226"/>
  <c r="K226" s="1"/>
  <c r="N227"/>
  <c r="K227" s="1"/>
  <c r="N228"/>
  <c r="K228" s="1"/>
  <c r="N229"/>
  <c r="K229" s="1"/>
  <c r="N230"/>
  <c r="K230" s="1"/>
  <c r="N231"/>
  <c r="K231" s="1"/>
  <c r="N232"/>
  <c r="K232" s="1"/>
  <c r="N233"/>
  <c r="K233" s="1"/>
  <c r="N234"/>
  <c r="K234" s="1"/>
  <c r="N235"/>
  <c r="K235" s="1"/>
  <c r="N236"/>
  <c r="K236" s="1"/>
  <c r="N237"/>
  <c r="K237" s="1"/>
  <c r="N238"/>
  <c r="K238" s="1"/>
  <c r="N239"/>
  <c r="K239" s="1"/>
  <c r="N240"/>
  <c r="K240" s="1"/>
  <c r="N241"/>
  <c r="K241" s="1"/>
  <c r="N242"/>
  <c r="K242" s="1"/>
  <c r="N243"/>
  <c r="K243" s="1"/>
  <c r="N244"/>
  <c r="K244" s="1"/>
  <c r="N245"/>
  <c r="K245" s="1"/>
  <c r="N246"/>
  <c r="K246" s="1"/>
  <c r="N247"/>
  <c r="K247" s="1"/>
  <c r="N248"/>
  <c r="K248" s="1"/>
  <c r="N249"/>
  <c r="K249" s="1"/>
  <c r="N250"/>
  <c r="K250" s="1"/>
  <c r="N251"/>
  <c r="K251" s="1"/>
  <c r="N252"/>
  <c r="K252" s="1"/>
  <c r="N253"/>
  <c r="K253" s="1"/>
  <c r="N254"/>
  <c r="K254" s="1"/>
  <c r="N255"/>
  <c r="K255" s="1"/>
  <c r="N256"/>
  <c r="K256" s="1"/>
  <c r="N257"/>
  <c r="K257" s="1"/>
  <c r="N258"/>
  <c r="K258" s="1"/>
  <c r="N259"/>
  <c r="K259" s="1"/>
  <c r="N260"/>
  <c r="K260" s="1"/>
  <c r="O10" i="45"/>
  <c r="N8"/>
  <c r="K8"/>
  <c r="J6"/>
  <c r="K9" i="25" l="1"/>
  <c r="J10" i="45"/>
  <c r="I10"/>
  <c r="M10"/>
  <c r="K10"/>
  <c r="L10"/>
  <c r="N10"/>
  <c r="L9" l="1"/>
  <c r="I11" i="1" l="1"/>
  <c r="G11" s="1"/>
  <c r="I12"/>
  <c r="G12" s="1"/>
  <c r="I13"/>
  <c r="G13" s="1"/>
  <c r="I14"/>
  <c r="G14" s="1"/>
  <c r="I15"/>
  <c r="G15" s="1"/>
  <c r="I16"/>
  <c r="G16" s="1"/>
  <c r="I17"/>
  <c r="G17" s="1"/>
  <c r="I18"/>
  <c r="G18" s="1"/>
  <c r="I19"/>
  <c r="G19" s="1"/>
  <c r="I20"/>
  <c r="G20" s="1"/>
  <c r="I21"/>
  <c r="G21" s="1"/>
  <c r="I22"/>
  <c r="G22" s="1"/>
  <c r="I23"/>
  <c r="G23" s="1"/>
  <c r="I24"/>
  <c r="G24" s="1"/>
  <c r="I25"/>
  <c r="G25" s="1"/>
  <c r="I26"/>
  <c r="G26" s="1"/>
  <c r="I27"/>
  <c r="G27" s="1"/>
  <c r="I28"/>
  <c r="G28" s="1"/>
  <c r="I29"/>
  <c r="G29" s="1"/>
  <c r="I30"/>
  <c r="G30" s="1"/>
  <c r="I31"/>
  <c r="G31" s="1"/>
  <c r="I32"/>
  <c r="G32" s="1"/>
  <c r="I33"/>
  <c r="G33" s="1"/>
  <c r="I34"/>
  <c r="G34" s="1"/>
  <c r="I35"/>
  <c r="G35" s="1"/>
  <c r="I36"/>
  <c r="G36" s="1"/>
  <c r="I37"/>
  <c r="G37" s="1"/>
  <c r="I38"/>
  <c r="G38" s="1"/>
  <c r="I39"/>
  <c r="G39" s="1"/>
  <c r="I40"/>
  <c r="G40" s="1"/>
  <c r="I41"/>
  <c r="G41" s="1"/>
  <c r="I42"/>
  <c r="G42" s="1"/>
  <c r="I43"/>
  <c r="G43" s="1"/>
  <c r="I44"/>
  <c r="G44" s="1"/>
  <c r="I45"/>
  <c r="G45" s="1"/>
  <c r="I46"/>
  <c r="G46" s="1"/>
  <c r="I47"/>
  <c r="G47" s="1"/>
  <c r="I48"/>
  <c r="G48" s="1"/>
  <c r="I49"/>
  <c r="G49" s="1"/>
  <c r="I50"/>
  <c r="G50" s="1"/>
  <c r="I51"/>
  <c r="G51" s="1"/>
  <c r="I52"/>
  <c r="G52" s="1"/>
  <c r="I53"/>
  <c r="G53" s="1"/>
  <c r="I54"/>
  <c r="G54" s="1"/>
  <c r="I55"/>
  <c r="G55" s="1"/>
  <c r="I56"/>
  <c r="G56" s="1"/>
  <c r="I57"/>
  <c r="G57" s="1"/>
  <c r="I58"/>
  <c r="G58" s="1"/>
  <c r="I59"/>
  <c r="G59" s="1"/>
  <c r="I60"/>
  <c r="G60" s="1"/>
  <c r="I61"/>
  <c r="G61" s="1"/>
  <c r="I62"/>
  <c r="G62" s="1"/>
  <c r="I63"/>
  <c r="G63" s="1"/>
  <c r="I64"/>
  <c r="G64" s="1"/>
  <c r="I65"/>
  <c r="G65" s="1"/>
  <c r="I66"/>
  <c r="G66" s="1"/>
  <c r="I67"/>
  <c r="G67" s="1"/>
  <c r="I68"/>
  <c r="G68" s="1"/>
  <c r="I69"/>
  <c r="G69" s="1"/>
  <c r="I70"/>
  <c r="G70" s="1"/>
  <c r="I71"/>
  <c r="G71" s="1"/>
  <c r="I72"/>
  <c r="G72" s="1"/>
  <c r="I73"/>
  <c r="G73" s="1"/>
  <c r="I74"/>
  <c r="G74" s="1"/>
  <c r="I75"/>
  <c r="G75" s="1"/>
  <c r="I76"/>
  <c r="G76" s="1"/>
  <c r="I77"/>
  <c r="G77" s="1"/>
  <c r="I78"/>
  <c r="G78" s="1"/>
  <c r="I79"/>
  <c r="G79" s="1"/>
  <c r="I80"/>
  <c r="G80" s="1"/>
  <c r="I81"/>
  <c r="G81" s="1"/>
  <c r="I82"/>
  <c r="G82" s="1"/>
  <c r="I83"/>
  <c r="G83" s="1"/>
  <c r="I84"/>
  <c r="G84" s="1"/>
  <c r="I85"/>
  <c r="G85" s="1"/>
  <c r="I86"/>
  <c r="G86" s="1"/>
  <c r="I87"/>
  <c r="G87" s="1"/>
  <c r="I88"/>
  <c r="G88" s="1"/>
  <c r="I89"/>
  <c r="G89" s="1"/>
  <c r="I90"/>
  <c r="G90" s="1"/>
  <c r="I91"/>
  <c r="G91" s="1"/>
  <c r="I92"/>
  <c r="G92" s="1"/>
  <c r="I93"/>
  <c r="G93" s="1"/>
  <c r="I94"/>
  <c r="G94" s="1"/>
  <c r="I95"/>
  <c r="G95" s="1"/>
  <c r="I96"/>
  <c r="G96" s="1"/>
  <c r="I97"/>
  <c r="G97" s="1"/>
  <c r="I98"/>
  <c r="G98" s="1"/>
  <c r="I99"/>
  <c r="G99" s="1"/>
  <c r="I100"/>
  <c r="G100" s="1"/>
  <c r="I101"/>
  <c r="G101" s="1"/>
  <c r="I102"/>
  <c r="G102" s="1"/>
  <c r="I103"/>
  <c r="G103" s="1"/>
  <c r="I104"/>
  <c r="G104" s="1"/>
  <c r="I105"/>
  <c r="G105" s="1"/>
  <c r="I106"/>
  <c r="G106" s="1"/>
  <c r="I107"/>
  <c r="G107" s="1"/>
  <c r="I108"/>
  <c r="G108" s="1"/>
  <c r="I109"/>
  <c r="G109" s="1"/>
  <c r="I110"/>
  <c r="G110" s="1"/>
  <c r="I111"/>
  <c r="G111" s="1"/>
  <c r="I112"/>
  <c r="G112" s="1"/>
  <c r="I113"/>
  <c r="G113" s="1"/>
  <c r="I114"/>
  <c r="G114" s="1"/>
  <c r="I115"/>
  <c r="G115" s="1"/>
  <c r="I116"/>
  <c r="G116" s="1"/>
  <c r="I117"/>
  <c r="G117" s="1"/>
  <c r="I118"/>
  <c r="G118" s="1"/>
  <c r="I119"/>
  <c r="G119" s="1"/>
  <c r="I120"/>
  <c r="G120" s="1"/>
  <c r="I121"/>
  <c r="G121" s="1"/>
  <c r="I122"/>
  <c r="G122" s="1"/>
  <c r="I123"/>
  <c r="G123" s="1"/>
  <c r="I124"/>
  <c r="G124" s="1"/>
  <c r="I125"/>
  <c r="G125" s="1"/>
  <c r="I126"/>
  <c r="G126" s="1"/>
  <c r="I127"/>
  <c r="G127" s="1"/>
  <c r="I128"/>
  <c r="G128" s="1"/>
  <c r="I129"/>
  <c r="G129" s="1"/>
  <c r="I130"/>
  <c r="G130" s="1"/>
  <c r="I131"/>
  <c r="G131" s="1"/>
  <c r="I132"/>
  <c r="G132" s="1"/>
  <c r="I133"/>
  <c r="G133" s="1"/>
  <c r="I134"/>
  <c r="G134" s="1"/>
  <c r="I135"/>
  <c r="G135" s="1"/>
  <c r="I136"/>
  <c r="G136" s="1"/>
  <c r="I137"/>
  <c r="G137" s="1"/>
  <c r="I138"/>
  <c r="G138" s="1"/>
  <c r="I139"/>
  <c r="G139" s="1"/>
  <c r="I140"/>
  <c r="G140" s="1"/>
  <c r="I141"/>
  <c r="G141" s="1"/>
  <c r="I142"/>
  <c r="G142" s="1"/>
  <c r="I143"/>
  <c r="G143" s="1"/>
  <c r="I144"/>
  <c r="G144" s="1"/>
  <c r="I145"/>
  <c r="G145" s="1"/>
  <c r="I146"/>
  <c r="G146" s="1"/>
  <c r="I147"/>
  <c r="G147" s="1"/>
  <c r="I148"/>
  <c r="G148" s="1"/>
  <c r="I149"/>
  <c r="G149" s="1"/>
  <c r="I150"/>
  <c r="G150" s="1"/>
  <c r="I151"/>
  <c r="G151" s="1"/>
  <c r="I152"/>
  <c r="G152" s="1"/>
  <c r="I153"/>
  <c r="G153" s="1"/>
  <c r="I154"/>
  <c r="G154" s="1"/>
  <c r="I155"/>
  <c r="G155" s="1"/>
  <c r="I156"/>
  <c r="G156" s="1"/>
  <c r="I157"/>
  <c r="G157" s="1"/>
  <c r="I158"/>
  <c r="G158" s="1"/>
  <c r="I159"/>
  <c r="G159" s="1"/>
  <c r="I160"/>
  <c r="G160" s="1"/>
  <c r="I161"/>
  <c r="G161" s="1"/>
  <c r="I162"/>
  <c r="G162" s="1"/>
  <c r="I163"/>
  <c r="G163" s="1"/>
  <c r="I164"/>
  <c r="G164" s="1"/>
  <c r="I165"/>
  <c r="G165" s="1"/>
  <c r="I166"/>
  <c r="G166" s="1"/>
  <c r="I167"/>
  <c r="G167" s="1"/>
  <c r="I168"/>
  <c r="G168" s="1"/>
  <c r="I169"/>
  <c r="G169" s="1"/>
  <c r="I170"/>
  <c r="G170" s="1"/>
  <c r="I171"/>
  <c r="G171" s="1"/>
  <c r="I172"/>
  <c r="G172" s="1"/>
  <c r="I173"/>
  <c r="G173" s="1"/>
  <c r="I174"/>
  <c r="G174" s="1"/>
  <c r="I175"/>
  <c r="G175" s="1"/>
  <c r="I176"/>
  <c r="G176" s="1"/>
  <c r="I177"/>
  <c r="G177" s="1"/>
  <c r="I178"/>
  <c r="G178" s="1"/>
  <c r="I179"/>
  <c r="G179" s="1"/>
  <c r="I180"/>
  <c r="G180" s="1"/>
  <c r="I181"/>
  <c r="G181" s="1"/>
  <c r="I182"/>
  <c r="G182" s="1"/>
  <c r="I183"/>
  <c r="G183" s="1"/>
  <c r="I184"/>
  <c r="G184" s="1"/>
  <c r="I185"/>
  <c r="G185" s="1"/>
  <c r="I186"/>
  <c r="G186" s="1"/>
  <c r="I187"/>
  <c r="G187" s="1"/>
  <c r="I188"/>
  <c r="G188" s="1"/>
  <c r="I189"/>
  <c r="G189" s="1"/>
  <c r="I190"/>
  <c r="G190" s="1"/>
  <c r="I191"/>
  <c r="G191" s="1"/>
  <c r="I192"/>
  <c r="G192" s="1"/>
  <c r="I193"/>
  <c r="G193" s="1"/>
  <c r="I194"/>
  <c r="G194" s="1"/>
  <c r="I195"/>
  <c r="G195" s="1"/>
  <c r="I196"/>
  <c r="G196" s="1"/>
  <c r="I197"/>
  <c r="G197" s="1"/>
  <c r="I198"/>
  <c r="G198" s="1"/>
  <c r="I199"/>
  <c r="G199" s="1"/>
  <c r="I200"/>
  <c r="G200" s="1"/>
  <c r="I201"/>
  <c r="G201" s="1"/>
  <c r="I202"/>
  <c r="G202" s="1"/>
  <c r="I203"/>
  <c r="G203" s="1"/>
  <c r="I204"/>
  <c r="G204" s="1"/>
  <c r="I205"/>
  <c r="G205" s="1"/>
  <c r="I206"/>
  <c r="G206" s="1"/>
  <c r="I207"/>
  <c r="G207" s="1"/>
  <c r="I208"/>
  <c r="G208" s="1"/>
  <c r="I209"/>
  <c r="G209" s="1"/>
  <c r="I210"/>
  <c r="G210" s="1"/>
  <c r="I211"/>
  <c r="G211" s="1"/>
  <c r="I212"/>
  <c r="G212" s="1"/>
  <c r="I213"/>
  <c r="G213" s="1"/>
  <c r="I214"/>
  <c r="G214" s="1"/>
  <c r="I215"/>
  <c r="G215" s="1"/>
  <c r="I216"/>
  <c r="G216" s="1"/>
  <c r="I217"/>
  <c r="G217" s="1"/>
  <c r="I218"/>
  <c r="G218" s="1"/>
  <c r="I219"/>
  <c r="G219" s="1"/>
  <c r="I220"/>
  <c r="G220" s="1"/>
  <c r="I221"/>
  <c r="G221" s="1"/>
  <c r="I222"/>
  <c r="G222" s="1"/>
  <c r="I223"/>
  <c r="G223" s="1"/>
  <c r="I224"/>
  <c r="G224" s="1"/>
  <c r="I225"/>
  <c r="G225" s="1"/>
  <c r="I226"/>
  <c r="G226" s="1"/>
  <c r="I227"/>
  <c r="G227" s="1"/>
  <c r="I228"/>
  <c r="G228" s="1"/>
  <c r="I229"/>
  <c r="G229" s="1"/>
  <c r="I230"/>
  <c r="G230" s="1"/>
  <c r="I231"/>
  <c r="G231" s="1"/>
  <c r="I232"/>
  <c r="G232" s="1"/>
  <c r="I233"/>
  <c r="G233" s="1"/>
  <c r="I234"/>
  <c r="G234" s="1"/>
  <c r="I235"/>
  <c r="G235" s="1"/>
  <c r="I236"/>
  <c r="G236" s="1"/>
  <c r="I237"/>
  <c r="G237" s="1"/>
  <c r="I238"/>
  <c r="G238" s="1"/>
  <c r="I239"/>
  <c r="G239" s="1"/>
  <c r="I240"/>
  <c r="G240" s="1"/>
  <c r="I241"/>
  <c r="G241" s="1"/>
  <c r="I242"/>
  <c r="G242" s="1"/>
  <c r="I243"/>
  <c r="G243" s="1"/>
  <c r="I244"/>
  <c r="G244" s="1"/>
  <c r="I245"/>
  <c r="G245" s="1"/>
  <c r="I246"/>
  <c r="G246" s="1"/>
  <c r="I247"/>
  <c r="G247" s="1"/>
  <c r="I248"/>
  <c r="G248" s="1"/>
  <c r="I249"/>
  <c r="G249" s="1"/>
  <c r="I250"/>
  <c r="G250" s="1"/>
  <c r="I251"/>
  <c r="G251" s="1"/>
  <c r="I252"/>
  <c r="G252" s="1"/>
  <c r="I253"/>
  <c r="G253" s="1"/>
  <c r="I254"/>
  <c r="G254" s="1"/>
  <c r="I255"/>
  <c r="G255" s="1"/>
  <c r="I256"/>
  <c r="G256" s="1"/>
  <c r="I257"/>
  <c r="G257" s="1"/>
  <c r="I258"/>
  <c r="G258" s="1"/>
  <c r="I259"/>
  <c r="G259" s="1"/>
  <c r="I10"/>
  <c r="G10" s="1"/>
  <c r="N11" i="19"/>
  <c r="K11" s="1"/>
  <c r="N12"/>
  <c r="J12" s="1"/>
  <c r="N13"/>
  <c r="J13" s="1"/>
  <c r="N14"/>
  <c r="J14" s="1"/>
  <c r="N15"/>
  <c r="K15" s="1"/>
  <c r="N16"/>
  <c r="J16" s="1"/>
  <c r="N17"/>
  <c r="N18"/>
  <c r="N19"/>
  <c r="N20"/>
  <c r="J20" s="1"/>
  <c r="N21"/>
  <c r="J21" s="1"/>
  <c r="N22"/>
  <c r="J22" s="1"/>
  <c r="N23"/>
  <c r="L23" s="1"/>
  <c r="N24"/>
  <c r="J24" s="1"/>
  <c r="N25"/>
  <c r="K25" s="1"/>
  <c r="N26"/>
  <c r="N27"/>
  <c r="N28"/>
  <c r="J28" s="1"/>
  <c r="N29"/>
  <c r="J29" s="1"/>
  <c r="N30"/>
  <c r="J30" s="1"/>
  <c r="N31"/>
  <c r="J31" s="1"/>
  <c r="N32"/>
  <c r="J32" s="1"/>
  <c r="N33"/>
  <c r="N34"/>
  <c r="I34" s="1"/>
  <c r="N35"/>
  <c r="N36"/>
  <c r="J36" s="1"/>
  <c r="N37"/>
  <c r="J37" s="1"/>
  <c r="N38"/>
  <c r="J38" s="1"/>
  <c r="N39"/>
  <c r="M39" s="1"/>
  <c r="N40"/>
  <c r="J40" s="1"/>
  <c r="N41"/>
  <c r="N42"/>
  <c r="I42" s="1"/>
  <c r="N43"/>
  <c r="L43" s="1"/>
  <c r="N44"/>
  <c r="J44" s="1"/>
  <c r="N45"/>
  <c r="J45" s="1"/>
  <c r="N46"/>
  <c r="J46" s="1"/>
  <c r="N47"/>
  <c r="J47" s="1"/>
  <c r="N48"/>
  <c r="J48" s="1"/>
  <c r="N49"/>
  <c r="N50"/>
  <c r="M50" s="1"/>
  <c r="N51"/>
  <c r="N52"/>
  <c r="J52" s="1"/>
  <c r="N53"/>
  <c r="J53" s="1"/>
  <c r="N54"/>
  <c r="J54" s="1"/>
  <c r="N55"/>
  <c r="M55" s="1"/>
  <c r="N56"/>
  <c r="J56" s="1"/>
  <c r="N57"/>
  <c r="L57" s="1"/>
  <c r="N58"/>
  <c r="L58" s="1"/>
  <c r="N59"/>
  <c r="N60"/>
  <c r="J60" s="1"/>
  <c r="N61"/>
  <c r="J61" s="1"/>
  <c r="N62"/>
  <c r="J62" s="1"/>
  <c r="N63"/>
  <c r="K63" s="1"/>
  <c r="N64"/>
  <c r="J64" s="1"/>
  <c r="N65"/>
  <c r="K65" s="1"/>
  <c r="N66"/>
  <c r="L66" s="1"/>
  <c r="N67"/>
  <c r="N68"/>
  <c r="J68" s="1"/>
  <c r="N69"/>
  <c r="J69" s="1"/>
  <c r="N70"/>
  <c r="J70" s="1"/>
  <c r="N71"/>
  <c r="J71" s="1"/>
  <c r="N72"/>
  <c r="J72" s="1"/>
  <c r="N73"/>
  <c r="M73" s="1"/>
  <c r="N74"/>
  <c r="I74" s="1"/>
  <c r="N75"/>
  <c r="K75" s="1"/>
  <c r="N76"/>
  <c r="J76" s="1"/>
  <c r="N77"/>
  <c r="J77" s="1"/>
  <c r="N78"/>
  <c r="J78" s="1"/>
  <c r="N79"/>
  <c r="J79" s="1"/>
  <c r="N80"/>
  <c r="J80" s="1"/>
  <c r="N81"/>
  <c r="N82"/>
  <c r="N83"/>
  <c r="N84"/>
  <c r="J84" s="1"/>
  <c r="N85"/>
  <c r="J85" s="1"/>
  <c r="N86"/>
  <c r="J86" s="1"/>
  <c r="N87"/>
  <c r="J87" s="1"/>
  <c r="N88"/>
  <c r="J88" s="1"/>
  <c r="N89"/>
  <c r="N90"/>
  <c r="N91"/>
  <c r="N92"/>
  <c r="J92" s="1"/>
  <c r="N93"/>
  <c r="J93" s="1"/>
  <c r="N94"/>
  <c r="J94" s="1"/>
  <c r="N95"/>
  <c r="J95" s="1"/>
  <c r="N96"/>
  <c r="J96" s="1"/>
  <c r="N97"/>
  <c r="K97" s="1"/>
  <c r="N98"/>
  <c r="I98" s="1"/>
  <c r="N99"/>
  <c r="N100"/>
  <c r="J100" s="1"/>
  <c r="N101"/>
  <c r="J101" s="1"/>
  <c r="N102"/>
  <c r="J102" s="1"/>
  <c r="N103"/>
  <c r="J103" s="1"/>
  <c r="N104"/>
  <c r="J104" s="1"/>
  <c r="N105"/>
  <c r="N106"/>
  <c r="I106" s="1"/>
  <c r="N107"/>
  <c r="N108"/>
  <c r="J108" s="1"/>
  <c r="N109"/>
  <c r="L109" s="1"/>
  <c r="Q80" i="23"/>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I121" s="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I167" s="1"/>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J8"/>
  <c r="H8" i="1"/>
  <c r="K8" i="19"/>
  <c r="N8" i="16"/>
  <c r="K8"/>
  <c r="J6" i="19"/>
  <c r="N10"/>
  <c r="J6" i="16"/>
  <c r="O10"/>
  <c r="M10" i="24"/>
  <c r="K10" s="1"/>
  <c r="Q11" i="23"/>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10"/>
  <c r="M27" i="19"/>
  <c r="M93"/>
  <c r="K27"/>
  <c r="I106" i="23"/>
  <c r="I154"/>
  <c r="I130"/>
  <c r="I100" i="19"/>
  <c r="L75"/>
  <c r="L74"/>
  <c r="L11"/>
  <c r="K28" l="1"/>
  <c r="M44"/>
  <c r="K12"/>
  <c r="M20"/>
  <c r="I60"/>
  <c r="I45"/>
  <c r="I76"/>
  <c r="M68"/>
  <c r="M92"/>
  <c r="L12"/>
  <c r="K108"/>
  <c r="L68"/>
  <c r="M29"/>
  <c r="L45"/>
  <c r="L85"/>
  <c r="K53"/>
  <c r="K101"/>
  <c r="K109"/>
  <c r="M13"/>
  <c r="L37"/>
  <c r="L77"/>
  <c r="M109"/>
  <c r="K45"/>
  <c r="M21"/>
  <c r="M85"/>
  <c r="L53"/>
  <c r="L93"/>
  <c r="K61"/>
  <c r="M37"/>
  <c r="L61"/>
  <c r="L101"/>
  <c r="K13"/>
  <c r="K69"/>
  <c r="M45"/>
  <c r="K77"/>
  <c r="I93"/>
  <c r="L13"/>
  <c r="L69"/>
  <c r="I13"/>
  <c r="M101"/>
  <c r="K85"/>
  <c r="M61"/>
  <c r="K21"/>
  <c r="M53"/>
  <c r="L21"/>
  <c r="I101"/>
  <c r="K29"/>
  <c r="K93"/>
  <c r="M69"/>
  <c r="L29"/>
  <c r="K37"/>
  <c r="M77"/>
  <c r="M58"/>
  <c r="M66"/>
  <c r="M74"/>
  <c r="L50"/>
  <c r="O74" i="23"/>
  <c r="P74"/>
  <c r="N74"/>
  <c r="O66"/>
  <c r="P66"/>
  <c r="N66"/>
  <c r="O58"/>
  <c r="P58"/>
  <c r="N58"/>
  <c r="O50"/>
  <c r="P50"/>
  <c r="N50"/>
  <c r="O42"/>
  <c r="P42"/>
  <c r="N42"/>
  <c r="O34"/>
  <c r="P34"/>
  <c r="N34"/>
  <c r="O26"/>
  <c r="P26"/>
  <c r="N26"/>
  <c r="O18"/>
  <c r="P18"/>
  <c r="N18"/>
  <c r="N255"/>
  <c r="O255"/>
  <c r="P255"/>
  <c r="N247"/>
  <c r="O247"/>
  <c r="P247"/>
  <c r="N239"/>
  <c r="O239"/>
  <c r="P239"/>
  <c r="N231"/>
  <c r="O231"/>
  <c r="P231"/>
  <c r="N223"/>
  <c r="O223"/>
  <c r="P223"/>
  <c r="N215"/>
  <c r="O215"/>
  <c r="P215"/>
  <c r="N207"/>
  <c r="O207"/>
  <c r="P207"/>
  <c r="N199"/>
  <c r="O199"/>
  <c r="P199"/>
  <c r="N191"/>
  <c r="O191"/>
  <c r="P191"/>
  <c r="N183"/>
  <c r="O183"/>
  <c r="P183"/>
  <c r="N175"/>
  <c r="P175"/>
  <c r="O175"/>
  <c r="N167"/>
  <c r="P167"/>
  <c r="O167"/>
  <c r="N159"/>
  <c r="P159"/>
  <c r="O159"/>
  <c r="N151"/>
  <c r="P151"/>
  <c r="O151"/>
  <c r="N143"/>
  <c r="P143"/>
  <c r="O143"/>
  <c r="N135"/>
  <c r="P135"/>
  <c r="O135"/>
  <c r="N127"/>
  <c r="P127"/>
  <c r="O127"/>
  <c r="N119"/>
  <c r="P119"/>
  <c r="O119"/>
  <c r="N111"/>
  <c r="P111"/>
  <c r="O111"/>
  <c r="N103"/>
  <c r="P103"/>
  <c r="O103"/>
  <c r="N95"/>
  <c r="P95"/>
  <c r="O95"/>
  <c r="N87"/>
  <c r="P87"/>
  <c r="O87"/>
  <c r="N73"/>
  <c r="O73"/>
  <c r="P73"/>
  <c r="N65"/>
  <c r="O65"/>
  <c r="P65"/>
  <c r="N57"/>
  <c r="O57"/>
  <c r="P57"/>
  <c r="N49"/>
  <c r="O49"/>
  <c r="P49"/>
  <c r="N41"/>
  <c r="O41"/>
  <c r="P41"/>
  <c r="N33"/>
  <c r="O33"/>
  <c r="P33"/>
  <c r="N25"/>
  <c r="O25"/>
  <c r="P25"/>
  <c r="N17"/>
  <c r="O17"/>
  <c r="P17"/>
  <c r="N254"/>
  <c r="O254"/>
  <c r="P254"/>
  <c r="P246"/>
  <c r="N246"/>
  <c r="O246"/>
  <c r="N238"/>
  <c r="O238"/>
  <c r="P238"/>
  <c r="N230"/>
  <c r="P230"/>
  <c r="O230"/>
  <c r="N222"/>
  <c r="P222"/>
  <c r="O222"/>
  <c r="P214"/>
  <c r="N214"/>
  <c r="O214"/>
  <c r="P206"/>
  <c r="N206"/>
  <c r="O206"/>
  <c r="P198"/>
  <c r="N198"/>
  <c r="O198"/>
  <c r="P190"/>
  <c r="N190"/>
  <c r="O190"/>
  <c r="N182"/>
  <c r="O182"/>
  <c r="P182"/>
  <c r="O174"/>
  <c r="P174"/>
  <c r="N174"/>
  <c r="O166"/>
  <c r="P166"/>
  <c r="N166"/>
  <c r="O158"/>
  <c r="P158"/>
  <c r="N158"/>
  <c r="O150"/>
  <c r="P150"/>
  <c r="N150"/>
  <c r="O142"/>
  <c r="P142"/>
  <c r="N142"/>
  <c r="O134"/>
  <c r="P134"/>
  <c r="N134"/>
  <c r="O126"/>
  <c r="P126"/>
  <c r="N126"/>
  <c r="O118"/>
  <c r="P118"/>
  <c r="N118"/>
  <c r="O110"/>
  <c r="P110"/>
  <c r="N110"/>
  <c r="O102"/>
  <c r="P102"/>
  <c r="N102"/>
  <c r="O94"/>
  <c r="P94"/>
  <c r="N94"/>
  <c r="O86"/>
  <c r="P86"/>
  <c r="N86"/>
  <c r="N75"/>
  <c r="P75"/>
  <c r="O75"/>
  <c r="N72"/>
  <c r="O72"/>
  <c r="P72"/>
  <c r="N64"/>
  <c r="O64"/>
  <c r="P64"/>
  <c r="N56"/>
  <c r="O56"/>
  <c r="P56"/>
  <c r="N48"/>
  <c r="O48"/>
  <c r="P48"/>
  <c r="N40"/>
  <c r="O40"/>
  <c r="P40"/>
  <c r="N32"/>
  <c r="O32"/>
  <c r="P32"/>
  <c r="N24"/>
  <c r="O24"/>
  <c r="P24"/>
  <c r="N16"/>
  <c r="O16"/>
  <c r="P16"/>
  <c r="P253"/>
  <c r="N253"/>
  <c r="O253"/>
  <c r="P245"/>
  <c r="N245"/>
  <c r="O245"/>
  <c r="N237"/>
  <c r="O237"/>
  <c r="P237"/>
  <c r="O229"/>
  <c r="P229"/>
  <c r="N229"/>
  <c r="N221"/>
  <c r="O221"/>
  <c r="P221"/>
  <c r="P213"/>
  <c r="N213"/>
  <c r="O213"/>
  <c r="P205"/>
  <c r="N205"/>
  <c r="O205"/>
  <c r="P197"/>
  <c r="N197"/>
  <c r="O197"/>
  <c r="P189"/>
  <c r="N189"/>
  <c r="O189"/>
  <c r="P181"/>
  <c r="N181"/>
  <c r="O181"/>
  <c r="N173"/>
  <c r="O173"/>
  <c r="P173"/>
  <c r="N165"/>
  <c r="O165"/>
  <c r="P165"/>
  <c r="N157"/>
  <c r="O157"/>
  <c r="P157"/>
  <c r="N149"/>
  <c r="O149"/>
  <c r="P149"/>
  <c r="N141"/>
  <c r="O141"/>
  <c r="P141"/>
  <c r="N133"/>
  <c r="O133"/>
  <c r="P133"/>
  <c r="N125"/>
  <c r="O125"/>
  <c r="P125"/>
  <c r="N117"/>
  <c r="O117"/>
  <c r="P117"/>
  <c r="N109"/>
  <c r="O109"/>
  <c r="P109"/>
  <c r="N101"/>
  <c r="O101"/>
  <c r="P101"/>
  <c r="N93"/>
  <c r="O93"/>
  <c r="P93"/>
  <c r="N85"/>
  <c r="O85"/>
  <c r="P85"/>
  <c r="O10"/>
  <c r="P10"/>
  <c r="N10"/>
  <c r="N79"/>
  <c r="P79"/>
  <c r="O79"/>
  <c r="N71"/>
  <c r="P71"/>
  <c r="O71"/>
  <c r="N63"/>
  <c r="P63"/>
  <c r="O63"/>
  <c r="N55"/>
  <c r="P55"/>
  <c r="O55"/>
  <c r="N47"/>
  <c r="P47"/>
  <c r="O47"/>
  <c r="N39"/>
  <c r="P39"/>
  <c r="O39"/>
  <c r="N31"/>
  <c r="P31"/>
  <c r="O31"/>
  <c r="N23"/>
  <c r="P23"/>
  <c r="O23"/>
  <c r="N15"/>
  <c r="P15"/>
  <c r="O15"/>
  <c r="I252"/>
  <c r="O252"/>
  <c r="P252"/>
  <c r="N252"/>
  <c r="O244"/>
  <c r="P244"/>
  <c r="N244"/>
  <c r="N236"/>
  <c r="O236"/>
  <c r="P236"/>
  <c r="N228"/>
  <c r="O228"/>
  <c r="P228"/>
  <c r="N220"/>
  <c r="O220"/>
  <c r="P220"/>
  <c r="N212"/>
  <c r="O212"/>
  <c r="P212"/>
  <c r="N204"/>
  <c r="O204"/>
  <c r="P204"/>
  <c r="N196"/>
  <c r="O196"/>
  <c r="P196"/>
  <c r="N188"/>
  <c r="O188"/>
  <c r="P188"/>
  <c r="N180"/>
  <c r="O180"/>
  <c r="P180"/>
  <c r="N172"/>
  <c r="O172"/>
  <c r="P172"/>
  <c r="N164"/>
  <c r="O164"/>
  <c r="P164"/>
  <c r="N156"/>
  <c r="O156"/>
  <c r="P156"/>
  <c r="N148"/>
  <c r="O148"/>
  <c r="P148"/>
  <c r="N140"/>
  <c r="O140"/>
  <c r="P140"/>
  <c r="N132"/>
  <c r="O132"/>
  <c r="P132"/>
  <c r="N124"/>
  <c r="O124"/>
  <c r="P124"/>
  <c r="N116"/>
  <c r="O116"/>
  <c r="P116"/>
  <c r="N108"/>
  <c r="O108"/>
  <c r="P108"/>
  <c r="N100"/>
  <c r="O100"/>
  <c r="P100"/>
  <c r="N92"/>
  <c r="O92"/>
  <c r="P92"/>
  <c r="N84"/>
  <c r="O84"/>
  <c r="P84"/>
  <c r="O78"/>
  <c r="P78"/>
  <c r="N78"/>
  <c r="O70"/>
  <c r="P70"/>
  <c r="N70"/>
  <c r="O62"/>
  <c r="P62"/>
  <c r="N62"/>
  <c r="O54"/>
  <c r="P54"/>
  <c r="N54"/>
  <c r="O46"/>
  <c r="P46"/>
  <c r="N46"/>
  <c r="O38"/>
  <c r="P38"/>
  <c r="N38"/>
  <c r="O30"/>
  <c r="P30"/>
  <c r="N30"/>
  <c r="O22"/>
  <c r="P22"/>
  <c r="N22"/>
  <c r="O14"/>
  <c r="P14"/>
  <c r="N14"/>
  <c r="N259"/>
  <c r="O259"/>
  <c r="P259"/>
  <c r="N251"/>
  <c r="O251"/>
  <c r="P251"/>
  <c r="N243"/>
  <c r="O243"/>
  <c r="P243"/>
  <c r="N235"/>
  <c r="O235"/>
  <c r="P235"/>
  <c r="N227"/>
  <c r="O227"/>
  <c r="P227"/>
  <c r="N219"/>
  <c r="O219"/>
  <c r="P219"/>
  <c r="N211"/>
  <c r="O211"/>
  <c r="P211"/>
  <c r="N203"/>
  <c r="O203"/>
  <c r="P203"/>
  <c r="N195"/>
  <c r="O195"/>
  <c r="P195"/>
  <c r="N187"/>
  <c r="O187"/>
  <c r="P187"/>
  <c r="N179"/>
  <c r="O179"/>
  <c r="P179"/>
  <c r="N171"/>
  <c r="P171"/>
  <c r="O171"/>
  <c r="N163"/>
  <c r="P163"/>
  <c r="O163"/>
  <c r="N155"/>
  <c r="P155"/>
  <c r="O155"/>
  <c r="N147"/>
  <c r="P147"/>
  <c r="O147"/>
  <c r="N139"/>
  <c r="P139"/>
  <c r="O139"/>
  <c r="N131"/>
  <c r="P131"/>
  <c r="O131"/>
  <c r="N123"/>
  <c r="P123"/>
  <c r="O123"/>
  <c r="N115"/>
  <c r="P115"/>
  <c r="O115"/>
  <c r="N107"/>
  <c r="P107"/>
  <c r="O107"/>
  <c r="N99"/>
  <c r="P99"/>
  <c r="O99"/>
  <c r="N91"/>
  <c r="P91"/>
  <c r="O91"/>
  <c r="N83"/>
  <c r="P83"/>
  <c r="O83"/>
  <c r="N77"/>
  <c r="O77"/>
  <c r="P77"/>
  <c r="N69"/>
  <c r="O69"/>
  <c r="P69"/>
  <c r="N61"/>
  <c r="O61"/>
  <c r="P61"/>
  <c r="N53"/>
  <c r="O53"/>
  <c r="P53"/>
  <c r="N45"/>
  <c r="O45"/>
  <c r="P45"/>
  <c r="N37"/>
  <c r="O37"/>
  <c r="P37"/>
  <c r="N29"/>
  <c r="O29"/>
  <c r="P29"/>
  <c r="N21"/>
  <c r="O21"/>
  <c r="P21"/>
  <c r="N13"/>
  <c r="O13"/>
  <c r="P13"/>
  <c r="P258"/>
  <c r="N258"/>
  <c r="O258"/>
  <c r="P250"/>
  <c r="N250"/>
  <c r="O250"/>
  <c r="P242"/>
  <c r="N242"/>
  <c r="O242"/>
  <c r="P234"/>
  <c r="N234"/>
  <c r="O234"/>
  <c r="P226"/>
  <c r="N226"/>
  <c r="O226"/>
  <c r="N218"/>
  <c r="O218"/>
  <c r="P218"/>
  <c r="P210"/>
  <c r="N210"/>
  <c r="O210"/>
  <c r="P202"/>
  <c r="N202"/>
  <c r="O202"/>
  <c r="P194"/>
  <c r="N194"/>
  <c r="O194"/>
  <c r="P186"/>
  <c r="N186"/>
  <c r="O186"/>
  <c r="P178"/>
  <c r="N178"/>
  <c r="O178"/>
  <c r="O170"/>
  <c r="P170"/>
  <c r="N170"/>
  <c r="O162"/>
  <c r="P162"/>
  <c r="N162"/>
  <c r="O154"/>
  <c r="P154"/>
  <c r="N154"/>
  <c r="O146"/>
  <c r="P146"/>
  <c r="N146"/>
  <c r="O138"/>
  <c r="P138"/>
  <c r="N138"/>
  <c r="O130"/>
  <c r="P130"/>
  <c r="N130"/>
  <c r="O122"/>
  <c r="P122"/>
  <c r="N122"/>
  <c r="O114"/>
  <c r="P114"/>
  <c r="N114"/>
  <c r="O106"/>
  <c r="P106"/>
  <c r="N106"/>
  <c r="O98"/>
  <c r="P98"/>
  <c r="N98"/>
  <c r="O90"/>
  <c r="P90"/>
  <c r="N90"/>
  <c r="O82"/>
  <c r="P82"/>
  <c r="N82"/>
  <c r="N76"/>
  <c r="O76"/>
  <c r="P76"/>
  <c r="N68"/>
  <c r="O68"/>
  <c r="P68"/>
  <c r="N60"/>
  <c r="O60"/>
  <c r="P60"/>
  <c r="N52"/>
  <c r="O52"/>
  <c r="P52"/>
  <c r="N44"/>
  <c r="O44"/>
  <c r="P44"/>
  <c r="N36"/>
  <c r="O36"/>
  <c r="P36"/>
  <c r="N28"/>
  <c r="O28"/>
  <c r="P28"/>
  <c r="N20"/>
  <c r="O20"/>
  <c r="P20"/>
  <c r="N12"/>
  <c r="O12"/>
  <c r="P12"/>
  <c r="O257"/>
  <c r="P257"/>
  <c r="N257"/>
  <c r="O249"/>
  <c r="P249"/>
  <c r="N249"/>
  <c r="P241"/>
  <c r="N241"/>
  <c r="O241"/>
  <c r="P233"/>
  <c r="N233"/>
  <c r="O233"/>
  <c r="P225"/>
  <c r="N225"/>
  <c r="O225"/>
  <c r="N217"/>
  <c r="O217"/>
  <c r="P217"/>
  <c r="P209"/>
  <c r="N209"/>
  <c r="O209"/>
  <c r="P201"/>
  <c r="N201"/>
  <c r="O201"/>
  <c r="P193"/>
  <c r="O193"/>
  <c r="N193"/>
  <c r="P185"/>
  <c r="N185"/>
  <c r="O185"/>
  <c r="P177"/>
  <c r="N177"/>
  <c r="O177"/>
  <c r="N169"/>
  <c r="O169"/>
  <c r="P169"/>
  <c r="N161"/>
  <c r="O161"/>
  <c r="P161"/>
  <c r="N153"/>
  <c r="O153"/>
  <c r="P153"/>
  <c r="N145"/>
  <c r="O145"/>
  <c r="P145"/>
  <c r="N137"/>
  <c r="O137"/>
  <c r="P137"/>
  <c r="N129"/>
  <c r="O129"/>
  <c r="P129"/>
  <c r="N121"/>
  <c r="O121"/>
  <c r="P121"/>
  <c r="N113"/>
  <c r="O113"/>
  <c r="P113"/>
  <c r="N105"/>
  <c r="O105"/>
  <c r="P105"/>
  <c r="N97"/>
  <c r="O97"/>
  <c r="P97"/>
  <c r="N89"/>
  <c r="O89"/>
  <c r="P89"/>
  <c r="N81"/>
  <c r="O81"/>
  <c r="P81"/>
  <c r="N67"/>
  <c r="P67"/>
  <c r="O67"/>
  <c r="N59"/>
  <c r="P59"/>
  <c r="O59"/>
  <c r="N51"/>
  <c r="P51"/>
  <c r="O51"/>
  <c r="N43"/>
  <c r="P43"/>
  <c r="O43"/>
  <c r="N35"/>
  <c r="P35"/>
  <c r="O35"/>
  <c r="N27"/>
  <c r="P27"/>
  <c r="O27"/>
  <c r="N19"/>
  <c r="P19"/>
  <c r="O19"/>
  <c r="N11"/>
  <c r="P11"/>
  <c r="O11"/>
  <c r="N256"/>
  <c r="O256"/>
  <c r="P256"/>
  <c r="N248"/>
  <c r="O248"/>
  <c r="P248"/>
  <c r="O240"/>
  <c r="P240"/>
  <c r="N240"/>
  <c r="O232"/>
  <c r="P232"/>
  <c r="N232"/>
  <c r="O224"/>
  <c r="P224"/>
  <c r="N224"/>
  <c r="N216"/>
  <c r="O216"/>
  <c r="P216"/>
  <c r="N208"/>
  <c r="O208"/>
  <c r="P208"/>
  <c r="N200"/>
  <c r="O200"/>
  <c r="P200"/>
  <c r="N192"/>
  <c r="O192"/>
  <c r="P192"/>
  <c r="N184"/>
  <c r="O184"/>
  <c r="P184"/>
  <c r="N176"/>
  <c r="O176"/>
  <c r="P176"/>
  <c r="N168"/>
  <c r="O168"/>
  <c r="P168"/>
  <c r="N160"/>
  <c r="O160"/>
  <c r="P160"/>
  <c r="N152"/>
  <c r="O152"/>
  <c r="P152"/>
  <c r="N144"/>
  <c r="O144"/>
  <c r="P144"/>
  <c r="N136"/>
  <c r="O136"/>
  <c r="P136"/>
  <c r="N128"/>
  <c r="O128"/>
  <c r="P128"/>
  <c r="N120"/>
  <c r="O120"/>
  <c r="P120"/>
  <c r="N112"/>
  <c r="O112"/>
  <c r="P112"/>
  <c r="N104"/>
  <c r="O104"/>
  <c r="P104"/>
  <c r="N96"/>
  <c r="O96"/>
  <c r="P96"/>
  <c r="N88"/>
  <c r="O88"/>
  <c r="P88"/>
  <c r="N80"/>
  <c r="O80"/>
  <c r="P80"/>
  <c r="M16" i="19"/>
  <c r="K105"/>
  <c r="I105"/>
  <c r="M41"/>
  <c r="L41"/>
  <c r="I203" i="23"/>
  <c r="I83"/>
  <c r="I163"/>
  <c r="M96" i="19"/>
  <c r="I96"/>
  <c r="K104"/>
  <c r="K80"/>
  <c r="K24"/>
  <c r="M104"/>
  <c r="L48"/>
  <c r="L104"/>
  <c r="K32"/>
  <c r="M88"/>
  <c r="L40"/>
  <c r="L32"/>
  <c r="L56"/>
  <c r="K16"/>
  <c r="K96"/>
  <c r="J55"/>
  <c r="I149" i="23"/>
  <c r="M47" i="19"/>
  <c r="I125" i="23"/>
  <c r="M103" i="19"/>
  <c r="I103"/>
  <c r="K103"/>
  <c r="J39"/>
  <c r="I173" i="23"/>
  <c r="I118"/>
  <c r="I94"/>
  <c r="L36" i="19"/>
  <c r="L52"/>
  <c r="L92"/>
  <c r="K68"/>
  <c r="M108"/>
  <c r="K100"/>
  <c r="I108"/>
  <c r="I12"/>
  <c r="M12"/>
  <c r="M28"/>
  <c r="K52"/>
  <c r="L20"/>
  <c r="L76"/>
  <c r="L100"/>
  <c r="I28"/>
  <c r="K84"/>
  <c r="I86" i="23"/>
  <c r="M52" i="19"/>
  <c r="K76"/>
  <c r="M100"/>
  <c r="L44"/>
  <c r="L60"/>
  <c r="K92"/>
  <c r="K36"/>
  <c r="M76"/>
  <c r="L28"/>
  <c r="L78"/>
  <c r="M36"/>
  <c r="K60"/>
  <c r="M84"/>
  <c r="L84"/>
  <c r="L108"/>
  <c r="I44"/>
  <c r="K20"/>
  <c r="K44"/>
  <c r="M60"/>
  <c r="I92" i="23"/>
  <c r="K54" i="19"/>
  <c r="L38"/>
  <c r="I196" i="23"/>
  <c r="L22" i="19"/>
  <c r="K30"/>
  <c r="M54"/>
  <c r="K86"/>
  <c r="L54"/>
  <c r="L102"/>
  <c r="I164" i="23"/>
  <c r="M30" i="19"/>
  <c r="K70"/>
  <c r="M102"/>
  <c r="L70"/>
  <c r="K46"/>
  <c r="M70"/>
  <c r="L30"/>
  <c r="K102"/>
  <c r="K22"/>
  <c r="M46"/>
  <c r="L86"/>
  <c r="I102"/>
  <c r="I46"/>
  <c r="L46"/>
  <c r="I14"/>
  <c r="I62"/>
  <c r="M22"/>
  <c r="K62"/>
  <c r="K94"/>
  <c r="L14"/>
  <c r="L94"/>
  <c r="K14"/>
  <c r="K38"/>
  <c r="M62"/>
  <c r="L62"/>
  <c r="I30"/>
  <c r="M14"/>
  <c r="M38"/>
  <c r="K78"/>
  <c r="I159" i="23"/>
  <c r="I127"/>
  <c r="I95"/>
  <c r="I87"/>
  <c r="J107" i="19"/>
  <c r="K107"/>
  <c r="L107"/>
  <c r="M107"/>
  <c r="I107"/>
  <c r="J99"/>
  <c r="L99"/>
  <c r="M99"/>
  <c r="K99"/>
  <c r="I99"/>
  <c r="J91"/>
  <c r="I91"/>
  <c r="L91"/>
  <c r="M91"/>
  <c r="K91"/>
  <c r="J83"/>
  <c r="K83"/>
  <c r="I83"/>
  <c r="J67"/>
  <c r="M67"/>
  <c r="J59"/>
  <c r="K59"/>
  <c r="M59"/>
  <c r="K51"/>
  <c r="L51"/>
  <c r="J35"/>
  <c r="I35"/>
  <c r="L35"/>
  <c r="K35"/>
  <c r="J27"/>
  <c r="L27"/>
  <c r="K19"/>
  <c r="I19"/>
  <c r="M35"/>
  <c r="I200" i="23"/>
  <c r="I136"/>
  <c r="I96"/>
  <c r="J106" i="19"/>
  <c r="L106"/>
  <c r="K106"/>
  <c r="J98"/>
  <c r="L98"/>
  <c r="M98"/>
  <c r="K98"/>
  <c r="J90"/>
  <c r="L90"/>
  <c r="K90"/>
  <c r="J82"/>
  <c r="L82"/>
  <c r="K82"/>
  <c r="J74"/>
  <c r="K74"/>
  <c r="J66"/>
  <c r="K66"/>
  <c r="J58"/>
  <c r="K58"/>
  <c r="I58"/>
  <c r="J50"/>
  <c r="K50"/>
  <c r="I50"/>
  <c r="J42"/>
  <c r="M42"/>
  <c r="K42"/>
  <c r="L42"/>
  <c r="J34"/>
  <c r="M34"/>
  <c r="K34"/>
  <c r="L34"/>
  <c r="J26"/>
  <c r="M26"/>
  <c r="L26"/>
  <c r="K26"/>
  <c r="I26"/>
  <c r="J18"/>
  <c r="L18"/>
  <c r="M18"/>
  <c r="K18"/>
  <c r="I18"/>
  <c r="J89"/>
  <c r="M89"/>
  <c r="L89"/>
  <c r="J65"/>
  <c r="M65"/>
  <c r="J41"/>
  <c r="K41"/>
  <c r="J17"/>
  <c r="K17"/>
  <c r="L17"/>
  <c r="M17"/>
  <c r="L65"/>
  <c r="I97"/>
  <c r="L67"/>
  <c r="I175" i="23"/>
  <c r="M83" i="19"/>
  <c r="K43"/>
  <c r="I241" i="23"/>
  <c r="I185"/>
  <c r="I137"/>
  <c r="J105" i="19"/>
  <c r="M105"/>
  <c r="L105"/>
  <c r="J81"/>
  <c r="K81"/>
  <c r="L81"/>
  <c r="J57"/>
  <c r="M57"/>
  <c r="K57"/>
  <c r="J33"/>
  <c r="M33"/>
  <c r="K33"/>
  <c r="L33"/>
  <c r="K67"/>
  <c r="L19"/>
  <c r="L83"/>
  <c r="I66"/>
  <c r="I257" i="23"/>
  <c r="I145"/>
  <c r="J97" i="19"/>
  <c r="L97"/>
  <c r="M97"/>
  <c r="J73"/>
  <c r="L73"/>
  <c r="K73"/>
  <c r="J49"/>
  <c r="M49"/>
  <c r="J25"/>
  <c r="M25"/>
  <c r="L25"/>
  <c r="L49"/>
  <c r="L59"/>
  <c r="K49"/>
  <c r="K89"/>
  <c r="M81"/>
  <c r="L24"/>
  <c r="L88"/>
  <c r="L96"/>
  <c r="M24"/>
  <c r="M32"/>
  <c r="K40"/>
  <c r="I80"/>
  <c r="I210" i="23"/>
  <c r="L16" i="19"/>
  <c r="L80"/>
  <c r="M40"/>
  <c r="K48"/>
  <c r="K56"/>
  <c r="K64"/>
  <c r="K72"/>
  <c r="M80"/>
  <c r="L72"/>
  <c r="K88"/>
  <c r="M48"/>
  <c r="M56"/>
  <c r="M64"/>
  <c r="M72"/>
  <c r="J109"/>
  <c r="I109"/>
  <c r="L64"/>
  <c r="I104"/>
  <c r="I194" i="23"/>
  <c r="M106" i="19"/>
  <c r="M90"/>
  <c r="M82"/>
  <c r="H259" i="1"/>
  <c r="H251"/>
  <c r="H243"/>
  <c r="H235"/>
  <c r="H227"/>
  <c r="H219"/>
  <c r="H211"/>
  <c r="H203"/>
  <c r="H195"/>
  <c r="H187"/>
  <c r="H179"/>
  <c r="H171"/>
  <c r="H163"/>
  <c r="H155"/>
  <c r="H147"/>
  <c r="H139"/>
  <c r="H131"/>
  <c r="H123"/>
  <c r="H115"/>
  <c r="H107"/>
  <c r="H99"/>
  <c r="H91"/>
  <c r="H83"/>
  <c r="H75"/>
  <c r="H67"/>
  <c r="H59"/>
  <c r="H51"/>
  <c r="H43"/>
  <c r="H35"/>
  <c r="H27"/>
  <c r="H19"/>
  <c r="H11"/>
  <c r="H258"/>
  <c r="H250"/>
  <c r="H242"/>
  <c r="H234"/>
  <c r="H226"/>
  <c r="H218"/>
  <c r="H210"/>
  <c r="H202"/>
  <c r="H194"/>
  <c r="H186"/>
  <c r="H178"/>
  <c r="H170"/>
  <c r="H162"/>
  <c r="H154"/>
  <c r="H146"/>
  <c r="H138"/>
  <c r="H130"/>
  <c r="H122"/>
  <c r="H114"/>
  <c r="H106"/>
  <c r="H98"/>
  <c r="H90"/>
  <c r="H82"/>
  <c r="H74"/>
  <c r="H66"/>
  <c r="H58"/>
  <c r="H50"/>
  <c r="H42"/>
  <c r="H34"/>
  <c r="H26"/>
  <c r="H18"/>
  <c r="H257"/>
  <c r="H249"/>
  <c r="H241"/>
  <c r="H233"/>
  <c r="H225"/>
  <c r="H217"/>
  <c r="H209"/>
  <c r="H201"/>
  <c r="H193"/>
  <c r="H185"/>
  <c r="H177"/>
  <c r="H169"/>
  <c r="H161"/>
  <c r="H153"/>
  <c r="H145"/>
  <c r="H137"/>
  <c r="H129"/>
  <c r="H121"/>
  <c r="H113"/>
  <c r="H105"/>
  <c r="H97"/>
  <c r="H89"/>
  <c r="H81"/>
  <c r="H73"/>
  <c r="H65"/>
  <c r="H57"/>
  <c r="H49"/>
  <c r="H41"/>
  <c r="H33"/>
  <c r="H25"/>
  <c r="H17"/>
  <c r="H256"/>
  <c r="H248"/>
  <c r="H240"/>
  <c r="H232"/>
  <c r="H224"/>
  <c r="H216"/>
  <c r="H208"/>
  <c r="H200"/>
  <c r="H192"/>
  <c r="H184"/>
  <c r="H176"/>
  <c r="H168"/>
  <c r="H160"/>
  <c r="H152"/>
  <c r="H144"/>
  <c r="H136"/>
  <c r="H128"/>
  <c r="H120"/>
  <c r="H112"/>
  <c r="H104"/>
  <c r="H96"/>
  <c r="H88"/>
  <c r="H80"/>
  <c r="H72"/>
  <c r="H64"/>
  <c r="H56"/>
  <c r="H48"/>
  <c r="H40"/>
  <c r="H32"/>
  <c r="H24"/>
  <c r="H16"/>
  <c r="H255"/>
  <c r="H247"/>
  <c r="H239"/>
  <c r="H231"/>
  <c r="H223"/>
  <c r="H215"/>
  <c r="H207"/>
  <c r="H199"/>
  <c r="H191"/>
  <c r="H183"/>
  <c r="H175"/>
  <c r="H167"/>
  <c r="H159"/>
  <c r="H151"/>
  <c r="H143"/>
  <c r="H135"/>
  <c r="H127"/>
  <c r="H119"/>
  <c r="H111"/>
  <c r="H103"/>
  <c r="H95"/>
  <c r="H87"/>
  <c r="H79"/>
  <c r="H71"/>
  <c r="H63"/>
  <c r="H55"/>
  <c r="H47"/>
  <c r="H39"/>
  <c r="H31"/>
  <c r="H23"/>
  <c r="H15"/>
  <c r="H254"/>
  <c r="H246"/>
  <c r="H238"/>
  <c r="H230"/>
  <c r="H222"/>
  <c r="H214"/>
  <c r="H206"/>
  <c r="H198"/>
  <c r="H190"/>
  <c r="H182"/>
  <c r="H174"/>
  <c r="H166"/>
  <c r="H158"/>
  <c r="H150"/>
  <c r="H142"/>
  <c r="H134"/>
  <c r="H126"/>
  <c r="H118"/>
  <c r="H110"/>
  <c r="H102"/>
  <c r="H94"/>
  <c r="H86"/>
  <c r="H78"/>
  <c r="H70"/>
  <c r="H62"/>
  <c r="H54"/>
  <c r="H46"/>
  <c r="H38"/>
  <c r="H30"/>
  <c r="H22"/>
  <c r="H14"/>
  <c r="H253"/>
  <c r="H245"/>
  <c r="H237"/>
  <c r="H229"/>
  <c r="H221"/>
  <c r="H213"/>
  <c r="H205"/>
  <c r="H197"/>
  <c r="H189"/>
  <c r="H181"/>
  <c r="H173"/>
  <c r="H165"/>
  <c r="H157"/>
  <c r="H149"/>
  <c r="H141"/>
  <c r="H133"/>
  <c r="H125"/>
  <c r="H117"/>
  <c r="H109"/>
  <c r="H101"/>
  <c r="H93"/>
  <c r="H85"/>
  <c r="H77"/>
  <c r="H69"/>
  <c r="H61"/>
  <c r="H53"/>
  <c r="H45"/>
  <c r="H37"/>
  <c r="H29"/>
  <c r="H21"/>
  <c r="H13"/>
  <c r="H252"/>
  <c r="H244"/>
  <c r="H236"/>
  <c r="H228"/>
  <c r="H220"/>
  <c r="H212"/>
  <c r="H204"/>
  <c r="H196"/>
  <c r="H188"/>
  <c r="H180"/>
  <c r="H172"/>
  <c r="H164"/>
  <c r="H156"/>
  <c r="H148"/>
  <c r="H140"/>
  <c r="H132"/>
  <c r="H124"/>
  <c r="H116"/>
  <c r="H108"/>
  <c r="H100"/>
  <c r="H92"/>
  <c r="H84"/>
  <c r="H76"/>
  <c r="H68"/>
  <c r="H60"/>
  <c r="H52"/>
  <c r="H44"/>
  <c r="H36"/>
  <c r="H28"/>
  <c r="H20"/>
  <c r="H12"/>
  <c r="M10" i="16"/>
  <c r="N10"/>
  <c r="J10"/>
  <c r="I10"/>
  <c r="L10"/>
  <c r="K10"/>
  <c r="I95" i="19"/>
  <c r="I79"/>
  <c r="I39"/>
  <c r="K23"/>
  <c r="K39"/>
  <c r="K55"/>
  <c r="K71"/>
  <c r="I63"/>
  <c r="K79"/>
  <c r="L15"/>
  <c r="L31"/>
  <c r="L39"/>
  <c r="L47"/>
  <c r="L55"/>
  <c r="L63"/>
  <c r="L71"/>
  <c r="L79"/>
  <c r="L87"/>
  <c r="L95"/>
  <c r="M79"/>
  <c r="K87"/>
  <c r="L103"/>
  <c r="M87"/>
  <c r="K95"/>
  <c r="M95"/>
  <c r="K31"/>
  <c r="K47"/>
  <c r="M31"/>
  <c r="M71"/>
  <c r="M78"/>
  <c r="M94"/>
  <c r="M86"/>
  <c r="J75"/>
  <c r="M75"/>
  <c r="J63"/>
  <c r="M63"/>
  <c r="J51"/>
  <c r="M51"/>
  <c r="J43"/>
  <c r="M43"/>
  <c r="J23"/>
  <c r="M23"/>
  <c r="J19"/>
  <c r="M19"/>
  <c r="J15"/>
  <c r="M15"/>
  <c r="J11"/>
  <c r="M11"/>
  <c r="K10"/>
  <c r="L10"/>
  <c r="K9" i="45"/>
  <c r="I70" i="23"/>
  <c r="I18"/>
  <c r="I251"/>
  <c r="I233"/>
  <c r="I225"/>
  <c r="I217"/>
  <c r="I238"/>
  <c r="I79"/>
  <c r="I255"/>
  <c r="I248"/>
  <c r="I245"/>
  <c r="I230"/>
  <c r="I222"/>
  <c r="I214"/>
  <c r="I22"/>
  <c r="I259"/>
  <c r="I242"/>
  <c r="I237"/>
  <c r="I229"/>
  <c r="I221"/>
  <c r="I253"/>
  <c r="I246"/>
  <c r="I226"/>
  <c r="I213"/>
  <c r="I258"/>
  <c r="I250"/>
  <c r="I235"/>
  <c r="I227"/>
  <c r="I219"/>
  <c r="I211"/>
  <c r="I201"/>
  <c r="I151"/>
  <c r="I144"/>
  <c r="I139"/>
  <c r="I120"/>
  <c r="I109"/>
  <c r="I105"/>
  <c r="I101"/>
  <c r="I82"/>
  <c r="I205"/>
  <c r="I197"/>
  <c r="I190"/>
  <c r="I240"/>
  <c r="I192"/>
  <c r="I184"/>
  <c r="I168"/>
  <c r="I162"/>
  <c r="I124"/>
  <c r="I116"/>
  <c r="I249"/>
  <c r="I191"/>
  <c r="I183"/>
  <c r="I150"/>
  <c r="I143"/>
  <c r="I123"/>
  <c r="I119"/>
  <c r="I103"/>
  <c r="I247"/>
  <c r="I239"/>
  <c r="I220"/>
  <c r="I182"/>
  <c r="I128"/>
  <c r="I108"/>
  <c r="I89"/>
  <c r="I84"/>
  <c r="I92" i="19"/>
  <c r="I81"/>
  <c r="I65"/>
  <c r="I49"/>
  <c r="I33"/>
  <c r="I17"/>
  <c r="I53" i="23"/>
  <c r="I20"/>
  <c r="I31"/>
  <c r="I256"/>
  <c r="I228"/>
  <c r="I199"/>
  <c r="I187"/>
  <c r="I171"/>
  <c r="I166"/>
  <c r="I135"/>
  <c r="I112"/>
  <c r="I102"/>
  <c r="I39"/>
  <c r="I15"/>
  <c r="I234"/>
  <c r="I209"/>
  <c r="I193"/>
  <c r="I243"/>
  <c r="I224"/>
  <c r="I207"/>
  <c r="I111"/>
  <c r="I81"/>
  <c r="I89" i="19"/>
  <c r="I84"/>
  <c r="I73"/>
  <c r="I57"/>
  <c r="I41"/>
  <c r="I25"/>
  <c r="I216" i="23"/>
  <c r="I195"/>
  <c r="I172"/>
  <c r="I115"/>
  <c r="I99"/>
  <c r="I93"/>
  <c r="I27" i="19"/>
  <c r="I21"/>
  <c r="I15"/>
  <c r="I177" i="23"/>
  <c r="I174"/>
  <c r="I153"/>
  <c r="I148"/>
  <c r="I141"/>
  <c r="I91"/>
  <c r="I198"/>
  <c r="I202"/>
  <c r="I142"/>
  <c r="I134"/>
  <c r="I85" i="19"/>
  <c r="I67"/>
  <c r="I61"/>
  <c r="I55"/>
  <c r="I165" i="23"/>
  <c r="I129"/>
  <c r="I107"/>
  <c r="I218"/>
  <c r="I206"/>
  <c r="I236"/>
  <c r="I215"/>
  <c r="I188"/>
  <c r="I88"/>
  <c r="I43" i="19"/>
  <c r="I37"/>
  <c r="I31"/>
  <c r="I244" i="23"/>
  <c r="I223"/>
  <c r="I212"/>
  <c r="I158"/>
  <c r="I147"/>
  <c r="I131"/>
  <c r="I122"/>
  <c r="I59" i="19"/>
  <c r="I53"/>
  <c r="I47"/>
  <c r="I180" i="23"/>
  <c r="I170"/>
  <c r="I138"/>
  <c r="I132"/>
  <c r="I114"/>
  <c r="I104"/>
  <c r="I208"/>
  <c r="I98"/>
  <c r="I85"/>
  <c r="I51" i="19"/>
  <c r="I11"/>
  <c r="I176" i="23"/>
  <c r="I133"/>
  <c r="I97"/>
  <c r="I72" i="19"/>
  <c r="I56"/>
  <c r="I40"/>
  <c r="I24"/>
  <c r="I181" i="23"/>
  <c r="I113"/>
  <c r="I77" i="19"/>
  <c r="I71"/>
  <c r="I23"/>
  <c r="I186" i="23"/>
  <c r="I169"/>
  <c r="I161"/>
  <c r="I157"/>
  <c r="I140"/>
  <c r="I126"/>
  <c r="I110"/>
  <c r="I87" i="19"/>
  <c r="I70"/>
  <c r="I54"/>
  <c r="I38"/>
  <c r="I22"/>
  <c r="I232" i="23"/>
  <c r="I156"/>
  <c r="I117"/>
  <c r="I90"/>
  <c r="I29" i="19"/>
  <c r="I146" i="23"/>
  <c r="I80"/>
  <c r="I68" i="19"/>
  <c r="I52"/>
  <c r="I36"/>
  <c r="I20"/>
  <c r="I254" i="23"/>
  <c r="I231"/>
  <c r="I204"/>
  <c r="I189"/>
  <c r="I178"/>
  <c r="I100"/>
  <c r="I88" i="19"/>
  <c r="I75"/>
  <c r="I69"/>
  <c r="I179" i="23"/>
  <c r="I160"/>
  <c r="I155"/>
  <c r="I152"/>
  <c r="I64" i="19"/>
  <c r="I48"/>
  <c r="I32"/>
  <c r="I16"/>
  <c r="I94"/>
  <c r="I86"/>
  <c r="I46" i="23"/>
  <c r="I69"/>
  <c r="I51"/>
  <c r="I26"/>
  <c r="I16"/>
  <c r="I76"/>
  <c r="I62"/>
  <c r="I54"/>
  <c r="I77"/>
  <c r="I59"/>
  <c r="I41"/>
  <c r="I34"/>
  <c r="I24"/>
  <c r="I68"/>
  <c r="I44"/>
  <c r="I67"/>
  <c r="I49"/>
  <c r="I32"/>
  <c r="I14"/>
  <c r="I66"/>
  <c r="I60"/>
  <c r="I52"/>
  <c r="I42"/>
  <c r="I65"/>
  <c r="I55"/>
  <c r="I38"/>
  <c r="I30"/>
  <c r="I12"/>
  <c r="K12" s="1"/>
  <c r="K9" s="1"/>
  <c r="I63"/>
  <c r="I28"/>
  <c r="I37"/>
  <c r="I29"/>
  <c r="I21"/>
  <c r="I13"/>
  <c r="I58"/>
  <c r="I75"/>
  <c r="I90" i="19"/>
  <c r="I74" i="23"/>
  <c r="I61"/>
  <c r="I47"/>
  <c r="I27"/>
  <c r="I19"/>
  <c r="I11"/>
  <c r="M11" s="1"/>
  <c r="M9" s="1"/>
  <c r="I78" i="19"/>
  <c r="I64" i="23"/>
  <c r="I71"/>
  <c r="I45"/>
  <c r="I36"/>
  <c r="I35"/>
  <c r="I25"/>
  <c r="I17"/>
  <c r="I78"/>
  <c r="I82" i="19"/>
  <c r="I73" i="23"/>
  <c r="I50"/>
  <c r="I57"/>
  <c r="I23"/>
  <c r="I43"/>
  <c r="H10" i="1"/>
  <c r="I72" i="23"/>
  <c r="I56"/>
  <c r="I48"/>
  <c r="I40"/>
  <c r="I33"/>
  <c r="J19" l="1"/>
  <c r="J66"/>
  <c r="J98"/>
  <c r="J105"/>
  <c r="J70"/>
  <c r="N9"/>
  <c r="P9"/>
  <c r="O9"/>
  <c r="J99"/>
  <c r="J103"/>
  <c r="J93"/>
  <c r="J94"/>
  <c r="J17"/>
  <c r="J40"/>
  <c r="J16"/>
  <c r="J62"/>
  <c r="J245"/>
  <c r="J37"/>
  <c r="J76"/>
  <c r="J52"/>
  <c r="J156"/>
  <c r="J90"/>
  <c r="J20"/>
  <c r="J148"/>
  <c r="J55"/>
  <c r="J53"/>
  <c r="J102"/>
  <c r="J101"/>
  <c r="J146"/>
  <c r="J75"/>
  <c r="J45"/>
  <c r="J104"/>
  <c r="J252"/>
  <c r="J172"/>
  <c r="J151"/>
  <c r="J13"/>
  <c r="J202"/>
  <c r="J112"/>
  <c r="J29"/>
  <c r="J79"/>
  <c r="J61"/>
  <c r="J195"/>
  <c r="J59"/>
  <c r="J47"/>
  <c r="J111"/>
  <c r="J39"/>
  <c r="J36"/>
  <c r="J133"/>
  <c r="J243"/>
  <c r="J153"/>
  <c r="J209"/>
  <c r="J68"/>
  <c r="J248"/>
  <c r="J96"/>
  <c r="J108"/>
  <c r="J114"/>
  <c r="J241"/>
  <c r="J77"/>
  <c r="K9" i="19"/>
  <c r="J21" i="23"/>
  <c r="J64"/>
  <c r="J165"/>
  <c r="J71"/>
  <c r="J189"/>
  <c r="J23"/>
  <c r="J113"/>
  <c r="J25"/>
  <c r="J89"/>
  <c r="J110"/>
  <c r="J154"/>
  <c r="J237"/>
  <c r="J149"/>
  <c r="J204"/>
  <c r="J203"/>
  <c r="J31"/>
  <c r="J27"/>
  <c r="J258"/>
  <c r="J87"/>
  <c r="J109"/>
  <c r="J242"/>
  <c r="J69"/>
  <c r="J134"/>
  <c r="J193"/>
  <c r="J186"/>
  <c r="J11"/>
  <c r="J88"/>
  <c r="J95"/>
  <c r="J173"/>
  <c r="J97"/>
  <c r="L9" i="19"/>
  <c r="H9" i="1"/>
  <c r="J35" i="23"/>
  <c r="J43"/>
  <c r="J67"/>
  <c r="J51"/>
  <c r="J63"/>
  <c r="J15"/>
  <c r="J208"/>
  <c r="J201"/>
  <c r="J207"/>
  <c r="J206"/>
  <c r="J205"/>
  <c r="J188"/>
  <c r="J194"/>
  <c r="J155"/>
  <c r="J187"/>
  <c r="J191"/>
  <c r="J115"/>
  <c r="J56"/>
  <c r="J161"/>
  <c r="J32"/>
  <c r="J152"/>
  <c r="J10"/>
  <c r="J78"/>
  <c r="J57"/>
  <c r="J150"/>
  <c r="J163"/>
  <c r="J147"/>
  <c r="J236"/>
  <c r="J212"/>
  <c r="J257"/>
  <c r="J256"/>
  <c r="J158"/>
  <c r="J167"/>
  <c r="J249"/>
  <c r="J169"/>
  <c r="J164"/>
  <c r="J132"/>
  <c r="I9" i="45"/>
  <c r="N9"/>
  <c r="N9" i="16"/>
  <c r="I9"/>
  <c r="C9" i="82" s="1"/>
  <c r="K9" i="16"/>
  <c r="L9"/>
  <c r="J38" i="23"/>
  <c r="J157"/>
  <c r="J228"/>
  <c r="J121"/>
  <c r="J190"/>
  <c r="J162"/>
  <c r="J131"/>
  <c r="J250"/>
  <c r="J235"/>
  <c r="J160"/>
  <c r="J129"/>
  <c r="J213"/>
  <c r="J240"/>
  <c r="J80"/>
  <c r="J211"/>
  <c r="J82"/>
  <c r="J117"/>
  <c r="J244"/>
  <c r="J251"/>
  <c r="J254"/>
  <c r="J84"/>
  <c r="J239"/>
  <c r="J130"/>
  <c r="J214"/>
  <c r="J238"/>
  <c r="J81"/>
  <c r="J83"/>
  <c r="J233"/>
  <c r="J159"/>
  <c r="J259"/>
  <c r="J171"/>
  <c r="J127"/>
  <c r="J125"/>
  <c r="J234"/>
  <c r="J126"/>
  <c r="J170"/>
  <c r="J192"/>
  <c r="J183"/>
  <c r="J26"/>
  <c r="J50"/>
  <c r="J44"/>
  <c r="J72"/>
  <c r="J246"/>
  <c r="J166"/>
  <c r="J255"/>
  <c r="J30"/>
  <c r="J106"/>
  <c r="J24"/>
  <c r="J58"/>
  <c r="J184"/>
  <c r="J100"/>
  <c r="J225"/>
  <c r="J231"/>
  <c r="J177"/>
  <c r="J180"/>
  <c r="J140"/>
  <c r="J145"/>
  <c r="J74"/>
  <c r="J118"/>
  <c r="J86"/>
  <c r="J174"/>
  <c r="J222"/>
  <c r="J227"/>
  <c r="J198"/>
  <c r="J200"/>
  <c r="J135"/>
  <c r="J142"/>
  <c r="J124"/>
  <c r="J216"/>
  <c r="J218"/>
  <c r="J91"/>
  <c r="J28"/>
  <c r="J119"/>
  <c r="J122"/>
  <c r="J181"/>
  <c r="J185"/>
  <c r="J175"/>
  <c r="J178"/>
  <c r="J224"/>
  <c r="J223"/>
  <c r="J229"/>
  <c r="J144"/>
  <c r="J65"/>
  <c r="J196"/>
  <c r="J168"/>
  <c r="J107"/>
  <c r="J247"/>
  <c r="J215"/>
  <c r="J220"/>
  <c r="J226"/>
  <c r="J197"/>
  <c r="J137"/>
  <c r="J138"/>
  <c r="J141"/>
  <c r="J49"/>
  <c r="J182"/>
  <c r="J176"/>
  <c r="J221"/>
  <c r="J232"/>
  <c r="J41"/>
  <c r="J73"/>
  <c r="J85"/>
  <c r="J123"/>
  <c r="J179"/>
  <c r="J217"/>
  <c r="J230"/>
  <c r="J92"/>
  <c r="J199"/>
  <c r="J136"/>
  <c r="J139"/>
  <c r="J143"/>
  <c r="J128"/>
  <c r="J210"/>
  <c r="J116"/>
  <c r="J120"/>
  <c r="J219"/>
  <c r="J33"/>
  <c r="J253"/>
  <c r="J54"/>
  <c r="J48"/>
  <c r="J22"/>
  <c r="J42"/>
  <c r="J14"/>
  <c r="J18"/>
  <c r="J60"/>
  <c r="J12"/>
  <c r="J34"/>
  <c r="J46"/>
  <c r="C10" i="82" l="1"/>
  <c r="C8" s="1"/>
  <c r="J9" i="23"/>
  <c r="J9" i="45" l="1"/>
  <c r="M9" l="1"/>
  <c r="K9" i="24" l="1"/>
  <c r="C44" i="82" s="1"/>
  <c r="J9" i="16" l="1"/>
  <c r="M9"/>
  <c r="I10" i="19" l="1"/>
  <c r="I9" s="1"/>
  <c r="C23" i="82" s="1"/>
  <c r="C7" s="1"/>
  <c r="C35" l="1"/>
  <c r="I10" i="23"/>
  <c r="L10" s="1"/>
  <c r="L9" s="1"/>
  <c r="J10" i="19"/>
  <c r="J9" s="1"/>
  <c r="M10"/>
  <c r="M9" s="1"/>
  <c r="G9" i="1"/>
  <c r="C39" i="82" s="1"/>
  <c r="I9" i="23" l="1"/>
  <c r="C42" i="82" s="1"/>
  <c r="C38" s="1"/>
  <c r="C45" l="1"/>
  <c r="C43" s="1"/>
  <c r="C76" s="1"/>
  <c r="C105" s="1"/>
  <c r="O9" i="25" l="1"/>
</calcChain>
</file>

<file path=xl/sharedStrings.xml><?xml version="1.0" encoding="utf-8"?>
<sst xmlns="http://schemas.openxmlformats.org/spreadsheetml/2006/main" count="3136" uniqueCount="1215">
  <si>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</si>
  <si>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</si>
  <si>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</si>
  <si>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</si>
  <si>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</si>
  <si>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</si>
  <si>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</si>
  <si>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</si>
  <si>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</si>
  <si>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</si>
  <si>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</si>
  <si>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</si>
  <si>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</si>
  <si>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</si>
  <si>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</si>
  <si>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</si>
  <si>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</si>
  <si>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</si>
  <si>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</si>
  <si>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</si>
  <si>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</si>
  <si>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</si>
  <si>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</si>
  <si>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</si>
  <si>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</si>
  <si>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</si>
  <si>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</si>
  <si>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</si>
  <si>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</si>
  <si>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</si>
  <si>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</si>
  <si>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</si>
  <si>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</si>
  <si>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</si>
  <si>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</si>
  <si>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</si>
  <si>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</si>
  <si>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</si>
  <si>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</si>
  <si>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</si>
  <si>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</si>
  <si>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</si>
  <si>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</si>
  <si>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</si>
  <si>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</si>
  <si>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</si>
  <si>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</si>
  <si>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</si>
  <si>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</si>
  <si>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</si>
  <si>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</si>
  <si>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</si>
  <si>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</si>
  <si>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</si>
  <si>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</si>
  <si>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</si>
  <si>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</si>
  <si>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</si>
  <si>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</si>
  <si>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</si>
  <si>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</si>
  <si>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</si>
  <si>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</si>
  <si>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</si>
  <si>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</si>
  <si>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</si>
  <si>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</si>
  <si>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</si>
  <si>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</si>
  <si>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</si>
  <si>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</si>
  <si>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</si>
  <si>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</si>
  <si>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</si>
  <si>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</si>
  <si>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</si>
  <si>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</si>
  <si>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</si>
  <si>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</si>
  <si>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</si>
  <si>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</si>
  <si>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</si>
  <si>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</si>
  <si>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</si>
  <si>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</si>
  <si>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</si>
  <si>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</si>
  <si>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</si>
  <si>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</si>
  <si>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</si>
  <si>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</si>
  <si>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</si>
  <si>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</si>
  <si>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</si>
  <si>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</si>
  <si>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</si>
  <si>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</si>
  <si>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</si>
  <si>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</si>
  <si>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</si>
  <si>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</si>
  <si>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</si>
  <si>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</si>
  <si>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</si>
  <si>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</si>
  <si>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</si>
  <si>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</si>
  <si>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</si>
  <si>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</si>
  <si>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</si>
  <si>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</si>
  <si>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</si>
  <si>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</si>
  <si>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</si>
  <si>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</si>
  <si>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</si>
  <si>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</si>
  <si>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</si>
  <si>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</si>
  <si>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</si>
  <si>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</si>
  <si>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</si>
  <si>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</si>
  <si>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</si>
  <si>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</si>
  <si>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</si>
  <si>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</si>
  <si>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</si>
  <si>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</si>
  <si>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</si>
  <si>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</si>
  <si>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</si>
  <si>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</si>
  <si>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</si>
  <si>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</si>
  <si>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</si>
  <si>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</si>
  <si>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</si>
  <si>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</si>
  <si>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</si>
  <si>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</si>
  <si>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</si>
  <si>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</si>
  <si>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</si>
  <si>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</si>
  <si>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</si>
  <si>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</si>
  <si>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</si>
  <si>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</si>
  <si>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</si>
  <si>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</si>
  <si>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</si>
  <si>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</si>
  <si>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</si>
  <si>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</si>
  <si>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</si>
  <si>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</si>
  <si>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</si>
  <si>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</si>
  <si>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</si>
  <si>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</si>
  <si>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</si>
  <si>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</si>
  <si>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</si>
  <si>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</si>
  <si>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</si>
  <si>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</si>
  <si>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</si>
  <si>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</si>
  <si>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</si>
  <si>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</si>
  <si>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</si>
  <si>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</si>
  <si>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</si>
  <si>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</si>
  <si>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</si>
  <si>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</si>
  <si>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</si>
  <si>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</si>
  <si>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</si>
  <si>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</si>
  <si>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</si>
  <si>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</si>
  <si>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</si>
  <si>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</si>
  <si>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</si>
  <si>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</si>
  <si>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</si>
  <si>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</si>
  <si>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</si>
  <si>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</si>
  <si>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</si>
  <si>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</si>
  <si>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</si>
  <si>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</si>
  <si>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</si>
  <si>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</si>
  <si>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</si>
  <si>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</si>
  <si>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</si>
  <si>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</si>
  <si>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</si>
  <si>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</si>
  <si>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</si>
  <si>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</si>
  <si>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</si>
  <si>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</si>
  <si>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</si>
  <si>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</si>
  <si>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</si>
  <si>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</si>
  <si>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</si>
  <si>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</si>
  <si>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</si>
  <si>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</si>
  <si>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</si>
  <si>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</si>
  <si>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</si>
  <si>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</si>
  <si>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</si>
  <si>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</si>
  <si>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</si>
  <si>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</si>
  <si>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</si>
  <si>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</si>
  <si>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</si>
  <si>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</si>
  <si>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</si>
  <si>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</si>
  <si>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</si>
  <si>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</si>
  <si>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</si>
  <si>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</si>
  <si>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</si>
  <si>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</si>
  <si>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</si>
  <si>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</si>
  <si>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</si>
  <si>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</si>
  <si>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</si>
  <si>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</si>
  <si>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</si>
  <si>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</si>
  <si>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</si>
  <si>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</si>
  <si>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</si>
  <si>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</si>
  <si>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</si>
  <si>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</si>
  <si>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</si>
  <si>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</si>
  <si>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</si>
  <si>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</si>
  <si>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</si>
  <si>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</si>
  <si>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</si>
  <si>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</si>
  <si>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</si>
  <si>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</si>
  <si>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</si>
  <si>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</si>
  <si>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</si>
  <si>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</si>
  <si>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</si>
  <si>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</si>
  <si>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</si>
  <si>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</si>
  <si>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</si>
  <si>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</si>
  <si>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</si>
  <si>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</si>
  <si>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</si>
  <si>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</si>
  <si>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</si>
  <si>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</si>
  <si>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</si>
  <si>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</si>
  <si>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</si>
  <si>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</si>
  <si>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</si>
  <si>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</si>
  <si>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</si>
  <si>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</si>
  <si>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</si>
  <si>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</si>
  <si>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</si>
  <si>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</si>
  <si>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</si>
  <si>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</si>
  <si>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</si>
  <si>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</si>
  <si>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</si>
  <si>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</si>
  <si>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</si>
  <si>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</si>
  <si>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</si>
  <si>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</si>
  <si>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</si>
  <si>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</si>
  <si>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</si>
  <si>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</si>
  <si>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</si>
  <si>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</si>
  <si>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</si>
  <si>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</si>
  <si>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</si>
  <si>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</si>
  <si>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</si>
  <si>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</si>
  <si>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</si>
  <si>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</si>
  <si>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</si>
  <si>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</si>
  <si>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</si>
  <si>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</si>
  <si>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</si>
  <si>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</si>
  <si>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</si>
  <si>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</si>
  <si>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</si>
  <si>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</si>
  <si>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</si>
  <si>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</si>
  <si>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</si>
  <si>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</si>
  <si>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</si>
  <si>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</si>
  <si>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</si>
  <si>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</si>
  <si>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</si>
  <si>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</si>
  <si>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</si>
  <si>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</si>
  <si>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</si>
  <si>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</si>
  <si>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</si>
  <si>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</si>
  <si>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</si>
  <si>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</si>
  <si>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</si>
  <si>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</si>
  <si>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</si>
  <si>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</si>
  <si>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</si>
  <si>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</si>
  <si>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</si>
  <si>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</si>
  <si>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</si>
  <si>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</si>
  <si>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</si>
  <si>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</si>
  <si>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</si>
  <si>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</si>
  <si>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</si>
  <si>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</si>
  <si>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</si>
  <si>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</si>
  <si>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</si>
  <si>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</si>
  <si>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</si>
  <si>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</si>
  <si>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</si>
  <si>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</si>
  <si>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</si>
  <si>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</si>
  <si>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</si>
  <si>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</si>
  <si>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</si>
  <si>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</si>
  <si>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</si>
  <si>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</si>
  <si>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</si>
  <si>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</si>
  <si>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</si>
  <si>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</si>
  <si>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</si>
  <si>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</si>
  <si>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</si>
  <si>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</si>
  <si>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</si>
  <si>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</si>
  <si>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</si>
  <si>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</si>
  <si>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</si>
  <si>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</si>
  <si>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</si>
  <si>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</si>
  <si>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</si>
  <si>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</si>
  <si>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</si>
  <si>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</si>
  <si>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</si>
  <si>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</si>
  <si>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</si>
  <si>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</si>
  <si>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</si>
  <si>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</si>
  <si>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</si>
  <si>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</si>
  <si>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</si>
  <si>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</si>
  <si>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</si>
  <si>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</si>
  <si>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</si>
  <si>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</si>
  <si>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</si>
  <si>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</si>
  <si>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</si>
  <si>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</si>
  <si>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</si>
  <si>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</si>
  <si>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</si>
  <si>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</si>
  <si>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</si>
  <si>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</si>
  <si>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</si>
  <si>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</si>
  <si>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</si>
  <si>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</si>
  <si>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</si>
  <si>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</si>
  <si>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</si>
  <si>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</si>
  <si>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</si>
  <si>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</si>
  <si>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</si>
  <si>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</si>
  <si>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</si>
  <si>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</si>
  <si>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</si>
  <si>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</si>
  <si>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</si>
  <si>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</si>
  <si>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</si>
  <si>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</si>
  <si>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</si>
  <si>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</si>
  <si>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</si>
  <si>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</si>
  <si>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</si>
  <si>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</si>
  <si>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</si>
  <si>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</si>
  <si>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</si>
  <si>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</si>
  <si>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</si>
  <si>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</si>
  <si>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</si>
  <si>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</si>
  <si>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</si>
  <si>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</si>
  <si>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</si>
  <si>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</si>
  <si>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</si>
  <si>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</si>
  <si>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</si>
  <si>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</si>
  <si>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</si>
  <si>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</si>
  <si>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</si>
  <si>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</si>
  <si>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</si>
  <si>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</si>
  <si>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</si>
  <si>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</si>
  <si>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</si>
  <si>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</si>
  <si>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</si>
  <si>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</si>
  <si>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</si>
  <si>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</si>
  <si>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</si>
  <si>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</si>
  <si>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</si>
  <si>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</si>
  <si>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</si>
  <si>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</si>
  <si>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</si>
  <si>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</si>
  <si>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</si>
  <si>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</si>
  <si>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</si>
  <si>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</si>
  <si>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</si>
  <si>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</si>
  <si>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</si>
  <si>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</si>
  <si>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</si>
  <si>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</si>
  <si>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</si>
  <si>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</si>
  <si>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</si>
  <si>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</si>
  <si>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</si>
  <si>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</si>
  <si>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</si>
  <si>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</si>
  <si>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</si>
  <si>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</si>
  <si>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</si>
  <si>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</si>
  <si>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</si>
  <si>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</si>
  <si>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</si>
  <si>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</si>
  <si>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</si>
  <si>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</si>
  <si>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</si>
  <si>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</si>
  <si>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</si>
  <si>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</si>
  <si>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</si>
  <si>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</si>
  <si>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</si>
  <si>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</si>
  <si>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</si>
  <si>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</si>
  <si>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</si>
  <si>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</si>
  <si>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</si>
  <si>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</si>
  <si>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</si>
  <si>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</si>
  <si>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</si>
  <si>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</si>
  <si>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</si>
  <si>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</si>
  <si>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</si>
  <si>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</si>
  <si>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</si>
  <si>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</si>
  <si>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</si>
  <si>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</si>
  <si>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</si>
  <si>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</si>
  <si>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</si>
  <si>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</si>
  <si>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</si>
  <si>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</si>
  <si>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</si>
  <si>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</si>
  <si>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</si>
  <si>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Brevete de invenție</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</si>
  <si>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</si>
  <si>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</si>
  <si>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</si>
  <si>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</si>
  <si>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</si>
  <si>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</si>
  <si>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</si>
  <si>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</si>
  <si>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</si>
  <si>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</si>
  <si>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Departament</t>
  </si>
  <si>
    <t>Facultate</t>
  </si>
  <si>
    <t>se aplică la nivelul Facultății doar pentru funcțiile de prodecan sau decan</t>
  </si>
  <si>
    <t>Pentru brevetele de invenție, tipul de brevet trebuie marcat cu X în coloana corespunzătoare.</t>
  </si>
  <si>
    <t>Director Departament</t>
  </si>
  <si>
    <t>Decan Facultate</t>
  </si>
  <si>
    <t>necesar pentru semnătură</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</si>
  <si>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</si>
  <si>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</si>
  <si>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</si>
  <si>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</si>
  <si>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</si>
  <si>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</si>
  <si>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</si>
  <si>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</si>
  <si>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</si>
  <si>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</si>
  <si>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</si>
  <si>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</si>
  <si>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</si>
  <si>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</si>
  <si>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</si>
  <si>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</si>
  <si>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</si>
  <si>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</si>
  <si>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</si>
  <si>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</si>
  <si>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</si>
  <si>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</si>
  <si>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</si>
  <si>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</si>
  <si>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</si>
  <si>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</si>
  <si>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</si>
  <si>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</si>
  <si>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</si>
  <si>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</si>
  <si>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</si>
  <si>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</si>
  <si>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</si>
  <si>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</si>
  <si>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</si>
  <si>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</si>
  <si>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</si>
  <si>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</si>
  <si>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</si>
  <si>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</si>
  <si>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</si>
  <si>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</si>
  <si>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</si>
  <si>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</si>
  <si>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</si>
  <si>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</si>
  <si>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</si>
  <si>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</si>
  <si>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</si>
  <si>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</si>
  <si>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</si>
  <si>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</si>
  <si>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</si>
  <si>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</si>
  <si>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</si>
  <si>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</si>
  <si>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</si>
  <si>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</si>
  <si>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</si>
  <si>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</si>
  <si>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</si>
  <si>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</si>
  <si>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</si>
  <si>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</si>
  <si>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</si>
  <si>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</si>
  <si>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</si>
  <si>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</si>
  <si>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</si>
  <si>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</si>
  <si>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</si>
  <si>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</si>
  <si>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</si>
  <si>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</si>
  <si>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</si>
  <si>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</si>
  <si>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</si>
  <si>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</si>
  <si>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</si>
  <si>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</si>
  <si>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</si>
  <si>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</si>
  <si>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</si>
  <si>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</si>
  <si>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</si>
  <si>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</si>
  <si>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</si>
  <si>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</si>
  <si>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</si>
  <si>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</si>
  <si>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</si>
  <si>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</si>
  <si>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</si>
  <si>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</si>
  <si>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</si>
  <si>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</si>
  <si>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</si>
  <si>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</si>
  <si>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</si>
  <si>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</si>
  <si>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</si>
  <si>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</si>
  <si>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</si>
  <si>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</si>
  <si>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</si>
  <si>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</si>
  <si>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</si>
  <si>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</si>
  <si>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</si>
  <si>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</si>
  <si>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</si>
  <si>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</si>
  <si>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</si>
  <si>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</si>
  <si>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</si>
  <si>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</si>
  <si>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</si>
  <si>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</si>
  <si>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</si>
  <si>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</si>
  <si>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</si>
  <si>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</si>
  <si>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</si>
  <si>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</si>
  <si>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</si>
  <si>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</si>
  <si>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</si>
  <si>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</si>
  <si>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</si>
  <si>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</si>
  <si>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</si>
  <si>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NA = nr. autori</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</si>
  <si>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</si>
  <si>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</si>
  <si>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</si>
  <si>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</si>
  <si>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</si>
  <si>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</si>
  <si>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</si>
  <si>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</si>
  <si>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</si>
  <si>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</si>
  <si>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</si>
  <si>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</si>
  <si>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</si>
  <si>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</si>
  <si>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</si>
  <si>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</si>
  <si>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Punctaj realizat din evaluarea cadrelor didactice de către studenți</t>
  </si>
  <si>
    <t>Punctaj fișă*10</t>
  </si>
  <si>
    <t>Premii obținute cu studenții la etapa finală a concursurilor profesionale:</t>
  </si>
  <si>
    <t>Organizare școli de vară/iarnă naționale/internaționale</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</si>
  <si>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</si>
  <si>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</si>
  <si>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</si>
  <si>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</si>
  <si>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</si>
  <si>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</si>
  <si>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</si>
  <si>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</si>
  <si>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</si>
  <si>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</si>
  <si>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</si>
  <si>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Articole publicate în reviste de specialitate:</t>
  </si>
  <si>
    <t>Q = cuartila revistei ISI/WOS</t>
  </si>
  <si>
    <t>Articole publicate în volumele unor manifestări științifice (Proceedings) internaționale :</t>
  </si>
  <si>
    <t>Editor de proceedings conferinte, sub forma de volum cu ISBN:</t>
  </si>
  <si>
    <t>NEd = nr. editori</t>
  </si>
  <si>
    <t>Granturi /contracte/proiecte  de cercetare-dezvoltare-inovare-consultanță-expertizare științifică/tehnică/didactică, granturi/proiecte de arhitectură/urbanism/restaurare (derulate sub egida și cu afiliere la UPT)</t>
  </si>
  <si>
    <t>**Se raportează numărul citărilor din ultimii 5 ani, indiferent de anul apariției lucrării citate.</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</si>
  <si>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</si>
  <si>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</si>
  <si>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</si>
  <si>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</si>
  <si>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</si>
  <si>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</si>
  <si>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</si>
  <si>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</si>
  <si>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</si>
  <si>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</si>
  <si>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</si>
  <si>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</si>
  <si>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</si>
  <si>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5.1.3.</t>
  </si>
  <si>
    <t>Expoziții organizate la nivel internațional / național sau local în calitate de autor, coautor, curator</t>
  </si>
  <si>
    <t>5.1.4.</t>
  </si>
  <si>
    <t>Organizator de expoziții la nivel internațional/național</t>
  </si>
  <si>
    <t>5.1.5.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</si>
  <si>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</si>
  <si>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t>
  </si>
  <si>
    <t>Premii / nominalizări / selecționări obținute pentru concursuri naționale de proiecte (organizate potrivit regulamentului UNESCO-UIA, girate de AR/UAR/RUR, Concursuri RUR - Registrul Urbaniștilor din România)</t>
  </si>
  <si>
    <t>5.1.7.</t>
  </si>
  <si>
    <t>Premii / nominalizări la Bienala, Anuala de Arhitectură din București ori premii / nominalizări la alte concursuri și licitații publice câștigate la nivel național, regional și/sau local de arhitectură, urbanism, peisagistică și design</t>
  </si>
  <si>
    <t>5.2.</t>
  </si>
  <si>
    <t>5.2.1.</t>
  </si>
  <si>
    <t>Traduceri de opere științifice sau beletristice:</t>
  </si>
  <si>
    <t>NP – numărul de pagini</t>
  </si>
  <si>
    <t>5.2.2.</t>
  </si>
  <si>
    <t>NA – numărul autorilor</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</si>
  <si>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</si>
  <si>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</si>
  <si>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</si>
  <si>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</si>
  <si>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</si>
  <si>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</si>
  <si>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</si>
  <si>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</si>
  <si>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</si>
  <si>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</si>
  <si>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</si>
  <si>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</si>
  <si>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</si>
  <si>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</si>
  <si>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</si>
  <si>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</si>
  <si>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</si>
  <si>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</si>
  <si>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</si>
  <si>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</si>
  <si>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</si>
  <si>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</si>
  <si>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</si>
  <si>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</si>
  <si>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</si>
  <si>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</si>
  <si>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</si>
  <si>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</si>
  <si>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</si>
  <si>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</si>
  <si>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</si>
  <si>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</si>
  <si>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</si>
  <si>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</si>
  <si>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V</t>
    </r>
    <r>
      <rPr>
        <vertAlign val="subscript"/>
        <sz val="11"/>
        <color theme="1"/>
        <rFont val="Calibri"/>
        <family val="2"/>
        <scheme val="minor"/>
      </rPr>
      <t xml:space="preserve">EURO </t>
    </r>
    <r>
      <rPr>
        <sz val="11"/>
        <color theme="1"/>
        <rFont val="Calibri"/>
        <family val="2"/>
        <scheme val="minor"/>
      </rPr>
      <t>= valoare anuală contract în €</t>
    </r>
  </si>
  <si>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</si>
  <si>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 xml:space="preserve">Activități de cercetare și comunicare în limbi străine, desfășurate în cadru instituțional, </t>
    </r>
    <r>
      <rPr>
        <sz val="11"/>
        <color rgb="FF000000"/>
        <rFont val="Calibri"/>
        <family val="2"/>
        <scheme val="minor"/>
      </rPr>
      <t>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</si>
  <si>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</si>
  <si>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</si>
  <si>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</si>
  <si>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</si>
  <si>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</si>
  <si>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</si>
  <si>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</si>
  <si>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</si>
  <si>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</si>
  <si>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</si>
  <si>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200/ 150/ 100/ 50</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</si>
  <si>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</si>
  <si>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</si>
  <si>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</si>
  <si>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</si>
  <si>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</si>
  <si>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</si>
  <si>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</si>
  <si>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</si>
  <si>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</si>
  <si>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cursuri*, manuale*, culegeri de probleme*, îndrumătoare de lucrări, proiectare*</t>
  </si>
  <si>
    <t>(acoperind discipline sau tematici cuprinse în planurile de învățământ ale specializărilor din UPT)</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</si>
  <si>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</si>
  <si>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</si>
  <si>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</si>
  <si>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</si>
  <si>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</si>
  <si>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Se punctează fiecare program sau disciplină raportată:
-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</si>
  <si>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</si>
  <si>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</si>
  <si>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</si>
  <si>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</si>
  <si>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</si>
  <si>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Best paper award la conferințe internaționale</t>
  </si>
  <si>
    <t>Experiența în management academic</t>
  </si>
  <si>
    <t>Coordonarea de acorduri internaționale/naționale cu alte universități/instituții/organizații profesionale/firme</t>
  </si>
  <si>
    <t>Profesor invitat la universități din țară sau străinătate, minim 7 zile (se exclud deplasarile Erasmus staff)</t>
  </si>
  <si>
    <t>Coordonare mobilități</t>
  </si>
  <si>
    <t>Profesor Onorific al altei/altor universități</t>
  </si>
  <si>
    <t>Alte activități în sprijinul procesului de învățământ :</t>
  </si>
  <si>
    <t>Administrator de platformă informațională</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</si>
  <si>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</si>
  <si>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</si>
  <si>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</si>
  <si>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</si>
  <si>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</si>
  <si>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</si>
  <si>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</si>
  <si>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Programe de studiu / de formare continuă / postuniversitare existente sau nou introduse și acreditate/autorizate</t>
  </si>
  <si>
    <t xml:space="preserve">Organizarea de concursuri profesionale / conferințe studențești, cu participarea unor firme sau alți parteneri </t>
  </si>
  <si>
    <t>Prezentări invitate în plenul unor manifestări științifice internaționale sau naționale.</t>
  </si>
  <si>
    <t>Consilii/comisii în domeniul educației și cercetării (CNATDCU, CNCSIS, CNFIS, ARACIS, CCDI, CNCS, etc)</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</si>
  <si>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</si>
  <si>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</si>
  <si>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</si>
  <si>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</si>
  <si>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</si>
  <si>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</si>
  <si>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</si>
  <si>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</si>
  <si>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</si>
  <si>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</si>
  <si>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Se punctează fiecare activitate (concurs/conferință) raportată.
-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</si>
  <si>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</si>
  <si>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</si>
  <si>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</si>
  <si>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</si>
  <si>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</si>
  <si>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</si>
  <si>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</si>
  <si>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</si>
  <si>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Se punctează fiecare premiu raportat.
 Internaționale,Naționale (premiul I/II/III/mențiune)</t>
  </si>
  <si>
    <t>I.8 Organizare școli de vară/iarnă naționale/internaționale</t>
  </si>
  <si>
    <t>Nume școală</t>
  </si>
  <si>
    <t>Coordonator</t>
  </si>
  <si>
    <t>Membru în colectivul de organizare</t>
  </si>
  <si>
    <t>Susținere curs/modul training</t>
  </si>
  <si>
    <t>Se punctează fiecare activitate raportată.
- Coordonator
- Membru în colectivul de organizare
- Susținere curs/modul trening</t>
  </si>
  <si>
    <t>100/90/80/70, 50/45/40/35</t>
  </si>
  <si>
    <t>100/50, 50/25, 25/10</t>
  </si>
  <si>
    <t>Se punctează fiecare activitate raportată.
NA = nr. autori</t>
  </si>
  <si>
    <t>50/25/10</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</si>
  <si>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</si>
  <si>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</si>
  <si>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</si>
  <si>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</si>
  <si>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</si>
  <si>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</si>
  <si>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</si>
  <si>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</si>
  <si>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</si>
  <si>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</si>
  <si>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</si>
  <si>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</si>
  <si>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 xml:space="preserve"> Se punctează fiecare an de deținere a poziției raportate.
1.1 Funcții de conducere (Rector, Prorector, Director CSUD, Decan, Prodecan, Director de departament, Director CŞD, Director Centru de cercetare, Director Editura, altele)
1.2 Funcții de reprezentare (Președinte al Senatului, Secretar General al Senatului, Președinte de Comisie a Senatului, Președinte de Comisie a Consiliului de Administrație, Președinte Comisie de Etică UPT, Președinte de Comisie a Cons Facultații, Președinte de Comisie a Cons Departamentului, Președinte al Boardului Specializărilor, Presedinte Sindicat, altele)
1.3 Membru în organisme de conducere/reprezentare (Senat, Consiliul Facultații, Consiliul Departamentului, Consiliul de Administrație, CSUD, CŞD, Boardul Specializărilor, Sindicat, Comisia de Etică a UPT, alte comisii la nivelul universității)
</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</si>
  <si>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</si>
  <si>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</si>
  <si>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</si>
  <si>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</si>
  <si>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</si>
  <si>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</si>
  <si>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3. Profesor invitat la universităţi din ţară sau străinătate, minim 7 zile (se exclud deplasarile Erasmus staff)</t>
  </si>
  <si>
    <t>4. Coordonare mobilităţi (inclusiv Erasmus)</t>
  </si>
  <si>
    <t>internaţionale/naţionale pentru studenţi</t>
  </si>
  <si>
    <t>internaţionale pentru cadre didactice şi staff</t>
  </si>
  <si>
    <t>III4. Coordonare mobilităţi (inclusiv Erasmus)</t>
  </si>
  <si>
    <t>Participare în comisii</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</si>
  <si>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</si>
  <si>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</si>
  <si>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</si>
  <si>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</si>
  <si>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</si>
  <si>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</si>
  <si>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</si>
  <si>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</si>
  <si>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</si>
  <si>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</si>
  <si>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</si>
  <si>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</si>
  <si>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</si>
  <si>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</si>
  <si>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</si>
  <si>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</si>
  <si>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</si>
  <si>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</si>
  <si>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</si>
  <si>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</si>
  <si>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</si>
  <si>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</si>
  <si>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</si>
  <si>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</si>
  <si>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</si>
  <si>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9. Consilii/comisii în domeniul educaţiei şi cercetării (CNATDCU, CNCSIS, CNFIS, ARACIS, CCDI, CNCS, etc)</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</si>
  <si>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</si>
  <si>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</si>
  <si>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</si>
  <si>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</si>
  <si>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</si>
  <si>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</si>
  <si>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</si>
  <si>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</si>
  <si>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</si>
  <si>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</si>
  <si>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</si>
  <si>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</si>
  <si>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</si>
  <si>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</si>
  <si>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</si>
  <si>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</si>
  <si>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</si>
  <si>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</si>
  <si>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</si>
  <si>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</si>
  <si>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</si>
  <si>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</si>
  <si>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</si>
  <si>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</si>
  <si>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</si>
  <si>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</si>
  <si>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</si>
  <si>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</si>
  <si>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</si>
  <si>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</si>
  <si>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</si>
  <si>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</si>
  <si>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</si>
  <si>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</si>
  <si>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</si>
  <si>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</si>
  <si>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</si>
  <si>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</si>
  <si>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</si>
  <si>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</si>
  <si>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</si>
  <si>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</si>
  <si>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</si>
  <si>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</si>
  <si>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</si>
  <si>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</si>
  <si>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</si>
  <si>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</si>
  <si>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</si>
  <si>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</si>
  <si>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</si>
  <si>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</si>
  <si>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</si>
  <si>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</si>
  <si>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</si>
  <si>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</si>
  <si>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</si>
  <si>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</si>
  <si>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</si>
  <si>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</si>
  <si>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</si>
  <si>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</si>
  <si>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</si>
  <si>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</si>
  <si>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</si>
  <si>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</si>
  <si>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</si>
  <si>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</si>
  <si>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</si>
  <si>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</si>
  <si>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</si>
  <si>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</si>
  <si>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</si>
  <si>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</si>
  <si>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</si>
  <si>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</si>
  <si>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</si>
  <si>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</si>
  <si>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Recenzii ale unor opere științifice sau beletristice, publicate în reviste de specialitate</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</si>
  <si>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</si>
  <si>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</si>
  <si>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</si>
  <si>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</si>
  <si>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</si>
  <si>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</si>
  <si>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</si>
  <si>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</si>
  <si>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</si>
  <si>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</si>
  <si>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</si>
  <si>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</si>
  <si>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</si>
  <si>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</si>
  <si>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Doctoranzi în stagiu legal, la momentul raportării</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</si>
  <si>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</si>
  <si>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</si>
  <si>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</si>
  <si>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</si>
  <si>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</si>
  <si>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</si>
  <si>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</si>
  <si>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</si>
  <si>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</si>
  <si>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</si>
  <si>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</si>
  <si>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</si>
  <si>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</si>
  <si>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</si>
  <si>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</si>
  <si>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</si>
  <si>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</si>
  <si>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</si>
  <si>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</si>
  <si>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</si>
  <si>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</si>
  <si>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</si>
  <si>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</si>
  <si>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</si>
  <si>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</si>
  <si>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</si>
  <si>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</si>
  <si>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</si>
  <si>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</si>
  <si>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</si>
  <si>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</si>
  <si>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</si>
  <si>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</si>
  <si>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</si>
  <si>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</si>
  <si>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</si>
  <si>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</si>
  <si>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</si>
  <si>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</si>
  <si>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</si>
  <si>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</si>
  <si>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</si>
  <si>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</si>
  <si>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</si>
  <si>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</si>
  <si>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</si>
  <si>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</si>
  <si>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</si>
  <si>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</si>
  <si>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</si>
  <si>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</si>
  <si>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</si>
  <si>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</si>
  <si>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</si>
  <si>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</si>
  <si>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Director / Responsabil proiect la nivel național, cu UPT titular</t>
  </si>
  <si>
    <t>1.1 Articole publicate în reviste de specialitate indexate ISI/WOS sau reviste neidexate</t>
  </si>
  <si>
    <t>Revista, detalii bibliografice</t>
  </si>
  <si>
    <t>Tip Revistă</t>
  </si>
  <si>
    <t>Baza de date (BDI)</t>
  </si>
  <si>
    <t>Tip de manifestare științifică</t>
  </si>
  <si>
    <t>Manifestarea științifică</t>
  </si>
  <si>
    <t>Valoare anuală a grantului / contractului 
 în RON
(efectiv atrasă în UPT în anul respectiv)</t>
  </si>
  <si>
    <t>Valoare anuală a grantului / contractului în EURO (efectiv atrasă în UPT în anul respectiv)</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</si>
  <si>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</si>
  <si>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</si>
  <si>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</si>
  <si>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</si>
  <si>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</si>
  <si>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</si>
  <si>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</si>
  <si>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</si>
  <si>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</si>
  <si>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</si>
  <si>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</si>
  <si>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</si>
  <si>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</si>
  <si>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</si>
  <si>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</si>
  <si>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</si>
  <si>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</si>
  <si>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</si>
  <si>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</si>
  <si>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</si>
  <si>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</si>
  <si>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</si>
  <si>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</si>
  <si>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</si>
  <si>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</si>
  <si>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</si>
  <si>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</si>
  <si>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</si>
  <si>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</si>
  <si>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</si>
  <si>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</si>
  <si>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Papazian Petru</t>
  </si>
  <si>
    <t>prof.dr.ing. Lascu Dan</t>
  </si>
  <si>
    <t>prof.dr.ing. Alexa Florin</t>
  </si>
  <si>
    <t>Mureşan Tiberiu</t>
  </si>
  <si>
    <t>Optimizarea conducerii proceselor tehnologice prin utilizarea de subsisteme inteligente</t>
  </si>
  <si>
    <t>Ştiinţe inginereşti</t>
  </si>
  <si>
    <t>Inginerie electronică şi telecomunicaţii</t>
  </si>
  <si>
    <t>ISBN: 978-606-554-355-3</t>
  </si>
  <si>
    <t>46508/19.12.2012</t>
  </si>
  <si>
    <t>Circuite Integrate Digitale. Simulări şi experimente</t>
  </si>
  <si>
    <t>Editura Politehnica, Timişoara</t>
  </si>
  <si>
    <t>978-606-554-656-1</t>
  </si>
  <si>
    <t>Digital Integrated Circuits.Practical Aspects</t>
  </si>
  <si>
    <t>978-606-554-988-3</t>
  </si>
  <si>
    <t>Papazian Petru,Simion Georgiana</t>
  </si>
  <si>
    <t>Circuite Integrate Digitale, Indrumator de laborator</t>
  </si>
  <si>
    <t>https://intranet.etc.upt.ro/~CID_B/02%20Laborator/</t>
  </si>
  <si>
    <t>an II seria A+B</t>
  </si>
  <si>
    <t>Sisteme Electronice de Acţionare</t>
  </si>
  <si>
    <t>https://intranet.etc.upt.ro/~SIST_ACT/Curs%20SEA/</t>
  </si>
  <si>
    <t>an IV EA</t>
  </si>
  <si>
    <t>Digital Integrated Circuits. Lab applications</t>
  </si>
  <si>
    <t>https://intranet.etc.upt.ro/~DIG_INT_CIRC/03%20Lab/</t>
  </si>
  <si>
    <t>an II Engleză</t>
  </si>
  <si>
    <t>Proiect de Circuite Electronice</t>
  </si>
  <si>
    <t>https://intranet.etc.upt.ro/~PrCirc_ETc_B/Indrumator%20de%20proiect%202014/</t>
  </si>
  <si>
    <t>an II seria B</t>
  </si>
  <si>
    <t>Morosanu Marinela</t>
  </si>
  <si>
    <t>Implementarea unei infrastructuri de servire imagini</t>
  </si>
  <si>
    <t>Olah Florin Dragos</t>
  </si>
  <si>
    <t>Sistem izolat de comandă și achiziție de date cu interfațare USB din Microsoft Excel</t>
  </si>
  <si>
    <t>Nae Voicu Corneliu</t>
  </si>
  <si>
    <t xml:space="preserve">SISTEM DE CODARE DCC PENTRU ACȚIONĂRI ELECTRICE
</t>
  </si>
  <si>
    <t>Mocerneac Violeta</t>
  </si>
  <si>
    <t>Activitate de modernizare laborator B121</t>
  </si>
  <si>
    <t>Actualizate soft laborator B120</t>
  </si>
  <si>
    <t>Dezvoltare placi experimentale laborator B121</t>
  </si>
  <si>
    <t>Concepere dispozitive tip macheta experimentala</t>
  </si>
  <si>
    <t>Actualizate soft laborator B121</t>
  </si>
  <si>
    <t>Optimal Synthesis of Universal Space Vector Digital Algorithm for Matrix Converters</t>
  </si>
  <si>
    <t>Popovici Adrian,Papazian Petru,Babaita Mircea</t>
  </si>
  <si>
    <t>ISETC 2016</t>
  </si>
  <si>
    <t>IEEE 1451 Compliant Smart HART Modem</t>
  </si>
  <si>
    <t>38th International Conference on Telecommunications and Signal Processing (TSP), Praga, Cehia, DOI: 10.1109/TSP.2015.7296271, pg. 294-298.</t>
  </si>
  <si>
    <t>Găşpăresc G.,Papazian Petru,Băbăiţă Mircea</t>
  </si>
  <si>
    <t>Papazian Petru, Băbăiţă Mircea</t>
  </si>
  <si>
    <t>FPGA Implementation of a HART-Ethernet Smart Industrial Interface</t>
  </si>
  <si>
    <t xml:space="preserve">37th International Conference on Telecommunications and Signal Processing (TSP), July 1-3, 2014 Berlin, Germany, ISBN 978-90-214-4983-1, ISSN 1805-5435, pg.297-300 </t>
  </si>
  <si>
    <t>IEEE 1451 Based HART-Ethernet Interfacing</t>
  </si>
  <si>
    <t xml:space="preserve">37th International Conference on Telecommunications and Signal Processing (TSP), July 1-3, 2014 Berlin, Germany, ISBN 978-90-214-4983-1, ISSN 1805-5435, pg.234-237 </t>
  </si>
  <si>
    <t>Papazian Petru, Băbăiţă Mircea, Dehelean Liana</t>
  </si>
  <si>
    <t>Data Processing Techniques for Electrodermal Centers Analyzer</t>
  </si>
  <si>
    <t xml:space="preserve"> 11th International Symposium on Electronics and Telecommunications ISETC 2014, Timişoara, November 14-15, 2014, Print ISBN: 978-1-4799-7266-1, DOI:10.1109/ISETC.2014.7010752, INSPEC Accession Number: 14851474, pg.1-4 .</t>
  </si>
  <si>
    <t>Fieldbus Performance Prediction using DOE with D-Optimal Analysis</t>
  </si>
  <si>
    <t>36th International Conference on Telecommunications and Signal Processing (TSP), July 2-4, 2013 Roma, Italy, IEEE Catalog Number CFP1388P-CDR, 10.1109/TSP.2013.6613899, INSPEC Accession Number: 13827518, pg.91-95</t>
  </si>
  <si>
    <t>Fieldbus Modeling using DOE with D-Optimal Analysis</t>
  </si>
  <si>
    <t>36th International Conference on Telecommunications and Signal Processing (TSP), July 2-4, 2013 Roma, Italy, IEEE Catalog Number CFP1388P-CDR, DOI: 10.1109/TSP.2013.6613899, INSPEC Accession Number: 13827443, pg.96-99.</t>
  </si>
  <si>
    <t>Băbăiţă Mircea, Papazian Petru, Dehelean Liana</t>
  </si>
  <si>
    <t>Using PIC16F870 as a Control Unit for Electrodermal Centers Analyzer</t>
  </si>
  <si>
    <r>
      <t>10th International Symposium on Electronics and Telecommunications ISETC 2012, Timişoara, November 15-16, 2012, IEEE Catalog Number: CFP1203L-PRT,</t>
    </r>
    <r>
      <rPr>
        <i/>
        <sz val="12"/>
        <color indexed="8"/>
        <rFont val="Calibri"/>
        <family val="2"/>
        <charset val="238"/>
      </rPr>
      <t xml:space="preserve"> INSPEC Accession Number: 13229623, DOI:10.1</t>
    </r>
    <r>
      <rPr>
        <sz val="12"/>
        <color indexed="8"/>
        <rFont val="Calibri"/>
        <family val="2"/>
        <charset val="238"/>
      </rPr>
      <t>109/ISETC.2012.6408146, pg. 23-26</t>
    </r>
  </si>
  <si>
    <t>Băbăiţă Mircea, Papazian Petru</t>
  </si>
  <si>
    <t>Industrial Smart Power Supply</t>
  </si>
  <si>
    <t>35th International Conference on Telecommunications and Signal Processing (TSP), July 3-4, 2012, Prague, IEEE Catalog Number CFP1288P-CDR, INSPEC Accession Number: 12908668, DOI:10.1109/TSP.2012.6256304, pag. 307-310.</t>
  </si>
  <si>
    <t xml:space="preserve">37th International Conference on Telecommunications and Signal Processing (TSP), July 1-3, 2014 Berlin, Germany, ISBN 978-90-214-4983-1 </t>
  </si>
  <si>
    <t>Prezentare laborator/machete didactice</t>
  </si>
  <si>
    <t>Deplasare promovare UPT in judetul ARAD</t>
  </si>
  <si>
    <t>Metode de implementare a modulelor STIM cu microcontrolere din familia PIC</t>
  </si>
  <si>
    <t>Andrei Mircea Alexandru</t>
  </si>
  <si>
    <t>Sistem inteligent de actionare bazat pe protocolul DCC</t>
  </si>
  <si>
    <t>Enache Andreea Valentina</t>
  </si>
  <si>
    <t>Sistem de actionare la distanta prin RF comandat cu microcontrolerul PIC16F873</t>
  </si>
  <si>
    <t>Alexandru Andrei Mircea</t>
  </si>
  <si>
    <t>Comanda wireless a unui MCC cu microcontrolerul PIC16F873</t>
  </si>
  <si>
    <t>Bulc Ionut Alexandru</t>
  </si>
  <si>
    <t>Metode de testare a comunicatiei intre PC si microcontrolere</t>
  </si>
  <si>
    <t>Prioteasa Radu Adrian</t>
  </si>
  <si>
    <t>Automatizarea unei case inteligenta cu dispozitive wireless</t>
  </si>
  <si>
    <t>Timofte Sergiu Adrian</t>
  </si>
  <si>
    <t>Generator de semnal comandat cu microcontrolerul</t>
  </si>
  <si>
    <t>Milotin Dumitru</t>
  </si>
  <si>
    <t>Motor de curent continuu comandat wireless</t>
  </si>
  <si>
    <t>Filip George Alexandru</t>
  </si>
  <si>
    <t>Monitorizarea wireless a temperaturii unei incaperi</t>
  </si>
  <si>
    <t>Dancesc Alexandru Bogdan</t>
  </si>
  <si>
    <t>Sistem de acces inteligent bazat pe modul RFID</t>
  </si>
  <si>
    <t>Ghetau Catalin Ion</t>
  </si>
  <si>
    <t>Sistem de iluminare inteligent comandat prin Bluetooth</t>
  </si>
  <si>
    <t>Ionescu Ioan Razvan</t>
  </si>
  <si>
    <t>Jdioreantu Roxana Delia</t>
  </si>
  <si>
    <t>Modul de actionare wireless bazat pe protocolul DCC</t>
  </si>
  <si>
    <t>Sursa de tensiune programabila</t>
  </si>
  <si>
    <t>Moldovan Patric Cristian</t>
  </si>
  <si>
    <t>Sistem de control pentru securizarea accesului</t>
  </si>
  <si>
    <t>Subu Sebastian</t>
  </si>
  <si>
    <t>Sistem de actionare inteligent bazat pe protocolul DCC</t>
  </si>
  <si>
    <t>Sistem de monitorizare si reglare a intensitatii luminoase cu microcontroller</t>
  </si>
  <si>
    <t>Cucaila Ion Bogdan</t>
  </si>
</sst>
</file>

<file path=xl/styles.xml><?xml version="1.0" encoding="utf-8"?>
<styleSheet xmlns="http://schemas.openxmlformats.org/spreadsheetml/2006/main">
  <numFmts count="3">
    <numFmt numFmtId="164" formatCode="0.0000"/>
    <numFmt numFmtId="165" formatCode="0.000"/>
    <numFmt numFmtId="166" formatCode="#,##0.0000"/>
  </numFmts>
  <fonts count="5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4"/>
      <color theme="1"/>
      <name val="Calibri"/>
      <family val="2"/>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FF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i/>
      <sz val="12"/>
      <color indexed="8"/>
      <name val="Calibri"/>
      <family val="2"/>
      <charset val="238"/>
    </font>
  </fonts>
  <fills count="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s>
  <cellStyleXfs count="3">
    <xf numFmtId="0" fontId="0" fillId="0" borderId="0"/>
    <xf numFmtId="0" fontId="15" fillId="0" borderId="0" applyNumberFormat="0" applyFill="0" applyBorder="0" applyAlignment="0" applyProtection="0">
      <alignment vertical="top"/>
      <protection locked="0"/>
    </xf>
    <xf numFmtId="0" fontId="31" fillId="5" borderId="56" applyNumberFormat="0" applyAlignment="0" applyProtection="0"/>
  </cellStyleXfs>
  <cellXfs count="526">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1" fillId="0" borderId="1" xfId="0" applyNumberFormat="1" applyFont="1" applyBorder="1" applyAlignment="1" applyProtection="1">
      <alignment horizontal="center" vertical="center" wrapText="1"/>
      <protection hidden="1"/>
    </xf>
    <xf numFmtId="49" fontId="10" fillId="0" borderId="4" xfId="0" applyNumberFormat="1" applyFont="1" applyBorder="1" applyAlignment="1" applyProtection="1">
      <alignment horizontal="center" vertical="center" wrapText="1"/>
      <protection locked="0"/>
    </xf>
    <xf numFmtId="1" fontId="10" fillId="0" borderId="4"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left" vertical="center" wrapText="1"/>
      <protection locked="0"/>
    </xf>
    <xf numFmtId="49" fontId="10" fillId="0" borderId="4" xfId="0" applyNumberFormat="1" applyFont="1" applyBorder="1" applyAlignment="1" applyProtection="1">
      <alignment horizontal="left" vertical="center" wrapText="1"/>
      <protection locked="0"/>
    </xf>
    <xf numFmtId="49" fontId="10"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left" wrapText="1"/>
      <protection locked="0"/>
    </xf>
    <xf numFmtId="0" fontId="12" fillId="0" borderId="1" xfId="0" applyFont="1" applyBorder="1" applyAlignment="1" applyProtection="1">
      <alignment horizontal="center"/>
      <protection hidden="1"/>
    </xf>
    <xf numFmtId="49" fontId="10" fillId="0" borderId="4"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6" fontId="0" fillId="0" borderId="1" xfId="0" applyNumberFormat="1" applyFill="1" applyBorder="1" applyAlignment="1">
      <alignment horizontal="center" vertical="center"/>
    </xf>
    <xf numFmtId="166" fontId="0" fillId="0" borderId="1" xfId="0" applyNumberFormat="1" applyBorder="1" applyAlignment="1">
      <alignment horizontal="center" vertical="center"/>
    </xf>
    <xf numFmtId="164" fontId="0" fillId="0" borderId="1" xfId="0" applyNumberFormat="1" applyBorder="1" applyAlignment="1">
      <alignment horizontal="center" vertical="center"/>
    </xf>
    <xf numFmtId="4" fontId="10" fillId="0" borderId="1" xfId="0" applyNumberFormat="1" applyFont="1" applyBorder="1" applyAlignment="1" applyProtection="1">
      <alignment horizontal="center" vertical="center" wrapText="1"/>
      <protection hidden="1"/>
    </xf>
    <xf numFmtId="0" fontId="10" fillId="0" borderId="55" xfId="0" applyFont="1" applyBorder="1" applyAlignment="1" applyProtection="1">
      <alignment horizontal="center" vertical="center" wrapText="1"/>
      <protection locked="0"/>
    </xf>
    <xf numFmtId="0" fontId="10" fillId="0" borderId="11" xfId="0" applyFont="1" applyBorder="1" applyAlignment="1" applyProtection="1">
      <alignment horizontal="left" vertical="center" wrapText="1"/>
      <protection locked="0"/>
    </xf>
    <xf numFmtId="0" fontId="10" fillId="0" borderId="12" xfId="0" applyFont="1" applyBorder="1" applyAlignment="1" applyProtection="1">
      <alignment horizontal="left" vertical="center" wrapText="1"/>
      <protection locked="0"/>
    </xf>
    <xf numFmtId="0" fontId="10" fillId="0" borderId="11"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1" xfId="0" applyFont="1" applyBorder="1" applyAlignment="1" applyProtection="1">
      <alignment vertical="center" wrapText="1"/>
      <protection locked="0"/>
    </xf>
    <xf numFmtId="0" fontId="10" fillId="0" borderId="22" xfId="0" applyFont="1" applyBorder="1" applyAlignment="1" applyProtection="1">
      <alignment vertical="center" wrapText="1"/>
      <protection locked="0"/>
    </xf>
    <xf numFmtId="0" fontId="10" fillId="0" borderId="22"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protection locked="0"/>
    </xf>
    <xf numFmtId="1" fontId="10" fillId="0" borderId="3" xfId="0" applyNumberFormat="1" applyFont="1" applyBorder="1" applyAlignment="1" applyProtection="1">
      <alignment horizontal="center" vertical="center" wrapText="1"/>
      <protection locked="0"/>
    </xf>
    <xf numFmtId="1" fontId="10" fillId="0" borderId="31" xfId="0" applyNumberFormat="1" applyFont="1" applyBorder="1" applyAlignment="1" applyProtection="1">
      <alignment horizontal="center" vertical="center" wrapText="1"/>
      <protection locked="0"/>
    </xf>
    <xf numFmtId="1" fontId="10" fillId="0" borderId="47" xfId="0" applyNumberFormat="1" applyFont="1" applyBorder="1" applyAlignment="1" applyProtection="1">
      <alignment horizontal="center" vertical="center" wrapText="1"/>
      <protection locked="0"/>
    </xf>
    <xf numFmtId="1" fontId="10" fillId="0" borderId="33" xfId="0" applyNumberFormat="1" applyFont="1" applyBorder="1" applyAlignment="1" applyProtection="1">
      <alignment horizontal="center" vertical="center" wrapText="1"/>
      <protection locked="0"/>
    </xf>
    <xf numFmtId="1" fontId="10" fillId="0" borderId="46" xfId="0" applyNumberFormat="1" applyFont="1" applyBorder="1" applyAlignment="1" applyProtection="1">
      <alignment horizontal="center" vertical="center" wrapText="1"/>
      <protection locked="0"/>
    </xf>
    <xf numFmtId="1" fontId="10" fillId="0" borderId="43" xfId="0" applyNumberFormat="1" applyFont="1" applyBorder="1" applyAlignment="1" applyProtection="1">
      <alignment horizontal="center" vertical="center" wrapText="1"/>
      <protection locked="0"/>
    </xf>
    <xf numFmtId="1" fontId="10" fillId="0" borderId="32" xfId="0" applyNumberFormat="1" applyFont="1" applyBorder="1" applyAlignment="1" applyProtection="1">
      <alignment horizontal="center" vertical="center" wrapText="1"/>
      <protection locked="0"/>
    </xf>
    <xf numFmtId="1" fontId="10" fillId="0" borderId="48" xfId="0" applyNumberFormat="1" applyFont="1" applyBorder="1" applyAlignment="1" applyProtection="1">
      <alignment horizontal="center" vertical="center" wrapText="1"/>
      <protection locked="0"/>
    </xf>
    <xf numFmtId="49" fontId="10" fillId="0" borderId="20" xfId="0" applyNumberFormat="1" applyFont="1" applyBorder="1" applyAlignment="1" applyProtection="1">
      <alignment horizontal="center" vertical="center" wrapText="1"/>
      <protection locked="0"/>
    </xf>
    <xf numFmtId="49" fontId="10" fillId="0" borderId="34" xfId="0" applyNumberFormat="1" applyFont="1" applyBorder="1" applyAlignment="1" applyProtection="1">
      <alignment horizontal="center" vertical="center" wrapText="1"/>
      <protection locked="0"/>
    </xf>
    <xf numFmtId="0" fontId="10" fillId="0" borderId="41" xfId="0" applyFont="1" applyBorder="1" applyAlignment="1" applyProtection="1">
      <alignment horizontal="center" vertical="center" wrapText="1"/>
      <protection locked="0"/>
    </xf>
    <xf numFmtId="1" fontId="10" fillId="0" borderId="18" xfId="0" applyNumberFormat="1" applyFont="1" applyBorder="1" applyAlignment="1" applyProtection="1">
      <alignment horizontal="center" vertical="center" wrapText="1"/>
      <protection locked="0"/>
    </xf>
    <xf numFmtId="1" fontId="10" fillId="0" borderId="37" xfId="0" applyNumberFormat="1" applyFont="1" applyBorder="1" applyAlignment="1" applyProtection="1">
      <alignment horizontal="center" vertical="center" wrapText="1"/>
      <protection locked="0"/>
    </xf>
    <xf numFmtId="1" fontId="10" fillId="0" borderId="41" xfId="0" applyNumberFormat="1" applyFont="1" applyBorder="1" applyAlignment="1" applyProtection="1">
      <alignment horizontal="center" vertical="center" wrapText="1"/>
      <protection locked="0"/>
    </xf>
    <xf numFmtId="1" fontId="10" fillId="0" borderId="55" xfId="0" applyNumberFormat="1" applyFont="1" applyBorder="1" applyAlignment="1" applyProtection="1">
      <alignment horizontal="center" vertical="center" wrapText="1"/>
      <protection locked="0"/>
    </xf>
    <xf numFmtId="0" fontId="12" fillId="0" borderId="0" xfId="0" applyFont="1" applyProtection="1">
      <protection locked="0"/>
    </xf>
    <xf numFmtId="0" fontId="0" fillId="0" borderId="0" xfId="0" applyAlignment="1">
      <alignment horizontal="left" vertical="center"/>
    </xf>
    <xf numFmtId="0" fontId="23" fillId="0" borderId="0" xfId="0" applyFont="1"/>
    <xf numFmtId="0" fontId="23" fillId="0" borderId="1" xfId="0" applyFont="1" applyBorder="1" applyAlignment="1">
      <alignment horizontal="center" vertical="center"/>
    </xf>
    <xf numFmtId="0" fontId="10" fillId="0" borderId="4" xfId="0" applyNumberFormat="1" applyFont="1" applyBorder="1" applyAlignment="1" applyProtection="1">
      <alignment horizontal="center" vertical="center" wrapText="1"/>
      <protection locked="0"/>
    </xf>
    <xf numFmtId="0" fontId="26"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6" xfId="0" applyBorder="1" applyProtection="1">
      <protection locked="0" hidden="1"/>
    </xf>
    <xf numFmtId="0" fontId="10"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0" fillId="0" borderId="0" xfId="0" applyFont="1" applyProtection="1"/>
    <xf numFmtId="0" fontId="0" fillId="0" borderId="0" xfId="0" applyProtection="1">
      <protection locked="0"/>
    </xf>
    <xf numFmtId="0" fontId="8" fillId="0" borderId="0" xfId="0" applyFont="1" applyProtection="1">
      <protection locked="0" hidden="1"/>
    </xf>
    <xf numFmtId="0" fontId="8" fillId="0" borderId="0" xfId="0" applyFont="1" applyBorder="1" applyProtection="1">
      <protection locked="0" hidden="1"/>
    </xf>
    <xf numFmtId="0" fontId="10" fillId="0" borderId="0" xfId="0" applyFont="1" applyAlignment="1" applyProtection="1">
      <alignment vertical="center"/>
      <protection locked="0" hidden="1"/>
    </xf>
    <xf numFmtId="0" fontId="10" fillId="0" borderId="0" xfId="0" applyFont="1" applyFill="1" applyAlignment="1" applyProtection="1">
      <alignment horizontal="center"/>
      <protection locked="0" hidden="1"/>
    </xf>
    <xf numFmtId="0" fontId="10" fillId="0" borderId="0" xfId="0" applyFont="1" applyProtection="1">
      <protection locked="0" hidden="1"/>
    </xf>
    <xf numFmtId="0" fontId="10" fillId="0" borderId="0" xfId="0" applyFont="1" applyAlignment="1" applyProtection="1">
      <alignment horizontal="center"/>
      <protection locked="0" hidden="1"/>
    </xf>
    <xf numFmtId="49" fontId="10" fillId="0" borderId="17" xfId="0" applyNumberFormat="1" applyFont="1" applyBorder="1" applyAlignment="1" applyProtection="1">
      <alignment horizontal="center" vertical="center" wrapText="1"/>
      <protection locked="0" hidden="1"/>
    </xf>
    <xf numFmtId="0" fontId="10" fillId="0" borderId="0" xfId="0" applyFont="1" applyBorder="1" applyProtection="1">
      <protection locked="0" hidden="1"/>
    </xf>
    <xf numFmtId="1" fontId="10" fillId="0" borderId="1" xfId="0" applyNumberFormat="1" applyFont="1" applyBorder="1" applyAlignment="1" applyProtection="1">
      <alignment horizontal="center" vertical="center" wrapText="1"/>
      <protection hidden="1"/>
    </xf>
    <xf numFmtId="0" fontId="26" fillId="0" borderId="0" xfId="0" applyFont="1" applyBorder="1" applyAlignment="1" applyProtection="1">
      <alignment vertical="center"/>
      <protection locked="0"/>
    </xf>
    <xf numFmtId="0" fontId="8" fillId="0" borderId="0" xfId="0" applyFont="1" applyProtection="1">
      <protection locked="0"/>
    </xf>
    <xf numFmtId="0" fontId="8" fillId="0" borderId="0" xfId="0" applyFont="1" applyAlignment="1" applyProtection="1">
      <alignment horizontal="center"/>
      <protection locked="0"/>
    </xf>
    <xf numFmtId="0" fontId="8" fillId="0" borderId="0" xfId="0" applyFont="1" applyAlignment="1" applyProtection="1">
      <alignment horizontal="center" vertical="center"/>
      <protection locked="0"/>
    </xf>
    <xf numFmtId="1" fontId="8" fillId="0" borderId="0" xfId="0" applyNumberFormat="1" applyFont="1" applyProtection="1">
      <protection locked="0"/>
    </xf>
    <xf numFmtId="0" fontId="10" fillId="0" borderId="0" xfId="0" applyFont="1" applyProtection="1">
      <protection locked="0"/>
    </xf>
    <xf numFmtId="49" fontId="10" fillId="0" borderId="18" xfId="0" applyNumberFormat="1" applyFont="1" applyBorder="1" applyAlignment="1" applyProtection="1">
      <alignment horizontal="left" vertical="center" wrapText="1"/>
      <protection locked="0"/>
    </xf>
    <xf numFmtId="49" fontId="10" fillId="0" borderId="18" xfId="0" applyNumberFormat="1" applyFont="1" applyBorder="1" applyAlignment="1" applyProtection="1">
      <alignment horizontal="center" vertical="center" wrapText="1"/>
      <protection locked="0"/>
    </xf>
    <xf numFmtId="1" fontId="10" fillId="0" borderId="19" xfId="0" applyNumberFormat="1" applyFont="1" applyBorder="1" applyAlignment="1" applyProtection="1">
      <alignment horizontal="center" vertical="center" wrapText="1"/>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0" fillId="0" borderId="0" xfId="0" applyFont="1" applyBorder="1" applyProtection="1">
      <protection locked="0"/>
    </xf>
    <xf numFmtId="0" fontId="10" fillId="0" borderId="0" xfId="0" applyFont="1" applyAlignment="1" applyProtection="1">
      <alignment horizontal="center"/>
      <protection locked="0"/>
    </xf>
    <xf numFmtId="0" fontId="12" fillId="0" borderId="1" xfId="0" applyFont="1" applyBorder="1" applyAlignment="1" applyProtection="1">
      <alignment horizontal="center" vertical="center"/>
    </xf>
    <xf numFmtId="49" fontId="10" fillId="0" borderId="0" xfId="0" applyNumberFormat="1" applyFont="1" applyProtection="1"/>
    <xf numFmtId="49" fontId="10" fillId="0" borderId="19"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xf>
    <xf numFmtId="1" fontId="10" fillId="0" borderId="1" xfId="0" applyNumberFormat="1" applyFont="1" applyBorder="1" applyAlignment="1" applyProtection="1">
      <alignment horizontal="center" vertical="center" wrapText="1"/>
    </xf>
    <xf numFmtId="3" fontId="10" fillId="0" borderId="4" xfId="0" applyNumberFormat="1" applyFont="1" applyBorder="1" applyAlignment="1" applyProtection="1">
      <alignment horizontal="center" vertical="center" wrapText="1"/>
      <protection locked="0"/>
    </xf>
    <xf numFmtId="3" fontId="10" fillId="0" borderId="0" xfId="0" applyNumberFormat="1" applyFont="1" applyAlignment="1" applyProtection="1">
      <alignment horizontal="center" vertical="center"/>
      <protection locked="0"/>
    </xf>
    <xf numFmtId="0" fontId="12" fillId="0" borderId="0" xfId="0" applyFont="1" applyAlignment="1" applyProtection="1">
      <alignment vertical="center"/>
      <protection locked="0"/>
    </xf>
    <xf numFmtId="0" fontId="10" fillId="0" borderId="0" xfId="0" applyFont="1" applyAlignment="1" applyProtection="1">
      <alignment horizontal="left"/>
      <protection locked="0"/>
    </xf>
    <xf numFmtId="0" fontId="8" fillId="0" borderId="0" xfId="0" applyFont="1" applyAlignment="1" applyProtection="1">
      <alignment horizontal="left"/>
      <protection locked="0"/>
    </xf>
    <xf numFmtId="49" fontId="10" fillId="0" borderId="0" xfId="0" applyNumberFormat="1" applyFont="1" applyProtection="1">
      <protection locked="0"/>
    </xf>
    <xf numFmtId="0" fontId="12" fillId="0" borderId="0" xfId="0" applyFont="1" applyAlignment="1" applyProtection="1">
      <alignment horizontal="center"/>
      <protection locked="0"/>
    </xf>
    <xf numFmtId="0" fontId="7" fillId="0" borderId="0" xfId="0" applyFont="1" applyProtection="1">
      <protection locked="0"/>
    </xf>
    <xf numFmtId="0" fontId="10" fillId="0" borderId="0" xfId="0" applyFont="1" applyAlignment="1" applyProtection="1">
      <protection locked="0"/>
    </xf>
    <xf numFmtId="49" fontId="10" fillId="0" borderId="0" xfId="0" applyNumberFormat="1" applyFont="1" applyAlignment="1" applyProtection="1">
      <alignment horizontal="center"/>
      <protection locked="0"/>
    </xf>
    <xf numFmtId="1" fontId="10" fillId="0" borderId="0" xfId="0" applyNumberFormat="1" applyFont="1" applyAlignment="1" applyProtection="1">
      <alignment horizontal="center" vertical="center"/>
      <protection locked="0"/>
    </xf>
    <xf numFmtId="49" fontId="10" fillId="0" borderId="17" xfId="0" applyNumberFormat="1" applyFont="1" applyBorder="1" applyAlignment="1" applyProtection="1">
      <alignment horizontal="center" vertical="center" wrapText="1"/>
      <protection locked="0"/>
    </xf>
    <xf numFmtId="0" fontId="23"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pplyProtection="1">
      <alignment wrapText="1"/>
    </xf>
    <xf numFmtId="0" fontId="26" fillId="0" borderId="0" xfId="0" applyFont="1" applyProtection="1"/>
    <xf numFmtId="49" fontId="26" fillId="0" borderId="0" xfId="0" applyNumberFormat="1" applyFont="1" applyBorder="1" applyAlignment="1" applyProtection="1">
      <alignment wrapText="1"/>
    </xf>
    <xf numFmtId="49" fontId="26" fillId="0" borderId="0" xfId="0" applyNumberFormat="1" applyFont="1" applyAlignment="1" applyProtection="1">
      <alignment wrapText="1"/>
    </xf>
    <xf numFmtId="0" fontId="23" fillId="0" borderId="9" xfId="0" applyFont="1" applyBorder="1" applyAlignment="1" applyProtection="1">
      <alignment vertical="center"/>
      <protection hidden="1"/>
    </xf>
    <xf numFmtId="0" fontId="23" fillId="0" borderId="5" xfId="0" applyFont="1" applyBorder="1" applyAlignment="1" applyProtection="1">
      <alignment horizontal="center" vertical="center"/>
      <protection hidden="1"/>
    </xf>
    <xf numFmtId="0" fontId="23" fillId="0" borderId="0" xfId="0" applyFon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1" xfId="0" applyNumberFormat="1" applyFill="1" applyBorder="1" applyAlignment="1" applyProtection="1">
      <alignment vertical="center"/>
      <protection hidden="1"/>
    </xf>
    <xf numFmtId="0" fontId="0" fillId="0" borderId="7" xfId="0" applyFill="1" applyBorder="1" applyAlignment="1" applyProtection="1">
      <alignment horizontal="center" vertical="center"/>
      <protection hidden="1"/>
    </xf>
    <xf numFmtId="0" fontId="0" fillId="0" borderId="16"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20" xfId="0" applyNumberFormat="1" applyFill="1" applyBorder="1" applyAlignment="1" applyProtection="1">
      <alignment vertical="center"/>
      <protection hidden="1"/>
    </xf>
    <xf numFmtId="2" fontId="0" fillId="0" borderId="50" xfId="0" applyNumberFormat="1" applyFill="1" applyBorder="1" applyAlignment="1" applyProtection="1">
      <alignment horizontal="center" vertical="center"/>
      <protection hidden="1"/>
    </xf>
    <xf numFmtId="2" fontId="0" fillId="0" borderId="7" xfId="0" applyNumberFormat="1" applyFill="1" applyBorder="1" applyAlignment="1" applyProtection="1">
      <alignment horizontal="center" vertical="center"/>
      <protection hidden="1"/>
    </xf>
    <xf numFmtId="49" fontId="0" fillId="0" borderId="12" xfId="0" applyNumberFormat="1" applyFill="1" applyBorder="1" applyAlignment="1" applyProtection="1">
      <alignment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49"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12" xfId="0" applyNumberFormat="1" applyBorder="1" applyAlignment="1" applyProtection="1">
      <alignment vertical="center"/>
      <protection hidden="1"/>
    </xf>
    <xf numFmtId="0" fontId="0" fillId="0" borderId="8"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4" xfId="0" applyNumberFormat="1" applyBorder="1" applyAlignment="1" applyProtection="1">
      <alignment vertical="center"/>
      <protection hidden="1"/>
    </xf>
    <xf numFmtId="0" fontId="0" fillId="0" borderId="4"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7" fillId="4" borderId="0" xfId="0" applyFont="1" applyFill="1" applyAlignment="1" applyProtection="1">
      <alignment wrapText="1"/>
      <protection hidden="1"/>
    </xf>
    <xf numFmtId="1" fontId="23" fillId="0" borderId="1" xfId="0" applyNumberFormat="1" applyFont="1" applyBorder="1" applyAlignment="1" applyProtection="1">
      <alignment horizontal="center" vertical="center" wrapText="1"/>
      <protection hidden="1"/>
    </xf>
    <xf numFmtId="0" fontId="23" fillId="0" borderId="1" xfId="0" applyFont="1" applyBorder="1" applyAlignment="1" applyProtection="1">
      <alignment horizontal="center" vertical="center"/>
      <protection hidden="1"/>
    </xf>
    <xf numFmtId="0" fontId="21" fillId="0" borderId="1" xfId="0" applyFont="1" applyBorder="1" applyProtection="1">
      <protection hidden="1"/>
    </xf>
    <xf numFmtId="0" fontId="22" fillId="0" borderId="1" xfId="0" applyFont="1" applyFill="1" applyBorder="1" applyAlignment="1" applyProtection="1">
      <alignment horizontal="left"/>
      <protection hidden="1"/>
    </xf>
    <xf numFmtId="0" fontId="22" fillId="0" borderId="1" xfId="0" applyFont="1" applyBorder="1" applyAlignment="1" applyProtection="1">
      <alignment horizontal="left"/>
      <protection hidden="1"/>
    </xf>
    <xf numFmtId="0" fontId="6" fillId="0" borderId="1" xfId="0" applyFont="1" applyFill="1" applyBorder="1" applyAlignment="1" applyProtection="1">
      <alignment horizontal="left"/>
      <protection hidden="1"/>
    </xf>
    <xf numFmtId="0" fontId="10" fillId="0" borderId="1" xfId="0" applyNumberFormat="1" applyFont="1" applyBorder="1" applyAlignment="1" applyProtection="1">
      <alignment horizontal="center" vertical="center" wrapText="1"/>
      <protection locked="0"/>
    </xf>
    <xf numFmtId="0" fontId="10" fillId="0" borderId="1" xfId="0" applyFont="1" applyBorder="1" applyProtection="1">
      <protection locked="0"/>
    </xf>
    <xf numFmtId="0" fontId="10" fillId="0" borderId="1" xfId="0" applyFont="1" applyBorder="1" applyAlignment="1" applyProtection="1">
      <alignment horizontal="center" vertical="center"/>
      <protection locked="0"/>
    </xf>
    <xf numFmtId="1" fontId="10" fillId="0" borderId="1" xfId="0" applyNumberFormat="1" applyFont="1" applyBorder="1" applyProtection="1">
      <protection locked="0"/>
    </xf>
    <xf numFmtId="4" fontId="11" fillId="0" borderId="1" xfId="0" applyNumberFormat="1" applyFont="1" applyBorder="1" applyAlignment="1" applyProtection="1">
      <alignment horizontal="center" vertical="center" wrapText="1"/>
      <protection hidden="1"/>
    </xf>
    <xf numFmtId="4" fontId="11" fillId="0" borderId="1" xfId="0" applyNumberFormat="1" applyFont="1" applyBorder="1" applyAlignment="1" applyProtection="1">
      <alignment horizontal="center" vertical="center" wrapText="1"/>
    </xf>
    <xf numFmtId="4" fontId="10" fillId="0" borderId="1" xfId="0" applyNumberFormat="1" applyFont="1" applyBorder="1" applyAlignment="1" applyProtection="1">
      <alignment horizontal="center" vertical="center" wrapText="1"/>
    </xf>
    <xf numFmtId="0" fontId="26" fillId="0" borderId="0" xfId="0" applyFont="1" applyBorder="1" applyAlignment="1" applyProtection="1">
      <alignment vertical="center"/>
    </xf>
    <xf numFmtId="49" fontId="10" fillId="0" borderId="10" xfId="0" applyNumberFormat="1" applyFont="1" applyBorder="1" applyAlignment="1" applyProtection="1">
      <alignment horizontal="left" vertical="center" wrapText="1"/>
      <protection locked="0"/>
    </xf>
    <xf numFmtId="0" fontId="10" fillId="0" borderId="10" xfId="0" applyFont="1" applyBorder="1" applyAlignment="1" applyProtection="1">
      <alignment horizontal="left" vertical="center" wrapText="1"/>
      <protection locked="0"/>
    </xf>
    <xf numFmtId="49" fontId="10" fillId="0" borderId="0" xfId="0" applyNumberFormat="1" applyFont="1" applyAlignment="1" applyProtection="1">
      <alignment horizontal="center" vertical="center"/>
      <protection locked="0"/>
    </xf>
    <xf numFmtId="0" fontId="31" fillId="5" borderId="56" xfId="2" applyProtection="1">
      <protection locked="0" hidden="1"/>
    </xf>
    <xf numFmtId="0" fontId="0" fillId="0" borderId="1" xfId="0" applyNumberFormat="1"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0" fillId="0" borderId="1" xfId="0"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xf>
    <xf numFmtId="0" fontId="10" fillId="0" borderId="1" xfId="0" applyFont="1" applyBorder="1" applyAlignment="1" applyProtection="1">
      <alignment horizontal="left" vertical="center"/>
      <protection locked="0"/>
    </xf>
    <xf numFmtId="0" fontId="10" fillId="0" borderId="0" xfId="0" applyFont="1" applyAlignment="1" applyProtection="1">
      <alignment horizontal="left" vertical="center"/>
      <protection locked="0" hidden="1"/>
    </xf>
    <xf numFmtId="0" fontId="10" fillId="0" borderId="18" xfId="0" applyFont="1" applyBorder="1" applyAlignment="1" applyProtection="1">
      <alignment horizontal="center" vertical="center" wrapText="1"/>
      <protection locked="0"/>
    </xf>
    <xf numFmtId="0" fontId="10" fillId="0" borderId="4"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4" xfId="0" applyBorder="1"/>
    <xf numFmtId="0" fontId="0" fillId="0" borderId="41" xfId="0" applyBorder="1"/>
    <xf numFmtId="0" fontId="0" fillId="0" borderId="45" xfId="0" applyBorder="1"/>
    <xf numFmtId="0" fontId="0" fillId="0" borderId="23" xfId="0" applyBorder="1" applyAlignment="1">
      <alignment horizontal="center" vertical="center"/>
    </xf>
    <xf numFmtId="0" fontId="44" fillId="0" borderId="0"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23" xfId="0" applyFont="1" applyBorder="1" applyAlignment="1">
      <alignment horizontal="center" vertical="center" wrapText="1"/>
    </xf>
    <xf numFmtId="0" fontId="0" fillId="0" borderId="0" xfId="0" applyBorder="1" applyAlignment="1">
      <alignment horizontal="center" vertical="center"/>
    </xf>
    <xf numFmtId="0" fontId="0" fillId="0" borderId="38" xfId="0" applyBorder="1" applyAlignment="1">
      <alignment horizontal="center" vertical="center"/>
    </xf>
    <xf numFmtId="0" fontId="44" fillId="0" borderId="24" xfId="0" applyFont="1" applyBorder="1" applyAlignment="1">
      <alignment horizontal="center" vertical="center" wrapText="1"/>
    </xf>
    <xf numFmtId="0" fontId="0" fillId="0" borderId="37" xfId="0" applyBorder="1" applyAlignment="1">
      <alignment horizontal="center" vertical="center"/>
    </xf>
    <xf numFmtId="0" fontId="0" fillId="0" borderId="40" xfId="0" applyBorder="1" applyAlignment="1">
      <alignment horizontal="center" vertical="center"/>
    </xf>
    <xf numFmtId="0" fontId="0" fillId="0" borderId="23" xfId="0" applyBorder="1"/>
    <xf numFmtId="0" fontId="0" fillId="0" borderId="38" xfId="0" applyBorder="1"/>
    <xf numFmtId="0" fontId="0" fillId="0" borderId="24" xfId="0" applyBorder="1"/>
    <xf numFmtId="0" fontId="0" fillId="0" borderId="40" xfId="0" applyBorder="1"/>
    <xf numFmtId="0" fontId="45" fillId="0" borderId="0" xfId="0" applyFont="1" applyAlignment="1">
      <alignment wrapText="1"/>
    </xf>
    <xf numFmtId="0" fontId="0" fillId="0" borderId="0" xfId="0" applyBorder="1"/>
    <xf numFmtId="0" fontId="0" fillId="0" borderId="37" xfId="0" applyBorder="1"/>
    <xf numFmtId="0" fontId="10" fillId="0" borderId="1" xfId="0" applyNumberFormat="1" applyFont="1" applyBorder="1" applyAlignment="1" applyProtection="1">
      <alignment horizontal="left" vertical="center" wrapText="1"/>
      <protection locked="0"/>
    </xf>
    <xf numFmtId="0" fontId="23" fillId="0" borderId="1" xfId="0" applyFont="1" applyBorder="1" applyAlignment="1">
      <alignment vertical="center" wrapText="1"/>
    </xf>
    <xf numFmtId="0" fontId="5" fillId="0" borderId="1" xfId="0" applyFont="1" applyBorder="1" applyAlignment="1">
      <alignment vertical="center" wrapText="1"/>
    </xf>
    <xf numFmtId="0" fontId="44" fillId="0" borderId="24" xfId="0" applyFont="1" applyBorder="1" applyAlignment="1">
      <alignment wrapText="1"/>
    </xf>
    <xf numFmtId="0" fontId="44" fillId="0" borderId="37" xfId="0" applyFont="1" applyBorder="1" applyAlignment="1">
      <alignment wrapText="1"/>
    </xf>
    <xf numFmtId="0" fontId="44" fillId="0" borderId="40" xfId="0" applyFont="1" applyBorder="1" applyAlignment="1">
      <alignment wrapText="1"/>
    </xf>
    <xf numFmtId="0" fontId="0" fillId="0" borderId="44" xfId="0" applyBorder="1" applyAlignment="1"/>
    <xf numFmtId="0" fontId="44" fillId="0" borderId="1" xfId="0" applyFont="1" applyBorder="1" applyAlignment="1">
      <alignment wrapText="1"/>
    </xf>
    <xf numFmtId="3" fontId="10" fillId="0" borderId="4" xfId="0" applyNumberFormat="1" applyFont="1" applyBorder="1" applyAlignment="1" applyProtection="1">
      <alignment horizontal="right" vertical="center" wrapText="1"/>
      <protection locked="0"/>
    </xf>
    <xf numFmtId="3" fontId="10" fillId="0" borderId="1" xfId="0" applyNumberFormat="1" applyFont="1" applyBorder="1" applyAlignment="1" applyProtection="1">
      <alignment horizontal="right" vertical="center" wrapText="1"/>
      <protection locked="0"/>
    </xf>
    <xf numFmtId="3" fontId="10" fillId="0" borderId="1" xfId="0" applyNumberFormat="1" applyFont="1" applyBorder="1" applyAlignment="1" applyProtection="1">
      <alignment horizontal="right" vertical="center"/>
      <protection locked="0"/>
    </xf>
    <xf numFmtId="0" fontId="10" fillId="0" borderId="0" xfId="0" applyFont="1" applyAlignment="1" applyProtection="1">
      <alignment horizontal="left" vertical="center"/>
      <protection locked="0" hidden="1"/>
    </xf>
    <xf numFmtId="0" fontId="10" fillId="0" borderId="4" xfId="0" applyFont="1" applyBorder="1" applyAlignment="1" applyProtection="1">
      <alignment horizontal="left" vertical="center" wrapText="1"/>
      <protection locked="0"/>
    </xf>
    <xf numFmtId="0" fontId="50" fillId="0" borderId="0" xfId="0" applyFont="1" applyAlignment="1">
      <alignment wrapText="1"/>
    </xf>
    <xf numFmtId="0" fontId="10" fillId="0" borderId="0" xfId="0" applyFont="1" applyAlignment="1" applyProtection="1">
      <alignment horizontal="left" vertical="center" wrapText="1"/>
      <protection locked="0" hidden="1"/>
    </xf>
    <xf numFmtId="0" fontId="10" fillId="3" borderId="0" xfId="0" applyFont="1" applyFill="1" applyAlignment="1" applyProtection="1">
      <alignment horizontal="left" vertical="center" wrapText="1"/>
      <protection locked="0" hidden="1"/>
    </xf>
    <xf numFmtId="0" fontId="10"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0" fillId="0" borderId="40"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4" xfId="0" applyFont="1" applyBorder="1" applyAlignment="1">
      <alignment wrapText="1"/>
    </xf>
    <xf numFmtId="0" fontId="44" fillId="0" borderId="4" xfId="0" applyFont="1" applyBorder="1" applyAlignment="1">
      <alignment wrapText="1"/>
    </xf>
    <xf numFmtId="0" fontId="2" fillId="0" borderId="2" xfId="0" applyFont="1" applyBorder="1" applyAlignment="1">
      <alignment vertical="center" wrapText="1"/>
    </xf>
    <xf numFmtId="0" fontId="2" fillId="0" borderId="14" xfId="0" applyFont="1" applyBorder="1" applyAlignment="1">
      <alignment vertical="center" wrapText="1"/>
    </xf>
    <xf numFmtId="0" fontId="2" fillId="0" borderId="4" xfId="0" applyFont="1" applyBorder="1" applyAlignment="1">
      <alignment vertical="center" wrapText="1"/>
    </xf>
    <xf numFmtId="0" fontId="52" fillId="0" borderId="4" xfId="0" applyFont="1" applyBorder="1" applyAlignment="1">
      <alignment wrapText="1"/>
    </xf>
    <xf numFmtId="0" fontId="2" fillId="0" borderId="1" xfId="0" applyFont="1" applyBorder="1" applyAlignment="1">
      <alignment vertical="center" wrapText="1"/>
    </xf>
    <xf numFmtId="0" fontId="10" fillId="0" borderId="1" xfId="0"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wrapText="1"/>
      <protection locked="0"/>
    </xf>
    <xf numFmtId="1" fontId="10" fillId="0" borderId="4"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center" wrapText="1"/>
      <protection locked="0"/>
    </xf>
    <xf numFmtId="1" fontId="10" fillId="0" borderId="4"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Fill="1" applyBorder="1" applyAlignment="1" applyProtection="1">
      <alignment horizontal="left" vertical="center"/>
      <protection locked="0"/>
    </xf>
    <xf numFmtId="49" fontId="30" fillId="0" borderId="0" xfId="0" applyNumberFormat="1" applyFont="1" applyFill="1" applyBorder="1" applyAlignment="1" applyProtection="1">
      <alignment vertical="center"/>
      <protection locked="0"/>
    </xf>
    <xf numFmtId="0" fontId="10" fillId="0" borderId="0" xfId="0" applyFont="1" applyAlignment="1" applyProtection="1">
      <alignment vertical="center"/>
      <protection locked="0"/>
    </xf>
    <xf numFmtId="0" fontId="16" fillId="8" borderId="1" xfId="0" applyFont="1" applyFill="1" applyBorder="1" applyAlignment="1" applyProtection="1">
      <alignment horizontal="center" vertical="center" wrapText="1"/>
      <protection locked="0"/>
    </xf>
    <xf numFmtId="0" fontId="16" fillId="8" borderId="1" xfId="0" applyFont="1" applyFill="1" applyBorder="1" applyAlignment="1" applyProtection="1">
      <alignment vertical="center" wrapText="1"/>
      <protection locked="0"/>
    </xf>
    <xf numFmtId="4" fontId="46" fillId="8" borderId="1" xfId="0" applyNumberFormat="1"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4"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6" fillId="0" borderId="1" xfId="0"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6" fillId="0" borderId="2" xfId="0" applyFont="1" applyBorder="1" applyAlignment="1" applyProtection="1">
      <alignment horizontal="center" vertical="center" wrapText="1"/>
      <protection locked="0"/>
    </xf>
    <xf numFmtId="0" fontId="16" fillId="0" borderId="2" xfId="0" applyFont="1" applyBorder="1" applyAlignment="1" applyProtection="1">
      <alignment vertical="center" wrapText="1"/>
      <protection locked="0"/>
    </xf>
    <xf numFmtId="0" fontId="16" fillId="0" borderId="4"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38"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39" fillId="0" borderId="14" xfId="0" applyFont="1" applyBorder="1" applyAlignment="1" applyProtection="1">
      <alignment vertical="center" wrapText="1"/>
      <protection locked="0"/>
    </xf>
    <xf numFmtId="0" fontId="16" fillId="7" borderId="2" xfId="0" applyFont="1" applyFill="1" applyBorder="1" applyAlignment="1" applyProtection="1">
      <alignment horizontal="center" vertical="center" wrapText="1"/>
      <protection locked="0"/>
    </xf>
    <xf numFmtId="0" fontId="16"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4" xfId="0" applyFont="1" applyFill="1" applyBorder="1" applyAlignment="1" applyProtection="1">
      <alignment horizontal="center" vertical="center" wrapText="1"/>
      <protection locked="0"/>
    </xf>
    <xf numFmtId="0" fontId="16" fillId="7" borderId="14" xfId="0" applyFont="1" applyFill="1" applyBorder="1" applyAlignment="1" applyProtection="1">
      <alignment vertical="center" wrapText="1"/>
      <protection locked="0"/>
    </xf>
    <xf numFmtId="0" fontId="0" fillId="7" borderId="14" xfId="0" applyFont="1" applyFill="1" applyBorder="1" applyAlignment="1" applyProtection="1">
      <alignment vertical="center" wrapText="1"/>
      <protection locked="0"/>
    </xf>
    <xf numFmtId="0" fontId="0" fillId="7" borderId="4" xfId="0" applyFont="1" applyFill="1" applyBorder="1" applyAlignment="1" applyProtection="1">
      <alignment horizontal="center" vertical="center" wrapText="1"/>
      <protection locked="0"/>
    </xf>
    <xf numFmtId="0" fontId="0" fillId="7" borderId="4" xfId="0" applyFont="1" applyFill="1" applyBorder="1" applyAlignment="1" applyProtection="1">
      <alignment vertical="center" wrapText="1"/>
      <protection locked="0"/>
    </xf>
    <xf numFmtId="0" fontId="16" fillId="7" borderId="4" xfId="0" applyFont="1"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23" fillId="0" borderId="1" xfId="0"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vertical="center" wrapText="1"/>
      <protection locked="0"/>
    </xf>
    <xf numFmtId="0" fontId="5" fillId="0" borderId="38" xfId="0" applyFont="1" applyBorder="1" applyAlignment="1" applyProtection="1">
      <alignment vertical="center" wrapText="1"/>
      <protection locked="0"/>
    </xf>
    <xf numFmtId="0" fontId="5" fillId="0" borderId="1" xfId="0" applyFont="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vertical="center" wrapText="1"/>
      <protection locked="0"/>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vertical="center" wrapText="1"/>
      <protection locked="0"/>
    </xf>
    <xf numFmtId="0" fontId="5" fillId="0" borderId="1" xfId="0" applyFont="1" applyFill="1" applyBorder="1" applyAlignment="1" applyProtection="1">
      <alignment vertical="center" wrapText="1"/>
      <protection locked="0"/>
    </xf>
    <xf numFmtId="0" fontId="23" fillId="0" borderId="2" xfId="0" applyFont="1" applyBorder="1" applyAlignment="1" applyProtection="1">
      <alignment horizontal="center" vertical="center" wrapText="1"/>
      <protection locked="0"/>
    </xf>
    <xf numFmtId="0" fontId="23" fillId="0" borderId="2" xfId="0" applyFont="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3" fillId="7" borderId="2" xfId="0"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wrapText="1"/>
      <protection locked="0"/>
    </xf>
    <xf numFmtId="0" fontId="5" fillId="7" borderId="2" xfId="0" applyFont="1" applyFill="1" applyBorder="1" applyAlignment="1" applyProtection="1">
      <alignment vertical="center" wrapText="1"/>
      <protection locked="0"/>
    </xf>
    <xf numFmtId="0" fontId="5" fillId="7" borderId="14" xfId="0" applyFont="1" applyFill="1" applyBorder="1" applyAlignment="1" applyProtection="1">
      <alignment horizontal="center" vertical="center" wrapText="1"/>
      <protection locked="0"/>
    </xf>
    <xf numFmtId="0" fontId="23" fillId="7" borderId="14" xfId="0" applyFont="1" applyFill="1" applyBorder="1" applyAlignment="1" applyProtection="1">
      <alignment vertical="center" wrapText="1"/>
      <protection locked="0"/>
    </xf>
    <xf numFmtId="0" fontId="5" fillId="7" borderId="14" xfId="0" applyFont="1" applyFill="1" applyBorder="1" applyAlignment="1" applyProtection="1">
      <alignment vertical="center" wrapText="1"/>
      <protection locked="0"/>
    </xf>
    <xf numFmtId="0" fontId="5" fillId="7" borderId="4" xfId="0" applyFont="1" applyFill="1" applyBorder="1" applyAlignment="1" applyProtection="1">
      <alignment horizontal="center" vertical="center" wrapText="1"/>
      <protection locked="0"/>
    </xf>
    <xf numFmtId="0" fontId="5" fillId="7" borderId="4" xfId="0" applyFont="1" applyFill="1" applyBorder="1" applyAlignment="1" applyProtection="1">
      <alignment vertical="center" wrapText="1"/>
      <protection locked="0"/>
    </xf>
    <xf numFmtId="0" fontId="23" fillId="7" borderId="4" xfId="0" applyFont="1" applyFill="1" applyBorder="1" applyAlignment="1" applyProtection="1">
      <alignment vertical="center" wrapText="1"/>
      <protection locked="0"/>
    </xf>
    <xf numFmtId="0" fontId="23" fillId="8" borderId="1" xfId="0" applyFont="1" applyFill="1" applyBorder="1" applyAlignment="1" applyProtection="1">
      <alignment horizontal="center" vertical="center" wrapText="1"/>
      <protection locked="0"/>
    </xf>
    <xf numFmtId="0" fontId="23" fillId="8" borderId="1" xfId="0" applyFont="1" applyFill="1" applyBorder="1" applyAlignment="1" applyProtection="1">
      <alignment vertical="center" wrapText="1"/>
      <protection locked="0"/>
    </xf>
    <xf numFmtId="4" fontId="47" fillId="8" borderId="1" xfId="0" applyNumberFormat="1" applyFont="1" applyFill="1" applyBorder="1" applyAlignment="1" applyProtection="1">
      <alignment vertical="center" wrapText="1"/>
      <protection locked="0"/>
    </xf>
    <xf numFmtId="0" fontId="23" fillId="6" borderId="1" xfId="0" applyFont="1" applyFill="1" applyBorder="1" applyAlignment="1" applyProtection="1">
      <alignment vertical="center" wrapText="1"/>
      <protection locked="0"/>
    </xf>
    <xf numFmtId="0" fontId="23" fillId="0" borderId="1" xfId="0" applyFont="1" applyBorder="1" applyAlignment="1" applyProtection="1">
      <alignment horizontal="left" vertical="center" wrapText="1"/>
      <protection locked="0"/>
    </xf>
    <xf numFmtId="0" fontId="4" fillId="0" borderId="1" xfId="0" applyFont="1" applyBorder="1" applyAlignment="1" applyProtection="1">
      <alignment vertical="center" wrapText="1"/>
      <protection locked="0"/>
    </xf>
    <xf numFmtId="0" fontId="23" fillId="0" borderId="17" xfId="0" applyFont="1" applyBorder="1" applyAlignment="1" applyProtection="1">
      <alignment horizontal="center" vertical="center" wrapText="1"/>
      <protection locked="0"/>
    </xf>
    <xf numFmtId="0" fontId="23" fillId="0" borderId="18" xfId="0" applyFont="1" applyBorder="1" applyAlignment="1" applyProtection="1">
      <alignment vertical="center" wrapText="1"/>
      <protection locked="0"/>
    </xf>
    <xf numFmtId="0" fontId="5" fillId="0" borderId="18" xfId="0" applyFont="1" applyBorder="1" applyAlignment="1" applyProtection="1">
      <alignment vertical="center" wrapText="1"/>
      <protection locked="0"/>
    </xf>
    <xf numFmtId="0" fontId="5" fillId="0" borderId="19" xfId="0" applyFont="1" applyBorder="1" applyAlignment="1" applyProtection="1">
      <alignment vertical="center" wrapText="1"/>
      <protection locked="0"/>
    </xf>
    <xf numFmtId="0" fontId="5" fillId="6" borderId="2" xfId="0" applyFont="1" applyFill="1" applyBorder="1" applyAlignment="1" applyProtection="1">
      <alignment horizontal="center" vertical="center" wrapText="1"/>
      <protection locked="0"/>
    </xf>
    <xf numFmtId="0" fontId="23" fillId="6" borderId="2" xfId="0" applyFont="1" applyFill="1" applyBorder="1" applyAlignment="1" applyProtection="1">
      <alignment vertical="center" wrapText="1"/>
      <protection locked="0"/>
    </xf>
    <xf numFmtId="0" fontId="37" fillId="6" borderId="2" xfId="0" applyFont="1" applyFill="1" applyBorder="1" applyAlignment="1" applyProtection="1">
      <alignment vertical="center" wrapText="1"/>
      <protection locked="0"/>
    </xf>
    <xf numFmtId="0" fontId="5" fillId="6" borderId="2" xfId="0" applyFont="1" applyFill="1" applyBorder="1" applyAlignment="1" applyProtection="1">
      <alignment vertical="center" wrapText="1"/>
      <protection locked="0"/>
    </xf>
    <xf numFmtId="0" fontId="5" fillId="6" borderId="14" xfId="0" applyFont="1" applyFill="1" applyBorder="1" applyAlignment="1" applyProtection="1">
      <alignment horizontal="center" vertical="center" wrapText="1"/>
      <protection locked="0"/>
    </xf>
    <xf numFmtId="0" fontId="5" fillId="6" borderId="14" xfId="0" applyFont="1" applyFill="1" applyBorder="1" applyAlignment="1" applyProtection="1">
      <alignment vertical="center" wrapText="1"/>
      <protection locked="0"/>
    </xf>
    <xf numFmtId="0" fontId="23" fillId="6" borderId="14" xfId="0" applyFont="1" applyFill="1" applyBorder="1" applyAlignment="1" applyProtection="1">
      <alignment vertical="center" wrapText="1"/>
      <protection locked="0"/>
    </xf>
    <xf numFmtId="0" fontId="5" fillId="6" borderId="4" xfId="0" applyFont="1" applyFill="1" applyBorder="1" applyAlignment="1" applyProtection="1">
      <alignment horizontal="center" vertical="center" wrapText="1"/>
      <protection locked="0"/>
    </xf>
    <xf numFmtId="0" fontId="5" fillId="6" borderId="4" xfId="0" applyFont="1" applyFill="1" applyBorder="1" applyAlignment="1" applyProtection="1">
      <alignment vertical="center" wrapText="1"/>
      <protection locked="0"/>
    </xf>
    <xf numFmtId="0" fontId="23" fillId="6" borderId="4"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13" fillId="0" borderId="0" xfId="0" applyFont="1" applyAlignment="1" applyProtection="1">
      <alignment horizontal="right" vertical="center"/>
      <protection locked="0"/>
    </xf>
    <xf numFmtId="0" fontId="30" fillId="0" borderId="0" xfId="0" applyFont="1" applyFill="1" applyAlignment="1" applyProtection="1">
      <alignment horizontal="right" vertical="center" readingOrder="2"/>
    </xf>
    <xf numFmtId="4" fontId="47" fillId="0" borderId="1" xfId="0" applyNumberFormat="1" applyFont="1" applyBorder="1" applyAlignment="1" applyProtection="1">
      <alignment vertical="center" wrapText="1"/>
    </xf>
    <xf numFmtId="4" fontId="47" fillId="0" borderId="2" xfId="0" applyNumberFormat="1" applyFont="1" applyBorder="1" applyAlignment="1" applyProtection="1">
      <alignment vertical="center" wrapText="1"/>
    </xf>
    <xf numFmtId="4" fontId="46" fillId="0" borderId="1" xfId="0" applyNumberFormat="1" applyFont="1" applyBorder="1" applyAlignment="1" applyProtection="1">
      <alignment vertical="center" wrapText="1"/>
    </xf>
    <xf numFmtId="4" fontId="48" fillId="0" borderId="47" xfId="0" applyNumberFormat="1" applyFont="1" applyBorder="1" applyAlignment="1" applyProtection="1">
      <alignment horizontal="right" vertical="center" wrapText="1"/>
    </xf>
    <xf numFmtId="4" fontId="46" fillId="0" borderId="14" xfId="0" applyNumberFormat="1" applyFont="1" applyBorder="1" applyAlignment="1" applyProtection="1">
      <alignment vertical="center" wrapText="1"/>
    </xf>
    <xf numFmtId="4" fontId="46" fillId="0" borderId="2" xfId="0" applyNumberFormat="1" applyFont="1" applyBorder="1" applyAlignment="1" applyProtection="1">
      <alignment vertical="center" wrapText="1"/>
    </xf>
    <xf numFmtId="4" fontId="46" fillId="8" borderId="1" xfId="0" applyNumberFormat="1" applyFont="1" applyFill="1" applyBorder="1" applyAlignment="1" applyProtection="1">
      <alignment vertical="center" wrapText="1"/>
    </xf>
    <xf numFmtId="4" fontId="47" fillId="8" borderId="1" xfId="0" applyNumberFormat="1" applyFont="1" applyFill="1" applyBorder="1" applyAlignment="1" applyProtection="1">
      <alignment vertical="center" wrapText="1"/>
    </xf>
    <xf numFmtId="0" fontId="13" fillId="0" borderId="0" xfId="0" applyFont="1" applyAlignment="1" applyProtection="1">
      <alignment horizontal="right" vertical="center"/>
    </xf>
    <xf numFmtId="0" fontId="8" fillId="0" borderId="0" xfId="0" applyFont="1" applyBorder="1" applyProtection="1">
      <protection locked="0"/>
    </xf>
    <xf numFmtId="0" fontId="10" fillId="0" borderId="0" xfId="0" applyFont="1" applyAlignment="1" applyProtection="1">
      <alignment horizontal="center" vertical="center"/>
      <protection locked="0"/>
    </xf>
    <xf numFmtId="0" fontId="10" fillId="0" borderId="0" xfId="0" applyFont="1" applyFill="1" applyAlignment="1" applyProtection="1">
      <alignment horizontal="center"/>
      <protection locked="0"/>
    </xf>
    <xf numFmtId="0" fontId="10" fillId="0" borderId="0" xfId="0" applyFont="1" applyBorder="1" applyAlignment="1" applyProtection="1">
      <alignment horizontal="center" vertical="center" wrapText="1"/>
      <protection locked="0"/>
    </xf>
    <xf numFmtId="49" fontId="10" fillId="0" borderId="0"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2" fontId="11" fillId="0" borderId="0" xfId="0" applyNumberFormat="1" applyFont="1" applyBorder="1" applyAlignment="1" applyProtection="1">
      <alignment horizontal="center" vertical="center" wrapText="1"/>
      <protection locked="0"/>
    </xf>
    <xf numFmtId="2" fontId="10" fillId="0" borderId="0"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1" xfId="0" applyFont="1" applyBorder="1" applyAlignment="1" applyProtection="1">
      <alignment horizontal="center"/>
      <protection locked="0"/>
    </xf>
    <xf numFmtId="0" fontId="10" fillId="0" borderId="0" xfId="0" applyFont="1" applyAlignment="1" applyProtection="1">
      <alignment horizontal="right" vertical="center"/>
    </xf>
    <xf numFmtId="0" fontId="10" fillId="0" borderId="1" xfId="0" applyFont="1" applyBorder="1" applyAlignment="1" applyProtection="1">
      <alignment horizontal="center" vertical="center" wrapText="1"/>
    </xf>
    <xf numFmtId="0" fontId="10" fillId="0" borderId="0" xfId="0" applyFont="1" applyAlignment="1" applyProtection="1">
      <alignment horizontal="right" vertical="center"/>
      <protection locked="0"/>
    </xf>
    <xf numFmtId="2" fontId="11" fillId="0" borderId="1" xfId="0" applyNumberFormat="1" applyFont="1" applyBorder="1" applyAlignment="1" applyProtection="1">
      <alignment horizontal="center" vertical="center" wrapText="1"/>
      <protection locked="0"/>
    </xf>
    <xf numFmtId="2" fontId="10" fillId="0" borderId="1"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protection locked="0"/>
    </xf>
    <xf numFmtId="0" fontId="12" fillId="0" borderId="17" xfId="0" applyFont="1" applyBorder="1" applyAlignment="1" applyProtection="1">
      <alignment horizontal="center" vertical="center" wrapText="1"/>
      <protection locked="0"/>
    </xf>
    <xf numFmtId="1" fontId="10" fillId="0" borderId="4" xfId="0" applyNumberFormat="1" applyFont="1" applyBorder="1" applyAlignment="1" applyProtection="1">
      <alignment horizontal="center" vertical="center" textRotation="90" wrapText="1"/>
      <protection locked="0"/>
    </xf>
    <xf numFmtId="1" fontId="10" fillId="0" borderId="1" xfId="0" applyNumberFormat="1" applyFont="1" applyBorder="1" applyAlignment="1" applyProtection="1">
      <alignment horizontal="center" vertical="center" textRotation="90" wrapText="1"/>
      <protection locked="0"/>
    </xf>
    <xf numFmtId="2" fontId="9" fillId="0" borderId="1" xfId="0" applyNumberFormat="1" applyFont="1" applyBorder="1" applyAlignment="1" applyProtection="1">
      <alignment horizontal="center" vertical="center" wrapText="1"/>
      <protection locked="0"/>
    </xf>
    <xf numFmtId="3" fontId="10" fillId="0" borderId="1" xfId="0" applyNumberFormat="1" applyFont="1" applyBorder="1" applyAlignment="1" applyProtection="1">
      <alignment horizontal="center" vertical="center" wrapText="1"/>
      <protection locked="0"/>
    </xf>
    <xf numFmtId="3" fontId="10" fillId="0" borderId="0" xfId="0" applyNumberFormat="1"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1" fontId="10" fillId="0" borderId="29" xfId="0" applyNumberFormat="1" applyFont="1" applyBorder="1" applyAlignment="1" applyProtection="1">
      <alignment horizontal="center" vertical="center" textRotation="90" wrapText="1"/>
      <protection locked="0"/>
    </xf>
    <xf numFmtId="1" fontId="10" fillId="0" borderId="14" xfId="0" applyNumberFormat="1" applyFont="1" applyBorder="1" applyAlignment="1" applyProtection="1">
      <alignment horizontal="center" vertical="center" textRotation="90" wrapText="1"/>
      <protection locked="0"/>
    </xf>
    <xf numFmtId="1" fontId="10" fillId="0" borderId="53" xfId="0" applyNumberFormat="1" applyFont="1" applyBorder="1" applyAlignment="1" applyProtection="1">
      <alignment horizontal="center" vertical="center" textRotation="90" wrapText="1"/>
      <protection locked="0"/>
    </xf>
    <xf numFmtId="0" fontId="10" fillId="0" borderId="0" xfId="0" applyFont="1" applyAlignment="1" applyProtection="1">
      <alignment wrapText="1"/>
      <protection locked="0"/>
    </xf>
    <xf numFmtId="49" fontId="10" fillId="0" borderId="9" xfId="0" applyNumberFormat="1" applyFont="1" applyBorder="1" applyAlignment="1" applyProtection="1">
      <alignment horizontal="center" vertical="center" wrapText="1"/>
      <protection locked="0"/>
    </xf>
    <xf numFmtId="49" fontId="10" fillId="0" borderId="42" xfId="0" applyNumberFormat="1" applyFont="1" applyBorder="1" applyAlignment="1" applyProtection="1">
      <alignment horizontal="left" vertical="center" wrapText="1"/>
      <protection locked="0"/>
    </xf>
    <xf numFmtId="49" fontId="10" fillId="0" borderId="9" xfId="0" applyNumberFormat="1" applyFont="1" applyBorder="1" applyAlignment="1" applyProtection="1">
      <alignment horizontal="left" vertical="center" wrapText="1"/>
      <protection locked="0"/>
    </xf>
    <xf numFmtId="49" fontId="10" fillId="0" borderId="42" xfId="0" applyNumberFormat="1" applyFont="1" applyBorder="1" applyAlignment="1" applyProtection="1">
      <alignment horizontal="center" vertical="center" wrapText="1"/>
      <protection locked="0"/>
    </xf>
    <xf numFmtId="1" fontId="10" fillId="0" borderId="42" xfId="0" applyNumberFormat="1" applyFont="1" applyBorder="1" applyAlignment="1" applyProtection="1">
      <alignment horizontal="center" vertical="center" wrapText="1"/>
      <protection locked="0"/>
    </xf>
    <xf numFmtId="3" fontId="10" fillId="0" borderId="26" xfId="0" applyNumberFormat="1" applyFont="1" applyBorder="1" applyAlignment="1" applyProtection="1">
      <alignment horizontal="center" vertical="center" wrapText="1"/>
      <protection locked="0"/>
    </xf>
    <xf numFmtId="1" fontId="10" fillId="0" borderId="26" xfId="0" applyNumberFormat="1" applyFont="1" applyBorder="1" applyAlignment="1" applyProtection="1">
      <alignment horizontal="center" vertical="center" wrapText="1"/>
      <protection locked="0"/>
    </xf>
    <xf numFmtId="1" fontId="10" fillId="0" borderId="5" xfId="0" applyNumberFormat="1" applyFont="1" applyBorder="1" applyAlignment="1" applyProtection="1">
      <alignment horizontal="center" vertical="center" wrapText="1"/>
      <protection locked="0"/>
    </xf>
    <xf numFmtId="2" fontId="11" fillId="0" borderId="15" xfId="0" applyNumberFormat="1" applyFont="1" applyBorder="1" applyAlignment="1" applyProtection="1">
      <alignment horizontal="center" vertical="center" wrapText="1"/>
      <protection locked="0"/>
    </xf>
    <xf numFmtId="0" fontId="12" fillId="0" borderId="19" xfId="0" applyFont="1" applyBorder="1" applyAlignment="1" applyProtection="1">
      <alignment horizontal="center"/>
      <protection locked="0"/>
    </xf>
    <xf numFmtId="3" fontId="10" fillId="0" borderId="33" xfId="0" applyNumberFormat="1" applyFont="1" applyBorder="1" applyAlignment="1" applyProtection="1">
      <alignment horizontal="center" vertical="center" wrapText="1"/>
      <protection locked="0"/>
    </xf>
    <xf numFmtId="2" fontId="10" fillId="0" borderId="40" xfId="0" applyNumberFormat="1" applyFont="1" applyBorder="1" applyAlignment="1" applyProtection="1">
      <alignment horizontal="center" vertical="center" wrapText="1"/>
      <protection locked="0"/>
    </xf>
    <xf numFmtId="2" fontId="10" fillId="0" borderId="19" xfId="0" applyNumberFormat="1" applyFont="1" applyBorder="1" applyAlignment="1" applyProtection="1">
      <alignment horizontal="center" vertical="center" wrapText="1"/>
      <protection locked="0"/>
    </xf>
    <xf numFmtId="2" fontId="10" fillId="0" borderId="13" xfId="0" applyNumberFormat="1" applyFont="1" applyBorder="1" applyAlignment="1" applyProtection="1">
      <alignment horizontal="center" vertical="center" wrapText="1"/>
      <protection locked="0"/>
    </xf>
    <xf numFmtId="49" fontId="10" fillId="0" borderId="44" xfId="0" applyNumberFormat="1" applyFont="1" applyBorder="1" applyAlignment="1" applyProtection="1">
      <alignment horizontal="center" vertical="center" wrapText="1"/>
      <protection locked="0"/>
    </xf>
    <xf numFmtId="0" fontId="23" fillId="0" borderId="0" xfId="0" applyFont="1" applyProtection="1">
      <protection locked="0"/>
    </xf>
    <xf numFmtId="0" fontId="26" fillId="0" borderId="0"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hidden="1"/>
    </xf>
    <xf numFmtId="0" fontId="32" fillId="0" borderId="4" xfId="0" applyFont="1" applyBorder="1" applyAlignment="1" applyProtection="1">
      <alignment wrapText="1"/>
      <protection hidden="1"/>
    </xf>
    <xf numFmtId="0" fontId="32" fillId="0" borderId="40" xfId="0" applyFont="1" applyBorder="1" applyAlignment="1" applyProtection="1">
      <alignment wrapText="1"/>
      <protection hidden="1"/>
    </xf>
    <xf numFmtId="0" fontId="15" fillId="0" borderId="40" xfId="1" applyFont="1" applyBorder="1" applyAlignment="1" applyProtection="1">
      <alignment wrapText="1"/>
      <protection hidden="1"/>
    </xf>
    <xf numFmtId="0" fontId="33" fillId="0" borderId="40" xfId="0" applyFont="1" applyBorder="1" applyAlignment="1" applyProtection="1">
      <alignment wrapText="1"/>
      <protection hidden="1"/>
    </xf>
    <xf numFmtId="0" fontId="34" fillId="0" borderId="40" xfId="0" applyFont="1" applyBorder="1" applyAlignment="1" applyProtection="1">
      <alignment wrapText="1"/>
      <protection hidden="1"/>
    </xf>
    <xf numFmtId="0" fontId="34" fillId="0" borderId="4" xfId="0" applyFont="1" applyBorder="1" applyAlignment="1" applyProtection="1">
      <alignment wrapText="1"/>
      <protection hidden="1"/>
    </xf>
    <xf numFmtId="0" fontId="16"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0" fillId="0" borderId="0" xfId="0" applyFont="1" applyAlignment="1" applyProtection="1">
      <alignment horizontal="left" vertical="center"/>
      <protection locked="0" hidden="1"/>
    </xf>
    <xf numFmtId="0" fontId="10" fillId="0" borderId="0" xfId="0" applyFont="1" applyAlignment="1" applyProtection="1">
      <alignment horizontal="center" vertical="center"/>
      <protection locked="0" hidden="1"/>
    </xf>
    <xf numFmtId="4" fontId="11" fillId="0" borderId="1" xfId="0" applyNumberFormat="1" applyFont="1" applyBorder="1" applyAlignment="1" applyProtection="1">
      <alignment horizontal="right" vertical="center" wrapText="1"/>
    </xf>
    <xf numFmtId="4" fontId="10" fillId="0" borderId="1" xfId="0" applyNumberFormat="1" applyFont="1" applyBorder="1" applyAlignment="1" applyProtection="1">
      <alignment horizontal="right" vertical="center" wrapText="1"/>
    </xf>
    <xf numFmtId="0" fontId="26" fillId="0" borderId="0" xfId="0" applyFont="1" applyBorder="1" applyAlignment="1" applyProtection="1">
      <alignment vertical="center"/>
      <protection hidden="1"/>
    </xf>
    <xf numFmtId="0" fontId="10" fillId="0" borderId="0" xfId="0" applyFont="1" applyAlignment="1" applyProtection="1">
      <alignment horizontal="right" vertical="center"/>
      <protection hidden="1"/>
    </xf>
    <xf numFmtId="0" fontId="10"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protection hidden="1"/>
    </xf>
    <xf numFmtId="49" fontId="10" fillId="0" borderId="0" xfId="0" applyNumberFormat="1" applyFont="1" applyProtection="1">
      <protection hidden="1"/>
    </xf>
    <xf numFmtId="1" fontId="11" fillId="0" borderId="1" xfId="0" applyNumberFormat="1" applyFont="1" applyBorder="1" applyAlignment="1" applyProtection="1">
      <alignment horizontal="center" vertical="center" wrapText="1"/>
      <protection hidden="1"/>
    </xf>
    <xf numFmtId="4" fontId="23" fillId="0" borderId="0" xfId="0" applyNumberFormat="1" applyFont="1" applyAlignment="1" applyProtection="1">
      <alignment horizontal="right" vertical="center"/>
      <protection hidden="1"/>
    </xf>
    <xf numFmtId="4" fontId="23" fillId="0" borderId="1" xfId="0" applyNumberFormat="1" applyFont="1" applyBorder="1" applyProtection="1">
      <protection hidden="1"/>
    </xf>
    <xf numFmtId="0" fontId="10" fillId="0" borderId="1" xfId="0" applyFont="1" applyBorder="1" applyAlignment="1" applyProtection="1">
      <alignment horizontal="center" vertical="center"/>
      <protection hidden="1"/>
    </xf>
    <xf numFmtId="0" fontId="10" fillId="0" borderId="0" xfId="0" applyFont="1" applyProtection="1">
      <protection hidden="1"/>
    </xf>
    <xf numFmtId="4" fontId="24" fillId="0" borderId="1" xfId="0" applyNumberFormat="1" applyFont="1" applyBorder="1" applyAlignment="1" applyProtection="1">
      <alignment horizontal="center" vertical="center" wrapText="1"/>
      <protection hidden="1"/>
    </xf>
    <xf numFmtId="49" fontId="12" fillId="0" borderId="1" xfId="0" applyNumberFormat="1" applyFont="1" applyBorder="1" applyAlignment="1" applyProtection="1">
      <alignment vertical="center"/>
      <protection hidden="1"/>
    </xf>
    <xf numFmtId="3" fontId="11" fillId="0" borderId="9" xfId="0" applyNumberFormat="1" applyFont="1" applyBorder="1" applyAlignment="1" applyProtection="1">
      <alignment horizontal="center" vertical="center" wrapText="1"/>
      <protection hidden="1"/>
    </xf>
    <xf numFmtId="3" fontId="10" fillId="0" borderId="20" xfId="0" applyNumberFormat="1" applyFont="1" applyBorder="1" applyAlignment="1" applyProtection="1">
      <alignment horizontal="center" vertical="center" wrapText="1"/>
      <protection hidden="1"/>
    </xf>
    <xf numFmtId="0" fontId="12" fillId="0" borderId="19" xfId="0" applyFont="1" applyBorder="1" applyAlignment="1" applyProtection="1">
      <alignment horizontal="center" vertical="center"/>
      <protection hidden="1"/>
    </xf>
    <xf numFmtId="49" fontId="10" fillId="0" borderId="1" xfId="0" applyNumberFormat="1" applyFont="1" applyBorder="1" applyAlignment="1" applyProtection="1">
      <protection hidden="1"/>
    </xf>
    <xf numFmtId="4" fontId="20" fillId="0" borderId="30" xfId="0" applyNumberFormat="1" applyFont="1" applyBorder="1" applyAlignment="1" applyProtection="1">
      <alignment horizontal="center" vertical="center" wrapText="1"/>
      <protection hidden="1"/>
    </xf>
    <xf numFmtId="4" fontId="19" fillId="0" borderId="33" xfId="0" applyNumberFormat="1" applyFont="1" applyBorder="1" applyAlignment="1" applyProtection="1">
      <alignment horizontal="center" vertical="center" wrapText="1"/>
      <protection hidden="1"/>
    </xf>
    <xf numFmtId="49" fontId="8" fillId="0" borderId="1" xfId="0" applyNumberFormat="1" applyFont="1" applyBorder="1" applyProtection="1">
      <protection hidden="1"/>
    </xf>
    <xf numFmtId="4" fontId="18" fillId="0" borderId="1" xfId="0" applyNumberFormat="1" applyFont="1" applyBorder="1" applyAlignment="1" applyProtection="1">
      <alignment horizontal="center" vertical="center" wrapText="1"/>
      <protection hidden="1"/>
    </xf>
    <xf numFmtId="1" fontId="12" fillId="0" borderId="1"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0" fontId="24" fillId="0" borderId="0" xfId="0" applyFont="1" applyAlignment="1" applyProtection="1">
      <alignment horizontal="right" vertical="center"/>
      <protection hidden="1"/>
    </xf>
    <xf numFmtId="0" fontId="24" fillId="0" borderId="1" xfId="0" applyFont="1" applyBorder="1" applyAlignment="1" applyProtection="1">
      <alignment horizontal="center" vertical="center" wrapText="1"/>
      <protection hidden="1"/>
    </xf>
    <xf numFmtId="2" fontId="24" fillId="0" borderId="1" xfId="0" applyNumberFormat="1" applyFont="1" applyBorder="1" applyAlignment="1" applyProtection="1">
      <alignment horizontal="center" vertical="center" wrapText="1"/>
      <protection hidden="1"/>
    </xf>
    <xf numFmtId="1" fontId="24"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0" fillId="0" borderId="19" xfId="0" applyNumberFormat="1" applyFont="1" applyBorder="1" applyAlignment="1" applyProtection="1">
      <alignment horizontal="center" vertical="center" wrapText="1"/>
      <protection hidden="1"/>
    </xf>
    <xf numFmtId="2" fontId="10" fillId="0" borderId="1"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11" fillId="0" borderId="19" xfId="0" applyNumberFormat="1" applyFont="1" applyBorder="1" applyAlignment="1" applyProtection="1">
      <alignment horizontal="center" vertical="center" wrapText="1"/>
      <protection hidden="1"/>
    </xf>
    <xf numFmtId="4" fontId="10" fillId="0" borderId="19" xfId="0" applyNumberFormat="1" applyFont="1" applyBorder="1" applyAlignment="1" applyProtection="1">
      <alignment horizontal="center" vertical="center" wrapText="1"/>
      <protection hidden="1"/>
    </xf>
    <xf numFmtId="49" fontId="10" fillId="0" borderId="4" xfId="0" applyNumberFormat="1" applyFont="1" applyBorder="1" applyAlignment="1" applyProtection="1">
      <alignment horizontal="left" vertical="center" wrapText="1"/>
      <protection locked="0"/>
    </xf>
    <xf numFmtId="1" fontId="10" fillId="0" borderId="4" xfId="0" applyNumberFormat="1" applyFont="1" applyBorder="1" applyAlignment="1" applyProtection="1">
      <alignment horizontal="center" vertical="center" wrapText="1"/>
      <protection locked="0"/>
    </xf>
    <xf numFmtId="4" fontId="10" fillId="0" borderId="1" xfId="0" applyNumberFormat="1"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1" fontId="10" fillId="0" borderId="2" xfId="0" applyNumberFormat="1" applyFont="1" applyBorder="1" applyAlignment="1" applyProtection="1">
      <alignment horizontal="center" vertical="center" wrapText="1"/>
      <protection locked="0"/>
    </xf>
    <xf numFmtId="1" fontId="10" fillId="0" borderId="14" xfId="0" applyNumberFormat="1"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0" xfId="0" applyFont="1" applyAlignment="1" applyProtection="1">
      <alignment horizontal="center" vertical="center"/>
      <protection locked="0"/>
    </xf>
    <xf numFmtId="1" fontId="10" fillId="0" borderId="1" xfId="0" applyNumberFormat="1" applyFont="1" applyBorder="1" applyAlignment="1" applyProtection="1">
      <alignment horizontal="center" vertical="center" wrapText="1"/>
      <protection locked="0"/>
    </xf>
    <xf numFmtId="1" fontId="10" fillId="0" borderId="4"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protection locked="0"/>
    </xf>
    <xf numFmtId="0" fontId="8" fillId="0" borderId="0" xfId="0" applyFont="1" applyAlignment="1" applyProtection="1">
      <alignment wrapText="1"/>
      <protection locked="0"/>
    </xf>
    <xf numFmtId="0" fontId="10" fillId="0" borderId="40" xfId="0" applyNumberFormat="1" applyFont="1" applyBorder="1" applyAlignment="1" applyProtection="1">
      <alignment horizontal="center" vertical="center" wrapText="1"/>
      <protection locked="0"/>
    </xf>
    <xf numFmtId="0" fontId="10" fillId="0" borderId="24" xfId="0" applyNumberFormat="1" applyFont="1" applyBorder="1" applyAlignment="1" applyProtection="1">
      <alignment horizontal="center" vertical="center" wrapText="1"/>
      <protection locked="0"/>
    </xf>
    <xf numFmtId="1" fontId="10" fillId="0" borderId="38" xfId="0" applyNumberFormat="1" applyFont="1" applyBorder="1" applyAlignment="1" applyProtection="1">
      <alignment horizontal="center" vertical="center" wrapText="1"/>
      <protection locked="0"/>
    </xf>
    <xf numFmtId="1" fontId="10" fillId="0" borderId="23" xfId="0" applyNumberFormat="1" applyFont="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Border="1" applyAlignment="1" applyProtection="1">
      <alignment vertical="center"/>
      <protection hidden="1"/>
    </xf>
    <xf numFmtId="1" fontId="10" fillId="0" borderId="1" xfId="0" applyNumberFormat="1" applyFont="1" applyBorder="1" applyAlignment="1" applyProtection="1">
      <alignment horizontal="center" vertical="center" wrapText="1"/>
      <protection locked="0"/>
    </xf>
    <xf numFmtId="1" fontId="10" fillId="0" borderId="4" xfId="0" applyNumberFormat="1" applyFont="1" applyBorder="1" applyAlignment="1" applyProtection="1">
      <alignment horizontal="center" vertical="center" wrapText="1"/>
      <protection locked="0"/>
    </xf>
    <xf numFmtId="1" fontId="10" fillId="0" borderId="19" xfId="0" applyNumberFormat="1" applyFont="1" applyBorder="1" applyAlignment="1" applyProtection="1">
      <alignment horizontal="center" vertical="center" wrapText="1"/>
      <protection locked="0"/>
    </xf>
    <xf numFmtId="0" fontId="10" fillId="0" borderId="10" xfId="0"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wrapText="1"/>
      <protection locked="0"/>
    </xf>
    <xf numFmtId="1" fontId="10" fillId="0" borderId="4" xfId="0" applyNumberFormat="1" applyFont="1" applyBorder="1" applyAlignment="1" applyProtection="1">
      <alignment horizontal="center" vertical="center" wrapText="1"/>
      <protection locked="0"/>
    </xf>
    <xf numFmtId="0" fontId="27" fillId="0" borderId="36" xfId="0" applyFont="1" applyBorder="1" applyAlignment="1" applyProtection="1">
      <alignment horizontal="center"/>
      <protection hidden="1"/>
    </xf>
    <xf numFmtId="0" fontId="0" fillId="0" borderId="54" xfId="0" applyBorder="1" applyAlignment="1" applyProtection="1">
      <alignment horizontal="center" vertical="center"/>
      <protection hidden="1"/>
    </xf>
    <xf numFmtId="49" fontId="0" fillId="0" borderId="27" xfId="0" applyNumberFormat="1" applyFill="1" applyBorder="1" applyAlignment="1" applyProtection="1">
      <alignment horizontal="left" vertical="center"/>
      <protection hidden="1"/>
    </xf>
    <xf numFmtId="49" fontId="0" fillId="0" borderId="51" xfId="0" applyNumberFormat="1" applyFill="1" applyBorder="1" applyAlignment="1" applyProtection="1">
      <alignment horizontal="left" vertical="center"/>
      <protection hidden="1"/>
    </xf>
    <xf numFmtId="49" fontId="0" fillId="0" borderId="35" xfId="0" applyNumberFormat="1" applyFill="1" applyBorder="1" applyAlignment="1" applyProtection="1">
      <alignment horizontal="left" vertical="center"/>
      <protection hidden="1"/>
    </xf>
    <xf numFmtId="49" fontId="0" fillId="0" borderId="2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25" xfId="0" applyNumberFormat="1" applyFill="1" applyBorder="1" applyAlignment="1" applyProtection="1">
      <alignment horizontal="left" vertical="center"/>
      <protection hidden="1"/>
    </xf>
    <xf numFmtId="49" fontId="0" fillId="0" borderId="34" xfId="0" applyNumberFormat="1" applyFill="1" applyBorder="1" applyAlignment="1" applyProtection="1">
      <alignment horizontal="left" vertical="center"/>
      <protection hidden="1"/>
    </xf>
    <xf numFmtId="0" fontId="10" fillId="0" borderId="1"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0" fillId="0" borderId="17"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0" fillId="0" borderId="23" xfId="0" applyFont="1" applyBorder="1" applyAlignment="1" applyProtection="1">
      <alignment horizontal="center" vertical="center"/>
      <protection locked="0"/>
    </xf>
    <xf numFmtId="0" fontId="10" fillId="0" borderId="0" xfId="0" applyFont="1" applyAlignment="1" applyProtection="1">
      <alignment horizontal="center" vertical="center" wrapText="1"/>
      <protection locked="0"/>
    </xf>
    <xf numFmtId="2" fontId="10" fillId="0" borderId="23" xfId="0" applyNumberFormat="1" applyFont="1" applyBorder="1" applyAlignment="1" applyProtection="1">
      <alignment horizontal="center" vertical="center"/>
      <protection locked="0"/>
    </xf>
    <xf numFmtId="1" fontId="10" fillId="0" borderId="2" xfId="0" applyNumberFormat="1" applyFont="1" applyBorder="1" applyAlignment="1" applyProtection="1">
      <alignment horizontal="center" vertical="center" wrapText="1"/>
      <protection locked="0"/>
    </xf>
    <xf numFmtId="1" fontId="10" fillId="0" borderId="14" xfId="0" applyNumberFormat="1" applyFont="1" applyBorder="1" applyAlignment="1" applyProtection="1">
      <alignment horizontal="center" vertical="center" wrapText="1"/>
      <protection locked="0"/>
    </xf>
    <xf numFmtId="1" fontId="10" fillId="0" borderId="4" xfId="0" applyNumberFormat="1"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hidden="1"/>
    </xf>
    <xf numFmtId="0" fontId="10" fillId="0" borderId="14" xfId="0" applyFont="1" applyBorder="1" applyAlignment="1" applyProtection="1">
      <alignment horizontal="center" vertical="center" wrapText="1"/>
      <protection locked="0" hidden="1"/>
    </xf>
    <xf numFmtId="0" fontId="10" fillId="0" borderId="4" xfId="0" applyFont="1" applyBorder="1" applyAlignment="1" applyProtection="1">
      <alignment horizontal="center" vertical="center" wrapText="1"/>
      <protection locked="0" hidden="1"/>
    </xf>
    <xf numFmtId="0" fontId="10" fillId="0" borderId="0" xfId="0" applyFont="1" applyAlignment="1" applyProtection="1">
      <alignment horizontal="center" vertical="center"/>
      <protection locked="0" hidden="1"/>
    </xf>
    <xf numFmtId="0" fontId="10" fillId="0" borderId="14"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4" xfId="0" applyFont="1" applyBorder="1" applyAlignment="1" applyProtection="1">
      <alignment horizontal="center" vertical="center" wrapText="1"/>
      <protection locked="0" hidden="1"/>
    </xf>
    <xf numFmtId="0" fontId="12" fillId="0" borderId="4" xfId="0" applyFont="1" applyBorder="1" applyAlignment="1" applyProtection="1">
      <alignment horizontal="center" vertical="center" wrapText="1"/>
      <protection locked="0" hidden="1"/>
    </xf>
    <xf numFmtId="0" fontId="12" fillId="0" borderId="2"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12" fillId="0" borderId="4" xfId="0" applyFont="1" applyBorder="1" applyAlignment="1" applyProtection="1">
      <alignment horizontal="center" vertical="center" wrapText="1"/>
      <protection locked="0"/>
    </xf>
    <xf numFmtId="0" fontId="10" fillId="0" borderId="44" xfId="0" applyFont="1" applyBorder="1" applyAlignment="1" applyProtection="1">
      <alignment horizontal="center" vertical="center" wrapText="1"/>
      <protection locked="0"/>
    </xf>
    <xf numFmtId="0" fontId="10" fillId="0" borderId="41"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1" fontId="10" fillId="0" borderId="17" xfId="0" applyNumberFormat="1" applyFont="1" applyBorder="1" applyAlignment="1" applyProtection="1">
      <alignment horizontal="center" vertical="center" wrapText="1"/>
      <protection locked="0"/>
    </xf>
    <xf numFmtId="1" fontId="10" fillId="0" borderId="18" xfId="0" applyNumberFormat="1" applyFont="1" applyBorder="1" applyAlignment="1" applyProtection="1">
      <alignment horizontal="center" vertical="center" wrapText="1"/>
      <protection locked="0"/>
    </xf>
    <xf numFmtId="1" fontId="10" fillId="0" borderId="19"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center" textRotation="90" wrapText="1"/>
      <protection locked="0"/>
    </xf>
    <xf numFmtId="1" fontId="10" fillId="0" borderId="4" xfId="0" applyNumberFormat="1" applyFont="1" applyBorder="1" applyAlignment="1" applyProtection="1">
      <alignment horizontal="center" vertical="center" textRotation="90" wrapText="1"/>
      <protection locked="0"/>
    </xf>
    <xf numFmtId="49" fontId="10" fillId="0" borderId="21" xfId="0" applyNumberFormat="1" applyFont="1" applyBorder="1" applyAlignment="1" applyProtection="1">
      <alignment horizontal="center" vertical="center" wrapText="1"/>
      <protection locked="0"/>
    </xf>
    <xf numFmtId="49" fontId="10" fillId="0" borderId="34" xfId="0" applyNumberFormat="1" applyFont="1" applyBorder="1" applyAlignment="1" applyProtection="1">
      <alignment horizontal="center" vertical="center" wrapText="1"/>
      <protection locked="0"/>
    </xf>
    <xf numFmtId="0" fontId="10" fillId="0" borderId="54"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1" fontId="10" fillId="0" borderId="28" xfId="0" applyNumberFormat="1" applyFont="1" applyBorder="1" applyAlignment="1" applyProtection="1">
      <alignment horizontal="center" vertical="center" wrapText="1"/>
      <protection locked="0"/>
    </xf>
    <xf numFmtId="1" fontId="10" fillId="0" borderId="52" xfId="0" applyNumberFormat="1" applyFont="1" applyBorder="1" applyAlignment="1" applyProtection="1">
      <alignment horizontal="center" vertical="center" wrapText="1"/>
      <protection locked="0"/>
    </xf>
    <xf numFmtId="1" fontId="10" fillId="0" borderId="6" xfId="0" applyNumberFormat="1" applyFont="1" applyBorder="1" applyAlignment="1" applyProtection="1">
      <alignment horizontal="center" vertical="center" wrapText="1"/>
      <protection locked="0"/>
    </xf>
    <xf numFmtId="0" fontId="10" fillId="0" borderId="39" xfId="0" applyFont="1" applyBorder="1" applyAlignment="1" applyProtection="1">
      <alignment horizontal="center" vertical="center" wrapText="1"/>
      <protection locked="0"/>
    </xf>
    <xf numFmtId="0" fontId="19" fillId="0" borderId="57" xfId="0" applyFont="1" applyBorder="1" applyAlignment="1" applyProtection="1">
      <alignment horizontal="center" vertical="center" wrapText="1"/>
      <protection locked="0"/>
    </xf>
    <xf numFmtId="0" fontId="19" fillId="0" borderId="58" xfId="0" applyFont="1" applyBorder="1" applyAlignment="1" applyProtection="1">
      <alignment horizontal="center" vertical="center" wrapText="1"/>
      <protection locked="0"/>
    </xf>
    <xf numFmtId="1" fontId="10" fillId="0" borderId="21" xfId="0" applyNumberFormat="1" applyFont="1" applyBorder="1" applyAlignment="1" applyProtection="1">
      <alignment horizontal="center" vertical="center" textRotation="90" wrapText="1"/>
      <protection locked="0"/>
    </xf>
    <xf numFmtId="1" fontId="10" fillId="0" borderId="34" xfId="0" applyNumberFormat="1" applyFont="1" applyBorder="1" applyAlignment="1" applyProtection="1">
      <alignment horizontal="center" vertical="center" textRotation="90" wrapText="1"/>
      <protection locked="0"/>
    </xf>
    <xf numFmtId="0" fontId="10" fillId="0" borderId="10" xfId="0" applyFont="1" applyBorder="1" applyAlignment="1" applyProtection="1">
      <alignment horizontal="center" vertical="center" wrapText="1"/>
      <protection locked="0"/>
    </xf>
    <xf numFmtId="0" fontId="10" fillId="0" borderId="22" xfId="0" applyFont="1" applyBorder="1" applyAlignment="1" applyProtection="1">
      <alignment horizontal="center" vertical="center" wrapText="1"/>
      <protection locked="0"/>
    </xf>
    <xf numFmtId="1" fontId="10" fillId="0" borderId="41" xfId="0" applyNumberFormat="1" applyFont="1" applyBorder="1" applyAlignment="1" applyProtection="1">
      <alignment horizontal="center" vertical="center" wrapText="1"/>
      <protection locked="0"/>
    </xf>
    <xf numFmtId="3" fontId="10" fillId="0" borderId="21" xfId="0" applyNumberFormat="1" applyFont="1" applyBorder="1" applyAlignment="1" applyProtection="1">
      <alignment horizontal="center" vertical="center" wrapText="1"/>
      <protection locked="0"/>
    </xf>
    <xf numFmtId="3" fontId="10" fillId="0" borderId="25"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hidden="1"/>
    </xf>
    <xf numFmtId="0" fontId="10" fillId="0" borderId="17" xfId="0" applyNumberFormat="1" applyFont="1" applyBorder="1" applyAlignment="1" applyProtection="1">
      <alignment horizontal="center" vertical="center" wrapText="1"/>
      <protection locked="0"/>
    </xf>
    <xf numFmtId="0" fontId="10" fillId="0" borderId="19" xfId="0" applyNumberFormat="1" applyFont="1" applyBorder="1" applyAlignment="1" applyProtection="1">
      <alignment horizontal="center" vertical="center" wrapText="1"/>
      <protection locked="0"/>
    </xf>
    <xf numFmtId="0" fontId="10" fillId="0" borderId="0" xfId="0" applyFont="1" applyAlignment="1" applyProtection="1">
      <alignment horizontal="left" vertical="center"/>
      <protection locked="0"/>
    </xf>
    <xf numFmtId="49" fontId="10" fillId="0" borderId="0" xfId="0" applyNumberFormat="1" applyFont="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1" fontId="24" fillId="0" borderId="1" xfId="0" applyNumberFormat="1" applyFont="1" applyBorder="1" applyAlignment="1" applyProtection="1">
      <alignment horizontal="center" vertical="center" wrapText="1"/>
      <protection locked="0"/>
    </xf>
    <xf numFmtId="0" fontId="10" fillId="0" borderId="18" xfId="0" applyNumberFormat="1" applyFont="1" applyBorder="1" applyAlignment="1" applyProtection="1">
      <alignment horizontal="center" vertical="center" wrapText="1"/>
      <protection locked="0"/>
    </xf>
    <xf numFmtId="1" fontId="10" fillId="0" borderId="44" xfId="0" applyNumberFormat="1" applyFont="1" applyBorder="1" applyAlignment="1" applyProtection="1">
      <alignment horizontal="center" vertical="center" wrapText="1"/>
      <protection locked="0"/>
    </xf>
    <xf numFmtId="1" fontId="10" fillId="0" borderId="45" xfId="0" applyNumberFormat="1" applyFont="1" applyBorder="1" applyAlignment="1" applyProtection="1">
      <alignment horizontal="center" vertical="center" wrapText="1"/>
      <protection locked="0"/>
    </xf>
    <xf numFmtId="1" fontId="10" fillId="0" borderId="23" xfId="0" applyNumberFormat="1" applyFont="1" applyBorder="1" applyAlignment="1" applyProtection="1">
      <alignment horizontal="center" vertical="center" wrapText="1"/>
      <protection locked="0"/>
    </xf>
    <xf numFmtId="1" fontId="10" fillId="0" borderId="38" xfId="0" applyNumberFormat="1" applyFont="1" applyBorder="1" applyAlignment="1" applyProtection="1">
      <alignment horizontal="center" vertical="center" wrapText="1"/>
      <protection locked="0"/>
    </xf>
    <xf numFmtId="1" fontId="10" fillId="0" borderId="24" xfId="0" applyNumberFormat="1" applyFont="1" applyBorder="1" applyAlignment="1" applyProtection="1">
      <alignment horizontal="center" vertical="center" wrapText="1"/>
      <protection locked="0"/>
    </xf>
    <xf numFmtId="1" fontId="10" fillId="0" borderId="40" xfId="0" applyNumberFormat="1" applyFont="1" applyBorder="1" applyAlignment="1" applyProtection="1">
      <alignment horizontal="center" vertical="center" wrapText="1"/>
      <protection locked="0"/>
    </xf>
    <xf numFmtId="0" fontId="16" fillId="0" borderId="0" xfId="0" applyFont="1" applyAlignment="1">
      <alignment horizontal="left"/>
    </xf>
    <xf numFmtId="0" fontId="15" fillId="0" borderId="17" xfId="1" applyBorder="1" applyAlignment="1" applyProtection="1">
      <alignment horizontal="center"/>
    </xf>
    <xf numFmtId="0" fontId="15" fillId="0" borderId="18" xfId="1" applyBorder="1" applyAlignment="1" applyProtection="1">
      <alignment horizontal="center"/>
    </xf>
    <xf numFmtId="0" fontId="15" fillId="0" borderId="19"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relativeIndent="255"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relativeIndent="255"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relativeIndent="255"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relativeIndent="255"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relativeIndent="255"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A7"/>
  <sheetViews>
    <sheetView workbookViewId="0">
      <selection activeCell="A21" sqref="A21"/>
    </sheetView>
  </sheetViews>
  <sheetFormatPr defaultRowHeight="15.75"/>
  <cols>
    <col min="1" max="1" width="117.140625" style="105" customWidth="1"/>
    <col min="2" max="16384" width="9.140625" style="103"/>
  </cols>
  <sheetData>
    <row r="1" spans="1:1">
      <c r="A1" s="102" t="s">
        <v>495</v>
      </c>
    </row>
    <row r="2" spans="1:1">
      <c r="A2" s="104" t="s">
        <v>493</v>
      </c>
    </row>
    <row r="3" spans="1:1">
      <c r="A3" s="105" t="s">
        <v>494</v>
      </c>
    </row>
    <row r="4" spans="1:1">
      <c r="A4" s="105" t="s">
        <v>539</v>
      </c>
    </row>
    <row r="5" spans="1:1">
      <c r="A5" s="105" t="s">
        <v>556</v>
      </c>
    </row>
    <row r="6" spans="1:1">
      <c r="A6" s="105" t="s">
        <v>1068</v>
      </c>
    </row>
    <row r="7" spans="1:1" ht="14.25" customHeight="1">
      <c r="A7" s="105" t="s">
        <v>1069</v>
      </c>
    </row>
  </sheetData>
  <sheetProtection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57">
    <pageSetUpPr fitToPage="1"/>
  </sheetPr>
  <dimension ref="A1:P214"/>
  <sheetViews>
    <sheetView workbookViewId="0">
      <selection activeCell="B10" sqref="B10:H12"/>
    </sheetView>
  </sheetViews>
  <sheetFormatPr defaultRowHeight="15.75"/>
  <cols>
    <col min="1" max="1" width="5.7109375" style="71" customWidth="1"/>
    <col min="2" max="3" width="35.7109375" style="75" customWidth="1"/>
    <col min="4" max="4" width="18.7109375" style="75" customWidth="1"/>
    <col min="5" max="5" width="18.7109375" style="328" customWidth="1"/>
    <col min="6" max="6" width="10.7109375" style="80" customWidth="1"/>
    <col min="7" max="7" width="10.7109375" style="75" customWidth="1"/>
    <col min="8" max="8" width="12.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0" t="s">
        <v>660</v>
      </c>
      <c r="B5" s="460"/>
      <c r="C5" s="460"/>
      <c r="D5" s="460"/>
      <c r="E5" s="460"/>
      <c r="F5" s="460"/>
      <c r="G5" s="460"/>
      <c r="H5" s="460"/>
      <c r="I5" s="460"/>
      <c r="J5" s="239"/>
      <c r="K5" s="239"/>
      <c r="L5" s="239"/>
      <c r="M5" s="239"/>
      <c r="N5" s="75"/>
    </row>
    <row r="6" spans="1:16" ht="13.5" customHeight="1">
      <c r="E6" s="75"/>
      <c r="F6" s="75"/>
      <c r="H6" s="75"/>
      <c r="I6" s="339"/>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5.7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85"/>
      <c r="H9" s="78"/>
      <c r="I9" s="158">
        <f t="shared" ref="I9:N9" si="0">SUMIF(I10:I214,"&gt;0")</f>
        <v>0</v>
      </c>
      <c r="J9" s="158">
        <f t="shared" si="0"/>
        <v>0</v>
      </c>
      <c r="K9" s="4">
        <f t="shared" si="0"/>
        <v>0</v>
      </c>
      <c r="L9" s="4">
        <f t="shared" si="0"/>
        <v>0</v>
      </c>
      <c r="M9" s="4">
        <f t="shared" si="0"/>
        <v>0</v>
      </c>
      <c r="N9" s="4">
        <f t="shared" si="0"/>
        <v>0</v>
      </c>
      <c r="O9" s="336"/>
    </row>
    <row r="10" spans="1:16">
      <c r="A10" s="48">
        <v>1</v>
      </c>
      <c r="B10" s="8"/>
      <c r="C10" s="8"/>
      <c r="D10" s="76"/>
      <c r="E10" s="5"/>
      <c r="F10" s="232"/>
      <c r="G10" s="232"/>
      <c r="H10" s="232"/>
      <c r="I10" s="19" t="str">
        <f t="shared" ref="I10:I73" si="1">IF(OR($B10="",$C10="",$D10="",$E10="",$F10&lt;an_initial,$F10&gt;an_final,$O10=FALSE),"",IF($H10="",CS_STR_ALTE*$G10/P10,CS_STR_ALTE*$H10))</f>
        <v/>
      </c>
      <c r="J10" s="19" t="str">
        <f t="shared" ref="J10:J73" si="2">IF(OR($B10="",$C10="",$D10="",$E10="",$F10="",$F10&gt;an_final,$O10=FALSE),"",IF($H10="",CS_STR_ALTE*$G10/P10,CS_STR_ALTE*$H10))</f>
        <v/>
      </c>
      <c r="K10" s="69" t="str">
        <f t="shared" ref="K10:K175" si="3">IF(OR($B10="",$C10="",$D10="",$E10="",$F10="",$F10&gt;an_final,$O10=FALSE),"",IF($F10&gt;=an_initial,1,""))</f>
        <v/>
      </c>
      <c r="L10" s="69" t="str">
        <f t="shared" ref="L10:L175" si="4">IF(OR($B10="",$C10="",$D10="",$E10="",$F10="",$F10&gt;an_final,$O10=FALSE),"",1)</f>
        <v/>
      </c>
      <c r="M10" s="417" t="str">
        <f t="shared" ref="M10:M175" si="5">IF(OR($B10="",$C10="",$D10="",$E10="",$F10="",$F10&gt;an_final,$O10=FALSE),"",IF($H10="",$G10/P10,$H10))</f>
        <v/>
      </c>
      <c r="N10" s="69" t="str">
        <f t="shared" ref="N10:N175" si="6">IF(OR($B10="",$C10="",$D10="",$E10="",$F10="",$F10&lt;an_initial,$F10&gt;an_final,$O10=FALSE),"",IF($H10="",$G10/P10,$H10))</f>
        <v/>
      </c>
      <c r="O10" s="390" t="b">
        <f t="shared" ref="O10:O175" si="7">IF(nume_candidat="",FALSE,ISNUMBER(SEARCH(nume_candidat,$B10)))</f>
        <v>0</v>
      </c>
      <c r="P10" s="391">
        <f t="shared" ref="P10:P175" si="8">LEN(B10)-LEN(SUBSTITUTE(B10,",",""))+1</f>
        <v>1</v>
      </c>
    </row>
    <row r="11" spans="1:16">
      <c r="A11" s="48">
        <v>2</v>
      </c>
      <c r="B11" s="8"/>
      <c r="C11" s="8"/>
      <c r="D11" s="76"/>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76"/>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6"/>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154">
        <v>5</v>
      </c>
      <c r="B14" s="7"/>
      <c r="C14" s="7"/>
      <c r="D14" s="76"/>
      <c r="E14" s="229"/>
      <c r="F14" s="228"/>
      <c r="G14" s="228"/>
      <c r="H14" s="228"/>
      <c r="I14" s="19" t="str">
        <f t="shared" si="1"/>
        <v/>
      </c>
      <c r="J14" s="19" t="str">
        <f t="shared" si="2"/>
        <v/>
      </c>
      <c r="K14" s="416" t="str">
        <f t="shared" si="3"/>
        <v/>
      </c>
      <c r="L14" s="69" t="str">
        <f t="shared" si="4"/>
        <v/>
      </c>
      <c r="M14" s="417" t="str">
        <f t="shared" si="5"/>
        <v/>
      </c>
      <c r="N14" s="69" t="str">
        <f t="shared" si="6"/>
        <v/>
      </c>
      <c r="O14" s="390" t="b">
        <f t="shared" si="7"/>
        <v>0</v>
      </c>
      <c r="P14" s="391">
        <f t="shared" si="8"/>
        <v>1</v>
      </c>
    </row>
    <row r="15" spans="1:16">
      <c r="A15" s="154">
        <v>6</v>
      </c>
      <c r="B15" s="7"/>
      <c r="C15" s="7"/>
      <c r="D15" s="76"/>
      <c r="E15" s="229"/>
      <c r="F15" s="228"/>
      <c r="G15" s="228"/>
      <c r="H15" s="228"/>
      <c r="I15" s="19" t="str">
        <f t="shared" si="1"/>
        <v/>
      </c>
      <c r="J15" s="19" t="str">
        <f t="shared" si="2"/>
        <v/>
      </c>
      <c r="K15" s="416" t="str">
        <f t="shared" si="3"/>
        <v/>
      </c>
      <c r="L15" s="69" t="str">
        <f t="shared" si="4"/>
        <v/>
      </c>
      <c r="M15" s="417" t="str">
        <f t="shared" si="5"/>
        <v/>
      </c>
      <c r="N15" s="69" t="str">
        <f t="shared" si="6"/>
        <v/>
      </c>
      <c r="O15" s="390" t="b">
        <f t="shared" si="7"/>
        <v>0</v>
      </c>
      <c r="P15" s="391">
        <f t="shared" si="8"/>
        <v>1</v>
      </c>
    </row>
    <row r="16" spans="1:16">
      <c r="A16" s="154">
        <v>7</v>
      </c>
      <c r="B16" s="7"/>
      <c r="C16" s="7"/>
      <c r="D16" s="76"/>
      <c r="E16" s="229"/>
      <c r="F16" s="228"/>
      <c r="G16" s="228"/>
      <c r="H16" s="228"/>
      <c r="I16" s="19" t="str">
        <f t="shared" si="1"/>
        <v/>
      </c>
      <c r="J16" s="19" t="str">
        <f t="shared" si="2"/>
        <v/>
      </c>
      <c r="K16" s="416" t="str">
        <f t="shared" si="3"/>
        <v/>
      </c>
      <c r="L16" s="69" t="str">
        <f t="shared" si="4"/>
        <v/>
      </c>
      <c r="M16" s="417" t="str">
        <f t="shared" si="5"/>
        <v/>
      </c>
      <c r="N16" s="69" t="str">
        <f t="shared" si="6"/>
        <v/>
      </c>
      <c r="O16" s="390" t="b">
        <f t="shared" si="7"/>
        <v>0</v>
      </c>
      <c r="P16" s="391">
        <f t="shared" si="8"/>
        <v>1</v>
      </c>
    </row>
    <row r="17" spans="1:16">
      <c r="A17" s="154">
        <v>8</v>
      </c>
      <c r="B17" s="7"/>
      <c r="C17" s="7"/>
      <c r="D17" s="76"/>
      <c r="E17" s="229"/>
      <c r="F17" s="228"/>
      <c r="G17" s="228"/>
      <c r="H17" s="228"/>
      <c r="I17" s="19" t="str">
        <f t="shared" si="1"/>
        <v/>
      </c>
      <c r="J17" s="19" t="str">
        <f t="shared" si="2"/>
        <v/>
      </c>
      <c r="K17" s="416" t="str">
        <f t="shared" si="3"/>
        <v/>
      </c>
      <c r="L17" s="69" t="str">
        <f t="shared" si="4"/>
        <v/>
      </c>
      <c r="M17" s="417" t="str">
        <f t="shared" si="5"/>
        <v/>
      </c>
      <c r="N17" s="69" t="str">
        <f t="shared" si="6"/>
        <v/>
      </c>
      <c r="O17" s="390" t="b">
        <f t="shared" si="7"/>
        <v>0</v>
      </c>
      <c r="P17" s="391">
        <f t="shared" si="8"/>
        <v>1</v>
      </c>
    </row>
    <row r="18" spans="1:16">
      <c r="A18" s="154">
        <v>9</v>
      </c>
      <c r="B18" s="7"/>
      <c r="C18" s="7"/>
      <c r="D18" s="76"/>
      <c r="E18" s="229"/>
      <c r="F18" s="228"/>
      <c r="G18" s="228"/>
      <c r="H18" s="228"/>
      <c r="I18" s="19" t="str">
        <f t="shared" si="1"/>
        <v/>
      </c>
      <c r="J18" s="19" t="str">
        <f t="shared" si="2"/>
        <v/>
      </c>
      <c r="K18" s="416" t="str">
        <f t="shared" si="3"/>
        <v/>
      </c>
      <c r="L18" s="69" t="str">
        <f t="shared" si="4"/>
        <v/>
      </c>
      <c r="M18" s="417" t="str">
        <f t="shared" si="5"/>
        <v/>
      </c>
      <c r="N18" s="69" t="str">
        <f t="shared" si="6"/>
        <v/>
      </c>
      <c r="O18" s="390" t="b">
        <f t="shared" si="7"/>
        <v>0</v>
      </c>
      <c r="P18" s="391">
        <f t="shared" si="8"/>
        <v>1</v>
      </c>
    </row>
    <row r="19" spans="1:16">
      <c r="A19" s="154">
        <v>10</v>
      </c>
      <c r="B19" s="7"/>
      <c r="C19" s="7"/>
      <c r="D19" s="76"/>
      <c r="E19" s="229"/>
      <c r="F19" s="228"/>
      <c r="G19" s="228"/>
      <c r="H19" s="228"/>
      <c r="I19" s="19" t="str">
        <f t="shared" si="1"/>
        <v/>
      </c>
      <c r="J19" s="19" t="str">
        <f t="shared" si="2"/>
        <v/>
      </c>
      <c r="K19" s="416" t="str">
        <f t="shared" si="3"/>
        <v/>
      </c>
      <c r="L19" s="69" t="str">
        <f t="shared" si="4"/>
        <v/>
      </c>
      <c r="M19" s="417" t="str">
        <f t="shared" si="5"/>
        <v/>
      </c>
      <c r="N19" s="69" t="str">
        <f t="shared" si="6"/>
        <v/>
      </c>
      <c r="O19" s="390" t="b">
        <f t="shared" si="7"/>
        <v>0</v>
      </c>
      <c r="P19" s="391">
        <f t="shared" si="8"/>
        <v>1</v>
      </c>
    </row>
    <row r="20" spans="1:16">
      <c r="A20" s="154">
        <v>11</v>
      </c>
      <c r="B20" s="7"/>
      <c r="C20" s="7"/>
      <c r="D20" s="76"/>
      <c r="E20" s="229"/>
      <c r="F20" s="228"/>
      <c r="G20" s="228"/>
      <c r="H20" s="228"/>
      <c r="I20" s="19" t="str">
        <f t="shared" si="1"/>
        <v/>
      </c>
      <c r="J20" s="19" t="str">
        <f t="shared" si="2"/>
        <v/>
      </c>
      <c r="K20" s="416" t="str">
        <f t="shared" si="3"/>
        <v/>
      </c>
      <c r="L20" s="69" t="str">
        <f t="shared" si="4"/>
        <v/>
      </c>
      <c r="M20" s="417" t="str">
        <f t="shared" si="5"/>
        <v/>
      </c>
      <c r="N20" s="69" t="str">
        <f t="shared" si="6"/>
        <v/>
      </c>
      <c r="O20" s="390" t="b">
        <f t="shared" si="7"/>
        <v>0</v>
      </c>
      <c r="P20" s="391">
        <f t="shared" si="8"/>
        <v>1</v>
      </c>
    </row>
    <row r="21" spans="1:16">
      <c r="A21" s="154">
        <v>12</v>
      </c>
      <c r="B21" s="7"/>
      <c r="C21" s="7"/>
      <c r="D21" s="76"/>
      <c r="E21" s="229"/>
      <c r="F21" s="228"/>
      <c r="G21" s="228"/>
      <c r="H21" s="228"/>
      <c r="I21" s="19" t="str">
        <f t="shared" si="1"/>
        <v/>
      </c>
      <c r="J21" s="19" t="str">
        <f t="shared" si="2"/>
        <v/>
      </c>
      <c r="K21" s="416" t="str">
        <f t="shared" si="3"/>
        <v/>
      </c>
      <c r="L21" s="69" t="str">
        <f t="shared" si="4"/>
        <v/>
      </c>
      <c r="M21" s="417" t="str">
        <f t="shared" si="5"/>
        <v/>
      </c>
      <c r="N21" s="69" t="str">
        <f t="shared" si="6"/>
        <v/>
      </c>
      <c r="O21" s="390" t="b">
        <f t="shared" si="7"/>
        <v>0</v>
      </c>
      <c r="P21" s="391">
        <f t="shared" si="8"/>
        <v>1</v>
      </c>
    </row>
    <row r="22" spans="1:16">
      <c r="A22" s="154">
        <v>13</v>
      </c>
      <c r="B22" s="7"/>
      <c r="C22" s="7"/>
      <c r="D22" s="76"/>
      <c r="E22" s="229"/>
      <c r="F22" s="228"/>
      <c r="G22" s="228"/>
      <c r="H22" s="228"/>
      <c r="I22" s="19" t="str">
        <f t="shared" si="1"/>
        <v/>
      </c>
      <c r="J22" s="19" t="str">
        <f t="shared" si="2"/>
        <v/>
      </c>
      <c r="K22" s="416" t="str">
        <f t="shared" si="3"/>
        <v/>
      </c>
      <c r="L22" s="69" t="str">
        <f t="shared" si="4"/>
        <v/>
      </c>
      <c r="M22" s="417" t="str">
        <f t="shared" si="5"/>
        <v/>
      </c>
      <c r="N22" s="69" t="str">
        <f t="shared" si="6"/>
        <v/>
      </c>
      <c r="O22" s="390" t="b">
        <f t="shared" si="7"/>
        <v>0</v>
      </c>
      <c r="P22" s="391">
        <f t="shared" si="8"/>
        <v>1</v>
      </c>
    </row>
    <row r="23" spans="1:16">
      <c r="A23" s="154">
        <v>14</v>
      </c>
      <c r="B23" s="7"/>
      <c r="C23" s="7"/>
      <c r="D23" s="76"/>
      <c r="E23" s="229"/>
      <c r="F23" s="228"/>
      <c r="G23" s="228"/>
      <c r="H23" s="228"/>
      <c r="I23" s="19" t="str">
        <f t="shared" si="1"/>
        <v/>
      </c>
      <c r="J23" s="19" t="str">
        <f t="shared" si="2"/>
        <v/>
      </c>
      <c r="K23" s="416" t="str">
        <f t="shared" si="3"/>
        <v/>
      </c>
      <c r="L23" s="69" t="str">
        <f t="shared" si="4"/>
        <v/>
      </c>
      <c r="M23" s="417" t="str">
        <f t="shared" si="5"/>
        <v/>
      </c>
      <c r="N23" s="69" t="str">
        <f t="shared" si="6"/>
        <v/>
      </c>
      <c r="O23" s="390" t="b">
        <f t="shared" si="7"/>
        <v>0</v>
      </c>
      <c r="P23" s="391">
        <f t="shared" si="8"/>
        <v>1</v>
      </c>
    </row>
    <row r="24" spans="1:16">
      <c r="A24" s="154">
        <v>15</v>
      </c>
      <c r="B24" s="7"/>
      <c r="C24" s="7"/>
      <c r="D24" s="76"/>
      <c r="E24" s="229"/>
      <c r="F24" s="228"/>
      <c r="G24" s="228"/>
      <c r="H24" s="228"/>
      <c r="I24" s="19" t="str">
        <f t="shared" si="1"/>
        <v/>
      </c>
      <c r="J24" s="19" t="str">
        <f t="shared" si="2"/>
        <v/>
      </c>
      <c r="K24" s="416" t="str">
        <f t="shared" si="3"/>
        <v/>
      </c>
      <c r="L24" s="69" t="str">
        <f t="shared" si="4"/>
        <v/>
      </c>
      <c r="M24" s="417" t="str">
        <f t="shared" si="5"/>
        <v/>
      </c>
      <c r="N24" s="69" t="str">
        <f t="shared" si="6"/>
        <v/>
      </c>
      <c r="O24" s="390" t="b">
        <f t="shared" si="7"/>
        <v>0</v>
      </c>
      <c r="P24" s="391">
        <f t="shared" si="8"/>
        <v>1</v>
      </c>
    </row>
    <row r="25" spans="1:16">
      <c r="A25" s="154">
        <v>16</v>
      </c>
      <c r="B25" s="7"/>
      <c r="C25" s="7"/>
      <c r="D25" s="76"/>
      <c r="E25" s="229"/>
      <c r="F25" s="228"/>
      <c r="G25" s="228"/>
      <c r="H25" s="228"/>
      <c r="I25" s="19" t="str">
        <f t="shared" si="1"/>
        <v/>
      </c>
      <c r="J25" s="19" t="str">
        <f t="shared" si="2"/>
        <v/>
      </c>
      <c r="K25" s="416" t="str">
        <f t="shared" si="3"/>
        <v/>
      </c>
      <c r="L25" s="69" t="str">
        <f t="shared" si="4"/>
        <v/>
      </c>
      <c r="M25" s="417" t="str">
        <f t="shared" si="5"/>
        <v/>
      </c>
      <c r="N25" s="69" t="str">
        <f t="shared" si="6"/>
        <v/>
      </c>
      <c r="O25" s="390" t="b">
        <f t="shared" si="7"/>
        <v>0</v>
      </c>
      <c r="P25" s="391">
        <f t="shared" si="8"/>
        <v>1</v>
      </c>
    </row>
    <row r="26" spans="1:16">
      <c r="A26" s="154">
        <v>17</v>
      </c>
      <c r="B26" s="7"/>
      <c r="C26" s="7"/>
      <c r="D26" s="76"/>
      <c r="E26" s="229"/>
      <c r="F26" s="228"/>
      <c r="G26" s="228"/>
      <c r="H26" s="228"/>
      <c r="I26" s="19" t="str">
        <f t="shared" si="1"/>
        <v/>
      </c>
      <c r="J26" s="19" t="str">
        <f t="shared" si="2"/>
        <v/>
      </c>
      <c r="K26" s="416" t="str">
        <f t="shared" si="3"/>
        <v/>
      </c>
      <c r="L26" s="69" t="str">
        <f t="shared" si="4"/>
        <v/>
      </c>
      <c r="M26" s="417" t="str">
        <f t="shared" si="5"/>
        <v/>
      </c>
      <c r="N26" s="69" t="str">
        <f t="shared" si="6"/>
        <v/>
      </c>
      <c r="O26" s="390" t="b">
        <f t="shared" si="7"/>
        <v>0</v>
      </c>
      <c r="P26" s="391">
        <f t="shared" si="8"/>
        <v>1</v>
      </c>
    </row>
    <row r="27" spans="1:16">
      <c r="A27" s="154">
        <v>18</v>
      </c>
      <c r="B27" s="7"/>
      <c r="C27" s="7"/>
      <c r="D27" s="76"/>
      <c r="E27" s="229"/>
      <c r="F27" s="228"/>
      <c r="G27" s="228"/>
      <c r="H27" s="228"/>
      <c r="I27" s="19" t="str">
        <f t="shared" si="1"/>
        <v/>
      </c>
      <c r="J27" s="19" t="str">
        <f t="shared" si="2"/>
        <v/>
      </c>
      <c r="K27" s="416" t="str">
        <f t="shared" si="3"/>
        <v/>
      </c>
      <c r="L27" s="69" t="str">
        <f t="shared" si="4"/>
        <v/>
      </c>
      <c r="M27" s="417" t="str">
        <f t="shared" si="5"/>
        <v/>
      </c>
      <c r="N27" s="69" t="str">
        <f t="shared" si="6"/>
        <v/>
      </c>
      <c r="O27" s="390" t="b">
        <f t="shared" si="7"/>
        <v>0</v>
      </c>
      <c r="P27" s="391">
        <f t="shared" si="8"/>
        <v>1</v>
      </c>
    </row>
    <row r="28" spans="1:16">
      <c r="A28" s="154">
        <v>19</v>
      </c>
      <c r="B28" s="7"/>
      <c r="C28" s="7"/>
      <c r="D28" s="76"/>
      <c r="E28" s="229"/>
      <c r="F28" s="228"/>
      <c r="G28" s="228"/>
      <c r="H28" s="228"/>
      <c r="I28" s="19" t="str">
        <f t="shared" si="1"/>
        <v/>
      </c>
      <c r="J28" s="19" t="str">
        <f t="shared" si="2"/>
        <v/>
      </c>
      <c r="K28" s="416" t="str">
        <f t="shared" si="3"/>
        <v/>
      </c>
      <c r="L28" s="69" t="str">
        <f t="shared" si="4"/>
        <v/>
      </c>
      <c r="M28" s="417" t="str">
        <f t="shared" si="5"/>
        <v/>
      </c>
      <c r="N28" s="69" t="str">
        <f t="shared" si="6"/>
        <v/>
      </c>
      <c r="O28" s="390" t="b">
        <f t="shared" si="7"/>
        <v>0</v>
      </c>
      <c r="P28" s="391">
        <f t="shared" si="8"/>
        <v>1</v>
      </c>
    </row>
    <row r="29" spans="1:16">
      <c r="A29" s="154">
        <v>20</v>
      </c>
      <c r="B29" s="7"/>
      <c r="C29" s="7"/>
      <c r="D29" s="76"/>
      <c r="E29" s="229"/>
      <c r="F29" s="228"/>
      <c r="G29" s="228"/>
      <c r="H29" s="228"/>
      <c r="I29" s="19" t="str">
        <f t="shared" si="1"/>
        <v/>
      </c>
      <c r="J29" s="19" t="str">
        <f t="shared" si="2"/>
        <v/>
      </c>
      <c r="K29" s="416" t="str">
        <f t="shared" si="3"/>
        <v/>
      </c>
      <c r="L29" s="69" t="str">
        <f t="shared" si="4"/>
        <v/>
      </c>
      <c r="M29" s="417" t="str">
        <f t="shared" si="5"/>
        <v/>
      </c>
      <c r="N29" s="69" t="str">
        <f t="shared" si="6"/>
        <v/>
      </c>
      <c r="O29" s="390" t="b">
        <f t="shared" si="7"/>
        <v>0</v>
      </c>
      <c r="P29" s="391">
        <f t="shared" si="8"/>
        <v>1</v>
      </c>
    </row>
    <row r="30" spans="1:16">
      <c r="A30" s="154">
        <v>21</v>
      </c>
      <c r="B30" s="7"/>
      <c r="C30" s="7"/>
      <c r="D30" s="76"/>
      <c r="E30" s="229"/>
      <c r="F30" s="228"/>
      <c r="G30" s="228"/>
      <c r="H30" s="228"/>
      <c r="I30" s="19" t="str">
        <f t="shared" si="1"/>
        <v/>
      </c>
      <c r="J30" s="19" t="str">
        <f t="shared" si="2"/>
        <v/>
      </c>
      <c r="K30" s="416" t="str">
        <f t="shared" si="3"/>
        <v/>
      </c>
      <c r="L30" s="69" t="str">
        <f t="shared" si="4"/>
        <v/>
      </c>
      <c r="M30" s="417" t="str">
        <f t="shared" si="5"/>
        <v/>
      </c>
      <c r="N30" s="69" t="str">
        <f t="shared" si="6"/>
        <v/>
      </c>
      <c r="O30" s="390" t="b">
        <f t="shared" si="7"/>
        <v>0</v>
      </c>
      <c r="P30" s="391">
        <f t="shared" si="8"/>
        <v>1</v>
      </c>
    </row>
    <row r="31" spans="1:16">
      <c r="A31" s="154">
        <v>22</v>
      </c>
      <c r="B31" s="7"/>
      <c r="C31" s="7"/>
      <c r="D31" s="76"/>
      <c r="E31" s="229"/>
      <c r="F31" s="228"/>
      <c r="G31" s="228"/>
      <c r="H31" s="228"/>
      <c r="I31" s="19" t="str">
        <f t="shared" si="1"/>
        <v/>
      </c>
      <c r="J31" s="19" t="str">
        <f t="shared" si="2"/>
        <v/>
      </c>
      <c r="K31" s="416" t="str">
        <f t="shared" si="3"/>
        <v/>
      </c>
      <c r="L31" s="69" t="str">
        <f t="shared" si="4"/>
        <v/>
      </c>
      <c r="M31" s="417" t="str">
        <f t="shared" si="5"/>
        <v/>
      </c>
      <c r="N31" s="69" t="str">
        <f t="shared" si="6"/>
        <v/>
      </c>
      <c r="O31" s="390" t="b">
        <f t="shared" si="7"/>
        <v>0</v>
      </c>
      <c r="P31" s="391">
        <f t="shared" si="8"/>
        <v>1</v>
      </c>
    </row>
    <row r="32" spans="1:16">
      <c r="A32" s="154">
        <v>23</v>
      </c>
      <c r="B32" s="7"/>
      <c r="C32" s="7"/>
      <c r="D32" s="76"/>
      <c r="E32" s="229"/>
      <c r="F32" s="228"/>
      <c r="G32" s="228"/>
      <c r="H32" s="228"/>
      <c r="I32" s="19" t="str">
        <f t="shared" si="1"/>
        <v/>
      </c>
      <c r="J32" s="19" t="str">
        <f t="shared" si="2"/>
        <v/>
      </c>
      <c r="K32" s="416" t="str">
        <f t="shared" si="3"/>
        <v/>
      </c>
      <c r="L32" s="69" t="str">
        <f t="shared" si="4"/>
        <v/>
      </c>
      <c r="M32" s="417" t="str">
        <f t="shared" si="5"/>
        <v/>
      </c>
      <c r="N32" s="69" t="str">
        <f t="shared" si="6"/>
        <v/>
      </c>
      <c r="O32" s="390" t="b">
        <f t="shared" si="7"/>
        <v>0</v>
      </c>
      <c r="P32" s="391">
        <f t="shared" si="8"/>
        <v>1</v>
      </c>
    </row>
    <row r="33" spans="1:16">
      <c r="A33" s="154">
        <v>24</v>
      </c>
      <c r="B33" s="7"/>
      <c r="C33" s="7"/>
      <c r="D33" s="76"/>
      <c r="E33" s="229"/>
      <c r="F33" s="228"/>
      <c r="G33" s="228"/>
      <c r="H33" s="228"/>
      <c r="I33" s="19" t="str">
        <f t="shared" si="1"/>
        <v/>
      </c>
      <c r="J33" s="19" t="str">
        <f t="shared" si="2"/>
        <v/>
      </c>
      <c r="K33" s="416" t="str">
        <f t="shared" si="3"/>
        <v/>
      </c>
      <c r="L33" s="69" t="str">
        <f t="shared" si="4"/>
        <v/>
      </c>
      <c r="M33" s="417" t="str">
        <f t="shared" si="5"/>
        <v/>
      </c>
      <c r="N33" s="69" t="str">
        <f t="shared" si="6"/>
        <v/>
      </c>
      <c r="O33" s="390" t="b">
        <f t="shared" si="7"/>
        <v>0</v>
      </c>
      <c r="P33" s="391">
        <f t="shared" si="8"/>
        <v>1</v>
      </c>
    </row>
    <row r="34" spans="1:16">
      <c r="A34" s="154">
        <v>25</v>
      </c>
      <c r="B34" s="7"/>
      <c r="C34" s="7"/>
      <c r="D34" s="76"/>
      <c r="E34" s="229"/>
      <c r="F34" s="228"/>
      <c r="G34" s="228"/>
      <c r="H34" s="228"/>
      <c r="I34" s="19" t="str">
        <f t="shared" si="1"/>
        <v/>
      </c>
      <c r="J34" s="19" t="str">
        <f t="shared" si="2"/>
        <v/>
      </c>
      <c r="K34" s="416" t="str">
        <f t="shared" si="3"/>
        <v/>
      </c>
      <c r="L34" s="69" t="str">
        <f t="shared" si="4"/>
        <v/>
      </c>
      <c r="M34" s="417" t="str">
        <f t="shared" si="5"/>
        <v/>
      </c>
      <c r="N34" s="69" t="str">
        <f t="shared" si="6"/>
        <v/>
      </c>
      <c r="O34" s="390" t="b">
        <f t="shared" si="7"/>
        <v>0</v>
      </c>
      <c r="P34" s="391">
        <f t="shared" si="8"/>
        <v>1</v>
      </c>
    </row>
    <row r="35" spans="1:16">
      <c r="A35" s="154">
        <v>26</v>
      </c>
      <c r="B35" s="7"/>
      <c r="C35" s="7"/>
      <c r="D35" s="76"/>
      <c r="E35" s="229"/>
      <c r="F35" s="228"/>
      <c r="G35" s="228"/>
      <c r="H35" s="228"/>
      <c r="I35" s="19" t="str">
        <f t="shared" si="1"/>
        <v/>
      </c>
      <c r="J35" s="19" t="str">
        <f t="shared" si="2"/>
        <v/>
      </c>
      <c r="K35" s="416" t="str">
        <f t="shared" si="3"/>
        <v/>
      </c>
      <c r="L35" s="69" t="str">
        <f t="shared" si="4"/>
        <v/>
      </c>
      <c r="M35" s="417" t="str">
        <f t="shared" si="5"/>
        <v/>
      </c>
      <c r="N35" s="69" t="str">
        <f t="shared" si="6"/>
        <v/>
      </c>
      <c r="O35" s="390" t="b">
        <f t="shared" si="7"/>
        <v>0</v>
      </c>
      <c r="P35" s="391">
        <f t="shared" si="8"/>
        <v>1</v>
      </c>
    </row>
    <row r="36" spans="1:16">
      <c r="A36" s="154">
        <v>27</v>
      </c>
      <c r="B36" s="7"/>
      <c r="C36" s="7"/>
      <c r="D36" s="76"/>
      <c r="E36" s="229"/>
      <c r="F36" s="228"/>
      <c r="G36" s="228"/>
      <c r="H36" s="228"/>
      <c r="I36" s="19" t="str">
        <f t="shared" si="1"/>
        <v/>
      </c>
      <c r="J36" s="19" t="str">
        <f t="shared" si="2"/>
        <v/>
      </c>
      <c r="K36" s="416" t="str">
        <f t="shared" si="3"/>
        <v/>
      </c>
      <c r="L36" s="69" t="str">
        <f t="shared" si="4"/>
        <v/>
      </c>
      <c r="M36" s="417" t="str">
        <f t="shared" si="5"/>
        <v/>
      </c>
      <c r="N36" s="69" t="str">
        <f t="shared" si="6"/>
        <v/>
      </c>
      <c r="O36" s="390" t="b">
        <f t="shared" si="7"/>
        <v>0</v>
      </c>
      <c r="P36" s="391">
        <f t="shared" si="8"/>
        <v>1</v>
      </c>
    </row>
    <row r="37" spans="1:16">
      <c r="A37" s="154">
        <v>28</v>
      </c>
      <c r="B37" s="7"/>
      <c r="C37" s="7"/>
      <c r="D37" s="76"/>
      <c r="E37" s="229"/>
      <c r="F37" s="228"/>
      <c r="G37" s="228"/>
      <c r="H37" s="228"/>
      <c r="I37" s="19" t="str">
        <f t="shared" si="1"/>
        <v/>
      </c>
      <c r="J37" s="19" t="str">
        <f t="shared" si="2"/>
        <v/>
      </c>
      <c r="K37" s="416" t="str">
        <f t="shared" si="3"/>
        <v/>
      </c>
      <c r="L37" s="69" t="str">
        <f t="shared" si="4"/>
        <v/>
      </c>
      <c r="M37" s="417" t="str">
        <f t="shared" si="5"/>
        <v/>
      </c>
      <c r="N37" s="69" t="str">
        <f t="shared" si="6"/>
        <v/>
      </c>
      <c r="O37" s="390" t="b">
        <f t="shared" si="7"/>
        <v>0</v>
      </c>
      <c r="P37" s="391">
        <f t="shared" si="8"/>
        <v>1</v>
      </c>
    </row>
    <row r="38" spans="1:16">
      <c r="A38" s="154">
        <v>29</v>
      </c>
      <c r="B38" s="7"/>
      <c r="C38" s="7"/>
      <c r="D38" s="76"/>
      <c r="E38" s="229"/>
      <c r="F38" s="228"/>
      <c r="G38" s="228"/>
      <c r="H38" s="228"/>
      <c r="I38" s="19" t="str">
        <f t="shared" si="1"/>
        <v/>
      </c>
      <c r="J38" s="19" t="str">
        <f t="shared" si="2"/>
        <v/>
      </c>
      <c r="K38" s="416" t="str">
        <f t="shared" si="3"/>
        <v/>
      </c>
      <c r="L38" s="69" t="str">
        <f t="shared" si="4"/>
        <v/>
      </c>
      <c r="M38" s="417" t="str">
        <f t="shared" si="5"/>
        <v/>
      </c>
      <c r="N38" s="69" t="str">
        <f t="shared" si="6"/>
        <v/>
      </c>
      <c r="O38" s="390" t="b">
        <f t="shared" si="7"/>
        <v>0</v>
      </c>
      <c r="P38" s="391">
        <f t="shared" si="8"/>
        <v>1</v>
      </c>
    </row>
    <row r="39" spans="1:16">
      <c r="A39" s="154">
        <v>30</v>
      </c>
      <c r="B39" s="7"/>
      <c r="C39" s="7"/>
      <c r="D39" s="76"/>
      <c r="E39" s="229"/>
      <c r="F39" s="228"/>
      <c r="G39" s="228"/>
      <c r="H39" s="228"/>
      <c r="I39" s="19" t="str">
        <f t="shared" si="1"/>
        <v/>
      </c>
      <c r="J39" s="19" t="str">
        <f t="shared" si="2"/>
        <v/>
      </c>
      <c r="K39" s="416" t="str">
        <f t="shared" si="3"/>
        <v/>
      </c>
      <c r="L39" s="69" t="str">
        <f t="shared" si="4"/>
        <v/>
      </c>
      <c r="M39" s="417" t="str">
        <f t="shared" si="5"/>
        <v/>
      </c>
      <c r="N39" s="69" t="str">
        <f t="shared" si="6"/>
        <v/>
      </c>
      <c r="O39" s="390" t="b">
        <f t="shared" si="7"/>
        <v>0</v>
      </c>
      <c r="P39" s="391">
        <f t="shared" si="8"/>
        <v>1</v>
      </c>
    </row>
    <row r="40" spans="1:16">
      <c r="A40" s="154">
        <v>31</v>
      </c>
      <c r="B40" s="7"/>
      <c r="C40" s="7"/>
      <c r="D40" s="76"/>
      <c r="E40" s="229"/>
      <c r="F40" s="228"/>
      <c r="G40" s="228"/>
      <c r="H40" s="228"/>
      <c r="I40" s="19" t="str">
        <f t="shared" si="1"/>
        <v/>
      </c>
      <c r="J40" s="19" t="str">
        <f t="shared" si="2"/>
        <v/>
      </c>
      <c r="K40" s="416" t="str">
        <f t="shared" si="3"/>
        <v/>
      </c>
      <c r="L40" s="69" t="str">
        <f t="shared" si="4"/>
        <v/>
      </c>
      <c r="M40" s="417" t="str">
        <f t="shared" si="5"/>
        <v/>
      </c>
      <c r="N40" s="69" t="str">
        <f t="shared" si="6"/>
        <v/>
      </c>
      <c r="O40" s="390" t="b">
        <f t="shared" si="7"/>
        <v>0</v>
      </c>
      <c r="P40" s="391">
        <f t="shared" si="8"/>
        <v>1</v>
      </c>
    </row>
    <row r="41" spans="1:16">
      <c r="A41" s="154">
        <v>32</v>
      </c>
      <c r="B41" s="7"/>
      <c r="C41" s="7"/>
      <c r="D41" s="76"/>
      <c r="E41" s="229"/>
      <c r="F41" s="228"/>
      <c r="G41" s="228"/>
      <c r="H41" s="228"/>
      <c r="I41" s="19" t="str">
        <f t="shared" si="1"/>
        <v/>
      </c>
      <c r="J41" s="19" t="str">
        <f t="shared" si="2"/>
        <v/>
      </c>
      <c r="K41" s="416" t="str">
        <f t="shared" si="3"/>
        <v/>
      </c>
      <c r="L41" s="69" t="str">
        <f t="shared" si="4"/>
        <v/>
      </c>
      <c r="M41" s="417" t="str">
        <f t="shared" si="5"/>
        <v/>
      </c>
      <c r="N41" s="69" t="str">
        <f t="shared" si="6"/>
        <v/>
      </c>
      <c r="O41" s="390" t="b">
        <f t="shared" si="7"/>
        <v>0</v>
      </c>
      <c r="P41" s="391">
        <f t="shared" si="8"/>
        <v>1</v>
      </c>
    </row>
    <row r="42" spans="1:16">
      <c r="A42" s="154">
        <v>33</v>
      </c>
      <c r="B42" s="7"/>
      <c r="C42" s="7"/>
      <c r="D42" s="76"/>
      <c r="E42" s="229"/>
      <c r="F42" s="228"/>
      <c r="G42" s="228"/>
      <c r="H42" s="228"/>
      <c r="I42" s="19" t="str">
        <f t="shared" si="1"/>
        <v/>
      </c>
      <c r="J42" s="19" t="str">
        <f t="shared" si="2"/>
        <v/>
      </c>
      <c r="K42" s="416" t="str">
        <f t="shared" si="3"/>
        <v/>
      </c>
      <c r="L42" s="69" t="str">
        <f t="shared" si="4"/>
        <v/>
      </c>
      <c r="M42" s="417" t="str">
        <f t="shared" si="5"/>
        <v/>
      </c>
      <c r="N42" s="69" t="str">
        <f t="shared" si="6"/>
        <v/>
      </c>
      <c r="O42" s="390" t="b">
        <f t="shared" si="7"/>
        <v>0</v>
      </c>
      <c r="P42" s="391">
        <f t="shared" si="8"/>
        <v>1</v>
      </c>
    </row>
    <row r="43" spans="1:16">
      <c r="A43" s="154">
        <v>34</v>
      </c>
      <c r="B43" s="7"/>
      <c r="C43" s="7"/>
      <c r="D43" s="76"/>
      <c r="E43" s="229"/>
      <c r="F43" s="228"/>
      <c r="G43" s="228"/>
      <c r="H43" s="228"/>
      <c r="I43" s="19" t="str">
        <f t="shared" si="1"/>
        <v/>
      </c>
      <c r="J43" s="19" t="str">
        <f t="shared" si="2"/>
        <v/>
      </c>
      <c r="K43" s="416" t="str">
        <f t="shared" si="3"/>
        <v/>
      </c>
      <c r="L43" s="69" t="str">
        <f t="shared" si="4"/>
        <v/>
      </c>
      <c r="M43" s="417" t="str">
        <f t="shared" si="5"/>
        <v/>
      </c>
      <c r="N43" s="69" t="str">
        <f t="shared" si="6"/>
        <v/>
      </c>
      <c r="O43" s="390" t="b">
        <f t="shared" si="7"/>
        <v>0</v>
      </c>
      <c r="P43" s="391">
        <f t="shared" si="8"/>
        <v>1</v>
      </c>
    </row>
    <row r="44" spans="1:16">
      <c r="A44" s="154">
        <v>35</v>
      </c>
      <c r="B44" s="7"/>
      <c r="C44" s="7"/>
      <c r="D44" s="76"/>
      <c r="E44" s="229"/>
      <c r="F44" s="228"/>
      <c r="G44" s="228"/>
      <c r="H44" s="228"/>
      <c r="I44" s="19" t="str">
        <f t="shared" si="1"/>
        <v/>
      </c>
      <c r="J44" s="19" t="str">
        <f t="shared" si="2"/>
        <v/>
      </c>
      <c r="K44" s="416" t="str">
        <f t="shared" si="3"/>
        <v/>
      </c>
      <c r="L44" s="69" t="str">
        <f t="shared" si="4"/>
        <v/>
      </c>
      <c r="M44" s="417" t="str">
        <f t="shared" si="5"/>
        <v/>
      </c>
      <c r="N44" s="69" t="str">
        <f t="shared" si="6"/>
        <v/>
      </c>
      <c r="O44" s="390" t="b">
        <f t="shared" si="7"/>
        <v>0</v>
      </c>
      <c r="P44" s="391">
        <f t="shared" si="8"/>
        <v>1</v>
      </c>
    </row>
    <row r="45" spans="1:16">
      <c r="A45" s="154">
        <v>36</v>
      </c>
      <c r="B45" s="7"/>
      <c r="C45" s="7"/>
      <c r="D45" s="76"/>
      <c r="E45" s="229"/>
      <c r="F45" s="228"/>
      <c r="G45" s="228"/>
      <c r="H45" s="228"/>
      <c r="I45" s="19" t="str">
        <f t="shared" si="1"/>
        <v/>
      </c>
      <c r="J45" s="19" t="str">
        <f t="shared" si="2"/>
        <v/>
      </c>
      <c r="K45" s="416" t="str">
        <f t="shared" si="3"/>
        <v/>
      </c>
      <c r="L45" s="69" t="str">
        <f t="shared" si="4"/>
        <v/>
      </c>
      <c r="M45" s="417" t="str">
        <f t="shared" si="5"/>
        <v/>
      </c>
      <c r="N45" s="69" t="str">
        <f t="shared" si="6"/>
        <v/>
      </c>
      <c r="O45" s="390" t="b">
        <f t="shared" si="7"/>
        <v>0</v>
      </c>
      <c r="P45" s="391">
        <f t="shared" si="8"/>
        <v>1</v>
      </c>
    </row>
    <row r="46" spans="1:16">
      <c r="A46" s="154">
        <v>37</v>
      </c>
      <c r="B46" s="7"/>
      <c r="C46" s="7"/>
      <c r="D46" s="76"/>
      <c r="E46" s="229"/>
      <c r="F46" s="228"/>
      <c r="G46" s="228"/>
      <c r="H46" s="228"/>
      <c r="I46" s="19" t="str">
        <f t="shared" si="1"/>
        <v/>
      </c>
      <c r="J46" s="19" t="str">
        <f t="shared" si="2"/>
        <v/>
      </c>
      <c r="K46" s="416" t="str">
        <f t="shared" si="3"/>
        <v/>
      </c>
      <c r="L46" s="69" t="str">
        <f t="shared" si="4"/>
        <v/>
      </c>
      <c r="M46" s="417" t="str">
        <f t="shared" si="5"/>
        <v/>
      </c>
      <c r="N46" s="69" t="str">
        <f t="shared" si="6"/>
        <v/>
      </c>
      <c r="O46" s="390" t="b">
        <f t="shared" si="7"/>
        <v>0</v>
      </c>
      <c r="P46" s="391">
        <f t="shared" si="8"/>
        <v>1</v>
      </c>
    </row>
    <row r="47" spans="1:16">
      <c r="A47" s="154">
        <v>38</v>
      </c>
      <c r="B47" s="7"/>
      <c r="C47" s="7"/>
      <c r="D47" s="76"/>
      <c r="E47" s="229"/>
      <c r="F47" s="228"/>
      <c r="G47" s="228"/>
      <c r="H47" s="228"/>
      <c r="I47" s="19" t="str">
        <f t="shared" si="1"/>
        <v/>
      </c>
      <c r="J47" s="19" t="str">
        <f t="shared" si="2"/>
        <v/>
      </c>
      <c r="K47" s="416" t="str">
        <f t="shared" si="3"/>
        <v/>
      </c>
      <c r="L47" s="69" t="str">
        <f t="shared" si="4"/>
        <v/>
      </c>
      <c r="M47" s="417" t="str">
        <f t="shared" si="5"/>
        <v/>
      </c>
      <c r="N47" s="69" t="str">
        <f t="shared" si="6"/>
        <v/>
      </c>
      <c r="O47" s="390" t="b">
        <f t="shared" si="7"/>
        <v>0</v>
      </c>
      <c r="P47" s="391">
        <f t="shared" si="8"/>
        <v>1</v>
      </c>
    </row>
    <row r="48" spans="1:16">
      <c r="A48" s="154">
        <v>39</v>
      </c>
      <c r="B48" s="7"/>
      <c r="C48" s="7"/>
      <c r="D48" s="76"/>
      <c r="E48" s="229"/>
      <c r="F48" s="228"/>
      <c r="G48" s="228"/>
      <c r="H48" s="228"/>
      <c r="I48" s="19" t="str">
        <f t="shared" si="1"/>
        <v/>
      </c>
      <c r="J48" s="19" t="str">
        <f t="shared" si="2"/>
        <v/>
      </c>
      <c r="K48" s="416" t="str">
        <f t="shared" si="3"/>
        <v/>
      </c>
      <c r="L48" s="69" t="str">
        <f t="shared" si="4"/>
        <v/>
      </c>
      <c r="M48" s="417" t="str">
        <f t="shared" si="5"/>
        <v/>
      </c>
      <c r="N48" s="69" t="str">
        <f t="shared" si="6"/>
        <v/>
      </c>
      <c r="O48" s="390" t="b">
        <f t="shared" si="7"/>
        <v>0</v>
      </c>
      <c r="P48" s="391">
        <f t="shared" si="8"/>
        <v>1</v>
      </c>
    </row>
    <row r="49" spans="1:16">
      <c r="A49" s="154">
        <v>40</v>
      </c>
      <c r="B49" s="7"/>
      <c r="C49" s="7"/>
      <c r="D49" s="76"/>
      <c r="E49" s="229"/>
      <c r="F49" s="228"/>
      <c r="G49" s="228"/>
      <c r="H49" s="228"/>
      <c r="I49" s="19" t="str">
        <f t="shared" si="1"/>
        <v/>
      </c>
      <c r="J49" s="19" t="str">
        <f t="shared" si="2"/>
        <v/>
      </c>
      <c r="K49" s="416" t="str">
        <f t="shared" si="3"/>
        <v/>
      </c>
      <c r="L49" s="69" t="str">
        <f t="shared" si="4"/>
        <v/>
      </c>
      <c r="M49" s="417" t="str">
        <f t="shared" si="5"/>
        <v/>
      </c>
      <c r="N49" s="69" t="str">
        <f t="shared" si="6"/>
        <v/>
      </c>
      <c r="O49" s="390" t="b">
        <f t="shared" si="7"/>
        <v>0</v>
      </c>
      <c r="P49" s="391">
        <f t="shared" si="8"/>
        <v>1</v>
      </c>
    </row>
    <row r="50" spans="1:16">
      <c r="A50" s="154">
        <v>41</v>
      </c>
      <c r="B50" s="7"/>
      <c r="C50" s="7"/>
      <c r="D50" s="76"/>
      <c r="E50" s="229"/>
      <c r="F50" s="228"/>
      <c r="G50" s="228"/>
      <c r="H50" s="228"/>
      <c r="I50" s="19" t="str">
        <f t="shared" si="1"/>
        <v/>
      </c>
      <c r="J50" s="19" t="str">
        <f t="shared" si="2"/>
        <v/>
      </c>
      <c r="K50" s="416" t="str">
        <f t="shared" si="3"/>
        <v/>
      </c>
      <c r="L50" s="69" t="str">
        <f t="shared" si="4"/>
        <v/>
      </c>
      <c r="M50" s="417" t="str">
        <f t="shared" si="5"/>
        <v/>
      </c>
      <c r="N50" s="69" t="str">
        <f t="shared" si="6"/>
        <v/>
      </c>
      <c r="O50" s="390" t="b">
        <f t="shared" si="7"/>
        <v>0</v>
      </c>
      <c r="P50" s="391">
        <f t="shared" si="8"/>
        <v>1</v>
      </c>
    </row>
    <row r="51" spans="1:16">
      <c r="A51" s="154">
        <v>42</v>
      </c>
      <c r="B51" s="7"/>
      <c r="C51" s="7"/>
      <c r="D51" s="76"/>
      <c r="E51" s="229"/>
      <c r="F51" s="228"/>
      <c r="G51" s="228"/>
      <c r="H51" s="228"/>
      <c r="I51" s="19" t="str">
        <f t="shared" si="1"/>
        <v/>
      </c>
      <c r="J51" s="19" t="str">
        <f t="shared" si="2"/>
        <v/>
      </c>
      <c r="K51" s="416" t="str">
        <f t="shared" si="3"/>
        <v/>
      </c>
      <c r="L51" s="69" t="str">
        <f t="shared" si="4"/>
        <v/>
      </c>
      <c r="M51" s="417" t="str">
        <f t="shared" si="5"/>
        <v/>
      </c>
      <c r="N51" s="69" t="str">
        <f t="shared" si="6"/>
        <v/>
      </c>
      <c r="O51" s="390" t="b">
        <f t="shared" si="7"/>
        <v>0</v>
      </c>
      <c r="P51" s="391">
        <f t="shared" si="8"/>
        <v>1</v>
      </c>
    </row>
    <row r="52" spans="1:16">
      <c r="A52" s="154">
        <v>43</v>
      </c>
      <c r="B52" s="7"/>
      <c r="C52" s="7"/>
      <c r="D52" s="76"/>
      <c r="E52" s="229"/>
      <c r="F52" s="228"/>
      <c r="G52" s="228"/>
      <c r="H52" s="228"/>
      <c r="I52" s="19" t="str">
        <f t="shared" si="1"/>
        <v/>
      </c>
      <c r="J52" s="19" t="str">
        <f t="shared" si="2"/>
        <v/>
      </c>
      <c r="K52" s="416" t="str">
        <f t="shared" si="3"/>
        <v/>
      </c>
      <c r="L52" s="69" t="str">
        <f t="shared" si="4"/>
        <v/>
      </c>
      <c r="M52" s="417" t="str">
        <f t="shared" si="5"/>
        <v/>
      </c>
      <c r="N52" s="69" t="str">
        <f t="shared" si="6"/>
        <v/>
      </c>
      <c r="O52" s="390" t="b">
        <f t="shared" si="7"/>
        <v>0</v>
      </c>
      <c r="P52" s="391">
        <f t="shared" si="8"/>
        <v>1</v>
      </c>
    </row>
    <row r="53" spans="1:16">
      <c r="A53" s="154">
        <v>44</v>
      </c>
      <c r="B53" s="7"/>
      <c r="C53" s="7"/>
      <c r="D53" s="76"/>
      <c r="E53" s="229"/>
      <c r="F53" s="228"/>
      <c r="G53" s="228"/>
      <c r="H53" s="228"/>
      <c r="I53" s="19" t="str">
        <f t="shared" si="1"/>
        <v/>
      </c>
      <c r="J53" s="19" t="str">
        <f t="shared" si="2"/>
        <v/>
      </c>
      <c r="K53" s="416" t="str">
        <f t="shared" si="3"/>
        <v/>
      </c>
      <c r="L53" s="69" t="str">
        <f t="shared" si="4"/>
        <v/>
      </c>
      <c r="M53" s="417" t="str">
        <f t="shared" si="5"/>
        <v/>
      </c>
      <c r="N53" s="69" t="str">
        <f t="shared" si="6"/>
        <v/>
      </c>
      <c r="O53" s="390" t="b">
        <f t="shared" si="7"/>
        <v>0</v>
      </c>
      <c r="P53" s="391">
        <f t="shared" si="8"/>
        <v>1</v>
      </c>
    </row>
    <row r="54" spans="1:16">
      <c r="A54" s="154">
        <v>45</v>
      </c>
      <c r="B54" s="7"/>
      <c r="C54" s="7"/>
      <c r="D54" s="76"/>
      <c r="E54" s="229"/>
      <c r="F54" s="228"/>
      <c r="G54" s="228"/>
      <c r="H54" s="228"/>
      <c r="I54" s="19" t="str">
        <f t="shared" si="1"/>
        <v/>
      </c>
      <c r="J54" s="19" t="str">
        <f t="shared" si="2"/>
        <v/>
      </c>
      <c r="K54" s="416" t="str">
        <f t="shared" si="3"/>
        <v/>
      </c>
      <c r="L54" s="69" t="str">
        <f t="shared" si="4"/>
        <v/>
      </c>
      <c r="M54" s="417" t="str">
        <f t="shared" si="5"/>
        <v/>
      </c>
      <c r="N54" s="69" t="str">
        <f t="shared" si="6"/>
        <v/>
      </c>
      <c r="O54" s="390" t="b">
        <f t="shared" si="7"/>
        <v>0</v>
      </c>
      <c r="P54" s="391">
        <f t="shared" si="8"/>
        <v>1</v>
      </c>
    </row>
    <row r="55" spans="1:16">
      <c r="A55" s="154">
        <v>46</v>
      </c>
      <c r="B55" s="7"/>
      <c r="C55" s="7"/>
      <c r="D55" s="76"/>
      <c r="E55" s="229"/>
      <c r="F55" s="228"/>
      <c r="G55" s="228"/>
      <c r="H55" s="228"/>
      <c r="I55" s="19" t="str">
        <f t="shared" si="1"/>
        <v/>
      </c>
      <c r="J55" s="19" t="str">
        <f t="shared" si="2"/>
        <v/>
      </c>
      <c r="K55" s="416" t="str">
        <f t="shared" si="3"/>
        <v/>
      </c>
      <c r="L55" s="69" t="str">
        <f t="shared" si="4"/>
        <v/>
      </c>
      <c r="M55" s="417" t="str">
        <f t="shared" si="5"/>
        <v/>
      </c>
      <c r="N55" s="69" t="str">
        <f t="shared" si="6"/>
        <v/>
      </c>
      <c r="O55" s="390" t="b">
        <f t="shared" si="7"/>
        <v>0</v>
      </c>
      <c r="P55" s="391">
        <f t="shared" si="8"/>
        <v>1</v>
      </c>
    </row>
    <row r="56" spans="1:16">
      <c r="A56" s="154">
        <v>47</v>
      </c>
      <c r="B56" s="7"/>
      <c r="C56" s="7"/>
      <c r="D56" s="76"/>
      <c r="E56" s="229"/>
      <c r="F56" s="228"/>
      <c r="G56" s="228"/>
      <c r="H56" s="228"/>
      <c r="I56" s="19" t="str">
        <f t="shared" si="1"/>
        <v/>
      </c>
      <c r="J56" s="19" t="str">
        <f t="shared" si="2"/>
        <v/>
      </c>
      <c r="K56" s="416" t="str">
        <f t="shared" si="3"/>
        <v/>
      </c>
      <c r="L56" s="69" t="str">
        <f t="shared" si="4"/>
        <v/>
      </c>
      <c r="M56" s="417" t="str">
        <f t="shared" si="5"/>
        <v/>
      </c>
      <c r="N56" s="69" t="str">
        <f t="shared" si="6"/>
        <v/>
      </c>
      <c r="O56" s="390" t="b">
        <f t="shared" si="7"/>
        <v>0</v>
      </c>
      <c r="P56" s="391">
        <f t="shared" si="8"/>
        <v>1</v>
      </c>
    </row>
    <row r="57" spans="1:16">
      <c r="A57" s="154">
        <v>48</v>
      </c>
      <c r="B57" s="7"/>
      <c r="C57" s="7"/>
      <c r="D57" s="76"/>
      <c r="E57" s="229"/>
      <c r="F57" s="228"/>
      <c r="G57" s="228"/>
      <c r="H57" s="228"/>
      <c r="I57" s="19" t="str">
        <f t="shared" si="1"/>
        <v/>
      </c>
      <c r="J57" s="19" t="str">
        <f t="shared" si="2"/>
        <v/>
      </c>
      <c r="K57" s="416" t="str">
        <f t="shared" si="3"/>
        <v/>
      </c>
      <c r="L57" s="69" t="str">
        <f t="shared" si="4"/>
        <v/>
      </c>
      <c r="M57" s="417" t="str">
        <f t="shared" si="5"/>
        <v/>
      </c>
      <c r="N57" s="69" t="str">
        <f t="shared" si="6"/>
        <v/>
      </c>
      <c r="O57" s="390" t="b">
        <f t="shared" si="7"/>
        <v>0</v>
      </c>
      <c r="P57" s="391">
        <f t="shared" si="8"/>
        <v>1</v>
      </c>
    </row>
    <row r="58" spans="1:16">
      <c r="A58" s="154">
        <v>49</v>
      </c>
      <c r="B58" s="7"/>
      <c r="C58" s="7"/>
      <c r="D58" s="76"/>
      <c r="E58" s="229"/>
      <c r="F58" s="228"/>
      <c r="G58" s="228"/>
      <c r="H58" s="228"/>
      <c r="I58" s="19" t="str">
        <f t="shared" si="1"/>
        <v/>
      </c>
      <c r="J58" s="19" t="str">
        <f t="shared" si="2"/>
        <v/>
      </c>
      <c r="K58" s="416" t="str">
        <f t="shared" si="3"/>
        <v/>
      </c>
      <c r="L58" s="69" t="str">
        <f t="shared" si="4"/>
        <v/>
      </c>
      <c r="M58" s="417" t="str">
        <f t="shared" si="5"/>
        <v/>
      </c>
      <c r="N58" s="69" t="str">
        <f t="shared" si="6"/>
        <v/>
      </c>
      <c r="O58" s="390" t="b">
        <f t="shared" si="7"/>
        <v>0</v>
      </c>
      <c r="P58" s="391">
        <f t="shared" si="8"/>
        <v>1</v>
      </c>
    </row>
    <row r="59" spans="1:16">
      <c r="A59" s="154">
        <v>50</v>
      </c>
      <c r="B59" s="7"/>
      <c r="C59" s="7"/>
      <c r="D59" s="76"/>
      <c r="E59" s="229"/>
      <c r="F59" s="228"/>
      <c r="G59" s="228"/>
      <c r="H59" s="228"/>
      <c r="I59" s="19" t="str">
        <f t="shared" si="1"/>
        <v/>
      </c>
      <c r="J59" s="19" t="str">
        <f t="shared" si="2"/>
        <v/>
      </c>
      <c r="K59" s="416" t="str">
        <f t="shared" si="3"/>
        <v/>
      </c>
      <c r="L59" s="69" t="str">
        <f t="shared" si="4"/>
        <v/>
      </c>
      <c r="M59" s="417" t="str">
        <f t="shared" si="5"/>
        <v/>
      </c>
      <c r="N59" s="69" t="str">
        <f t="shared" si="6"/>
        <v/>
      </c>
      <c r="O59" s="390" t="b">
        <f t="shared" si="7"/>
        <v>0</v>
      </c>
      <c r="P59" s="391">
        <f t="shared" si="8"/>
        <v>1</v>
      </c>
    </row>
    <row r="60" spans="1:16">
      <c r="A60" s="154">
        <v>51</v>
      </c>
      <c r="B60" s="7"/>
      <c r="C60" s="7"/>
      <c r="D60" s="76"/>
      <c r="E60" s="229"/>
      <c r="F60" s="228"/>
      <c r="G60" s="228"/>
      <c r="H60" s="228"/>
      <c r="I60" s="19" t="str">
        <f t="shared" si="1"/>
        <v/>
      </c>
      <c r="J60" s="19" t="str">
        <f t="shared" si="2"/>
        <v/>
      </c>
      <c r="K60" s="416" t="str">
        <f t="shared" si="3"/>
        <v/>
      </c>
      <c r="L60" s="69" t="str">
        <f t="shared" si="4"/>
        <v/>
      </c>
      <c r="M60" s="417" t="str">
        <f t="shared" si="5"/>
        <v/>
      </c>
      <c r="N60" s="69" t="str">
        <f t="shared" si="6"/>
        <v/>
      </c>
      <c r="O60" s="390" t="b">
        <f t="shared" si="7"/>
        <v>0</v>
      </c>
      <c r="P60" s="391">
        <f t="shared" si="8"/>
        <v>1</v>
      </c>
    </row>
    <row r="61" spans="1:16">
      <c r="A61" s="154">
        <v>52</v>
      </c>
      <c r="B61" s="7"/>
      <c r="C61" s="7"/>
      <c r="D61" s="76"/>
      <c r="E61" s="229"/>
      <c r="F61" s="228"/>
      <c r="G61" s="228"/>
      <c r="H61" s="228"/>
      <c r="I61" s="19" t="str">
        <f t="shared" si="1"/>
        <v/>
      </c>
      <c r="J61" s="19" t="str">
        <f t="shared" si="2"/>
        <v/>
      </c>
      <c r="K61" s="416" t="str">
        <f t="shared" si="3"/>
        <v/>
      </c>
      <c r="L61" s="69" t="str">
        <f t="shared" si="4"/>
        <v/>
      </c>
      <c r="M61" s="417" t="str">
        <f t="shared" si="5"/>
        <v/>
      </c>
      <c r="N61" s="69" t="str">
        <f t="shared" si="6"/>
        <v/>
      </c>
      <c r="O61" s="390" t="b">
        <f t="shared" si="7"/>
        <v>0</v>
      </c>
      <c r="P61" s="391">
        <f t="shared" si="8"/>
        <v>1</v>
      </c>
    </row>
    <row r="62" spans="1:16">
      <c r="A62" s="154">
        <v>53</v>
      </c>
      <c r="B62" s="7"/>
      <c r="C62" s="7"/>
      <c r="D62" s="76"/>
      <c r="E62" s="229"/>
      <c r="F62" s="228"/>
      <c r="G62" s="228"/>
      <c r="H62" s="228"/>
      <c r="I62" s="19" t="str">
        <f t="shared" si="1"/>
        <v/>
      </c>
      <c r="J62" s="19" t="str">
        <f t="shared" si="2"/>
        <v/>
      </c>
      <c r="K62" s="416" t="str">
        <f t="shared" si="3"/>
        <v/>
      </c>
      <c r="L62" s="69" t="str">
        <f t="shared" si="4"/>
        <v/>
      </c>
      <c r="M62" s="417" t="str">
        <f t="shared" si="5"/>
        <v/>
      </c>
      <c r="N62" s="69" t="str">
        <f t="shared" si="6"/>
        <v/>
      </c>
      <c r="O62" s="390" t="b">
        <f t="shared" si="7"/>
        <v>0</v>
      </c>
      <c r="P62" s="391">
        <f t="shared" si="8"/>
        <v>1</v>
      </c>
    </row>
    <row r="63" spans="1:16">
      <c r="A63" s="154">
        <v>54</v>
      </c>
      <c r="B63" s="7"/>
      <c r="C63" s="7"/>
      <c r="D63" s="76"/>
      <c r="E63" s="229"/>
      <c r="F63" s="228"/>
      <c r="G63" s="228"/>
      <c r="H63" s="228"/>
      <c r="I63" s="19" t="str">
        <f t="shared" si="1"/>
        <v/>
      </c>
      <c r="J63" s="19" t="str">
        <f t="shared" si="2"/>
        <v/>
      </c>
      <c r="K63" s="416" t="str">
        <f t="shared" si="3"/>
        <v/>
      </c>
      <c r="L63" s="69" t="str">
        <f t="shared" si="4"/>
        <v/>
      </c>
      <c r="M63" s="417" t="str">
        <f t="shared" si="5"/>
        <v/>
      </c>
      <c r="N63" s="69" t="str">
        <f t="shared" si="6"/>
        <v/>
      </c>
      <c r="O63" s="390" t="b">
        <f t="shared" si="7"/>
        <v>0</v>
      </c>
      <c r="P63" s="391">
        <f t="shared" si="8"/>
        <v>1</v>
      </c>
    </row>
    <row r="64" spans="1:16">
      <c r="A64" s="154">
        <v>55</v>
      </c>
      <c r="B64" s="7"/>
      <c r="C64" s="7"/>
      <c r="D64" s="76"/>
      <c r="E64" s="229"/>
      <c r="F64" s="228"/>
      <c r="G64" s="228"/>
      <c r="H64" s="228"/>
      <c r="I64" s="19" t="str">
        <f t="shared" si="1"/>
        <v/>
      </c>
      <c r="J64" s="19" t="str">
        <f t="shared" si="2"/>
        <v/>
      </c>
      <c r="K64" s="416" t="str">
        <f t="shared" si="3"/>
        <v/>
      </c>
      <c r="L64" s="69" t="str">
        <f t="shared" si="4"/>
        <v/>
      </c>
      <c r="M64" s="417" t="str">
        <f t="shared" si="5"/>
        <v/>
      </c>
      <c r="N64" s="69" t="str">
        <f t="shared" si="6"/>
        <v/>
      </c>
      <c r="O64" s="390" t="b">
        <f t="shared" si="7"/>
        <v>0</v>
      </c>
      <c r="P64" s="391">
        <f t="shared" si="8"/>
        <v>1</v>
      </c>
    </row>
    <row r="65" spans="1:16">
      <c r="A65" s="154">
        <v>56</v>
      </c>
      <c r="B65" s="7"/>
      <c r="C65" s="7"/>
      <c r="D65" s="76"/>
      <c r="E65" s="229"/>
      <c r="F65" s="228"/>
      <c r="G65" s="228"/>
      <c r="H65" s="228"/>
      <c r="I65" s="19" t="str">
        <f t="shared" si="1"/>
        <v/>
      </c>
      <c r="J65" s="19" t="str">
        <f t="shared" si="2"/>
        <v/>
      </c>
      <c r="K65" s="416" t="str">
        <f t="shared" si="3"/>
        <v/>
      </c>
      <c r="L65" s="69" t="str">
        <f t="shared" si="4"/>
        <v/>
      </c>
      <c r="M65" s="417" t="str">
        <f t="shared" si="5"/>
        <v/>
      </c>
      <c r="N65" s="69" t="str">
        <f t="shared" si="6"/>
        <v/>
      </c>
      <c r="O65" s="390" t="b">
        <f t="shared" si="7"/>
        <v>0</v>
      </c>
      <c r="P65" s="391">
        <f t="shared" si="8"/>
        <v>1</v>
      </c>
    </row>
    <row r="66" spans="1:16">
      <c r="A66" s="154">
        <v>57</v>
      </c>
      <c r="B66" s="7"/>
      <c r="C66" s="7"/>
      <c r="D66" s="76"/>
      <c r="E66" s="229"/>
      <c r="F66" s="228"/>
      <c r="G66" s="228"/>
      <c r="H66" s="228"/>
      <c r="I66" s="19" t="str">
        <f t="shared" si="1"/>
        <v/>
      </c>
      <c r="J66" s="19" t="str">
        <f t="shared" si="2"/>
        <v/>
      </c>
      <c r="K66" s="416" t="str">
        <f t="shared" si="3"/>
        <v/>
      </c>
      <c r="L66" s="69" t="str">
        <f t="shared" si="4"/>
        <v/>
      </c>
      <c r="M66" s="417" t="str">
        <f t="shared" si="5"/>
        <v/>
      </c>
      <c r="N66" s="69" t="str">
        <f t="shared" si="6"/>
        <v/>
      </c>
      <c r="O66" s="390" t="b">
        <f t="shared" si="7"/>
        <v>0</v>
      </c>
      <c r="P66" s="391">
        <f t="shared" si="8"/>
        <v>1</v>
      </c>
    </row>
    <row r="67" spans="1:16">
      <c r="A67" s="154">
        <v>58</v>
      </c>
      <c r="B67" s="7"/>
      <c r="C67" s="7"/>
      <c r="D67" s="76"/>
      <c r="E67" s="229"/>
      <c r="F67" s="228"/>
      <c r="G67" s="228"/>
      <c r="H67" s="228"/>
      <c r="I67" s="19" t="str">
        <f t="shared" si="1"/>
        <v/>
      </c>
      <c r="J67" s="19" t="str">
        <f t="shared" si="2"/>
        <v/>
      </c>
      <c r="K67" s="416" t="str">
        <f t="shared" si="3"/>
        <v/>
      </c>
      <c r="L67" s="69" t="str">
        <f t="shared" si="4"/>
        <v/>
      </c>
      <c r="M67" s="417" t="str">
        <f t="shared" si="5"/>
        <v/>
      </c>
      <c r="N67" s="69" t="str">
        <f t="shared" si="6"/>
        <v/>
      </c>
      <c r="O67" s="390" t="b">
        <f t="shared" si="7"/>
        <v>0</v>
      </c>
      <c r="P67" s="391">
        <f t="shared" si="8"/>
        <v>1</v>
      </c>
    </row>
    <row r="68" spans="1:16">
      <c r="A68" s="154">
        <v>59</v>
      </c>
      <c r="B68" s="7"/>
      <c r="C68" s="7"/>
      <c r="D68" s="76"/>
      <c r="E68" s="229"/>
      <c r="F68" s="228"/>
      <c r="G68" s="228"/>
      <c r="H68" s="228"/>
      <c r="I68" s="19" t="str">
        <f t="shared" si="1"/>
        <v/>
      </c>
      <c r="J68" s="19" t="str">
        <f t="shared" si="2"/>
        <v/>
      </c>
      <c r="K68" s="416" t="str">
        <f t="shared" si="3"/>
        <v/>
      </c>
      <c r="L68" s="69" t="str">
        <f t="shared" si="4"/>
        <v/>
      </c>
      <c r="M68" s="417" t="str">
        <f t="shared" si="5"/>
        <v/>
      </c>
      <c r="N68" s="69" t="str">
        <f t="shared" si="6"/>
        <v/>
      </c>
      <c r="O68" s="390" t="b">
        <f t="shared" si="7"/>
        <v>0</v>
      </c>
      <c r="P68" s="391">
        <f t="shared" si="8"/>
        <v>1</v>
      </c>
    </row>
    <row r="69" spans="1:16">
      <c r="A69" s="154">
        <v>60</v>
      </c>
      <c r="B69" s="7"/>
      <c r="C69" s="7"/>
      <c r="D69" s="76"/>
      <c r="E69" s="229"/>
      <c r="F69" s="228"/>
      <c r="G69" s="228"/>
      <c r="H69" s="228"/>
      <c r="I69" s="19" t="str">
        <f t="shared" si="1"/>
        <v/>
      </c>
      <c r="J69" s="19" t="str">
        <f t="shared" si="2"/>
        <v/>
      </c>
      <c r="K69" s="416" t="str">
        <f t="shared" si="3"/>
        <v/>
      </c>
      <c r="L69" s="69" t="str">
        <f t="shared" si="4"/>
        <v/>
      </c>
      <c r="M69" s="417" t="str">
        <f t="shared" si="5"/>
        <v/>
      </c>
      <c r="N69" s="69" t="str">
        <f t="shared" si="6"/>
        <v/>
      </c>
      <c r="O69" s="390" t="b">
        <f t="shared" si="7"/>
        <v>0</v>
      </c>
      <c r="P69" s="391">
        <f t="shared" si="8"/>
        <v>1</v>
      </c>
    </row>
    <row r="70" spans="1:16">
      <c r="A70" s="154">
        <v>61</v>
      </c>
      <c r="B70" s="7"/>
      <c r="C70" s="7"/>
      <c r="D70" s="76"/>
      <c r="E70" s="229"/>
      <c r="F70" s="228"/>
      <c r="G70" s="228"/>
      <c r="H70" s="228"/>
      <c r="I70" s="19" t="str">
        <f t="shared" si="1"/>
        <v/>
      </c>
      <c r="J70" s="19" t="str">
        <f t="shared" si="2"/>
        <v/>
      </c>
      <c r="K70" s="416" t="str">
        <f t="shared" si="3"/>
        <v/>
      </c>
      <c r="L70" s="69" t="str">
        <f t="shared" si="4"/>
        <v/>
      </c>
      <c r="M70" s="417" t="str">
        <f t="shared" si="5"/>
        <v/>
      </c>
      <c r="N70" s="69" t="str">
        <f t="shared" si="6"/>
        <v/>
      </c>
      <c r="O70" s="390" t="b">
        <f t="shared" si="7"/>
        <v>0</v>
      </c>
      <c r="P70" s="391">
        <f t="shared" si="8"/>
        <v>1</v>
      </c>
    </row>
    <row r="71" spans="1:16">
      <c r="A71" s="154">
        <v>62</v>
      </c>
      <c r="B71" s="7"/>
      <c r="C71" s="7"/>
      <c r="D71" s="76"/>
      <c r="E71" s="229"/>
      <c r="F71" s="228"/>
      <c r="G71" s="228"/>
      <c r="H71" s="228"/>
      <c r="I71" s="19" t="str">
        <f t="shared" si="1"/>
        <v/>
      </c>
      <c r="J71" s="19" t="str">
        <f t="shared" si="2"/>
        <v/>
      </c>
      <c r="K71" s="416" t="str">
        <f t="shared" si="3"/>
        <v/>
      </c>
      <c r="L71" s="69" t="str">
        <f t="shared" si="4"/>
        <v/>
      </c>
      <c r="M71" s="417" t="str">
        <f t="shared" si="5"/>
        <v/>
      </c>
      <c r="N71" s="69" t="str">
        <f t="shared" si="6"/>
        <v/>
      </c>
      <c r="O71" s="390" t="b">
        <f t="shared" si="7"/>
        <v>0</v>
      </c>
      <c r="P71" s="391">
        <f t="shared" si="8"/>
        <v>1</v>
      </c>
    </row>
    <row r="72" spans="1:16">
      <c r="A72" s="154">
        <v>63</v>
      </c>
      <c r="B72" s="7"/>
      <c r="C72" s="7"/>
      <c r="D72" s="76"/>
      <c r="E72" s="229"/>
      <c r="F72" s="228"/>
      <c r="G72" s="228"/>
      <c r="H72" s="228"/>
      <c r="I72" s="19" t="str">
        <f t="shared" si="1"/>
        <v/>
      </c>
      <c r="J72" s="19" t="str">
        <f t="shared" si="2"/>
        <v/>
      </c>
      <c r="K72" s="416" t="str">
        <f t="shared" si="3"/>
        <v/>
      </c>
      <c r="L72" s="69" t="str">
        <f t="shared" si="4"/>
        <v/>
      </c>
      <c r="M72" s="417" t="str">
        <f t="shared" si="5"/>
        <v/>
      </c>
      <c r="N72" s="69" t="str">
        <f t="shared" si="6"/>
        <v/>
      </c>
      <c r="O72" s="390" t="b">
        <f t="shared" si="7"/>
        <v>0</v>
      </c>
      <c r="P72" s="391">
        <f t="shared" si="8"/>
        <v>1</v>
      </c>
    </row>
    <row r="73" spans="1:16">
      <c r="A73" s="154">
        <v>64</v>
      </c>
      <c r="B73" s="7"/>
      <c r="C73" s="7"/>
      <c r="D73" s="76"/>
      <c r="E73" s="229"/>
      <c r="F73" s="228"/>
      <c r="G73" s="228"/>
      <c r="H73" s="228"/>
      <c r="I73" s="19" t="str">
        <f t="shared" si="1"/>
        <v/>
      </c>
      <c r="J73" s="19" t="str">
        <f t="shared" si="2"/>
        <v/>
      </c>
      <c r="K73" s="416" t="str">
        <f t="shared" si="3"/>
        <v/>
      </c>
      <c r="L73" s="69" t="str">
        <f t="shared" si="4"/>
        <v/>
      </c>
      <c r="M73" s="417" t="str">
        <f t="shared" si="5"/>
        <v/>
      </c>
      <c r="N73" s="69" t="str">
        <f t="shared" si="6"/>
        <v/>
      </c>
      <c r="O73" s="390" t="b">
        <f t="shared" si="7"/>
        <v>0</v>
      </c>
      <c r="P73" s="391">
        <f t="shared" si="8"/>
        <v>1</v>
      </c>
    </row>
    <row r="74" spans="1:16">
      <c r="A74" s="154">
        <v>65</v>
      </c>
      <c r="B74" s="7"/>
      <c r="C74" s="7"/>
      <c r="D74" s="76"/>
      <c r="E74" s="229"/>
      <c r="F74" s="228"/>
      <c r="G74" s="228"/>
      <c r="H74" s="228"/>
      <c r="I74" s="19" t="str">
        <f t="shared" ref="I74:I137" si="9">IF(OR($B74="",$C74="",$D74="",$E74="",$F74&lt;an_initial,$F74&gt;an_final,$O74=FALSE),"",IF($H74="",CS_STR_ALTE*$G74/P74,CS_STR_ALTE*$H74))</f>
        <v/>
      </c>
      <c r="J74" s="19" t="str">
        <f t="shared" ref="J74:J137" si="10">IF(OR($B74="",$C74="",$D74="",$E74="",$F74="",$F74&gt;an_final,$O74=FALSE),"",IF($H74="",CS_STR_ALTE*$G74/P74,CS_STR_ALTE*$H74))</f>
        <v/>
      </c>
      <c r="K74" s="416" t="str">
        <f t="shared" si="3"/>
        <v/>
      </c>
      <c r="L74" s="69" t="str">
        <f t="shared" si="4"/>
        <v/>
      </c>
      <c r="M74" s="417" t="str">
        <f t="shared" si="5"/>
        <v/>
      </c>
      <c r="N74" s="69" t="str">
        <f t="shared" si="6"/>
        <v/>
      </c>
      <c r="O74" s="390" t="b">
        <f t="shared" si="7"/>
        <v>0</v>
      </c>
      <c r="P74" s="391">
        <f t="shared" si="8"/>
        <v>1</v>
      </c>
    </row>
    <row r="75" spans="1:16">
      <c r="A75" s="154">
        <v>66</v>
      </c>
      <c r="B75" s="7"/>
      <c r="C75" s="7"/>
      <c r="D75" s="76"/>
      <c r="E75" s="229"/>
      <c r="F75" s="228"/>
      <c r="G75" s="228"/>
      <c r="H75" s="228"/>
      <c r="I75" s="19" t="str">
        <f t="shared" si="9"/>
        <v/>
      </c>
      <c r="J75" s="19" t="str">
        <f t="shared" si="10"/>
        <v/>
      </c>
      <c r="K75" s="416" t="str">
        <f t="shared" si="3"/>
        <v/>
      </c>
      <c r="L75" s="69" t="str">
        <f t="shared" si="4"/>
        <v/>
      </c>
      <c r="M75" s="417" t="str">
        <f t="shared" si="5"/>
        <v/>
      </c>
      <c r="N75" s="69" t="str">
        <f t="shared" si="6"/>
        <v/>
      </c>
      <c r="O75" s="390" t="b">
        <f t="shared" si="7"/>
        <v>0</v>
      </c>
      <c r="P75" s="391">
        <f t="shared" si="8"/>
        <v>1</v>
      </c>
    </row>
    <row r="76" spans="1:16">
      <c r="A76" s="154">
        <v>67</v>
      </c>
      <c r="B76" s="7"/>
      <c r="C76" s="7"/>
      <c r="D76" s="76"/>
      <c r="E76" s="229"/>
      <c r="F76" s="228"/>
      <c r="G76" s="228"/>
      <c r="H76" s="228"/>
      <c r="I76" s="19" t="str">
        <f t="shared" si="9"/>
        <v/>
      </c>
      <c r="J76" s="19" t="str">
        <f t="shared" si="10"/>
        <v/>
      </c>
      <c r="K76" s="416" t="str">
        <f t="shared" si="3"/>
        <v/>
      </c>
      <c r="L76" s="69" t="str">
        <f t="shared" si="4"/>
        <v/>
      </c>
      <c r="M76" s="417" t="str">
        <f t="shared" si="5"/>
        <v/>
      </c>
      <c r="N76" s="69" t="str">
        <f t="shared" si="6"/>
        <v/>
      </c>
      <c r="O76" s="390" t="b">
        <f t="shared" si="7"/>
        <v>0</v>
      </c>
      <c r="P76" s="391">
        <f t="shared" si="8"/>
        <v>1</v>
      </c>
    </row>
    <row r="77" spans="1:16">
      <c r="A77" s="154">
        <v>68</v>
      </c>
      <c r="B77" s="7"/>
      <c r="C77" s="7"/>
      <c r="D77" s="76"/>
      <c r="E77" s="229"/>
      <c r="F77" s="228"/>
      <c r="G77" s="228"/>
      <c r="H77" s="228"/>
      <c r="I77" s="19" t="str">
        <f t="shared" si="9"/>
        <v/>
      </c>
      <c r="J77" s="19" t="str">
        <f t="shared" si="10"/>
        <v/>
      </c>
      <c r="K77" s="416" t="str">
        <f t="shared" si="3"/>
        <v/>
      </c>
      <c r="L77" s="69" t="str">
        <f t="shared" si="4"/>
        <v/>
      </c>
      <c r="M77" s="417" t="str">
        <f t="shared" si="5"/>
        <v/>
      </c>
      <c r="N77" s="69" t="str">
        <f t="shared" si="6"/>
        <v/>
      </c>
      <c r="O77" s="390" t="b">
        <f t="shared" si="7"/>
        <v>0</v>
      </c>
      <c r="P77" s="391">
        <f t="shared" si="8"/>
        <v>1</v>
      </c>
    </row>
    <row r="78" spans="1:16">
      <c r="A78" s="154">
        <v>69</v>
      </c>
      <c r="B78" s="7"/>
      <c r="C78" s="7"/>
      <c r="D78" s="76"/>
      <c r="E78" s="229"/>
      <c r="F78" s="228"/>
      <c r="G78" s="228"/>
      <c r="H78" s="228"/>
      <c r="I78" s="19" t="str">
        <f t="shared" si="9"/>
        <v/>
      </c>
      <c r="J78" s="19" t="str">
        <f t="shared" si="10"/>
        <v/>
      </c>
      <c r="K78" s="416" t="str">
        <f t="shared" si="3"/>
        <v/>
      </c>
      <c r="L78" s="69" t="str">
        <f t="shared" si="4"/>
        <v/>
      </c>
      <c r="M78" s="417" t="str">
        <f t="shared" si="5"/>
        <v/>
      </c>
      <c r="N78" s="69" t="str">
        <f t="shared" si="6"/>
        <v/>
      </c>
      <c r="O78" s="390" t="b">
        <f t="shared" si="7"/>
        <v>0</v>
      </c>
      <c r="P78" s="391">
        <f t="shared" si="8"/>
        <v>1</v>
      </c>
    </row>
    <row r="79" spans="1:16">
      <c r="A79" s="154">
        <v>70</v>
      </c>
      <c r="B79" s="7"/>
      <c r="C79" s="7"/>
      <c r="D79" s="76"/>
      <c r="E79" s="229"/>
      <c r="F79" s="228"/>
      <c r="G79" s="228"/>
      <c r="H79" s="228"/>
      <c r="I79" s="19" t="str">
        <f t="shared" si="9"/>
        <v/>
      </c>
      <c r="J79" s="19" t="str">
        <f t="shared" si="10"/>
        <v/>
      </c>
      <c r="K79" s="416" t="str">
        <f t="shared" si="3"/>
        <v/>
      </c>
      <c r="L79" s="69" t="str">
        <f t="shared" si="4"/>
        <v/>
      </c>
      <c r="M79" s="417" t="str">
        <f t="shared" si="5"/>
        <v/>
      </c>
      <c r="N79" s="69" t="str">
        <f t="shared" si="6"/>
        <v/>
      </c>
      <c r="O79" s="390" t="b">
        <f t="shared" si="7"/>
        <v>0</v>
      </c>
      <c r="P79" s="391">
        <f t="shared" si="8"/>
        <v>1</v>
      </c>
    </row>
    <row r="80" spans="1:16">
      <c r="A80" s="154">
        <v>71</v>
      </c>
      <c r="B80" s="7"/>
      <c r="C80" s="7"/>
      <c r="D80" s="76"/>
      <c r="E80" s="229"/>
      <c r="F80" s="228"/>
      <c r="G80" s="228"/>
      <c r="H80" s="228"/>
      <c r="I80" s="19" t="str">
        <f t="shared" si="9"/>
        <v/>
      </c>
      <c r="J80" s="19" t="str">
        <f t="shared" si="10"/>
        <v/>
      </c>
      <c r="K80" s="416" t="str">
        <f t="shared" si="3"/>
        <v/>
      </c>
      <c r="L80" s="69" t="str">
        <f t="shared" si="4"/>
        <v/>
      </c>
      <c r="M80" s="417" t="str">
        <f t="shared" si="5"/>
        <v/>
      </c>
      <c r="N80" s="69" t="str">
        <f t="shared" si="6"/>
        <v/>
      </c>
      <c r="O80" s="390" t="b">
        <f t="shared" si="7"/>
        <v>0</v>
      </c>
      <c r="P80" s="391">
        <f t="shared" si="8"/>
        <v>1</v>
      </c>
    </row>
    <row r="81" spans="1:16">
      <c r="A81" s="154">
        <v>72</v>
      </c>
      <c r="B81" s="7"/>
      <c r="C81" s="7"/>
      <c r="D81" s="76"/>
      <c r="E81" s="229"/>
      <c r="F81" s="228"/>
      <c r="G81" s="228"/>
      <c r="H81" s="228"/>
      <c r="I81" s="19" t="str">
        <f t="shared" si="9"/>
        <v/>
      </c>
      <c r="J81" s="19" t="str">
        <f t="shared" si="10"/>
        <v/>
      </c>
      <c r="K81" s="416" t="str">
        <f t="shared" si="3"/>
        <v/>
      </c>
      <c r="L81" s="69" t="str">
        <f t="shared" si="4"/>
        <v/>
      </c>
      <c r="M81" s="417" t="str">
        <f t="shared" si="5"/>
        <v/>
      </c>
      <c r="N81" s="69" t="str">
        <f t="shared" si="6"/>
        <v/>
      </c>
      <c r="O81" s="390" t="b">
        <f t="shared" si="7"/>
        <v>0</v>
      </c>
      <c r="P81" s="391">
        <f t="shared" si="8"/>
        <v>1</v>
      </c>
    </row>
    <row r="82" spans="1:16">
      <c r="A82" s="154">
        <v>73</v>
      </c>
      <c r="B82" s="7"/>
      <c r="C82" s="7"/>
      <c r="D82" s="76"/>
      <c r="E82" s="229"/>
      <c r="F82" s="228"/>
      <c r="G82" s="228"/>
      <c r="H82" s="228"/>
      <c r="I82" s="19" t="str">
        <f t="shared" si="9"/>
        <v/>
      </c>
      <c r="J82" s="19" t="str">
        <f t="shared" si="10"/>
        <v/>
      </c>
      <c r="K82" s="416" t="str">
        <f t="shared" si="3"/>
        <v/>
      </c>
      <c r="L82" s="69" t="str">
        <f t="shared" si="4"/>
        <v/>
      </c>
      <c r="M82" s="417" t="str">
        <f t="shared" si="5"/>
        <v/>
      </c>
      <c r="N82" s="69" t="str">
        <f t="shared" si="6"/>
        <v/>
      </c>
      <c r="O82" s="390" t="b">
        <f t="shared" si="7"/>
        <v>0</v>
      </c>
      <c r="P82" s="391">
        <f t="shared" si="8"/>
        <v>1</v>
      </c>
    </row>
    <row r="83" spans="1:16">
      <c r="A83" s="154">
        <v>74</v>
      </c>
      <c r="B83" s="7"/>
      <c r="C83" s="7"/>
      <c r="D83" s="76"/>
      <c r="E83" s="229"/>
      <c r="F83" s="228"/>
      <c r="G83" s="228"/>
      <c r="H83" s="228"/>
      <c r="I83" s="19" t="str">
        <f t="shared" si="9"/>
        <v/>
      </c>
      <c r="J83" s="19" t="str">
        <f t="shared" si="10"/>
        <v/>
      </c>
      <c r="K83" s="416" t="str">
        <f t="shared" si="3"/>
        <v/>
      </c>
      <c r="L83" s="69" t="str">
        <f t="shared" si="4"/>
        <v/>
      </c>
      <c r="M83" s="417" t="str">
        <f t="shared" si="5"/>
        <v/>
      </c>
      <c r="N83" s="69" t="str">
        <f t="shared" si="6"/>
        <v/>
      </c>
      <c r="O83" s="390" t="b">
        <f t="shared" si="7"/>
        <v>0</v>
      </c>
      <c r="P83" s="391">
        <f t="shared" si="8"/>
        <v>1</v>
      </c>
    </row>
    <row r="84" spans="1:16">
      <c r="A84" s="154">
        <v>75</v>
      </c>
      <c r="B84" s="7"/>
      <c r="C84" s="7"/>
      <c r="D84" s="76"/>
      <c r="E84" s="229"/>
      <c r="F84" s="228"/>
      <c r="G84" s="228"/>
      <c r="H84" s="228"/>
      <c r="I84" s="19" t="str">
        <f t="shared" si="9"/>
        <v/>
      </c>
      <c r="J84" s="19" t="str">
        <f t="shared" si="10"/>
        <v/>
      </c>
      <c r="K84" s="416" t="str">
        <f t="shared" si="3"/>
        <v/>
      </c>
      <c r="L84" s="69" t="str">
        <f t="shared" si="4"/>
        <v/>
      </c>
      <c r="M84" s="417" t="str">
        <f t="shared" si="5"/>
        <v/>
      </c>
      <c r="N84" s="69" t="str">
        <f t="shared" si="6"/>
        <v/>
      </c>
      <c r="O84" s="390" t="b">
        <f t="shared" si="7"/>
        <v>0</v>
      </c>
      <c r="P84" s="391">
        <f t="shared" si="8"/>
        <v>1</v>
      </c>
    </row>
    <row r="85" spans="1:16">
      <c r="A85" s="154">
        <v>76</v>
      </c>
      <c r="B85" s="7"/>
      <c r="C85" s="7"/>
      <c r="D85" s="76"/>
      <c r="E85" s="229"/>
      <c r="F85" s="228"/>
      <c r="G85" s="228"/>
      <c r="H85" s="228"/>
      <c r="I85" s="19" t="str">
        <f t="shared" si="9"/>
        <v/>
      </c>
      <c r="J85" s="19" t="str">
        <f t="shared" si="10"/>
        <v/>
      </c>
      <c r="K85" s="416" t="str">
        <f t="shared" si="3"/>
        <v/>
      </c>
      <c r="L85" s="69" t="str">
        <f t="shared" si="4"/>
        <v/>
      </c>
      <c r="M85" s="417" t="str">
        <f t="shared" si="5"/>
        <v/>
      </c>
      <c r="N85" s="69" t="str">
        <f t="shared" si="6"/>
        <v/>
      </c>
      <c r="O85" s="390" t="b">
        <f t="shared" si="7"/>
        <v>0</v>
      </c>
      <c r="P85" s="391">
        <f t="shared" si="8"/>
        <v>1</v>
      </c>
    </row>
    <row r="86" spans="1:16">
      <c r="A86" s="154">
        <v>77</v>
      </c>
      <c r="B86" s="7"/>
      <c r="C86" s="7"/>
      <c r="D86" s="76"/>
      <c r="E86" s="229"/>
      <c r="F86" s="228"/>
      <c r="G86" s="228"/>
      <c r="H86" s="228"/>
      <c r="I86" s="19" t="str">
        <f t="shared" si="9"/>
        <v/>
      </c>
      <c r="J86" s="19" t="str">
        <f t="shared" si="10"/>
        <v/>
      </c>
      <c r="K86" s="416" t="str">
        <f t="shared" si="3"/>
        <v/>
      </c>
      <c r="L86" s="69" t="str">
        <f t="shared" si="4"/>
        <v/>
      </c>
      <c r="M86" s="417" t="str">
        <f t="shared" si="5"/>
        <v/>
      </c>
      <c r="N86" s="69" t="str">
        <f t="shared" si="6"/>
        <v/>
      </c>
      <c r="O86" s="390" t="b">
        <f t="shared" si="7"/>
        <v>0</v>
      </c>
      <c r="P86" s="391">
        <f t="shared" si="8"/>
        <v>1</v>
      </c>
    </row>
    <row r="87" spans="1:16">
      <c r="A87" s="154">
        <v>78</v>
      </c>
      <c r="B87" s="7"/>
      <c r="C87" s="7"/>
      <c r="D87" s="76"/>
      <c r="E87" s="229"/>
      <c r="F87" s="228"/>
      <c r="G87" s="228"/>
      <c r="H87" s="228"/>
      <c r="I87" s="19" t="str">
        <f t="shared" si="9"/>
        <v/>
      </c>
      <c r="J87" s="19" t="str">
        <f t="shared" si="10"/>
        <v/>
      </c>
      <c r="K87" s="416" t="str">
        <f t="shared" si="3"/>
        <v/>
      </c>
      <c r="L87" s="69" t="str">
        <f t="shared" si="4"/>
        <v/>
      </c>
      <c r="M87" s="417" t="str">
        <f t="shared" si="5"/>
        <v/>
      </c>
      <c r="N87" s="69" t="str">
        <f t="shared" si="6"/>
        <v/>
      </c>
      <c r="O87" s="390" t="b">
        <f t="shared" si="7"/>
        <v>0</v>
      </c>
      <c r="P87" s="391">
        <f t="shared" si="8"/>
        <v>1</v>
      </c>
    </row>
    <row r="88" spans="1:16">
      <c r="A88" s="154">
        <v>79</v>
      </c>
      <c r="B88" s="7"/>
      <c r="C88" s="7"/>
      <c r="D88" s="76"/>
      <c r="E88" s="229"/>
      <c r="F88" s="228"/>
      <c r="G88" s="228"/>
      <c r="H88" s="228"/>
      <c r="I88" s="19" t="str">
        <f t="shared" si="9"/>
        <v/>
      </c>
      <c r="J88" s="19" t="str">
        <f t="shared" si="10"/>
        <v/>
      </c>
      <c r="K88" s="416" t="str">
        <f t="shared" si="3"/>
        <v/>
      </c>
      <c r="L88" s="69" t="str">
        <f t="shared" si="4"/>
        <v/>
      </c>
      <c r="M88" s="417" t="str">
        <f t="shared" si="5"/>
        <v/>
      </c>
      <c r="N88" s="69" t="str">
        <f t="shared" si="6"/>
        <v/>
      </c>
      <c r="O88" s="390" t="b">
        <f t="shared" si="7"/>
        <v>0</v>
      </c>
      <c r="P88" s="391">
        <f t="shared" si="8"/>
        <v>1</v>
      </c>
    </row>
    <row r="89" spans="1:16">
      <c r="A89" s="154">
        <v>80</v>
      </c>
      <c r="B89" s="7"/>
      <c r="C89" s="7"/>
      <c r="D89" s="76"/>
      <c r="E89" s="229"/>
      <c r="F89" s="228"/>
      <c r="G89" s="228"/>
      <c r="H89" s="228"/>
      <c r="I89" s="19" t="str">
        <f t="shared" si="9"/>
        <v/>
      </c>
      <c r="J89" s="19" t="str">
        <f t="shared" si="10"/>
        <v/>
      </c>
      <c r="K89" s="416" t="str">
        <f t="shared" si="3"/>
        <v/>
      </c>
      <c r="L89" s="69" t="str">
        <f t="shared" si="4"/>
        <v/>
      </c>
      <c r="M89" s="417" t="str">
        <f t="shared" si="5"/>
        <v/>
      </c>
      <c r="N89" s="69" t="str">
        <f t="shared" si="6"/>
        <v/>
      </c>
      <c r="O89" s="390" t="b">
        <f t="shared" si="7"/>
        <v>0</v>
      </c>
      <c r="P89" s="391">
        <f t="shared" si="8"/>
        <v>1</v>
      </c>
    </row>
    <row r="90" spans="1:16">
      <c r="A90" s="154">
        <v>81</v>
      </c>
      <c r="B90" s="7"/>
      <c r="C90" s="7"/>
      <c r="D90" s="76"/>
      <c r="E90" s="229"/>
      <c r="F90" s="228"/>
      <c r="G90" s="228"/>
      <c r="H90" s="228"/>
      <c r="I90" s="19" t="str">
        <f t="shared" si="9"/>
        <v/>
      </c>
      <c r="J90" s="19" t="str">
        <f t="shared" si="10"/>
        <v/>
      </c>
      <c r="K90" s="416" t="str">
        <f t="shared" si="3"/>
        <v/>
      </c>
      <c r="L90" s="69" t="str">
        <f t="shared" si="4"/>
        <v/>
      </c>
      <c r="M90" s="417" t="str">
        <f t="shared" si="5"/>
        <v/>
      </c>
      <c r="N90" s="69" t="str">
        <f t="shared" si="6"/>
        <v/>
      </c>
      <c r="O90" s="390" t="b">
        <f t="shared" si="7"/>
        <v>0</v>
      </c>
      <c r="P90" s="391">
        <f t="shared" si="8"/>
        <v>1</v>
      </c>
    </row>
    <row r="91" spans="1:16">
      <c r="A91" s="154">
        <v>82</v>
      </c>
      <c r="B91" s="7"/>
      <c r="C91" s="7"/>
      <c r="D91" s="76"/>
      <c r="E91" s="229"/>
      <c r="F91" s="228"/>
      <c r="G91" s="228"/>
      <c r="H91" s="228"/>
      <c r="I91" s="19" t="str">
        <f t="shared" si="9"/>
        <v/>
      </c>
      <c r="J91" s="19" t="str">
        <f t="shared" si="10"/>
        <v/>
      </c>
      <c r="K91" s="416" t="str">
        <f t="shared" si="3"/>
        <v/>
      </c>
      <c r="L91" s="69" t="str">
        <f t="shared" si="4"/>
        <v/>
      </c>
      <c r="M91" s="417" t="str">
        <f t="shared" si="5"/>
        <v/>
      </c>
      <c r="N91" s="69" t="str">
        <f t="shared" si="6"/>
        <v/>
      </c>
      <c r="O91" s="390" t="b">
        <f t="shared" si="7"/>
        <v>0</v>
      </c>
      <c r="P91" s="391">
        <f t="shared" si="8"/>
        <v>1</v>
      </c>
    </row>
    <row r="92" spans="1:16">
      <c r="A92" s="154">
        <v>83</v>
      </c>
      <c r="B92" s="7"/>
      <c r="C92" s="7"/>
      <c r="D92" s="76"/>
      <c r="E92" s="229"/>
      <c r="F92" s="228"/>
      <c r="G92" s="228"/>
      <c r="H92" s="228"/>
      <c r="I92" s="19" t="str">
        <f t="shared" si="9"/>
        <v/>
      </c>
      <c r="J92" s="19" t="str">
        <f t="shared" si="10"/>
        <v/>
      </c>
      <c r="K92" s="416" t="str">
        <f t="shared" si="3"/>
        <v/>
      </c>
      <c r="L92" s="69" t="str">
        <f t="shared" si="4"/>
        <v/>
      </c>
      <c r="M92" s="417" t="str">
        <f t="shared" si="5"/>
        <v/>
      </c>
      <c r="N92" s="69" t="str">
        <f t="shared" si="6"/>
        <v/>
      </c>
      <c r="O92" s="390" t="b">
        <f t="shared" si="7"/>
        <v>0</v>
      </c>
      <c r="P92" s="391">
        <f t="shared" si="8"/>
        <v>1</v>
      </c>
    </row>
    <row r="93" spans="1:16">
      <c r="A93" s="154">
        <v>84</v>
      </c>
      <c r="B93" s="7"/>
      <c r="C93" s="7"/>
      <c r="D93" s="76"/>
      <c r="E93" s="229"/>
      <c r="F93" s="228"/>
      <c r="G93" s="228"/>
      <c r="H93" s="228"/>
      <c r="I93" s="19" t="str">
        <f t="shared" si="9"/>
        <v/>
      </c>
      <c r="J93" s="19" t="str">
        <f t="shared" si="10"/>
        <v/>
      </c>
      <c r="K93" s="416" t="str">
        <f t="shared" si="3"/>
        <v/>
      </c>
      <c r="L93" s="69" t="str">
        <f t="shared" si="4"/>
        <v/>
      </c>
      <c r="M93" s="417" t="str">
        <f t="shared" si="5"/>
        <v/>
      </c>
      <c r="N93" s="69" t="str">
        <f t="shared" si="6"/>
        <v/>
      </c>
      <c r="O93" s="390" t="b">
        <f t="shared" si="7"/>
        <v>0</v>
      </c>
      <c r="P93" s="391">
        <f t="shared" si="8"/>
        <v>1</v>
      </c>
    </row>
    <row r="94" spans="1:16">
      <c r="A94" s="154">
        <v>85</v>
      </c>
      <c r="B94" s="7"/>
      <c r="C94" s="7"/>
      <c r="D94" s="76"/>
      <c r="E94" s="229"/>
      <c r="F94" s="228"/>
      <c r="G94" s="228"/>
      <c r="H94" s="228"/>
      <c r="I94" s="19" t="str">
        <f t="shared" si="9"/>
        <v/>
      </c>
      <c r="J94" s="19" t="str">
        <f t="shared" si="10"/>
        <v/>
      </c>
      <c r="K94" s="416" t="str">
        <f t="shared" si="3"/>
        <v/>
      </c>
      <c r="L94" s="69" t="str">
        <f t="shared" si="4"/>
        <v/>
      </c>
      <c r="M94" s="417" t="str">
        <f t="shared" si="5"/>
        <v/>
      </c>
      <c r="N94" s="69" t="str">
        <f t="shared" si="6"/>
        <v/>
      </c>
      <c r="O94" s="390" t="b">
        <f t="shared" si="7"/>
        <v>0</v>
      </c>
      <c r="P94" s="391">
        <f t="shared" si="8"/>
        <v>1</v>
      </c>
    </row>
    <row r="95" spans="1:16">
      <c r="A95" s="154">
        <v>86</v>
      </c>
      <c r="B95" s="7"/>
      <c r="C95" s="7"/>
      <c r="D95" s="76"/>
      <c r="E95" s="229"/>
      <c r="F95" s="228"/>
      <c r="G95" s="228"/>
      <c r="H95" s="228"/>
      <c r="I95" s="19" t="str">
        <f t="shared" si="9"/>
        <v/>
      </c>
      <c r="J95" s="19" t="str">
        <f t="shared" si="10"/>
        <v/>
      </c>
      <c r="K95" s="416" t="str">
        <f t="shared" si="3"/>
        <v/>
      </c>
      <c r="L95" s="69" t="str">
        <f t="shared" si="4"/>
        <v/>
      </c>
      <c r="M95" s="417" t="str">
        <f t="shared" si="5"/>
        <v/>
      </c>
      <c r="N95" s="69" t="str">
        <f t="shared" si="6"/>
        <v/>
      </c>
      <c r="O95" s="390" t="b">
        <f t="shared" si="7"/>
        <v>0</v>
      </c>
      <c r="P95" s="391">
        <f t="shared" si="8"/>
        <v>1</v>
      </c>
    </row>
    <row r="96" spans="1:16">
      <c r="A96" s="154">
        <v>87</v>
      </c>
      <c r="B96" s="7"/>
      <c r="C96" s="7"/>
      <c r="D96" s="76"/>
      <c r="E96" s="229"/>
      <c r="F96" s="228"/>
      <c r="G96" s="228"/>
      <c r="H96" s="228"/>
      <c r="I96" s="19" t="str">
        <f t="shared" si="9"/>
        <v/>
      </c>
      <c r="J96" s="19" t="str">
        <f t="shared" si="10"/>
        <v/>
      </c>
      <c r="K96" s="416" t="str">
        <f t="shared" si="3"/>
        <v/>
      </c>
      <c r="L96" s="69" t="str">
        <f t="shared" si="4"/>
        <v/>
      </c>
      <c r="M96" s="417" t="str">
        <f t="shared" si="5"/>
        <v/>
      </c>
      <c r="N96" s="69" t="str">
        <f t="shared" si="6"/>
        <v/>
      </c>
      <c r="O96" s="390" t="b">
        <f t="shared" si="7"/>
        <v>0</v>
      </c>
      <c r="P96" s="391">
        <f t="shared" si="8"/>
        <v>1</v>
      </c>
    </row>
    <row r="97" spans="1:16">
      <c r="A97" s="154">
        <v>88</v>
      </c>
      <c r="B97" s="7"/>
      <c r="C97" s="7"/>
      <c r="D97" s="76"/>
      <c r="E97" s="229"/>
      <c r="F97" s="228"/>
      <c r="G97" s="228"/>
      <c r="H97" s="228"/>
      <c r="I97" s="19" t="str">
        <f t="shared" si="9"/>
        <v/>
      </c>
      <c r="J97" s="19" t="str">
        <f t="shared" si="10"/>
        <v/>
      </c>
      <c r="K97" s="416" t="str">
        <f t="shared" si="3"/>
        <v/>
      </c>
      <c r="L97" s="69" t="str">
        <f t="shared" si="4"/>
        <v/>
      </c>
      <c r="M97" s="417" t="str">
        <f t="shared" si="5"/>
        <v/>
      </c>
      <c r="N97" s="69" t="str">
        <f t="shared" si="6"/>
        <v/>
      </c>
      <c r="O97" s="390" t="b">
        <f t="shared" si="7"/>
        <v>0</v>
      </c>
      <c r="P97" s="391">
        <f t="shared" si="8"/>
        <v>1</v>
      </c>
    </row>
    <row r="98" spans="1:16">
      <c r="A98" s="154">
        <v>89</v>
      </c>
      <c r="B98" s="7"/>
      <c r="C98" s="7"/>
      <c r="D98" s="76"/>
      <c r="E98" s="229"/>
      <c r="F98" s="228"/>
      <c r="G98" s="228"/>
      <c r="H98" s="228"/>
      <c r="I98" s="19" t="str">
        <f t="shared" si="9"/>
        <v/>
      </c>
      <c r="J98" s="19" t="str">
        <f t="shared" si="10"/>
        <v/>
      </c>
      <c r="K98" s="416" t="str">
        <f t="shared" si="3"/>
        <v/>
      </c>
      <c r="L98" s="69" t="str">
        <f t="shared" si="4"/>
        <v/>
      </c>
      <c r="M98" s="417" t="str">
        <f t="shared" si="5"/>
        <v/>
      </c>
      <c r="N98" s="69" t="str">
        <f t="shared" si="6"/>
        <v/>
      </c>
      <c r="O98" s="390" t="b">
        <f t="shared" si="7"/>
        <v>0</v>
      </c>
      <c r="P98" s="391">
        <f t="shared" si="8"/>
        <v>1</v>
      </c>
    </row>
    <row r="99" spans="1:16">
      <c r="A99" s="154">
        <v>90</v>
      </c>
      <c r="B99" s="7"/>
      <c r="C99" s="7"/>
      <c r="D99" s="76"/>
      <c r="E99" s="229"/>
      <c r="F99" s="228"/>
      <c r="G99" s="228"/>
      <c r="H99" s="228"/>
      <c r="I99" s="19" t="str">
        <f t="shared" si="9"/>
        <v/>
      </c>
      <c r="J99" s="19" t="str">
        <f t="shared" si="10"/>
        <v/>
      </c>
      <c r="K99" s="416" t="str">
        <f t="shared" si="3"/>
        <v/>
      </c>
      <c r="L99" s="69" t="str">
        <f t="shared" si="4"/>
        <v/>
      </c>
      <c r="M99" s="417" t="str">
        <f t="shared" si="5"/>
        <v/>
      </c>
      <c r="N99" s="69" t="str">
        <f t="shared" si="6"/>
        <v/>
      </c>
      <c r="O99" s="390" t="b">
        <f t="shared" si="7"/>
        <v>0</v>
      </c>
      <c r="P99" s="391">
        <f t="shared" si="8"/>
        <v>1</v>
      </c>
    </row>
    <row r="100" spans="1:16">
      <c r="A100" s="154">
        <v>91</v>
      </c>
      <c r="B100" s="7"/>
      <c r="C100" s="7"/>
      <c r="D100" s="76"/>
      <c r="E100" s="229"/>
      <c r="F100" s="228"/>
      <c r="G100" s="228"/>
      <c r="H100" s="228"/>
      <c r="I100" s="19" t="str">
        <f t="shared" si="9"/>
        <v/>
      </c>
      <c r="J100" s="19" t="str">
        <f t="shared" si="10"/>
        <v/>
      </c>
      <c r="K100" s="416" t="str">
        <f t="shared" si="3"/>
        <v/>
      </c>
      <c r="L100" s="69" t="str">
        <f t="shared" si="4"/>
        <v/>
      </c>
      <c r="M100" s="417" t="str">
        <f t="shared" ref="M100:M150" si="11">IF(OR($B100="",$C100="",$D100="",$E100="",$F100="",$F100&gt;an_final,$O100=FALSE),"",IF($H100="",$G100/P100,$H100))</f>
        <v/>
      </c>
      <c r="N100" s="69" t="str">
        <f t="shared" ref="N100:N150" si="12">IF(OR($B100="",$C100="",$D100="",$E100="",$F100="",$F100&lt;an_initial,$F100&gt;an_final,$O100=FALSE),"",IF($H100="",$G100/P100,$H100))</f>
        <v/>
      </c>
      <c r="O100" s="390" t="b">
        <f t="shared" si="7"/>
        <v>0</v>
      </c>
      <c r="P100" s="391">
        <f t="shared" ref="P100:P150" si="13">LEN(B100)-LEN(SUBSTITUTE(B100,",",""))+1</f>
        <v>1</v>
      </c>
    </row>
    <row r="101" spans="1:16">
      <c r="A101" s="154">
        <v>92</v>
      </c>
      <c r="B101" s="7"/>
      <c r="C101" s="7"/>
      <c r="D101" s="76"/>
      <c r="E101" s="229"/>
      <c r="F101" s="228"/>
      <c r="G101" s="228"/>
      <c r="H101" s="228"/>
      <c r="I101" s="19" t="str">
        <f t="shared" si="9"/>
        <v/>
      </c>
      <c r="J101" s="19" t="str">
        <f t="shared" si="10"/>
        <v/>
      </c>
      <c r="K101" s="416" t="str">
        <f t="shared" si="3"/>
        <v/>
      </c>
      <c r="L101" s="69" t="str">
        <f t="shared" si="4"/>
        <v/>
      </c>
      <c r="M101" s="417" t="str">
        <f t="shared" si="11"/>
        <v/>
      </c>
      <c r="N101" s="69" t="str">
        <f t="shared" si="12"/>
        <v/>
      </c>
      <c r="O101" s="390" t="b">
        <f t="shared" si="7"/>
        <v>0</v>
      </c>
      <c r="P101" s="391">
        <f t="shared" si="13"/>
        <v>1</v>
      </c>
    </row>
    <row r="102" spans="1:16">
      <c r="A102" s="154">
        <v>93</v>
      </c>
      <c r="B102" s="7"/>
      <c r="C102" s="7"/>
      <c r="D102" s="76"/>
      <c r="E102" s="229"/>
      <c r="F102" s="228"/>
      <c r="G102" s="228"/>
      <c r="H102" s="228"/>
      <c r="I102" s="19" t="str">
        <f t="shared" si="9"/>
        <v/>
      </c>
      <c r="J102" s="19" t="str">
        <f t="shared" si="10"/>
        <v/>
      </c>
      <c r="K102" s="416" t="str">
        <f t="shared" si="3"/>
        <v/>
      </c>
      <c r="L102" s="69" t="str">
        <f t="shared" si="4"/>
        <v/>
      </c>
      <c r="M102" s="417" t="str">
        <f t="shared" si="11"/>
        <v/>
      </c>
      <c r="N102" s="69" t="str">
        <f t="shared" si="12"/>
        <v/>
      </c>
      <c r="O102" s="390" t="b">
        <f t="shared" si="7"/>
        <v>0</v>
      </c>
      <c r="P102" s="391">
        <f t="shared" si="13"/>
        <v>1</v>
      </c>
    </row>
    <row r="103" spans="1:16">
      <c r="A103" s="154">
        <v>94</v>
      </c>
      <c r="B103" s="7"/>
      <c r="C103" s="7"/>
      <c r="D103" s="76"/>
      <c r="E103" s="229"/>
      <c r="F103" s="228"/>
      <c r="G103" s="228"/>
      <c r="H103" s="228"/>
      <c r="I103" s="19" t="str">
        <f t="shared" si="9"/>
        <v/>
      </c>
      <c r="J103" s="19" t="str">
        <f t="shared" si="10"/>
        <v/>
      </c>
      <c r="K103" s="416" t="str">
        <f t="shared" si="3"/>
        <v/>
      </c>
      <c r="L103" s="69" t="str">
        <f t="shared" si="4"/>
        <v/>
      </c>
      <c r="M103" s="417" t="str">
        <f t="shared" si="11"/>
        <v/>
      </c>
      <c r="N103" s="69" t="str">
        <f t="shared" si="12"/>
        <v/>
      </c>
      <c r="O103" s="390" t="b">
        <f t="shared" si="7"/>
        <v>0</v>
      </c>
      <c r="P103" s="391">
        <f t="shared" si="13"/>
        <v>1</v>
      </c>
    </row>
    <row r="104" spans="1:16">
      <c r="A104" s="154">
        <v>95</v>
      </c>
      <c r="B104" s="7"/>
      <c r="C104" s="7"/>
      <c r="D104" s="76"/>
      <c r="E104" s="229"/>
      <c r="F104" s="228"/>
      <c r="G104" s="228"/>
      <c r="H104" s="228"/>
      <c r="I104" s="19" t="str">
        <f t="shared" si="9"/>
        <v/>
      </c>
      <c r="J104" s="19" t="str">
        <f t="shared" si="10"/>
        <v/>
      </c>
      <c r="K104" s="416" t="str">
        <f t="shared" si="3"/>
        <v/>
      </c>
      <c r="L104" s="69" t="str">
        <f t="shared" si="4"/>
        <v/>
      </c>
      <c r="M104" s="417" t="str">
        <f t="shared" si="11"/>
        <v/>
      </c>
      <c r="N104" s="69" t="str">
        <f t="shared" si="12"/>
        <v/>
      </c>
      <c r="O104" s="390" t="b">
        <f t="shared" si="7"/>
        <v>0</v>
      </c>
      <c r="P104" s="391">
        <f t="shared" si="13"/>
        <v>1</v>
      </c>
    </row>
    <row r="105" spans="1:16">
      <c r="A105" s="154">
        <v>96</v>
      </c>
      <c r="B105" s="7"/>
      <c r="C105" s="7"/>
      <c r="D105" s="76"/>
      <c r="E105" s="229"/>
      <c r="F105" s="228"/>
      <c r="G105" s="228"/>
      <c r="H105" s="228"/>
      <c r="I105" s="19" t="str">
        <f t="shared" si="9"/>
        <v/>
      </c>
      <c r="J105" s="19" t="str">
        <f t="shared" si="10"/>
        <v/>
      </c>
      <c r="K105" s="416" t="str">
        <f t="shared" si="3"/>
        <v/>
      </c>
      <c r="L105" s="69" t="str">
        <f t="shared" si="4"/>
        <v/>
      </c>
      <c r="M105" s="417" t="str">
        <f t="shared" si="11"/>
        <v/>
      </c>
      <c r="N105" s="69" t="str">
        <f t="shared" si="12"/>
        <v/>
      </c>
      <c r="O105" s="390" t="b">
        <f t="shared" si="7"/>
        <v>0</v>
      </c>
      <c r="P105" s="391">
        <f t="shared" si="13"/>
        <v>1</v>
      </c>
    </row>
    <row r="106" spans="1:16">
      <c r="A106" s="154">
        <v>97</v>
      </c>
      <c r="B106" s="7"/>
      <c r="C106" s="7"/>
      <c r="D106" s="76"/>
      <c r="E106" s="229"/>
      <c r="F106" s="228"/>
      <c r="G106" s="228"/>
      <c r="H106" s="228"/>
      <c r="I106" s="19" t="str">
        <f t="shared" si="9"/>
        <v/>
      </c>
      <c r="J106" s="19" t="str">
        <f t="shared" si="10"/>
        <v/>
      </c>
      <c r="K106" s="416" t="str">
        <f t="shared" si="3"/>
        <v/>
      </c>
      <c r="L106" s="69" t="str">
        <f t="shared" si="4"/>
        <v/>
      </c>
      <c r="M106" s="417" t="str">
        <f t="shared" si="11"/>
        <v/>
      </c>
      <c r="N106" s="69" t="str">
        <f t="shared" si="12"/>
        <v/>
      </c>
      <c r="O106" s="390" t="b">
        <f t="shared" si="7"/>
        <v>0</v>
      </c>
      <c r="P106" s="391">
        <f t="shared" si="13"/>
        <v>1</v>
      </c>
    </row>
    <row r="107" spans="1:16">
      <c r="A107" s="154">
        <v>98</v>
      </c>
      <c r="B107" s="7"/>
      <c r="C107" s="7"/>
      <c r="D107" s="76"/>
      <c r="E107" s="229"/>
      <c r="F107" s="228"/>
      <c r="G107" s="228"/>
      <c r="H107" s="228"/>
      <c r="I107" s="19" t="str">
        <f t="shared" si="9"/>
        <v/>
      </c>
      <c r="J107" s="19" t="str">
        <f t="shared" si="10"/>
        <v/>
      </c>
      <c r="K107" s="416" t="str">
        <f t="shared" si="3"/>
        <v/>
      </c>
      <c r="L107" s="69" t="str">
        <f t="shared" si="4"/>
        <v/>
      </c>
      <c r="M107" s="417" t="str">
        <f t="shared" si="11"/>
        <v/>
      </c>
      <c r="N107" s="69" t="str">
        <f t="shared" si="12"/>
        <v/>
      </c>
      <c r="O107" s="390" t="b">
        <f t="shared" si="7"/>
        <v>0</v>
      </c>
      <c r="P107" s="391">
        <f t="shared" si="13"/>
        <v>1</v>
      </c>
    </row>
    <row r="108" spans="1:16">
      <c r="A108" s="154">
        <v>99</v>
      </c>
      <c r="B108" s="7"/>
      <c r="C108" s="7"/>
      <c r="D108" s="76"/>
      <c r="E108" s="229"/>
      <c r="F108" s="228"/>
      <c r="G108" s="228"/>
      <c r="H108" s="228"/>
      <c r="I108" s="19" t="str">
        <f t="shared" si="9"/>
        <v/>
      </c>
      <c r="J108" s="19" t="str">
        <f t="shared" si="10"/>
        <v/>
      </c>
      <c r="K108" s="416" t="str">
        <f t="shared" si="3"/>
        <v/>
      </c>
      <c r="L108" s="69" t="str">
        <f t="shared" si="4"/>
        <v/>
      </c>
      <c r="M108" s="417" t="str">
        <f t="shared" si="11"/>
        <v/>
      </c>
      <c r="N108" s="69" t="str">
        <f t="shared" si="12"/>
        <v/>
      </c>
      <c r="O108" s="390" t="b">
        <f t="shared" si="7"/>
        <v>0</v>
      </c>
      <c r="P108" s="391">
        <f t="shared" si="13"/>
        <v>1</v>
      </c>
    </row>
    <row r="109" spans="1:16">
      <c r="A109" s="154">
        <v>100</v>
      </c>
      <c r="B109" s="7"/>
      <c r="C109" s="7"/>
      <c r="D109" s="76"/>
      <c r="E109" s="229"/>
      <c r="F109" s="228"/>
      <c r="G109" s="228"/>
      <c r="H109" s="228"/>
      <c r="I109" s="19" t="str">
        <f t="shared" si="9"/>
        <v/>
      </c>
      <c r="J109" s="19" t="str">
        <f t="shared" si="10"/>
        <v/>
      </c>
      <c r="K109" s="416" t="str">
        <f t="shared" si="3"/>
        <v/>
      </c>
      <c r="L109" s="69" t="str">
        <f t="shared" si="4"/>
        <v/>
      </c>
      <c r="M109" s="417" t="str">
        <f t="shared" si="11"/>
        <v/>
      </c>
      <c r="N109" s="69" t="str">
        <f t="shared" si="12"/>
        <v/>
      </c>
      <c r="O109" s="390" t="b">
        <f t="shared" si="7"/>
        <v>0</v>
      </c>
      <c r="P109" s="391">
        <f t="shared" si="13"/>
        <v>1</v>
      </c>
    </row>
    <row r="110" spans="1:16">
      <c r="A110" s="154">
        <v>101</v>
      </c>
      <c r="B110" s="7"/>
      <c r="C110" s="7"/>
      <c r="D110" s="76"/>
      <c r="E110" s="229"/>
      <c r="F110" s="228"/>
      <c r="G110" s="228"/>
      <c r="H110" s="228"/>
      <c r="I110" s="19" t="str">
        <f t="shared" si="9"/>
        <v/>
      </c>
      <c r="J110" s="19" t="str">
        <f t="shared" si="10"/>
        <v/>
      </c>
      <c r="K110" s="416" t="str">
        <f t="shared" si="3"/>
        <v/>
      </c>
      <c r="L110" s="69" t="str">
        <f t="shared" si="4"/>
        <v/>
      </c>
      <c r="M110" s="417" t="str">
        <f t="shared" si="11"/>
        <v/>
      </c>
      <c r="N110" s="69" t="str">
        <f t="shared" si="12"/>
        <v/>
      </c>
      <c r="O110" s="390" t="b">
        <f t="shared" si="7"/>
        <v>0</v>
      </c>
      <c r="P110" s="391">
        <f t="shared" si="13"/>
        <v>1</v>
      </c>
    </row>
    <row r="111" spans="1:16">
      <c r="A111" s="154">
        <v>102</v>
      </c>
      <c r="B111" s="7"/>
      <c r="C111" s="7"/>
      <c r="D111" s="76"/>
      <c r="E111" s="229"/>
      <c r="F111" s="228"/>
      <c r="G111" s="228"/>
      <c r="H111" s="228"/>
      <c r="I111" s="19" t="str">
        <f t="shared" si="9"/>
        <v/>
      </c>
      <c r="J111" s="19" t="str">
        <f t="shared" si="10"/>
        <v/>
      </c>
      <c r="K111" s="416" t="str">
        <f t="shared" si="3"/>
        <v/>
      </c>
      <c r="L111" s="69" t="str">
        <f t="shared" si="4"/>
        <v/>
      </c>
      <c r="M111" s="417" t="str">
        <f t="shared" si="11"/>
        <v/>
      </c>
      <c r="N111" s="69" t="str">
        <f t="shared" si="12"/>
        <v/>
      </c>
      <c r="O111" s="390" t="b">
        <f t="shared" si="7"/>
        <v>0</v>
      </c>
      <c r="P111" s="391">
        <f t="shared" si="13"/>
        <v>1</v>
      </c>
    </row>
    <row r="112" spans="1:16">
      <c r="A112" s="154">
        <v>103</v>
      </c>
      <c r="B112" s="7"/>
      <c r="C112" s="7"/>
      <c r="D112" s="76"/>
      <c r="E112" s="229"/>
      <c r="F112" s="228"/>
      <c r="G112" s="228"/>
      <c r="H112" s="228"/>
      <c r="I112" s="19" t="str">
        <f t="shared" si="9"/>
        <v/>
      </c>
      <c r="J112" s="19" t="str">
        <f t="shared" si="10"/>
        <v/>
      </c>
      <c r="K112" s="416" t="str">
        <f t="shared" si="3"/>
        <v/>
      </c>
      <c r="L112" s="69" t="str">
        <f t="shared" si="4"/>
        <v/>
      </c>
      <c r="M112" s="417" t="str">
        <f t="shared" si="11"/>
        <v/>
      </c>
      <c r="N112" s="69" t="str">
        <f t="shared" si="12"/>
        <v/>
      </c>
      <c r="O112" s="390" t="b">
        <f t="shared" si="7"/>
        <v>0</v>
      </c>
      <c r="P112" s="391">
        <f t="shared" si="13"/>
        <v>1</v>
      </c>
    </row>
    <row r="113" spans="1:16">
      <c r="A113" s="154">
        <v>104</v>
      </c>
      <c r="B113" s="7"/>
      <c r="C113" s="7"/>
      <c r="D113" s="76"/>
      <c r="E113" s="229"/>
      <c r="F113" s="228"/>
      <c r="G113" s="228"/>
      <c r="H113" s="228"/>
      <c r="I113" s="19" t="str">
        <f t="shared" si="9"/>
        <v/>
      </c>
      <c r="J113" s="19" t="str">
        <f t="shared" si="10"/>
        <v/>
      </c>
      <c r="K113" s="416" t="str">
        <f t="shared" si="3"/>
        <v/>
      </c>
      <c r="L113" s="69" t="str">
        <f t="shared" si="4"/>
        <v/>
      </c>
      <c r="M113" s="417" t="str">
        <f t="shared" si="11"/>
        <v/>
      </c>
      <c r="N113" s="69" t="str">
        <f t="shared" si="12"/>
        <v/>
      </c>
      <c r="O113" s="390" t="b">
        <f t="shared" si="7"/>
        <v>0</v>
      </c>
      <c r="P113" s="391">
        <f t="shared" si="13"/>
        <v>1</v>
      </c>
    </row>
    <row r="114" spans="1:16">
      <c r="A114" s="154">
        <v>105</v>
      </c>
      <c r="B114" s="7"/>
      <c r="C114" s="7"/>
      <c r="D114" s="76"/>
      <c r="E114" s="229"/>
      <c r="F114" s="228"/>
      <c r="G114" s="228"/>
      <c r="H114" s="228"/>
      <c r="I114" s="19" t="str">
        <f t="shared" si="9"/>
        <v/>
      </c>
      <c r="J114" s="19" t="str">
        <f t="shared" si="10"/>
        <v/>
      </c>
      <c r="K114" s="416" t="str">
        <f t="shared" si="3"/>
        <v/>
      </c>
      <c r="L114" s="69" t="str">
        <f t="shared" si="4"/>
        <v/>
      </c>
      <c r="M114" s="417" t="str">
        <f t="shared" si="11"/>
        <v/>
      </c>
      <c r="N114" s="69" t="str">
        <f t="shared" si="12"/>
        <v/>
      </c>
      <c r="O114" s="390" t="b">
        <f t="shared" si="7"/>
        <v>0</v>
      </c>
      <c r="P114" s="391">
        <f t="shared" si="13"/>
        <v>1</v>
      </c>
    </row>
    <row r="115" spans="1:16">
      <c r="A115" s="154">
        <v>106</v>
      </c>
      <c r="B115" s="7"/>
      <c r="C115" s="7"/>
      <c r="D115" s="76"/>
      <c r="E115" s="229"/>
      <c r="F115" s="228"/>
      <c r="G115" s="228"/>
      <c r="H115" s="228"/>
      <c r="I115" s="19" t="str">
        <f t="shared" si="9"/>
        <v/>
      </c>
      <c r="J115" s="19" t="str">
        <f t="shared" si="10"/>
        <v/>
      </c>
      <c r="K115" s="416" t="str">
        <f t="shared" si="3"/>
        <v/>
      </c>
      <c r="L115" s="69" t="str">
        <f t="shared" si="4"/>
        <v/>
      </c>
      <c r="M115" s="417" t="str">
        <f t="shared" si="11"/>
        <v/>
      </c>
      <c r="N115" s="69" t="str">
        <f t="shared" si="12"/>
        <v/>
      </c>
      <c r="O115" s="390" t="b">
        <f t="shared" si="7"/>
        <v>0</v>
      </c>
      <c r="P115" s="391">
        <f t="shared" si="13"/>
        <v>1</v>
      </c>
    </row>
    <row r="116" spans="1:16">
      <c r="A116" s="154">
        <v>107</v>
      </c>
      <c r="B116" s="7"/>
      <c r="C116" s="7"/>
      <c r="D116" s="76"/>
      <c r="E116" s="229"/>
      <c r="F116" s="228"/>
      <c r="G116" s="228"/>
      <c r="H116" s="228"/>
      <c r="I116" s="19" t="str">
        <f t="shared" si="9"/>
        <v/>
      </c>
      <c r="J116" s="19" t="str">
        <f t="shared" si="10"/>
        <v/>
      </c>
      <c r="K116" s="416" t="str">
        <f t="shared" si="3"/>
        <v/>
      </c>
      <c r="L116" s="69" t="str">
        <f t="shared" si="4"/>
        <v/>
      </c>
      <c r="M116" s="417" t="str">
        <f t="shared" si="11"/>
        <v/>
      </c>
      <c r="N116" s="69" t="str">
        <f t="shared" si="12"/>
        <v/>
      </c>
      <c r="O116" s="390" t="b">
        <f t="shared" si="7"/>
        <v>0</v>
      </c>
      <c r="P116" s="391">
        <f t="shared" si="13"/>
        <v>1</v>
      </c>
    </row>
    <row r="117" spans="1:16">
      <c r="A117" s="154">
        <v>108</v>
      </c>
      <c r="B117" s="7"/>
      <c r="C117" s="7"/>
      <c r="D117" s="76"/>
      <c r="E117" s="229"/>
      <c r="F117" s="228"/>
      <c r="G117" s="228"/>
      <c r="H117" s="228"/>
      <c r="I117" s="19" t="str">
        <f t="shared" si="9"/>
        <v/>
      </c>
      <c r="J117" s="19" t="str">
        <f t="shared" si="10"/>
        <v/>
      </c>
      <c r="K117" s="416" t="str">
        <f t="shared" si="3"/>
        <v/>
      </c>
      <c r="L117" s="69" t="str">
        <f t="shared" si="4"/>
        <v/>
      </c>
      <c r="M117" s="417" t="str">
        <f t="shared" si="11"/>
        <v/>
      </c>
      <c r="N117" s="69" t="str">
        <f t="shared" si="12"/>
        <v/>
      </c>
      <c r="O117" s="390" t="b">
        <f t="shared" si="7"/>
        <v>0</v>
      </c>
      <c r="P117" s="391">
        <f t="shared" si="13"/>
        <v>1</v>
      </c>
    </row>
    <row r="118" spans="1:16">
      <c r="A118" s="154">
        <v>109</v>
      </c>
      <c r="B118" s="7"/>
      <c r="C118" s="7"/>
      <c r="D118" s="76"/>
      <c r="E118" s="229"/>
      <c r="F118" s="228"/>
      <c r="G118" s="228"/>
      <c r="H118" s="228"/>
      <c r="I118" s="19" t="str">
        <f t="shared" si="9"/>
        <v/>
      </c>
      <c r="J118" s="19" t="str">
        <f t="shared" si="10"/>
        <v/>
      </c>
      <c r="K118" s="416" t="str">
        <f t="shared" si="3"/>
        <v/>
      </c>
      <c r="L118" s="69" t="str">
        <f t="shared" si="4"/>
        <v/>
      </c>
      <c r="M118" s="417" t="str">
        <f t="shared" si="11"/>
        <v/>
      </c>
      <c r="N118" s="69" t="str">
        <f t="shared" si="12"/>
        <v/>
      </c>
      <c r="O118" s="390" t="b">
        <f t="shared" si="7"/>
        <v>0</v>
      </c>
      <c r="P118" s="391">
        <f t="shared" si="13"/>
        <v>1</v>
      </c>
    </row>
    <row r="119" spans="1:16">
      <c r="A119" s="154">
        <v>110</v>
      </c>
      <c r="B119" s="7"/>
      <c r="C119" s="7"/>
      <c r="D119" s="76"/>
      <c r="E119" s="229"/>
      <c r="F119" s="228"/>
      <c r="G119" s="228"/>
      <c r="H119" s="228"/>
      <c r="I119" s="19" t="str">
        <f t="shared" si="9"/>
        <v/>
      </c>
      <c r="J119" s="19" t="str">
        <f t="shared" si="10"/>
        <v/>
      </c>
      <c r="K119" s="416" t="str">
        <f t="shared" si="3"/>
        <v/>
      </c>
      <c r="L119" s="69" t="str">
        <f t="shared" si="4"/>
        <v/>
      </c>
      <c r="M119" s="417" t="str">
        <f t="shared" si="11"/>
        <v/>
      </c>
      <c r="N119" s="69" t="str">
        <f t="shared" si="12"/>
        <v/>
      </c>
      <c r="O119" s="390" t="b">
        <f t="shared" si="7"/>
        <v>0</v>
      </c>
      <c r="P119" s="391">
        <f t="shared" si="13"/>
        <v>1</v>
      </c>
    </row>
    <row r="120" spans="1:16">
      <c r="A120" s="154">
        <v>111</v>
      </c>
      <c r="B120" s="7"/>
      <c r="C120" s="7"/>
      <c r="D120" s="76"/>
      <c r="E120" s="229"/>
      <c r="F120" s="228"/>
      <c r="G120" s="228"/>
      <c r="H120" s="228"/>
      <c r="I120" s="19" t="str">
        <f t="shared" si="9"/>
        <v/>
      </c>
      <c r="J120" s="19" t="str">
        <f t="shared" si="10"/>
        <v/>
      </c>
      <c r="K120" s="416" t="str">
        <f t="shared" si="3"/>
        <v/>
      </c>
      <c r="L120" s="69" t="str">
        <f t="shared" si="4"/>
        <v/>
      </c>
      <c r="M120" s="417" t="str">
        <f t="shared" si="11"/>
        <v/>
      </c>
      <c r="N120" s="69" t="str">
        <f t="shared" si="12"/>
        <v/>
      </c>
      <c r="O120" s="390" t="b">
        <f t="shared" si="7"/>
        <v>0</v>
      </c>
      <c r="P120" s="391">
        <f t="shared" si="13"/>
        <v>1</v>
      </c>
    </row>
    <row r="121" spans="1:16">
      <c r="A121" s="154">
        <v>112</v>
      </c>
      <c r="B121" s="7"/>
      <c r="C121" s="7"/>
      <c r="D121" s="76"/>
      <c r="E121" s="229"/>
      <c r="F121" s="228"/>
      <c r="G121" s="228"/>
      <c r="H121" s="228"/>
      <c r="I121" s="19" t="str">
        <f t="shared" si="9"/>
        <v/>
      </c>
      <c r="J121" s="19" t="str">
        <f t="shared" si="10"/>
        <v/>
      </c>
      <c r="K121" s="416" t="str">
        <f t="shared" si="3"/>
        <v/>
      </c>
      <c r="L121" s="69" t="str">
        <f t="shared" si="4"/>
        <v/>
      </c>
      <c r="M121" s="417" t="str">
        <f t="shared" si="11"/>
        <v/>
      </c>
      <c r="N121" s="69" t="str">
        <f t="shared" si="12"/>
        <v/>
      </c>
      <c r="O121" s="390" t="b">
        <f t="shared" si="7"/>
        <v>0</v>
      </c>
      <c r="P121" s="391">
        <f t="shared" si="13"/>
        <v>1</v>
      </c>
    </row>
    <row r="122" spans="1:16">
      <c r="A122" s="154">
        <v>113</v>
      </c>
      <c r="B122" s="7"/>
      <c r="C122" s="7"/>
      <c r="D122" s="76"/>
      <c r="E122" s="229"/>
      <c r="F122" s="228"/>
      <c r="G122" s="228"/>
      <c r="H122" s="228"/>
      <c r="I122" s="19" t="str">
        <f t="shared" si="9"/>
        <v/>
      </c>
      <c r="J122" s="19" t="str">
        <f t="shared" si="10"/>
        <v/>
      </c>
      <c r="K122" s="416" t="str">
        <f t="shared" si="3"/>
        <v/>
      </c>
      <c r="L122" s="69" t="str">
        <f t="shared" si="4"/>
        <v/>
      </c>
      <c r="M122" s="417" t="str">
        <f t="shared" si="11"/>
        <v/>
      </c>
      <c r="N122" s="69" t="str">
        <f t="shared" si="12"/>
        <v/>
      </c>
      <c r="O122" s="390" t="b">
        <f t="shared" si="7"/>
        <v>0</v>
      </c>
      <c r="P122" s="391">
        <f t="shared" si="13"/>
        <v>1</v>
      </c>
    </row>
    <row r="123" spans="1:16">
      <c r="A123" s="154">
        <v>114</v>
      </c>
      <c r="B123" s="7"/>
      <c r="C123" s="7"/>
      <c r="D123" s="76"/>
      <c r="E123" s="229"/>
      <c r="F123" s="228"/>
      <c r="G123" s="228"/>
      <c r="H123" s="228"/>
      <c r="I123" s="19" t="str">
        <f t="shared" si="9"/>
        <v/>
      </c>
      <c r="J123" s="19" t="str">
        <f t="shared" si="10"/>
        <v/>
      </c>
      <c r="K123" s="416" t="str">
        <f t="shared" si="3"/>
        <v/>
      </c>
      <c r="L123" s="69" t="str">
        <f t="shared" si="4"/>
        <v/>
      </c>
      <c r="M123" s="417" t="str">
        <f t="shared" si="11"/>
        <v/>
      </c>
      <c r="N123" s="69" t="str">
        <f t="shared" si="12"/>
        <v/>
      </c>
      <c r="O123" s="390" t="b">
        <f t="shared" si="7"/>
        <v>0</v>
      </c>
      <c r="P123" s="391">
        <f t="shared" si="13"/>
        <v>1</v>
      </c>
    </row>
    <row r="124" spans="1:16">
      <c r="A124" s="154">
        <v>115</v>
      </c>
      <c r="B124" s="7"/>
      <c r="C124" s="7"/>
      <c r="D124" s="76"/>
      <c r="E124" s="229"/>
      <c r="F124" s="228"/>
      <c r="G124" s="228"/>
      <c r="H124" s="228"/>
      <c r="I124" s="19" t="str">
        <f t="shared" si="9"/>
        <v/>
      </c>
      <c r="J124" s="19" t="str">
        <f t="shared" si="10"/>
        <v/>
      </c>
      <c r="K124" s="416" t="str">
        <f t="shared" si="3"/>
        <v/>
      </c>
      <c r="L124" s="69" t="str">
        <f t="shared" si="4"/>
        <v/>
      </c>
      <c r="M124" s="417" t="str">
        <f t="shared" si="11"/>
        <v/>
      </c>
      <c r="N124" s="69" t="str">
        <f t="shared" si="12"/>
        <v/>
      </c>
      <c r="O124" s="390" t="b">
        <f t="shared" si="7"/>
        <v>0</v>
      </c>
      <c r="P124" s="391">
        <f t="shared" si="13"/>
        <v>1</v>
      </c>
    </row>
    <row r="125" spans="1:16">
      <c r="A125" s="154">
        <v>116</v>
      </c>
      <c r="B125" s="7"/>
      <c r="C125" s="7"/>
      <c r="D125" s="76"/>
      <c r="E125" s="229"/>
      <c r="F125" s="228"/>
      <c r="G125" s="228"/>
      <c r="H125" s="228"/>
      <c r="I125" s="19" t="str">
        <f t="shared" si="9"/>
        <v/>
      </c>
      <c r="J125" s="19" t="str">
        <f t="shared" si="10"/>
        <v/>
      </c>
      <c r="K125" s="416" t="str">
        <f t="shared" si="3"/>
        <v/>
      </c>
      <c r="L125" s="69" t="str">
        <f t="shared" si="4"/>
        <v/>
      </c>
      <c r="M125" s="417" t="str">
        <f t="shared" si="11"/>
        <v/>
      </c>
      <c r="N125" s="69" t="str">
        <f t="shared" si="12"/>
        <v/>
      </c>
      <c r="O125" s="390" t="b">
        <f t="shared" si="7"/>
        <v>0</v>
      </c>
      <c r="P125" s="391">
        <f t="shared" si="13"/>
        <v>1</v>
      </c>
    </row>
    <row r="126" spans="1:16">
      <c r="A126" s="154">
        <v>117</v>
      </c>
      <c r="B126" s="7"/>
      <c r="C126" s="7"/>
      <c r="D126" s="76"/>
      <c r="E126" s="229"/>
      <c r="F126" s="228"/>
      <c r="G126" s="228"/>
      <c r="H126" s="228"/>
      <c r="I126" s="19" t="str">
        <f t="shared" si="9"/>
        <v/>
      </c>
      <c r="J126" s="19" t="str">
        <f t="shared" si="10"/>
        <v/>
      </c>
      <c r="K126" s="416" t="str">
        <f t="shared" si="3"/>
        <v/>
      </c>
      <c r="L126" s="69" t="str">
        <f t="shared" si="4"/>
        <v/>
      </c>
      <c r="M126" s="417" t="str">
        <f t="shared" si="11"/>
        <v/>
      </c>
      <c r="N126" s="69" t="str">
        <f t="shared" si="12"/>
        <v/>
      </c>
      <c r="O126" s="390" t="b">
        <f t="shared" si="7"/>
        <v>0</v>
      </c>
      <c r="P126" s="391">
        <f t="shared" si="13"/>
        <v>1</v>
      </c>
    </row>
    <row r="127" spans="1:16">
      <c r="A127" s="154">
        <v>118</v>
      </c>
      <c r="B127" s="7"/>
      <c r="C127" s="7"/>
      <c r="D127" s="76"/>
      <c r="E127" s="229"/>
      <c r="F127" s="228"/>
      <c r="G127" s="228"/>
      <c r="H127" s="228"/>
      <c r="I127" s="19" t="str">
        <f t="shared" si="9"/>
        <v/>
      </c>
      <c r="J127" s="19" t="str">
        <f t="shared" si="10"/>
        <v/>
      </c>
      <c r="K127" s="416" t="str">
        <f t="shared" si="3"/>
        <v/>
      </c>
      <c r="L127" s="69" t="str">
        <f t="shared" si="4"/>
        <v/>
      </c>
      <c r="M127" s="417" t="str">
        <f t="shared" si="11"/>
        <v/>
      </c>
      <c r="N127" s="69" t="str">
        <f t="shared" si="12"/>
        <v/>
      </c>
      <c r="O127" s="390" t="b">
        <f t="shared" si="7"/>
        <v>0</v>
      </c>
      <c r="P127" s="391">
        <f t="shared" si="13"/>
        <v>1</v>
      </c>
    </row>
    <row r="128" spans="1:16">
      <c r="A128" s="154">
        <v>119</v>
      </c>
      <c r="B128" s="7"/>
      <c r="C128" s="7"/>
      <c r="D128" s="76"/>
      <c r="E128" s="229"/>
      <c r="F128" s="228"/>
      <c r="G128" s="228"/>
      <c r="H128" s="228"/>
      <c r="I128" s="19" t="str">
        <f t="shared" si="9"/>
        <v/>
      </c>
      <c r="J128" s="19" t="str">
        <f t="shared" si="10"/>
        <v/>
      </c>
      <c r="K128" s="416" t="str">
        <f t="shared" si="3"/>
        <v/>
      </c>
      <c r="L128" s="69" t="str">
        <f t="shared" si="4"/>
        <v/>
      </c>
      <c r="M128" s="417" t="str">
        <f t="shared" si="11"/>
        <v/>
      </c>
      <c r="N128" s="69" t="str">
        <f t="shared" si="12"/>
        <v/>
      </c>
      <c r="O128" s="390" t="b">
        <f t="shared" si="7"/>
        <v>0</v>
      </c>
      <c r="P128" s="391">
        <f t="shared" si="13"/>
        <v>1</v>
      </c>
    </row>
    <row r="129" spans="1:16">
      <c r="A129" s="154">
        <v>120</v>
      </c>
      <c r="B129" s="7"/>
      <c r="C129" s="7"/>
      <c r="D129" s="76"/>
      <c r="E129" s="229"/>
      <c r="F129" s="228"/>
      <c r="G129" s="228"/>
      <c r="H129" s="228"/>
      <c r="I129" s="19" t="str">
        <f t="shared" si="9"/>
        <v/>
      </c>
      <c r="J129" s="19" t="str">
        <f t="shared" si="10"/>
        <v/>
      </c>
      <c r="K129" s="416" t="str">
        <f t="shared" si="3"/>
        <v/>
      </c>
      <c r="L129" s="69" t="str">
        <f t="shared" si="4"/>
        <v/>
      </c>
      <c r="M129" s="417" t="str">
        <f t="shared" si="11"/>
        <v/>
      </c>
      <c r="N129" s="69" t="str">
        <f t="shared" si="12"/>
        <v/>
      </c>
      <c r="O129" s="390" t="b">
        <f t="shared" si="7"/>
        <v>0</v>
      </c>
      <c r="P129" s="391">
        <f t="shared" si="13"/>
        <v>1</v>
      </c>
    </row>
    <row r="130" spans="1:16">
      <c r="A130" s="154">
        <v>121</v>
      </c>
      <c r="B130" s="7"/>
      <c r="C130" s="7"/>
      <c r="D130" s="76"/>
      <c r="E130" s="229"/>
      <c r="F130" s="228"/>
      <c r="G130" s="228"/>
      <c r="H130" s="228"/>
      <c r="I130" s="19" t="str">
        <f t="shared" si="9"/>
        <v/>
      </c>
      <c r="J130" s="19" t="str">
        <f t="shared" si="10"/>
        <v/>
      </c>
      <c r="K130" s="416" t="str">
        <f t="shared" si="3"/>
        <v/>
      </c>
      <c r="L130" s="69" t="str">
        <f t="shared" si="4"/>
        <v/>
      </c>
      <c r="M130" s="417" t="str">
        <f t="shared" si="11"/>
        <v/>
      </c>
      <c r="N130" s="69" t="str">
        <f t="shared" si="12"/>
        <v/>
      </c>
      <c r="O130" s="390" t="b">
        <f t="shared" si="7"/>
        <v>0</v>
      </c>
      <c r="P130" s="391">
        <f t="shared" si="13"/>
        <v>1</v>
      </c>
    </row>
    <row r="131" spans="1:16">
      <c r="A131" s="154">
        <v>122</v>
      </c>
      <c r="B131" s="7"/>
      <c r="C131" s="7"/>
      <c r="D131" s="76"/>
      <c r="E131" s="229"/>
      <c r="F131" s="228"/>
      <c r="G131" s="228"/>
      <c r="H131" s="228"/>
      <c r="I131" s="19" t="str">
        <f t="shared" si="9"/>
        <v/>
      </c>
      <c r="J131" s="19" t="str">
        <f t="shared" si="10"/>
        <v/>
      </c>
      <c r="K131" s="416" t="str">
        <f t="shared" si="3"/>
        <v/>
      </c>
      <c r="L131" s="69" t="str">
        <f t="shared" si="4"/>
        <v/>
      </c>
      <c r="M131" s="417" t="str">
        <f t="shared" si="11"/>
        <v/>
      </c>
      <c r="N131" s="69" t="str">
        <f t="shared" si="12"/>
        <v/>
      </c>
      <c r="O131" s="390" t="b">
        <f t="shared" si="7"/>
        <v>0</v>
      </c>
      <c r="P131" s="391">
        <f t="shared" si="13"/>
        <v>1</v>
      </c>
    </row>
    <row r="132" spans="1:16">
      <c r="A132" s="154">
        <v>123</v>
      </c>
      <c r="B132" s="7"/>
      <c r="C132" s="7"/>
      <c r="D132" s="76"/>
      <c r="E132" s="229"/>
      <c r="F132" s="228"/>
      <c r="G132" s="228"/>
      <c r="H132" s="228"/>
      <c r="I132" s="19" t="str">
        <f t="shared" si="9"/>
        <v/>
      </c>
      <c r="J132" s="19" t="str">
        <f t="shared" si="10"/>
        <v/>
      </c>
      <c r="K132" s="416" t="str">
        <f t="shared" si="3"/>
        <v/>
      </c>
      <c r="L132" s="69" t="str">
        <f t="shared" si="4"/>
        <v/>
      </c>
      <c r="M132" s="417" t="str">
        <f t="shared" si="11"/>
        <v/>
      </c>
      <c r="N132" s="69" t="str">
        <f t="shared" si="12"/>
        <v/>
      </c>
      <c r="O132" s="390" t="b">
        <f t="shared" si="7"/>
        <v>0</v>
      </c>
      <c r="P132" s="391">
        <f t="shared" si="13"/>
        <v>1</v>
      </c>
    </row>
    <row r="133" spans="1:16">
      <c r="A133" s="154">
        <v>124</v>
      </c>
      <c r="B133" s="7"/>
      <c r="C133" s="7"/>
      <c r="D133" s="76"/>
      <c r="E133" s="229"/>
      <c r="F133" s="228"/>
      <c r="G133" s="228"/>
      <c r="H133" s="228"/>
      <c r="I133" s="19" t="str">
        <f t="shared" si="9"/>
        <v/>
      </c>
      <c r="J133" s="19" t="str">
        <f t="shared" si="10"/>
        <v/>
      </c>
      <c r="K133" s="416" t="str">
        <f t="shared" si="3"/>
        <v/>
      </c>
      <c r="L133" s="69" t="str">
        <f t="shared" si="4"/>
        <v/>
      </c>
      <c r="M133" s="417" t="str">
        <f t="shared" si="11"/>
        <v/>
      </c>
      <c r="N133" s="69" t="str">
        <f t="shared" si="12"/>
        <v/>
      </c>
      <c r="O133" s="390" t="b">
        <f t="shared" si="7"/>
        <v>0</v>
      </c>
      <c r="P133" s="391">
        <f t="shared" si="13"/>
        <v>1</v>
      </c>
    </row>
    <row r="134" spans="1:16">
      <c r="A134" s="154">
        <v>125</v>
      </c>
      <c r="B134" s="7"/>
      <c r="C134" s="7"/>
      <c r="D134" s="76"/>
      <c r="E134" s="229"/>
      <c r="F134" s="228"/>
      <c r="G134" s="228"/>
      <c r="H134" s="228"/>
      <c r="I134" s="19" t="str">
        <f t="shared" si="9"/>
        <v/>
      </c>
      <c r="J134" s="19" t="str">
        <f t="shared" si="10"/>
        <v/>
      </c>
      <c r="K134" s="416" t="str">
        <f t="shared" si="3"/>
        <v/>
      </c>
      <c r="L134" s="69" t="str">
        <f t="shared" si="4"/>
        <v/>
      </c>
      <c r="M134" s="417" t="str">
        <f t="shared" si="11"/>
        <v/>
      </c>
      <c r="N134" s="69" t="str">
        <f t="shared" si="12"/>
        <v/>
      </c>
      <c r="O134" s="390" t="b">
        <f t="shared" si="7"/>
        <v>0</v>
      </c>
      <c r="P134" s="391">
        <f t="shared" si="13"/>
        <v>1</v>
      </c>
    </row>
    <row r="135" spans="1:16">
      <c r="A135" s="154">
        <v>126</v>
      </c>
      <c r="B135" s="7"/>
      <c r="C135" s="7"/>
      <c r="D135" s="76"/>
      <c r="E135" s="229"/>
      <c r="F135" s="228"/>
      <c r="G135" s="228"/>
      <c r="H135" s="228"/>
      <c r="I135" s="19" t="str">
        <f t="shared" si="9"/>
        <v/>
      </c>
      <c r="J135" s="19" t="str">
        <f t="shared" si="10"/>
        <v/>
      </c>
      <c r="K135" s="416" t="str">
        <f t="shared" si="3"/>
        <v/>
      </c>
      <c r="L135" s="69" t="str">
        <f t="shared" si="4"/>
        <v/>
      </c>
      <c r="M135" s="417" t="str">
        <f t="shared" si="11"/>
        <v/>
      </c>
      <c r="N135" s="69" t="str">
        <f t="shared" si="12"/>
        <v/>
      </c>
      <c r="O135" s="390" t="b">
        <f t="shared" si="7"/>
        <v>0</v>
      </c>
      <c r="P135" s="391">
        <f t="shared" si="13"/>
        <v>1</v>
      </c>
    </row>
    <row r="136" spans="1:16">
      <c r="A136" s="154">
        <v>127</v>
      </c>
      <c r="B136" s="7"/>
      <c r="C136" s="7"/>
      <c r="D136" s="76"/>
      <c r="E136" s="229"/>
      <c r="F136" s="228"/>
      <c r="G136" s="228"/>
      <c r="H136" s="228"/>
      <c r="I136" s="19" t="str">
        <f t="shared" si="9"/>
        <v/>
      </c>
      <c r="J136" s="19" t="str">
        <f t="shared" si="10"/>
        <v/>
      </c>
      <c r="K136" s="416" t="str">
        <f t="shared" si="3"/>
        <v/>
      </c>
      <c r="L136" s="69" t="str">
        <f t="shared" si="4"/>
        <v/>
      </c>
      <c r="M136" s="417" t="str">
        <f t="shared" si="11"/>
        <v/>
      </c>
      <c r="N136" s="69" t="str">
        <f t="shared" si="12"/>
        <v/>
      </c>
      <c r="O136" s="390" t="b">
        <f t="shared" si="7"/>
        <v>0</v>
      </c>
      <c r="P136" s="391">
        <f t="shared" si="13"/>
        <v>1</v>
      </c>
    </row>
    <row r="137" spans="1:16">
      <c r="A137" s="154">
        <v>128</v>
      </c>
      <c r="B137" s="7"/>
      <c r="C137" s="7"/>
      <c r="D137" s="76"/>
      <c r="E137" s="229"/>
      <c r="F137" s="228"/>
      <c r="G137" s="228"/>
      <c r="H137" s="228"/>
      <c r="I137" s="19" t="str">
        <f t="shared" si="9"/>
        <v/>
      </c>
      <c r="J137" s="19" t="str">
        <f t="shared" si="10"/>
        <v/>
      </c>
      <c r="K137" s="416" t="str">
        <f t="shared" si="3"/>
        <v/>
      </c>
      <c r="L137" s="69" t="str">
        <f t="shared" si="4"/>
        <v/>
      </c>
      <c r="M137" s="417" t="str">
        <f t="shared" si="11"/>
        <v/>
      </c>
      <c r="N137" s="69" t="str">
        <f t="shared" si="12"/>
        <v/>
      </c>
      <c r="O137" s="390" t="b">
        <f t="shared" si="7"/>
        <v>0</v>
      </c>
      <c r="P137" s="391">
        <f t="shared" si="13"/>
        <v>1</v>
      </c>
    </row>
    <row r="138" spans="1:16">
      <c r="A138" s="154">
        <v>129</v>
      </c>
      <c r="B138" s="7"/>
      <c r="C138" s="7"/>
      <c r="D138" s="76"/>
      <c r="E138" s="229"/>
      <c r="F138" s="228"/>
      <c r="G138" s="228"/>
      <c r="H138" s="228"/>
      <c r="I138" s="19" t="str">
        <f t="shared" ref="I138:I201" si="14">IF(OR($B138="",$C138="",$D138="",$E138="",$F138&lt;an_initial,$F138&gt;an_final,$O138=FALSE),"",IF($H138="",CS_STR_ALTE*$G138/P138,CS_STR_ALTE*$H138))</f>
        <v/>
      </c>
      <c r="J138" s="19" t="str">
        <f t="shared" ref="J138:J201" si="15">IF(OR($B138="",$C138="",$D138="",$E138="",$F138="",$F138&gt;an_final,$O138=FALSE),"",IF($H138="",CS_STR_ALTE*$G138/P138,CS_STR_ALTE*$H138))</f>
        <v/>
      </c>
      <c r="K138" s="416" t="str">
        <f t="shared" si="3"/>
        <v/>
      </c>
      <c r="L138" s="69" t="str">
        <f t="shared" si="4"/>
        <v/>
      </c>
      <c r="M138" s="417" t="str">
        <f t="shared" si="11"/>
        <v/>
      </c>
      <c r="N138" s="69" t="str">
        <f t="shared" si="12"/>
        <v/>
      </c>
      <c r="O138" s="390" t="b">
        <f t="shared" si="7"/>
        <v>0</v>
      </c>
      <c r="P138" s="391">
        <f t="shared" si="13"/>
        <v>1</v>
      </c>
    </row>
    <row r="139" spans="1:16">
      <c r="A139" s="154">
        <v>130</v>
      </c>
      <c r="B139" s="7"/>
      <c r="C139" s="7"/>
      <c r="D139" s="76"/>
      <c r="E139" s="229"/>
      <c r="F139" s="228"/>
      <c r="G139" s="228"/>
      <c r="H139" s="228"/>
      <c r="I139" s="19" t="str">
        <f t="shared" si="14"/>
        <v/>
      </c>
      <c r="J139" s="19" t="str">
        <f t="shared" si="15"/>
        <v/>
      </c>
      <c r="K139" s="416" t="str">
        <f t="shared" si="3"/>
        <v/>
      </c>
      <c r="L139" s="69" t="str">
        <f t="shared" si="4"/>
        <v/>
      </c>
      <c r="M139" s="417" t="str">
        <f t="shared" si="11"/>
        <v/>
      </c>
      <c r="N139" s="69" t="str">
        <f t="shared" si="12"/>
        <v/>
      </c>
      <c r="O139" s="390" t="b">
        <f t="shared" si="7"/>
        <v>0</v>
      </c>
      <c r="P139" s="391">
        <f t="shared" si="13"/>
        <v>1</v>
      </c>
    </row>
    <row r="140" spans="1:16">
      <c r="A140" s="154">
        <v>131</v>
      </c>
      <c r="B140" s="7"/>
      <c r="C140" s="7"/>
      <c r="D140" s="76"/>
      <c r="E140" s="229"/>
      <c r="F140" s="228"/>
      <c r="G140" s="228"/>
      <c r="H140" s="228"/>
      <c r="I140" s="19" t="str">
        <f t="shared" si="14"/>
        <v/>
      </c>
      <c r="J140" s="19" t="str">
        <f t="shared" si="15"/>
        <v/>
      </c>
      <c r="K140" s="416" t="str">
        <f t="shared" si="3"/>
        <v/>
      </c>
      <c r="L140" s="69" t="str">
        <f t="shared" si="4"/>
        <v/>
      </c>
      <c r="M140" s="417" t="str">
        <f t="shared" si="11"/>
        <v/>
      </c>
      <c r="N140" s="69" t="str">
        <f t="shared" si="12"/>
        <v/>
      </c>
      <c r="O140" s="390" t="b">
        <f t="shared" si="7"/>
        <v>0</v>
      </c>
      <c r="P140" s="391">
        <f t="shared" si="13"/>
        <v>1</v>
      </c>
    </row>
    <row r="141" spans="1:16">
      <c r="A141" s="154">
        <v>132</v>
      </c>
      <c r="B141" s="7"/>
      <c r="C141" s="7"/>
      <c r="D141" s="76"/>
      <c r="E141" s="229"/>
      <c r="F141" s="228"/>
      <c r="G141" s="228"/>
      <c r="H141" s="228"/>
      <c r="I141" s="19" t="str">
        <f t="shared" si="14"/>
        <v/>
      </c>
      <c r="J141" s="19" t="str">
        <f t="shared" si="15"/>
        <v/>
      </c>
      <c r="K141" s="416" t="str">
        <f t="shared" si="3"/>
        <v/>
      </c>
      <c r="L141" s="69" t="str">
        <f t="shared" si="4"/>
        <v/>
      </c>
      <c r="M141" s="417" t="str">
        <f t="shared" si="11"/>
        <v/>
      </c>
      <c r="N141" s="69" t="str">
        <f t="shared" si="12"/>
        <v/>
      </c>
      <c r="O141" s="390" t="b">
        <f t="shared" si="7"/>
        <v>0</v>
      </c>
      <c r="P141" s="391">
        <f t="shared" si="13"/>
        <v>1</v>
      </c>
    </row>
    <row r="142" spans="1:16">
      <c r="A142" s="154">
        <v>133</v>
      </c>
      <c r="B142" s="7"/>
      <c r="C142" s="7"/>
      <c r="D142" s="76"/>
      <c r="E142" s="229"/>
      <c r="F142" s="228"/>
      <c r="G142" s="228"/>
      <c r="H142" s="228"/>
      <c r="I142" s="19" t="str">
        <f t="shared" si="14"/>
        <v/>
      </c>
      <c r="J142" s="19" t="str">
        <f t="shared" si="15"/>
        <v/>
      </c>
      <c r="K142" s="416" t="str">
        <f t="shared" si="3"/>
        <v/>
      </c>
      <c r="L142" s="69" t="str">
        <f t="shared" si="4"/>
        <v/>
      </c>
      <c r="M142" s="417" t="str">
        <f t="shared" si="11"/>
        <v/>
      </c>
      <c r="N142" s="69" t="str">
        <f t="shared" si="12"/>
        <v/>
      </c>
      <c r="O142" s="390" t="b">
        <f t="shared" si="7"/>
        <v>0</v>
      </c>
      <c r="P142" s="391">
        <f t="shared" si="13"/>
        <v>1</v>
      </c>
    </row>
    <row r="143" spans="1:16">
      <c r="A143" s="154">
        <v>134</v>
      </c>
      <c r="B143" s="7"/>
      <c r="C143" s="7"/>
      <c r="D143" s="76"/>
      <c r="E143" s="229"/>
      <c r="F143" s="228"/>
      <c r="G143" s="228"/>
      <c r="H143" s="228"/>
      <c r="I143" s="19" t="str">
        <f t="shared" si="14"/>
        <v/>
      </c>
      <c r="J143" s="19" t="str">
        <f t="shared" si="15"/>
        <v/>
      </c>
      <c r="K143" s="416" t="str">
        <f t="shared" si="3"/>
        <v/>
      </c>
      <c r="L143" s="69" t="str">
        <f t="shared" si="4"/>
        <v/>
      </c>
      <c r="M143" s="417" t="str">
        <f t="shared" si="11"/>
        <v/>
      </c>
      <c r="N143" s="69" t="str">
        <f t="shared" si="12"/>
        <v/>
      </c>
      <c r="O143" s="390" t="b">
        <f t="shared" si="7"/>
        <v>0</v>
      </c>
      <c r="P143" s="391">
        <f t="shared" si="13"/>
        <v>1</v>
      </c>
    </row>
    <row r="144" spans="1:16">
      <c r="A144" s="154">
        <v>135</v>
      </c>
      <c r="B144" s="7"/>
      <c r="C144" s="7"/>
      <c r="D144" s="76"/>
      <c r="E144" s="229"/>
      <c r="F144" s="228"/>
      <c r="G144" s="228"/>
      <c r="H144" s="228"/>
      <c r="I144" s="19" t="str">
        <f t="shared" si="14"/>
        <v/>
      </c>
      <c r="J144" s="19" t="str">
        <f t="shared" si="15"/>
        <v/>
      </c>
      <c r="K144" s="416" t="str">
        <f t="shared" si="3"/>
        <v/>
      </c>
      <c r="L144" s="69" t="str">
        <f t="shared" si="4"/>
        <v/>
      </c>
      <c r="M144" s="417" t="str">
        <f t="shared" si="11"/>
        <v/>
      </c>
      <c r="N144" s="69" t="str">
        <f t="shared" si="12"/>
        <v/>
      </c>
      <c r="O144" s="390" t="b">
        <f t="shared" si="7"/>
        <v>0</v>
      </c>
      <c r="P144" s="391">
        <f t="shared" si="13"/>
        <v>1</v>
      </c>
    </row>
    <row r="145" spans="1:16">
      <c r="A145" s="154">
        <v>136</v>
      </c>
      <c r="B145" s="7"/>
      <c r="C145" s="7"/>
      <c r="D145" s="76"/>
      <c r="E145" s="229"/>
      <c r="F145" s="228"/>
      <c r="G145" s="228"/>
      <c r="H145" s="228"/>
      <c r="I145" s="19" t="str">
        <f t="shared" si="14"/>
        <v/>
      </c>
      <c r="J145" s="19" t="str">
        <f t="shared" si="15"/>
        <v/>
      </c>
      <c r="K145" s="416" t="str">
        <f t="shared" si="3"/>
        <v/>
      </c>
      <c r="L145" s="69" t="str">
        <f t="shared" si="4"/>
        <v/>
      </c>
      <c r="M145" s="417" t="str">
        <f t="shared" si="11"/>
        <v/>
      </c>
      <c r="N145" s="69" t="str">
        <f t="shared" si="12"/>
        <v/>
      </c>
      <c r="O145" s="390" t="b">
        <f t="shared" si="7"/>
        <v>0</v>
      </c>
      <c r="P145" s="391">
        <f t="shared" si="13"/>
        <v>1</v>
      </c>
    </row>
    <row r="146" spans="1:16">
      <c r="A146" s="154">
        <v>137</v>
      </c>
      <c r="B146" s="7"/>
      <c r="C146" s="7"/>
      <c r="D146" s="76"/>
      <c r="E146" s="229"/>
      <c r="F146" s="228"/>
      <c r="G146" s="228"/>
      <c r="H146" s="228"/>
      <c r="I146" s="19" t="str">
        <f t="shared" si="14"/>
        <v/>
      </c>
      <c r="J146" s="19" t="str">
        <f t="shared" si="15"/>
        <v/>
      </c>
      <c r="K146" s="416" t="str">
        <f t="shared" si="3"/>
        <v/>
      </c>
      <c r="L146" s="69" t="str">
        <f t="shared" si="4"/>
        <v/>
      </c>
      <c r="M146" s="417" t="str">
        <f t="shared" si="11"/>
        <v/>
      </c>
      <c r="N146" s="69" t="str">
        <f t="shared" si="12"/>
        <v/>
      </c>
      <c r="O146" s="390" t="b">
        <f t="shared" si="7"/>
        <v>0</v>
      </c>
      <c r="P146" s="391">
        <f t="shared" si="13"/>
        <v>1</v>
      </c>
    </row>
    <row r="147" spans="1:16">
      <c r="A147" s="154">
        <v>138</v>
      </c>
      <c r="B147" s="7"/>
      <c r="C147" s="7"/>
      <c r="D147" s="76"/>
      <c r="E147" s="229"/>
      <c r="F147" s="228"/>
      <c r="G147" s="228"/>
      <c r="H147" s="228"/>
      <c r="I147" s="19" t="str">
        <f t="shared" si="14"/>
        <v/>
      </c>
      <c r="J147" s="19" t="str">
        <f t="shared" si="15"/>
        <v/>
      </c>
      <c r="K147" s="416" t="str">
        <f t="shared" si="3"/>
        <v/>
      </c>
      <c r="L147" s="69" t="str">
        <f t="shared" si="4"/>
        <v/>
      </c>
      <c r="M147" s="417" t="str">
        <f t="shared" si="11"/>
        <v/>
      </c>
      <c r="N147" s="69" t="str">
        <f t="shared" si="12"/>
        <v/>
      </c>
      <c r="O147" s="390" t="b">
        <f t="shared" si="7"/>
        <v>0</v>
      </c>
      <c r="P147" s="391">
        <f t="shared" si="13"/>
        <v>1</v>
      </c>
    </row>
    <row r="148" spans="1:16">
      <c r="A148" s="154">
        <v>139</v>
      </c>
      <c r="B148" s="7"/>
      <c r="C148" s="7"/>
      <c r="D148" s="76"/>
      <c r="E148" s="229"/>
      <c r="F148" s="228"/>
      <c r="G148" s="228"/>
      <c r="H148" s="228"/>
      <c r="I148" s="19" t="str">
        <f t="shared" si="14"/>
        <v/>
      </c>
      <c r="J148" s="19" t="str">
        <f t="shared" si="15"/>
        <v/>
      </c>
      <c r="K148" s="416" t="str">
        <f t="shared" si="3"/>
        <v/>
      </c>
      <c r="L148" s="69" t="str">
        <f t="shared" si="4"/>
        <v/>
      </c>
      <c r="M148" s="417" t="str">
        <f t="shared" si="11"/>
        <v/>
      </c>
      <c r="N148" s="69" t="str">
        <f t="shared" si="12"/>
        <v/>
      </c>
      <c r="O148" s="390" t="b">
        <f t="shared" si="7"/>
        <v>0</v>
      </c>
      <c r="P148" s="391">
        <f t="shared" si="13"/>
        <v>1</v>
      </c>
    </row>
    <row r="149" spans="1:16">
      <c r="A149" s="154">
        <v>140</v>
      </c>
      <c r="B149" s="7"/>
      <c r="C149" s="7"/>
      <c r="D149" s="76"/>
      <c r="E149" s="229"/>
      <c r="F149" s="228"/>
      <c r="G149" s="228"/>
      <c r="H149" s="228"/>
      <c r="I149" s="19" t="str">
        <f t="shared" si="14"/>
        <v/>
      </c>
      <c r="J149" s="19" t="str">
        <f t="shared" si="15"/>
        <v/>
      </c>
      <c r="K149" s="416" t="str">
        <f t="shared" si="3"/>
        <v/>
      </c>
      <c r="L149" s="69" t="str">
        <f t="shared" si="4"/>
        <v/>
      </c>
      <c r="M149" s="417" t="str">
        <f t="shared" si="11"/>
        <v/>
      </c>
      <c r="N149" s="69" t="str">
        <f t="shared" si="12"/>
        <v/>
      </c>
      <c r="O149" s="390" t="b">
        <f t="shared" si="7"/>
        <v>0</v>
      </c>
      <c r="P149" s="391">
        <f t="shared" si="13"/>
        <v>1</v>
      </c>
    </row>
    <row r="150" spans="1:16">
      <c r="A150" s="154">
        <v>141</v>
      </c>
      <c r="B150" s="7"/>
      <c r="C150" s="7"/>
      <c r="D150" s="76"/>
      <c r="E150" s="229"/>
      <c r="F150" s="228"/>
      <c r="G150" s="228"/>
      <c r="H150" s="228"/>
      <c r="I150" s="19" t="str">
        <f t="shared" si="14"/>
        <v/>
      </c>
      <c r="J150" s="19" t="str">
        <f t="shared" si="15"/>
        <v/>
      </c>
      <c r="K150" s="416" t="str">
        <f t="shared" si="3"/>
        <v/>
      </c>
      <c r="L150" s="69" t="str">
        <f t="shared" si="4"/>
        <v/>
      </c>
      <c r="M150" s="417" t="str">
        <f t="shared" si="11"/>
        <v/>
      </c>
      <c r="N150" s="69" t="str">
        <f t="shared" si="12"/>
        <v/>
      </c>
      <c r="O150" s="390" t="b">
        <f t="shared" si="7"/>
        <v>0</v>
      </c>
      <c r="P150" s="391">
        <f t="shared" si="13"/>
        <v>1</v>
      </c>
    </row>
    <row r="151" spans="1:16">
      <c r="A151" s="154">
        <v>142</v>
      </c>
      <c r="B151" s="7"/>
      <c r="C151" s="7"/>
      <c r="D151" s="76"/>
      <c r="E151" s="229"/>
      <c r="F151" s="228"/>
      <c r="G151" s="228"/>
      <c r="H151" s="228"/>
      <c r="I151" s="19" t="str">
        <f t="shared" si="14"/>
        <v/>
      </c>
      <c r="J151" s="19" t="str">
        <f t="shared" si="15"/>
        <v/>
      </c>
      <c r="K151" s="416" t="str">
        <f t="shared" si="3"/>
        <v/>
      </c>
      <c r="L151" s="69" t="str">
        <f t="shared" si="4"/>
        <v/>
      </c>
      <c r="M151" s="417" t="str">
        <f t="shared" si="5"/>
        <v/>
      </c>
      <c r="N151" s="69" t="str">
        <f t="shared" si="6"/>
        <v/>
      </c>
      <c r="O151" s="390" t="b">
        <f t="shared" si="7"/>
        <v>0</v>
      </c>
      <c r="P151" s="391">
        <f t="shared" si="8"/>
        <v>1</v>
      </c>
    </row>
    <row r="152" spans="1:16">
      <c r="A152" s="154">
        <v>143</v>
      </c>
      <c r="B152" s="7"/>
      <c r="C152" s="7"/>
      <c r="D152" s="76"/>
      <c r="E152" s="229"/>
      <c r="F152" s="228"/>
      <c r="G152" s="228"/>
      <c r="H152" s="228"/>
      <c r="I152" s="19" t="str">
        <f t="shared" si="14"/>
        <v/>
      </c>
      <c r="J152" s="19" t="str">
        <f t="shared" si="15"/>
        <v/>
      </c>
      <c r="K152" s="416" t="str">
        <f t="shared" si="3"/>
        <v/>
      </c>
      <c r="L152" s="69" t="str">
        <f t="shared" si="4"/>
        <v/>
      </c>
      <c r="M152" s="417" t="str">
        <f t="shared" si="5"/>
        <v/>
      </c>
      <c r="N152" s="69" t="str">
        <f t="shared" si="6"/>
        <v/>
      </c>
      <c r="O152" s="390" t="b">
        <f t="shared" si="7"/>
        <v>0</v>
      </c>
      <c r="P152" s="391">
        <f t="shared" si="8"/>
        <v>1</v>
      </c>
    </row>
    <row r="153" spans="1:16">
      <c r="A153" s="154">
        <v>144</v>
      </c>
      <c r="B153" s="7"/>
      <c r="C153" s="7"/>
      <c r="D153" s="76"/>
      <c r="E153" s="229"/>
      <c r="F153" s="228"/>
      <c r="G153" s="228"/>
      <c r="H153" s="228"/>
      <c r="I153" s="19" t="str">
        <f t="shared" si="14"/>
        <v/>
      </c>
      <c r="J153" s="19" t="str">
        <f t="shared" si="15"/>
        <v/>
      </c>
      <c r="K153" s="416" t="str">
        <f t="shared" si="3"/>
        <v/>
      </c>
      <c r="L153" s="69" t="str">
        <f t="shared" si="4"/>
        <v/>
      </c>
      <c r="M153" s="417" t="str">
        <f t="shared" si="5"/>
        <v/>
      </c>
      <c r="N153" s="69" t="str">
        <f t="shared" si="6"/>
        <v/>
      </c>
      <c r="O153" s="390" t="b">
        <f t="shared" si="7"/>
        <v>0</v>
      </c>
      <c r="P153" s="391">
        <f t="shared" si="8"/>
        <v>1</v>
      </c>
    </row>
    <row r="154" spans="1:16">
      <c r="A154" s="154">
        <v>145</v>
      </c>
      <c r="B154" s="7"/>
      <c r="C154" s="7"/>
      <c r="D154" s="76"/>
      <c r="E154" s="229"/>
      <c r="F154" s="228"/>
      <c r="G154" s="228"/>
      <c r="H154" s="228"/>
      <c r="I154" s="19" t="str">
        <f t="shared" si="14"/>
        <v/>
      </c>
      <c r="J154" s="19" t="str">
        <f t="shared" si="15"/>
        <v/>
      </c>
      <c r="K154" s="416" t="str">
        <f t="shared" si="3"/>
        <v/>
      </c>
      <c r="L154" s="69" t="str">
        <f t="shared" si="4"/>
        <v/>
      </c>
      <c r="M154" s="417" t="str">
        <f t="shared" si="5"/>
        <v/>
      </c>
      <c r="N154" s="69" t="str">
        <f t="shared" si="6"/>
        <v/>
      </c>
      <c r="O154" s="390" t="b">
        <f t="shared" si="7"/>
        <v>0</v>
      </c>
      <c r="P154" s="391">
        <f t="shared" si="8"/>
        <v>1</v>
      </c>
    </row>
    <row r="155" spans="1:16">
      <c r="A155" s="154">
        <v>146</v>
      </c>
      <c r="B155" s="7"/>
      <c r="C155" s="7"/>
      <c r="D155" s="76"/>
      <c r="E155" s="229"/>
      <c r="F155" s="228"/>
      <c r="G155" s="228"/>
      <c r="H155" s="228"/>
      <c r="I155" s="19" t="str">
        <f t="shared" si="14"/>
        <v/>
      </c>
      <c r="J155" s="19" t="str">
        <f t="shared" si="15"/>
        <v/>
      </c>
      <c r="K155" s="416" t="str">
        <f t="shared" si="3"/>
        <v/>
      </c>
      <c r="L155" s="69" t="str">
        <f t="shared" si="4"/>
        <v/>
      </c>
      <c r="M155" s="417" t="str">
        <f t="shared" si="5"/>
        <v/>
      </c>
      <c r="N155" s="69" t="str">
        <f t="shared" si="6"/>
        <v/>
      </c>
      <c r="O155" s="390" t="b">
        <f t="shared" si="7"/>
        <v>0</v>
      </c>
      <c r="P155" s="391">
        <f t="shared" si="8"/>
        <v>1</v>
      </c>
    </row>
    <row r="156" spans="1:16">
      <c r="A156" s="154">
        <v>147</v>
      </c>
      <c r="B156" s="7"/>
      <c r="C156" s="7"/>
      <c r="D156" s="76"/>
      <c r="E156" s="229"/>
      <c r="F156" s="228"/>
      <c r="G156" s="228"/>
      <c r="H156" s="228"/>
      <c r="I156" s="19" t="str">
        <f t="shared" si="14"/>
        <v/>
      </c>
      <c r="J156" s="19" t="str">
        <f t="shared" si="15"/>
        <v/>
      </c>
      <c r="K156" s="416" t="str">
        <f t="shared" si="3"/>
        <v/>
      </c>
      <c r="L156" s="69" t="str">
        <f t="shared" si="4"/>
        <v/>
      </c>
      <c r="M156" s="417" t="str">
        <f t="shared" si="5"/>
        <v/>
      </c>
      <c r="N156" s="69" t="str">
        <f t="shared" si="6"/>
        <v/>
      </c>
      <c r="O156" s="390" t="b">
        <f t="shared" si="7"/>
        <v>0</v>
      </c>
      <c r="P156" s="391">
        <f t="shared" si="8"/>
        <v>1</v>
      </c>
    </row>
    <row r="157" spans="1:16">
      <c r="A157" s="154">
        <v>148</v>
      </c>
      <c r="B157" s="7"/>
      <c r="C157" s="7"/>
      <c r="D157" s="76"/>
      <c r="E157" s="229"/>
      <c r="F157" s="228"/>
      <c r="G157" s="228"/>
      <c r="H157" s="228"/>
      <c r="I157" s="19" t="str">
        <f t="shared" si="14"/>
        <v/>
      </c>
      <c r="J157" s="19" t="str">
        <f t="shared" si="15"/>
        <v/>
      </c>
      <c r="K157" s="416" t="str">
        <f t="shared" si="3"/>
        <v/>
      </c>
      <c r="L157" s="69" t="str">
        <f t="shared" si="4"/>
        <v/>
      </c>
      <c r="M157" s="417" t="str">
        <f t="shared" si="5"/>
        <v/>
      </c>
      <c r="N157" s="69" t="str">
        <f t="shared" si="6"/>
        <v/>
      </c>
      <c r="O157" s="390" t="b">
        <f t="shared" si="7"/>
        <v>0</v>
      </c>
      <c r="P157" s="391">
        <f t="shared" si="8"/>
        <v>1</v>
      </c>
    </row>
    <row r="158" spans="1:16">
      <c r="A158" s="154">
        <v>149</v>
      </c>
      <c r="B158" s="7"/>
      <c r="C158" s="7"/>
      <c r="D158" s="76"/>
      <c r="E158" s="229"/>
      <c r="F158" s="228"/>
      <c r="G158" s="228"/>
      <c r="H158" s="228"/>
      <c r="I158" s="19" t="str">
        <f t="shared" si="14"/>
        <v/>
      </c>
      <c r="J158" s="19" t="str">
        <f t="shared" si="15"/>
        <v/>
      </c>
      <c r="K158" s="416" t="str">
        <f t="shared" si="3"/>
        <v/>
      </c>
      <c r="L158" s="69" t="str">
        <f t="shared" si="4"/>
        <v/>
      </c>
      <c r="M158" s="417" t="str">
        <f t="shared" si="5"/>
        <v/>
      </c>
      <c r="N158" s="69" t="str">
        <f t="shared" si="6"/>
        <v/>
      </c>
      <c r="O158" s="390" t="b">
        <f t="shared" si="7"/>
        <v>0</v>
      </c>
      <c r="P158" s="391">
        <f t="shared" si="8"/>
        <v>1</v>
      </c>
    </row>
    <row r="159" spans="1:16">
      <c r="A159" s="154">
        <v>150</v>
      </c>
      <c r="B159" s="7"/>
      <c r="C159" s="7"/>
      <c r="D159" s="76"/>
      <c r="E159" s="229"/>
      <c r="F159" s="228"/>
      <c r="G159" s="228"/>
      <c r="H159" s="228"/>
      <c r="I159" s="19" t="str">
        <f t="shared" si="14"/>
        <v/>
      </c>
      <c r="J159" s="19" t="str">
        <f t="shared" si="15"/>
        <v/>
      </c>
      <c r="K159" s="416" t="str">
        <f t="shared" si="3"/>
        <v/>
      </c>
      <c r="L159" s="69" t="str">
        <f t="shared" si="4"/>
        <v/>
      </c>
      <c r="M159" s="417" t="str">
        <f t="shared" si="5"/>
        <v/>
      </c>
      <c r="N159" s="69" t="str">
        <f t="shared" si="6"/>
        <v/>
      </c>
      <c r="O159" s="390" t="b">
        <f t="shared" si="7"/>
        <v>0</v>
      </c>
      <c r="P159" s="391">
        <f t="shared" si="8"/>
        <v>1</v>
      </c>
    </row>
    <row r="160" spans="1:16">
      <c r="A160" s="154">
        <v>151</v>
      </c>
      <c r="B160" s="7"/>
      <c r="C160" s="7"/>
      <c r="D160" s="76"/>
      <c r="E160" s="229"/>
      <c r="F160" s="228"/>
      <c r="G160" s="228"/>
      <c r="H160" s="228"/>
      <c r="I160" s="19" t="str">
        <f t="shared" si="14"/>
        <v/>
      </c>
      <c r="J160" s="19" t="str">
        <f t="shared" si="15"/>
        <v/>
      </c>
      <c r="K160" s="416" t="str">
        <f t="shared" si="3"/>
        <v/>
      </c>
      <c r="L160" s="69" t="str">
        <f t="shared" si="4"/>
        <v/>
      </c>
      <c r="M160" s="417" t="str">
        <f t="shared" si="5"/>
        <v/>
      </c>
      <c r="N160" s="69" t="str">
        <f t="shared" si="6"/>
        <v/>
      </c>
      <c r="O160" s="390" t="b">
        <f t="shared" si="7"/>
        <v>0</v>
      </c>
      <c r="P160" s="391">
        <f t="shared" si="8"/>
        <v>1</v>
      </c>
    </row>
    <row r="161" spans="1:16">
      <c r="A161" s="154">
        <v>152</v>
      </c>
      <c r="B161" s="7"/>
      <c r="C161" s="7"/>
      <c r="D161" s="76"/>
      <c r="E161" s="229"/>
      <c r="F161" s="228"/>
      <c r="G161" s="228"/>
      <c r="H161" s="228"/>
      <c r="I161" s="19" t="str">
        <f t="shared" si="14"/>
        <v/>
      </c>
      <c r="J161" s="19" t="str">
        <f t="shared" si="15"/>
        <v/>
      </c>
      <c r="K161" s="416" t="str">
        <f t="shared" si="3"/>
        <v/>
      </c>
      <c r="L161" s="69" t="str">
        <f t="shared" si="4"/>
        <v/>
      </c>
      <c r="M161" s="417" t="str">
        <f t="shared" si="5"/>
        <v/>
      </c>
      <c r="N161" s="69" t="str">
        <f t="shared" si="6"/>
        <v/>
      </c>
      <c r="O161" s="390" t="b">
        <f t="shared" si="7"/>
        <v>0</v>
      </c>
      <c r="P161" s="391">
        <f t="shared" si="8"/>
        <v>1</v>
      </c>
    </row>
    <row r="162" spans="1:16">
      <c r="A162" s="154">
        <v>153</v>
      </c>
      <c r="B162" s="7"/>
      <c r="C162" s="7"/>
      <c r="D162" s="76"/>
      <c r="E162" s="229"/>
      <c r="F162" s="228"/>
      <c r="G162" s="228"/>
      <c r="H162" s="228"/>
      <c r="I162" s="19" t="str">
        <f t="shared" si="14"/>
        <v/>
      </c>
      <c r="J162" s="19" t="str">
        <f t="shared" si="15"/>
        <v/>
      </c>
      <c r="K162" s="416" t="str">
        <f t="shared" si="3"/>
        <v/>
      </c>
      <c r="L162" s="69" t="str">
        <f t="shared" si="4"/>
        <v/>
      </c>
      <c r="M162" s="417" t="str">
        <f t="shared" si="5"/>
        <v/>
      </c>
      <c r="N162" s="69" t="str">
        <f t="shared" si="6"/>
        <v/>
      </c>
      <c r="O162" s="390" t="b">
        <f t="shared" si="7"/>
        <v>0</v>
      </c>
      <c r="P162" s="391">
        <f t="shared" si="8"/>
        <v>1</v>
      </c>
    </row>
    <row r="163" spans="1:16">
      <c r="A163" s="154">
        <v>154</v>
      </c>
      <c r="B163" s="7"/>
      <c r="C163" s="7"/>
      <c r="D163" s="76"/>
      <c r="E163" s="229"/>
      <c r="F163" s="228"/>
      <c r="G163" s="228"/>
      <c r="H163" s="228"/>
      <c r="I163" s="19" t="str">
        <f t="shared" si="14"/>
        <v/>
      </c>
      <c r="J163" s="19" t="str">
        <f t="shared" si="15"/>
        <v/>
      </c>
      <c r="K163" s="416" t="str">
        <f t="shared" si="3"/>
        <v/>
      </c>
      <c r="L163" s="69" t="str">
        <f t="shared" si="4"/>
        <v/>
      </c>
      <c r="M163" s="417" t="str">
        <f t="shared" si="5"/>
        <v/>
      </c>
      <c r="N163" s="69" t="str">
        <f t="shared" si="6"/>
        <v/>
      </c>
      <c r="O163" s="390" t="b">
        <f t="shared" si="7"/>
        <v>0</v>
      </c>
      <c r="P163" s="391">
        <f t="shared" si="8"/>
        <v>1</v>
      </c>
    </row>
    <row r="164" spans="1:16">
      <c r="A164" s="154">
        <v>155</v>
      </c>
      <c r="B164" s="7"/>
      <c r="C164" s="7"/>
      <c r="D164" s="76"/>
      <c r="E164" s="229"/>
      <c r="F164" s="228"/>
      <c r="G164" s="228"/>
      <c r="H164" s="228"/>
      <c r="I164" s="19" t="str">
        <f t="shared" si="14"/>
        <v/>
      </c>
      <c r="J164" s="19" t="str">
        <f t="shared" si="15"/>
        <v/>
      </c>
      <c r="K164" s="416" t="str">
        <f t="shared" si="3"/>
        <v/>
      </c>
      <c r="L164" s="69" t="str">
        <f t="shared" si="4"/>
        <v/>
      </c>
      <c r="M164" s="417" t="str">
        <f t="shared" si="5"/>
        <v/>
      </c>
      <c r="N164" s="69" t="str">
        <f t="shared" si="6"/>
        <v/>
      </c>
      <c r="O164" s="390" t="b">
        <f t="shared" si="7"/>
        <v>0</v>
      </c>
      <c r="P164" s="391">
        <f t="shared" si="8"/>
        <v>1</v>
      </c>
    </row>
    <row r="165" spans="1:16">
      <c r="A165" s="154">
        <v>156</v>
      </c>
      <c r="B165" s="7"/>
      <c r="C165" s="7"/>
      <c r="D165" s="76"/>
      <c r="E165" s="229"/>
      <c r="F165" s="228"/>
      <c r="G165" s="228"/>
      <c r="H165" s="228"/>
      <c r="I165" s="19" t="str">
        <f t="shared" si="14"/>
        <v/>
      </c>
      <c r="J165" s="19" t="str">
        <f t="shared" si="15"/>
        <v/>
      </c>
      <c r="K165" s="416" t="str">
        <f t="shared" si="3"/>
        <v/>
      </c>
      <c r="L165" s="69" t="str">
        <f t="shared" si="4"/>
        <v/>
      </c>
      <c r="M165" s="417" t="str">
        <f t="shared" si="5"/>
        <v/>
      </c>
      <c r="N165" s="69" t="str">
        <f t="shared" si="6"/>
        <v/>
      </c>
      <c r="O165" s="390" t="b">
        <f t="shared" si="7"/>
        <v>0</v>
      </c>
      <c r="P165" s="391">
        <f t="shared" si="8"/>
        <v>1</v>
      </c>
    </row>
    <row r="166" spans="1:16">
      <c r="A166" s="154">
        <v>157</v>
      </c>
      <c r="B166" s="7"/>
      <c r="C166" s="7"/>
      <c r="D166" s="76"/>
      <c r="E166" s="229"/>
      <c r="F166" s="228"/>
      <c r="G166" s="228"/>
      <c r="H166" s="228"/>
      <c r="I166" s="19" t="str">
        <f t="shared" si="14"/>
        <v/>
      </c>
      <c r="J166" s="19" t="str">
        <f t="shared" si="15"/>
        <v/>
      </c>
      <c r="K166" s="416" t="str">
        <f t="shared" si="3"/>
        <v/>
      </c>
      <c r="L166" s="69" t="str">
        <f t="shared" si="4"/>
        <v/>
      </c>
      <c r="M166" s="417" t="str">
        <f t="shared" si="5"/>
        <v/>
      </c>
      <c r="N166" s="69" t="str">
        <f t="shared" si="6"/>
        <v/>
      </c>
      <c r="O166" s="390" t="b">
        <f t="shared" si="7"/>
        <v>0</v>
      </c>
      <c r="P166" s="391">
        <f t="shared" si="8"/>
        <v>1</v>
      </c>
    </row>
    <row r="167" spans="1:16">
      <c r="A167" s="154">
        <v>158</v>
      </c>
      <c r="B167" s="7"/>
      <c r="C167" s="7"/>
      <c r="D167" s="76"/>
      <c r="E167" s="229"/>
      <c r="F167" s="228"/>
      <c r="G167" s="228"/>
      <c r="H167" s="228"/>
      <c r="I167" s="19" t="str">
        <f t="shared" si="14"/>
        <v/>
      </c>
      <c r="J167" s="19" t="str">
        <f t="shared" si="15"/>
        <v/>
      </c>
      <c r="K167" s="416" t="str">
        <f t="shared" si="3"/>
        <v/>
      </c>
      <c r="L167" s="69" t="str">
        <f t="shared" si="4"/>
        <v/>
      </c>
      <c r="M167" s="417" t="str">
        <f t="shared" si="5"/>
        <v/>
      </c>
      <c r="N167" s="69" t="str">
        <f t="shared" si="6"/>
        <v/>
      </c>
      <c r="O167" s="390" t="b">
        <f t="shared" si="7"/>
        <v>0</v>
      </c>
      <c r="P167" s="391">
        <f t="shared" si="8"/>
        <v>1</v>
      </c>
    </row>
    <row r="168" spans="1:16">
      <c r="A168" s="154">
        <v>159</v>
      </c>
      <c r="B168" s="7"/>
      <c r="C168" s="7"/>
      <c r="D168" s="76"/>
      <c r="E168" s="229"/>
      <c r="F168" s="228"/>
      <c r="G168" s="228"/>
      <c r="H168" s="228"/>
      <c r="I168" s="19" t="str">
        <f t="shared" si="14"/>
        <v/>
      </c>
      <c r="J168" s="19" t="str">
        <f t="shared" si="15"/>
        <v/>
      </c>
      <c r="K168" s="416" t="str">
        <f t="shared" si="3"/>
        <v/>
      </c>
      <c r="L168" s="69" t="str">
        <f t="shared" si="4"/>
        <v/>
      </c>
      <c r="M168" s="417" t="str">
        <f t="shared" si="5"/>
        <v/>
      </c>
      <c r="N168" s="69" t="str">
        <f t="shared" si="6"/>
        <v/>
      </c>
      <c r="O168" s="390" t="b">
        <f t="shared" si="7"/>
        <v>0</v>
      </c>
      <c r="P168" s="391">
        <f t="shared" si="8"/>
        <v>1</v>
      </c>
    </row>
    <row r="169" spans="1:16">
      <c r="A169" s="154">
        <v>160</v>
      </c>
      <c r="B169" s="7"/>
      <c r="C169" s="7"/>
      <c r="D169" s="76"/>
      <c r="E169" s="229"/>
      <c r="F169" s="228"/>
      <c r="G169" s="228"/>
      <c r="H169" s="228"/>
      <c r="I169" s="19" t="str">
        <f t="shared" si="14"/>
        <v/>
      </c>
      <c r="J169" s="19" t="str">
        <f t="shared" si="15"/>
        <v/>
      </c>
      <c r="K169" s="416" t="str">
        <f t="shared" si="3"/>
        <v/>
      </c>
      <c r="L169" s="69" t="str">
        <f t="shared" si="4"/>
        <v/>
      </c>
      <c r="M169" s="417" t="str">
        <f t="shared" si="5"/>
        <v/>
      </c>
      <c r="N169" s="69" t="str">
        <f t="shared" si="6"/>
        <v/>
      </c>
      <c r="O169" s="390" t="b">
        <f t="shared" si="7"/>
        <v>0</v>
      </c>
      <c r="P169" s="391">
        <f t="shared" si="8"/>
        <v>1</v>
      </c>
    </row>
    <row r="170" spans="1:16">
      <c r="A170" s="154">
        <v>161</v>
      </c>
      <c r="B170" s="7"/>
      <c r="C170" s="7"/>
      <c r="D170" s="76"/>
      <c r="E170" s="229"/>
      <c r="F170" s="228"/>
      <c r="G170" s="228"/>
      <c r="H170" s="228"/>
      <c r="I170" s="19" t="str">
        <f t="shared" si="14"/>
        <v/>
      </c>
      <c r="J170" s="19" t="str">
        <f t="shared" si="15"/>
        <v/>
      </c>
      <c r="K170" s="416" t="str">
        <f t="shared" si="3"/>
        <v/>
      </c>
      <c r="L170" s="69" t="str">
        <f t="shared" si="4"/>
        <v/>
      </c>
      <c r="M170" s="417" t="str">
        <f t="shared" si="5"/>
        <v/>
      </c>
      <c r="N170" s="69" t="str">
        <f t="shared" si="6"/>
        <v/>
      </c>
      <c r="O170" s="390" t="b">
        <f t="shared" si="7"/>
        <v>0</v>
      </c>
      <c r="P170" s="391">
        <f t="shared" si="8"/>
        <v>1</v>
      </c>
    </row>
    <row r="171" spans="1:16">
      <c r="A171" s="154">
        <v>162</v>
      </c>
      <c r="B171" s="7"/>
      <c r="C171" s="7"/>
      <c r="D171" s="76"/>
      <c r="E171" s="229"/>
      <c r="F171" s="228"/>
      <c r="G171" s="228"/>
      <c r="H171" s="228"/>
      <c r="I171" s="19" t="str">
        <f t="shared" si="14"/>
        <v/>
      </c>
      <c r="J171" s="19" t="str">
        <f t="shared" si="15"/>
        <v/>
      </c>
      <c r="K171" s="416" t="str">
        <f t="shared" si="3"/>
        <v/>
      </c>
      <c r="L171" s="69" t="str">
        <f t="shared" si="4"/>
        <v/>
      </c>
      <c r="M171" s="417" t="str">
        <f t="shared" si="5"/>
        <v/>
      </c>
      <c r="N171" s="69" t="str">
        <f t="shared" si="6"/>
        <v/>
      </c>
      <c r="O171" s="390" t="b">
        <f t="shared" si="7"/>
        <v>0</v>
      </c>
      <c r="P171" s="391">
        <f t="shared" si="8"/>
        <v>1</v>
      </c>
    </row>
    <row r="172" spans="1:16">
      <c r="A172" s="154">
        <v>163</v>
      </c>
      <c r="B172" s="7"/>
      <c r="C172" s="7"/>
      <c r="D172" s="76"/>
      <c r="E172" s="229"/>
      <c r="F172" s="228"/>
      <c r="G172" s="228"/>
      <c r="H172" s="228"/>
      <c r="I172" s="19" t="str">
        <f t="shared" si="14"/>
        <v/>
      </c>
      <c r="J172" s="19" t="str">
        <f t="shared" si="15"/>
        <v/>
      </c>
      <c r="K172" s="416" t="str">
        <f t="shared" si="3"/>
        <v/>
      </c>
      <c r="L172" s="69" t="str">
        <f t="shared" si="4"/>
        <v/>
      </c>
      <c r="M172" s="417" t="str">
        <f t="shared" si="5"/>
        <v/>
      </c>
      <c r="N172" s="69" t="str">
        <f t="shared" si="6"/>
        <v/>
      </c>
      <c r="O172" s="390" t="b">
        <f t="shared" si="7"/>
        <v>0</v>
      </c>
      <c r="P172" s="391">
        <f t="shared" si="8"/>
        <v>1</v>
      </c>
    </row>
    <row r="173" spans="1:16">
      <c r="A173" s="154">
        <v>164</v>
      </c>
      <c r="B173" s="7"/>
      <c r="C173" s="7"/>
      <c r="D173" s="76"/>
      <c r="E173" s="229"/>
      <c r="F173" s="228"/>
      <c r="G173" s="228"/>
      <c r="H173" s="228"/>
      <c r="I173" s="19" t="str">
        <f t="shared" si="14"/>
        <v/>
      </c>
      <c r="J173" s="19" t="str">
        <f t="shared" si="15"/>
        <v/>
      </c>
      <c r="K173" s="416" t="str">
        <f t="shared" si="3"/>
        <v/>
      </c>
      <c r="L173" s="69" t="str">
        <f t="shared" si="4"/>
        <v/>
      </c>
      <c r="M173" s="417" t="str">
        <f t="shared" si="5"/>
        <v/>
      </c>
      <c r="N173" s="69" t="str">
        <f t="shared" si="6"/>
        <v/>
      </c>
      <c r="O173" s="390" t="b">
        <f t="shared" si="7"/>
        <v>0</v>
      </c>
      <c r="P173" s="391">
        <f t="shared" si="8"/>
        <v>1</v>
      </c>
    </row>
    <row r="174" spans="1:16">
      <c r="A174" s="154">
        <v>165</v>
      </c>
      <c r="B174" s="7"/>
      <c r="C174" s="7"/>
      <c r="D174" s="76"/>
      <c r="E174" s="229"/>
      <c r="F174" s="228"/>
      <c r="G174" s="228"/>
      <c r="H174" s="228"/>
      <c r="I174" s="19" t="str">
        <f t="shared" si="14"/>
        <v/>
      </c>
      <c r="J174" s="19" t="str">
        <f t="shared" si="15"/>
        <v/>
      </c>
      <c r="K174" s="416" t="str">
        <f t="shared" si="3"/>
        <v/>
      </c>
      <c r="L174" s="69" t="str">
        <f t="shared" si="4"/>
        <v/>
      </c>
      <c r="M174" s="417" t="str">
        <f t="shared" si="5"/>
        <v/>
      </c>
      <c r="N174" s="69" t="str">
        <f t="shared" si="6"/>
        <v/>
      </c>
      <c r="O174" s="390" t="b">
        <f t="shared" si="7"/>
        <v>0</v>
      </c>
      <c r="P174" s="391">
        <f t="shared" si="8"/>
        <v>1</v>
      </c>
    </row>
    <row r="175" spans="1:16">
      <c r="A175" s="154">
        <v>166</v>
      </c>
      <c r="B175" s="7"/>
      <c r="C175" s="7"/>
      <c r="D175" s="76"/>
      <c r="E175" s="229"/>
      <c r="F175" s="228"/>
      <c r="G175" s="228"/>
      <c r="H175" s="228"/>
      <c r="I175" s="19" t="str">
        <f t="shared" si="14"/>
        <v/>
      </c>
      <c r="J175" s="19" t="str">
        <f t="shared" si="15"/>
        <v/>
      </c>
      <c r="K175" s="416" t="str">
        <f t="shared" si="3"/>
        <v/>
      </c>
      <c r="L175" s="69" t="str">
        <f t="shared" si="4"/>
        <v/>
      </c>
      <c r="M175" s="417" t="str">
        <f t="shared" si="5"/>
        <v/>
      </c>
      <c r="N175" s="69" t="str">
        <f t="shared" si="6"/>
        <v/>
      </c>
      <c r="O175" s="390" t="b">
        <f t="shared" si="7"/>
        <v>0</v>
      </c>
      <c r="P175" s="391">
        <f t="shared" si="8"/>
        <v>1</v>
      </c>
    </row>
    <row r="176" spans="1:16">
      <c r="A176" s="154">
        <v>167</v>
      </c>
      <c r="B176" s="7"/>
      <c r="C176" s="7"/>
      <c r="D176" s="76"/>
      <c r="E176" s="229"/>
      <c r="F176" s="228"/>
      <c r="G176" s="228"/>
      <c r="H176" s="228"/>
      <c r="I176" s="19" t="str">
        <f t="shared" si="14"/>
        <v/>
      </c>
      <c r="J176" s="19" t="str">
        <f t="shared" si="15"/>
        <v/>
      </c>
      <c r="K176" s="416" t="str">
        <f t="shared" ref="K176:K214" si="16">IF(OR($B176="",$C176="",$D176="",$E176="",$F176="",$F176&gt;an_final,$O176=FALSE),"",IF($F176&gt;=an_initial,1,""))</f>
        <v/>
      </c>
      <c r="L176" s="69" t="str">
        <f t="shared" ref="L176:L214" si="17">IF(OR($B176="",$C176="",$D176="",$E176="",$F176="",$F176&gt;an_final,$O176=FALSE),"",1)</f>
        <v/>
      </c>
      <c r="M176" s="417" t="str">
        <f t="shared" ref="M176:M214" si="18">IF(OR($B176="",$C176="",$D176="",$E176="",$F176="",$F176&gt;an_final,$O176=FALSE),"",IF($H176="",$G176/P176,$H176))</f>
        <v/>
      </c>
      <c r="N176" s="69" t="str">
        <f t="shared" ref="N176:N214" si="19">IF(OR($B176="",$C176="",$D176="",$E176="",$F176="",$F176&lt;an_initial,$F176&gt;an_final,$O176=FALSE),"",IF($H176="",$G176/P176,$H176))</f>
        <v/>
      </c>
      <c r="O176" s="390" t="b">
        <f t="shared" ref="O176:O214" si="20">IF(nume_candidat="",FALSE,ISNUMBER(SEARCH(nume_candidat,$B176)))</f>
        <v>0</v>
      </c>
      <c r="P176" s="391">
        <f t="shared" ref="P176:P214" si="21">LEN(B176)-LEN(SUBSTITUTE(B176,",",""))+1</f>
        <v>1</v>
      </c>
    </row>
    <row r="177" spans="1:16">
      <c r="A177" s="154">
        <v>168</v>
      </c>
      <c r="B177" s="7"/>
      <c r="C177" s="7"/>
      <c r="D177" s="76"/>
      <c r="E177" s="229"/>
      <c r="F177" s="228"/>
      <c r="G177" s="228"/>
      <c r="H177" s="228"/>
      <c r="I177" s="19" t="str">
        <f t="shared" si="14"/>
        <v/>
      </c>
      <c r="J177" s="19" t="str">
        <f t="shared" si="15"/>
        <v/>
      </c>
      <c r="K177" s="416" t="str">
        <f t="shared" si="16"/>
        <v/>
      </c>
      <c r="L177" s="69" t="str">
        <f t="shared" si="17"/>
        <v/>
      </c>
      <c r="M177" s="417" t="str">
        <f t="shared" si="18"/>
        <v/>
      </c>
      <c r="N177" s="69" t="str">
        <f t="shared" si="19"/>
        <v/>
      </c>
      <c r="O177" s="390" t="b">
        <f t="shared" si="20"/>
        <v>0</v>
      </c>
      <c r="P177" s="391">
        <f t="shared" si="21"/>
        <v>1</v>
      </c>
    </row>
    <row r="178" spans="1:16">
      <c r="A178" s="154">
        <v>169</v>
      </c>
      <c r="B178" s="7"/>
      <c r="C178" s="7"/>
      <c r="D178" s="76"/>
      <c r="E178" s="229"/>
      <c r="F178" s="228"/>
      <c r="G178" s="228"/>
      <c r="H178" s="228"/>
      <c r="I178" s="19" t="str">
        <f t="shared" si="14"/>
        <v/>
      </c>
      <c r="J178" s="19" t="str">
        <f t="shared" si="15"/>
        <v/>
      </c>
      <c r="K178" s="416" t="str">
        <f t="shared" si="16"/>
        <v/>
      </c>
      <c r="L178" s="69" t="str">
        <f t="shared" si="17"/>
        <v/>
      </c>
      <c r="M178" s="417" t="str">
        <f t="shared" si="18"/>
        <v/>
      </c>
      <c r="N178" s="69" t="str">
        <f t="shared" si="19"/>
        <v/>
      </c>
      <c r="O178" s="390" t="b">
        <f t="shared" si="20"/>
        <v>0</v>
      </c>
      <c r="P178" s="391">
        <f t="shared" si="21"/>
        <v>1</v>
      </c>
    </row>
    <row r="179" spans="1:16">
      <c r="A179" s="154">
        <v>170</v>
      </c>
      <c r="B179" s="7"/>
      <c r="C179" s="7"/>
      <c r="D179" s="76"/>
      <c r="E179" s="229"/>
      <c r="F179" s="228"/>
      <c r="G179" s="228"/>
      <c r="H179" s="228"/>
      <c r="I179" s="19" t="str">
        <f t="shared" si="14"/>
        <v/>
      </c>
      <c r="J179" s="19" t="str">
        <f t="shared" si="15"/>
        <v/>
      </c>
      <c r="K179" s="416" t="str">
        <f t="shared" si="16"/>
        <v/>
      </c>
      <c r="L179" s="69" t="str">
        <f t="shared" si="17"/>
        <v/>
      </c>
      <c r="M179" s="417" t="str">
        <f t="shared" si="18"/>
        <v/>
      </c>
      <c r="N179" s="69" t="str">
        <f t="shared" si="19"/>
        <v/>
      </c>
      <c r="O179" s="390" t="b">
        <f t="shared" si="20"/>
        <v>0</v>
      </c>
      <c r="P179" s="391">
        <f t="shared" si="21"/>
        <v>1</v>
      </c>
    </row>
    <row r="180" spans="1:16">
      <c r="A180" s="154">
        <v>171</v>
      </c>
      <c r="B180" s="7"/>
      <c r="C180" s="7"/>
      <c r="D180" s="76"/>
      <c r="E180" s="229"/>
      <c r="F180" s="228"/>
      <c r="G180" s="228"/>
      <c r="H180" s="228"/>
      <c r="I180" s="19" t="str">
        <f t="shared" si="14"/>
        <v/>
      </c>
      <c r="J180" s="19" t="str">
        <f t="shared" si="15"/>
        <v/>
      </c>
      <c r="K180" s="416" t="str">
        <f t="shared" si="16"/>
        <v/>
      </c>
      <c r="L180" s="69" t="str">
        <f t="shared" si="17"/>
        <v/>
      </c>
      <c r="M180" s="417" t="str">
        <f t="shared" si="18"/>
        <v/>
      </c>
      <c r="N180" s="69" t="str">
        <f t="shared" si="19"/>
        <v/>
      </c>
      <c r="O180" s="390" t="b">
        <f t="shared" si="20"/>
        <v>0</v>
      </c>
      <c r="P180" s="391">
        <f t="shared" si="21"/>
        <v>1</v>
      </c>
    </row>
    <row r="181" spans="1:16">
      <c r="A181" s="154">
        <v>172</v>
      </c>
      <c r="B181" s="7"/>
      <c r="C181" s="7"/>
      <c r="D181" s="76"/>
      <c r="E181" s="229"/>
      <c r="F181" s="228"/>
      <c r="G181" s="228"/>
      <c r="H181" s="228"/>
      <c r="I181" s="19" t="str">
        <f t="shared" si="14"/>
        <v/>
      </c>
      <c r="J181" s="19" t="str">
        <f t="shared" si="15"/>
        <v/>
      </c>
      <c r="K181" s="416" t="str">
        <f t="shared" si="16"/>
        <v/>
      </c>
      <c r="L181" s="69" t="str">
        <f t="shared" si="17"/>
        <v/>
      </c>
      <c r="M181" s="417" t="str">
        <f t="shared" si="18"/>
        <v/>
      </c>
      <c r="N181" s="69" t="str">
        <f t="shared" si="19"/>
        <v/>
      </c>
      <c r="O181" s="390" t="b">
        <f t="shared" si="20"/>
        <v>0</v>
      </c>
      <c r="P181" s="391">
        <f t="shared" si="21"/>
        <v>1</v>
      </c>
    </row>
    <row r="182" spans="1:16">
      <c r="A182" s="154">
        <v>173</v>
      </c>
      <c r="B182" s="7"/>
      <c r="C182" s="7"/>
      <c r="D182" s="76"/>
      <c r="E182" s="229"/>
      <c r="F182" s="228"/>
      <c r="G182" s="228"/>
      <c r="H182" s="228"/>
      <c r="I182" s="19" t="str">
        <f t="shared" si="14"/>
        <v/>
      </c>
      <c r="J182" s="19" t="str">
        <f t="shared" si="15"/>
        <v/>
      </c>
      <c r="K182" s="416" t="str">
        <f t="shared" si="16"/>
        <v/>
      </c>
      <c r="L182" s="69" t="str">
        <f t="shared" si="17"/>
        <v/>
      </c>
      <c r="M182" s="417" t="str">
        <f t="shared" si="18"/>
        <v/>
      </c>
      <c r="N182" s="69" t="str">
        <f t="shared" si="19"/>
        <v/>
      </c>
      <c r="O182" s="390" t="b">
        <f t="shared" si="20"/>
        <v>0</v>
      </c>
      <c r="P182" s="391">
        <f t="shared" si="21"/>
        <v>1</v>
      </c>
    </row>
    <row r="183" spans="1:16">
      <c r="A183" s="154">
        <v>174</v>
      </c>
      <c r="B183" s="7"/>
      <c r="C183" s="7"/>
      <c r="D183" s="76"/>
      <c r="E183" s="229"/>
      <c r="F183" s="228"/>
      <c r="G183" s="228"/>
      <c r="H183" s="228"/>
      <c r="I183" s="19" t="str">
        <f t="shared" si="14"/>
        <v/>
      </c>
      <c r="J183" s="19" t="str">
        <f t="shared" si="15"/>
        <v/>
      </c>
      <c r="K183" s="416" t="str">
        <f t="shared" si="16"/>
        <v/>
      </c>
      <c r="L183" s="69" t="str">
        <f t="shared" si="17"/>
        <v/>
      </c>
      <c r="M183" s="417" t="str">
        <f t="shared" si="18"/>
        <v/>
      </c>
      <c r="N183" s="69" t="str">
        <f t="shared" si="19"/>
        <v/>
      </c>
      <c r="O183" s="390" t="b">
        <f t="shared" si="20"/>
        <v>0</v>
      </c>
      <c r="P183" s="391">
        <f t="shared" si="21"/>
        <v>1</v>
      </c>
    </row>
    <row r="184" spans="1:16">
      <c r="A184" s="154">
        <v>175</v>
      </c>
      <c r="B184" s="7"/>
      <c r="C184" s="7"/>
      <c r="D184" s="76"/>
      <c r="E184" s="229"/>
      <c r="F184" s="228"/>
      <c r="G184" s="228"/>
      <c r="H184" s="228"/>
      <c r="I184" s="19" t="str">
        <f t="shared" si="14"/>
        <v/>
      </c>
      <c r="J184" s="19" t="str">
        <f t="shared" si="15"/>
        <v/>
      </c>
      <c r="K184" s="416" t="str">
        <f t="shared" si="16"/>
        <v/>
      </c>
      <c r="L184" s="69" t="str">
        <f t="shared" si="17"/>
        <v/>
      </c>
      <c r="M184" s="417" t="str">
        <f t="shared" si="18"/>
        <v/>
      </c>
      <c r="N184" s="69" t="str">
        <f t="shared" si="19"/>
        <v/>
      </c>
      <c r="O184" s="390" t="b">
        <f t="shared" si="20"/>
        <v>0</v>
      </c>
      <c r="P184" s="391">
        <f t="shared" si="21"/>
        <v>1</v>
      </c>
    </row>
    <row r="185" spans="1:16">
      <c r="A185" s="154">
        <v>176</v>
      </c>
      <c r="B185" s="7"/>
      <c r="C185" s="7"/>
      <c r="D185" s="76"/>
      <c r="E185" s="229"/>
      <c r="F185" s="228"/>
      <c r="G185" s="228"/>
      <c r="H185" s="228"/>
      <c r="I185" s="19" t="str">
        <f t="shared" si="14"/>
        <v/>
      </c>
      <c r="J185" s="19" t="str">
        <f t="shared" si="15"/>
        <v/>
      </c>
      <c r="K185" s="416" t="str">
        <f t="shared" si="16"/>
        <v/>
      </c>
      <c r="L185" s="69" t="str">
        <f t="shared" si="17"/>
        <v/>
      </c>
      <c r="M185" s="417" t="str">
        <f t="shared" si="18"/>
        <v/>
      </c>
      <c r="N185" s="69" t="str">
        <f t="shared" si="19"/>
        <v/>
      </c>
      <c r="O185" s="390" t="b">
        <f t="shared" si="20"/>
        <v>0</v>
      </c>
      <c r="P185" s="391">
        <f t="shared" si="21"/>
        <v>1</v>
      </c>
    </row>
    <row r="186" spans="1:16">
      <c r="A186" s="154">
        <v>177</v>
      </c>
      <c r="B186" s="7"/>
      <c r="C186" s="7"/>
      <c r="D186" s="76"/>
      <c r="E186" s="229"/>
      <c r="F186" s="228"/>
      <c r="G186" s="228"/>
      <c r="H186" s="228"/>
      <c r="I186" s="19" t="str">
        <f t="shared" si="14"/>
        <v/>
      </c>
      <c r="J186" s="19" t="str">
        <f t="shared" si="15"/>
        <v/>
      </c>
      <c r="K186" s="416" t="str">
        <f t="shared" si="16"/>
        <v/>
      </c>
      <c r="L186" s="69" t="str">
        <f t="shared" si="17"/>
        <v/>
      </c>
      <c r="M186" s="417" t="str">
        <f t="shared" si="18"/>
        <v/>
      </c>
      <c r="N186" s="69" t="str">
        <f t="shared" si="19"/>
        <v/>
      </c>
      <c r="O186" s="390" t="b">
        <f t="shared" si="20"/>
        <v>0</v>
      </c>
      <c r="P186" s="391">
        <f t="shared" si="21"/>
        <v>1</v>
      </c>
    </row>
    <row r="187" spans="1:16">
      <c r="A187" s="154">
        <v>178</v>
      </c>
      <c r="B187" s="7"/>
      <c r="C187" s="7"/>
      <c r="D187" s="76"/>
      <c r="E187" s="229"/>
      <c r="F187" s="228"/>
      <c r="G187" s="228"/>
      <c r="H187" s="228"/>
      <c r="I187" s="19" t="str">
        <f t="shared" si="14"/>
        <v/>
      </c>
      <c r="J187" s="19" t="str">
        <f t="shared" si="15"/>
        <v/>
      </c>
      <c r="K187" s="416" t="str">
        <f t="shared" si="16"/>
        <v/>
      </c>
      <c r="L187" s="69" t="str">
        <f t="shared" si="17"/>
        <v/>
      </c>
      <c r="M187" s="417" t="str">
        <f t="shared" si="18"/>
        <v/>
      </c>
      <c r="N187" s="69" t="str">
        <f t="shared" si="19"/>
        <v/>
      </c>
      <c r="O187" s="390" t="b">
        <f t="shared" si="20"/>
        <v>0</v>
      </c>
      <c r="P187" s="391">
        <f t="shared" si="21"/>
        <v>1</v>
      </c>
    </row>
    <row r="188" spans="1:16">
      <c r="A188" s="154">
        <v>179</v>
      </c>
      <c r="B188" s="7"/>
      <c r="C188" s="7"/>
      <c r="D188" s="76"/>
      <c r="E188" s="229"/>
      <c r="F188" s="228"/>
      <c r="G188" s="228"/>
      <c r="H188" s="228"/>
      <c r="I188" s="19" t="str">
        <f t="shared" si="14"/>
        <v/>
      </c>
      <c r="J188" s="19" t="str">
        <f t="shared" si="15"/>
        <v/>
      </c>
      <c r="K188" s="416" t="str">
        <f t="shared" si="16"/>
        <v/>
      </c>
      <c r="L188" s="69" t="str">
        <f t="shared" si="17"/>
        <v/>
      </c>
      <c r="M188" s="417" t="str">
        <f t="shared" si="18"/>
        <v/>
      </c>
      <c r="N188" s="69" t="str">
        <f t="shared" si="19"/>
        <v/>
      </c>
      <c r="O188" s="390" t="b">
        <f t="shared" si="20"/>
        <v>0</v>
      </c>
      <c r="P188" s="391">
        <f t="shared" si="21"/>
        <v>1</v>
      </c>
    </row>
    <row r="189" spans="1:16">
      <c r="A189" s="154">
        <v>180</v>
      </c>
      <c r="B189" s="7"/>
      <c r="C189" s="7"/>
      <c r="D189" s="76"/>
      <c r="E189" s="229"/>
      <c r="F189" s="228"/>
      <c r="G189" s="228"/>
      <c r="H189" s="228"/>
      <c r="I189" s="19" t="str">
        <f t="shared" si="14"/>
        <v/>
      </c>
      <c r="J189" s="19" t="str">
        <f t="shared" si="15"/>
        <v/>
      </c>
      <c r="K189" s="416" t="str">
        <f t="shared" si="16"/>
        <v/>
      </c>
      <c r="L189" s="69" t="str">
        <f t="shared" si="17"/>
        <v/>
      </c>
      <c r="M189" s="417" t="str">
        <f t="shared" ref="M189:M201" si="22">IF(OR($B189="",$C189="",$D189="",$E189="",$F189="",$F189&gt;an_final,$O189=FALSE),"",IF($H189="",$G189/P189,$H189))</f>
        <v/>
      </c>
      <c r="N189" s="69" t="str">
        <f t="shared" ref="N189:N201" si="23">IF(OR($B189="",$C189="",$D189="",$E189="",$F189="",$F189&lt;an_initial,$F189&gt;an_final,$O189=FALSE),"",IF($H189="",$G189/P189,$H189))</f>
        <v/>
      </c>
      <c r="O189" s="390" t="b">
        <f t="shared" si="20"/>
        <v>0</v>
      </c>
      <c r="P189" s="391">
        <f t="shared" ref="P189:P201" si="24">LEN(B189)-LEN(SUBSTITUTE(B189,",",""))+1</f>
        <v>1</v>
      </c>
    </row>
    <row r="190" spans="1:16">
      <c r="A190" s="154">
        <v>181</v>
      </c>
      <c r="B190" s="7"/>
      <c r="C190" s="7"/>
      <c r="D190" s="76"/>
      <c r="E190" s="229"/>
      <c r="F190" s="228"/>
      <c r="G190" s="228"/>
      <c r="H190" s="228"/>
      <c r="I190" s="19" t="str">
        <f t="shared" si="14"/>
        <v/>
      </c>
      <c r="J190" s="19" t="str">
        <f t="shared" si="15"/>
        <v/>
      </c>
      <c r="K190" s="416" t="str">
        <f t="shared" si="16"/>
        <v/>
      </c>
      <c r="L190" s="69" t="str">
        <f t="shared" si="17"/>
        <v/>
      </c>
      <c r="M190" s="417" t="str">
        <f t="shared" si="22"/>
        <v/>
      </c>
      <c r="N190" s="69" t="str">
        <f t="shared" si="23"/>
        <v/>
      </c>
      <c r="O190" s="390" t="b">
        <f t="shared" si="20"/>
        <v>0</v>
      </c>
      <c r="P190" s="391">
        <f t="shared" si="24"/>
        <v>1</v>
      </c>
    </row>
    <row r="191" spans="1:16">
      <c r="A191" s="154">
        <v>182</v>
      </c>
      <c r="B191" s="7"/>
      <c r="C191" s="7"/>
      <c r="D191" s="76"/>
      <c r="E191" s="229"/>
      <c r="F191" s="228"/>
      <c r="G191" s="228"/>
      <c r="H191" s="228"/>
      <c r="I191" s="19" t="str">
        <f t="shared" si="14"/>
        <v/>
      </c>
      <c r="J191" s="19" t="str">
        <f t="shared" si="15"/>
        <v/>
      </c>
      <c r="K191" s="416" t="str">
        <f t="shared" si="16"/>
        <v/>
      </c>
      <c r="L191" s="69" t="str">
        <f t="shared" si="17"/>
        <v/>
      </c>
      <c r="M191" s="417" t="str">
        <f t="shared" si="22"/>
        <v/>
      </c>
      <c r="N191" s="69" t="str">
        <f t="shared" si="23"/>
        <v/>
      </c>
      <c r="O191" s="390" t="b">
        <f t="shared" si="20"/>
        <v>0</v>
      </c>
      <c r="P191" s="391">
        <f t="shared" si="24"/>
        <v>1</v>
      </c>
    </row>
    <row r="192" spans="1:16">
      <c r="A192" s="154">
        <v>183</v>
      </c>
      <c r="B192" s="7"/>
      <c r="C192" s="7"/>
      <c r="D192" s="76"/>
      <c r="E192" s="229"/>
      <c r="F192" s="228"/>
      <c r="G192" s="228"/>
      <c r="H192" s="228"/>
      <c r="I192" s="19" t="str">
        <f t="shared" si="14"/>
        <v/>
      </c>
      <c r="J192" s="19" t="str">
        <f t="shared" si="15"/>
        <v/>
      </c>
      <c r="K192" s="416" t="str">
        <f t="shared" si="16"/>
        <v/>
      </c>
      <c r="L192" s="69" t="str">
        <f t="shared" si="17"/>
        <v/>
      </c>
      <c r="M192" s="417" t="str">
        <f t="shared" si="22"/>
        <v/>
      </c>
      <c r="N192" s="69" t="str">
        <f t="shared" si="23"/>
        <v/>
      </c>
      <c r="O192" s="390" t="b">
        <f t="shared" si="20"/>
        <v>0</v>
      </c>
      <c r="P192" s="391">
        <f t="shared" si="24"/>
        <v>1</v>
      </c>
    </row>
    <row r="193" spans="1:16">
      <c r="A193" s="154">
        <v>184</v>
      </c>
      <c r="B193" s="7"/>
      <c r="C193" s="7"/>
      <c r="D193" s="76"/>
      <c r="E193" s="229"/>
      <c r="F193" s="228"/>
      <c r="G193" s="228"/>
      <c r="H193" s="228"/>
      <c r="I193" s="19" t="str">
        <f t="shared" si="14"/>
        <v/>
      </c>
      <c r="J193" s="19" t="str">
        <f t="shared" si="15"/>
        <v/>
      </c>
      <c r="K193" s="416" t="str">
        <f t="shared" si="16"/>
        <v/>
      </c>
      <c r="L193" s="69" t="str">
        <f t="shared" si="17"/>
        <v/>
      </c>
      <c r="M193" s="417" t="str">
        <f t="shared" si="22"/>
        <v/>
      </c>
      <c r="N193" s="69" t="str">
        <f t="shared" si="23"/>
        <v/>
      </c>
      <c r="O193" s="390" t="b">
        <f t="shared" si="20"/>
        <v>0</v>
      </c>
      <c r="P193" s="391">
        <f t="shared" si="24"/>
        <v>1</v>
      </c>
    </row>
    <row r="194" spans="1:16">
      <c r="A194" s="154">
        <v>185</v>
      </c>
      <c r="B194" s="7"/>
      <c r="C194" s="7"/>
      <c r="D194" s="76"/>
      <c r="E194" s="229"/>
      <c r="F194" s="228"/>
      <c r="G194" s="228"/>
      <c r="H194" s="228"/>
      <c r="I194" s="19" t="str">
        <f t="shared" si="14"/>
        <v/>
      </c>
      <c r="J194" s="19" t="str">
        <f t="shared" si="15"/>
        <v/>
      </c>
      <c r="K194" s="416" t="str">
        <f t="shared" si="16"/>
        <v/>
      </c>
      <c r="L194" s="69" t="str">
        <f t="shared" si="17"/>
        <v/>
      </c>
      <c r="M194" s="417" t="str">
        <f t="shared" si="22"/>
        <v/>
      </c>
      <c r="N194" s="69" t="str">
        <f t="shared" si="23"/>
        <v/>
      </c>
      <c r="O194" s="390" t="b">
        <f t="shared" si="20"/>
        <v>0</v>
      </c>
      <c r="P194" s="391">
        <f t="shared" si="24"/>
        <v>1</v>
      </c>
    </row>
    <row r="195" spans="1:16">
      <c r="A195" s="154">
        <v>186</v>
      </c>
      <c r="B195" s="7"/>
      <c r="C195" s="7"/>
      <c r="D195" s="76"/>
      <c r="E195" s="229"/>
      <c r="F195" s="228"/>
      <c r="G195" s="228"/>
      <c r="H195" s="228"/>
      <c r="I195" s="19" t="str">
        <f t="shared" si="14"/>
        <v/>
      </c>
      <c r="J195" s="19" t="str">
        <f t="shared" si="15"/>
        <v/>
      </c>
      <c r="K195" s="416" t="str">
        <f t="shared" si="16"/>
        <v/>
      </c>
      <c r="L195" s="69" t="str">
        <f t="shared" si="17"/>
        <v/>
      </c>
      <c r="M195" s="417" t="str">
        <f t="shared" si="22"/>
        <v/>
      </c>
      <c r="N195" s="69" t="str">
        <f t="shared" si="23"/>
        <v/>
      </c>
      <c r="O195" s="390" t="b">
        <f t="shared" si="20"/>
        <v>0</v>
      </c>
      <c r="P195" s="391">
        <f t="shared" si="24"/>
        <v>1</v>
      </c>
    </row>
    <row r="196" spans="1:16">
      <c r="A196" s="154">
        <v>187</v>
      </c>
      <c r="B196" s="7"/>
      <c r="C196" s="7"/>
      <c r="D196" s="76"/>
      <c r="E196" s="229"/>
      <c r="F196" s="228"/>
      <c r="G196" s="228"/>
      <c r="H196" s="228"/>
      <c r="I196" s="19" t="str">
        <f t="shared" si="14"/>
        <v/>
      </c>
      <c r="J196" s="19" t="str">
        <f t="shared" si="15"/>
        <v/>
      </c>
      <c r="K196" s="416" t="str">
        <f t="shared" si="16"/>
        <v/>
      </c>
      <c r="L196" s="69" t="str">
        <f t="shared" si="17"/>
        <v/>
      </c>
      <c r="M196" s="417" t="str">
        <f t="shared" si="22"/>
        <v/>
      </c>
      <c r="N196" s="69" t="str">
        <f t="shared" si="23"/>
        <v/>
      </c>
      <c r="O196" s="390" t="b">
        <f t="shared" si="20"/>
        <v>0</v>
      </c>
      <c r="P196" s="391">
        <f t="shared" si="24"/>
        <v>1</v>
      </c>
    </row>
    <row r="197" spans="1:16">
      <c r="A197" s="154">
        <v>188</v>
      </c>
      <c r="B197" s="7"/>
      <c r="C197" s="7"/>
      <c r="D197" s="76"/>
      <c r="E197" s="229"/>
      <c r="F197" s="228"/>
      <c r="G197" s="228"/>
      <c r="H197" s="228"/>
      <c r="I197" s="19" t="str">
        <f t="shared" si="14"/>
        <v/>
      </c>
      <c r="J197" s="19" t="str">
        <f t="shared" si="15"/>
        <v/>
      </c>
      <c r="K197" s="416" t="str">
        <f t="shared" si="16"/>
        <v/>
      </c>
      <c r="L197" s="69" t="str">
        <f t="shared" si="17"/>
        <v/>
      </c>
      <c r="M197" s="417" t="str">
        <f t="shared" si="22"/>
        <v/>
      </c>
      <c r="N197" s="69" t="str">
        <f t="shared" si="23"/>
        <v/>
      </c>
      <c r="O197" s="390" t="b">
        <f t="shared" si="20"/>
        <v>0</v>
      </c>
      <c r="P197" s="391">
        <f t="shared" si="24"/>
        <v>1</v>
      </c>
    </row>
    <row r="198" spans="1:16">
      <c r="A198" s="154">
        <v>189</v>
      </c>
      <c r="B198" s="7"/>
      <c r="C198" s="7"/>
      <c r="D198" s="76"/>
      <c r="E198" s="229"/>
      <c r="F198" s="228"/>
      <c r="G198" s="228"/>
      <c r="H198" s="228"/>
      <c r="I198" s="19" t="str">
        <f t="shared" si="14"/>
        <v/>
      </c>
      <c r="J198" s="19" t="str">
        <f t="shared" si="15"/>
        <v/>
      </c>
      <c r="K198" s="416" t="str">
        <f t="shared" si="16"/>
        <v/>
      </c>
      <c r="L198" s="69" t="str">
        <f t="shared" si="17"/>
        <v/>
      </c>
      <c r="M198" s="417" t="str">
        <f t="shared" si="22"/>
        <v/>
      </c>
      <c r="N198" s="69" t="str">
        <f t="shared" si="23"/>
        <v/>
      </c>
      <c r="O198" s="390" t="b">
        <f t="shared" si="20"/>
        <v>0</v>
      </c>
      <c r="P198" s="391">
        <f t="shared" si="24"/>
        <v>1</v>
      </c>
    </row>
    <row r="199" spans="1:16">
      <c r="A199" s="154">
        <v>190</v>
      </c>
      <c r="B199" s="7"/>
      <c r="C199" s="7"/>
      <c r="D199" s="76"/>
      <c r="E199" s="229"/>
      <c r="F199" s="228"/>
      <c r="G199" s="228"/>
      <c r="H199" s="228"/>
      <c r="I199" s="19" t="str">
        <f t="shared" si="14"/>
        <v/>
      </c>
      <c r="J199" s="19" t="str">
        <f t="shared" si="15"/>
        <v/>
      </c>
      <c r="K199" s="416" t="str">
        <f t="shared" si="16"/>
        <v/>
      </c>
      <c r="L199" s="69" t="str">
        <f t="shared" si="17"/>
        <v/>
      </c>
      <c r="M199" s="417" t="str">
        <f t="shared" si="22"/>
        <v/>
      </c>
      <c r="N199" s="69" t="str">
        <f t="shared" si="23"/>
        <v/>
      </c>
      <c r="O199" s="390" t="b">
        <f t="shared" si="20"/>
        <v>0</v>
      </c>
      <c r="P199" s="391">
        <f t="shared" si="24"/>
        <v>1</v>
      </c>
    </row>
    <row r="200" spans="1:16">
      <c r="A200" s="154">
        <v>191</v>
      </c>
      <c r="B200" s="7"/>
      <c r="C200" s="7"/>
      <c r="D200" s="76"/>
      <c r="E200" s="229"/>
      <c r="F200" s="228"/>
      <c r="G200" s="228"/>
      <c r="H200" s="228"/>
      <c r="I200" s="19" t="str">
        <f t="shared" si="14"/>
        <v/>
      </c>
      <c r="J200" s="19" t="str">
        <f t="shared" si="15"/>
        <v/>
      </c>
      <c r="K200" s="416" t="str">
        <f t="shared" si="16"/>
        <v/>
      </c>
      <c r="L200" s="69" t="str">
        <f t="shared" si="17"/>
        <v/>
      </c>
      <c r="M200" s="417" t="str">
        <f t="shared" si="22"/>
        <v/>
      </c>
      <c r="N200" s="69" t="str">
        <f t="shared" si="23"/>
        <v/>
      </c>
      <c r="O200" s="390" t="b">
        <f t="shared" si="20"/>
        <v>0</v>
      </c>
      <c r="P200" s="391">
        <f t="shared" si="24"/>
        <v>1</v>
      </c>
    </row>
    <row r="201" spans="1:16">
      <c r="A201" s="154">
        <v>192</v>
      </c>
      <c r="B201" s="7"/>
      <c r="C201" s="7"/>
      <c r="D201" s="76"/>
      <c r="E201" s="229"/>
      <c r="F201" s="228"/>
      <c r="G201" s="228"/>
      <c r="H201" s="228"/>
      <c r="I201" s="19" t="str">
        <f t="shared" si="14"/>
        <v/>
      </c>
      <c r="J201" s="19" t="str">
        <f t="shared" si="15"/>
        <v/>
      </c>
      <c r="K201" s="416" t="str">
        <f t="shared" si="16"/>
        <v/>
      </c>
      <c r="L201" s="69" t="str">
        <f t="shared" si="17"/>
        <v/>
      </c>
      <c r="M201" s="417" t="str">
        <f t="shared" si="22"/>
        <v/>
      </c>
      <c r="N201" s="69" t="str">
        <f t="shared" si="23"/>
        <v/>
      </c>
      <c r="O201" s="390" t="b">
        <f t="shared" si="20"/>
        <v>0</v>
      </c>
      <c r="P201" s="391">
        <f t="shared" si="24"/>
        <v>1</v>
      </c>
    </row>
    <row r="202" spans="1:16">
      <c r="A202" s="154">
        <v>193</v>
      </c>
      <c r="B202" s="7"/>
      <c r="C202" s="7"/>
      <c r="D202" s="76"/>
      <c r="E202" s="229"/>
      <c r="F202" s="228"/>
      <c r="G202" s="228"/>
      <c r="H202" s="228"/>
      <c r="I202" s="19" t="str">
        <f t="shared" ref="I202:I214" si="25">IF(OR($B202="",$C202="",$D202="",$E202="",$F202&lt;an_initial,$F202&gt;an_final,$O202=FALSE),"",IF($H202="",CS_STR_ALTE*$G202/P202,CS_STR_ALTE*$H202))</f>
        <v/>
      </c>
      <c r="J202" s="19" t="str">
        <f t="shared" ref="J202:J214" si="26">IF(OR($B202="",$C202="",$D202="",$E202="",$F202="",$F202&gt;an_final,$O202=FALSE),"",IF($H202="",CS_STR_ALTE*$G202/P202,CS_STR_ALTE*$H202))</f>
        <v/>
      </c>
      <c r="K202" s="416" t="str">
        <f t="shared" si="16"/>
        <v/>
      </c>
      <c r="L202" s="69" t="str">
        <f t="shared" si="17"/>
        <v/>
      </c>
      <c r="M202" s="417" t="str">
        <f t="shared" si="18"/>
        <v/>
      </c>
      <c r="N202" s="69" t="str">
        <f t="shared" si="19"/>
        <v/>
      </c>
      <c r="O202" s="390" t="b">
        <f t="shared" si="20"/>
        <v>0</v>
      </c>
      <c r="P202" s="391">
        <f t="shared" si="21"/>
        <v>1</v>
      </c>
    </row>
    <row r="203" spans="1:16">
      <c r="A203" s="154">
        <v>194</v>
      </c>
      <c r="B203" s="7"/>
      <c r="C203" s="7"/>
      <c r="D203" s="76"/>
      <c r="E203" s="229"/>
      <c r="F203" s="228"/>
      <c r="G203" s="228"/>
      <c r="H203" s="228"/>
      <c r="I203" s="19" t="str">
        <f t="shared" si="25"/>
        <v/>
      </c>
      <c r="J203" s="19" t="str">
        <f t="shared" si="26"/>
        <v/>
      </c>
      <c r="K203" s="416" t="str">
        <f t="shared" si="16"/>
        <v/>
      </c>
      <c r="L203" s="69" t="str">
        <f t="shared" si="17"/>
        <v/>
      </c>
      <c r="M203" s="417" t="str">
        <f t="shared" si="18"/>
        <v/>
      </c>
      <c r="N203" s="69" t="str">
        <f t="shared" si="19"/>
        <v/>
      </c>
      <c r="O203" s="390" t="b">
        <f t="shared" si="20"/>
        <v>0</v>
      </c>
      <c r="P203" s="391">
        <f t="shared" si="21"/>
        <v>1</v>
      </c>
    </row>
    <row r="204" spans="1:16">
      <c r="A204" s="154">
        <v>195</v>
      </c>
      <c r="B204" s="7"/>
      <c r="C204" s="7"/>
      <c r="D204" s="76"/>
      <c r="E204" s="229"/>
      <c r="F204" s="228"/>
      <c r="G204" s="228"/>
      <c r="H204" s="228"/>
      <c r="I204" s="19" t="str">
        <f t="shared" si="25"/>
        <v/>
      </c>
      <c r="J204" s="19" t="str">
        <f t="shared" si="26"/>
        <v/>
      </c>
      <c r="K204" s="416" t="str">
        <f t="shared" si="16"/>
        <v/>
      </c>
      <c r="L204" s="69" t="str">
        <f t="shared" si="17"/>
        <v/>
      </c>
      <c r="M204" s="417" t="str">
        <f t="shared" si="18"/>
        <v/>
      </c>
      <c r="N204" s="69" t="str">
        <f t="shared" si="19"/>
        <v/>
      </c>
      <c r="O204" s="390" t="b">
        <f t="shared" si="20"/>
        <v>0</v>
      </c>
      <c r="P204" s="391">
        <f t="shared" si="21"/>
        <v>1</v>
      </c>
    </row>
    <row r="205" spans="1:16">
      <c r="A205" s="154">
        <v>196</v>
      </c>
      <c r="B205" s="7"/>
      <c r="C205" s="7"/>
      <c r="D205" s="76"/>
      <c r="E205" s="229"/>
      <c r="F205" s="228"/>
      <c r="G205" s="228"/>
      <c r="H205" s="228"/>
      <c r="I205" s="19" t="str">
        <f t="shared" si="25"/>
        <v/>
      </c>
      <c r="J205" s="19" t="str">
        <f t="shared" si="26"/>
        <v/>
      </c>
      <c r="K205" s="416" t="str">
        <f t="shared" si="16"/>
        <v/>
      </c>
      <c r="L205" s="69" t="str">
        <f t="shared" si="17"/>
        <v/>
      </c>
      <c r="M205" s="417" t="str">
        <f t="shared" si="18"/>
        <v/>
      </c>
      <c r="N205" s="69" t="str">
        <f t="shared" si="19"/>
        <v/>
      </c>
      <c r="O205" s="390" t="b">
        <f t="shared" si="20"/>
        <v>0</v>
      </c>
      <c r="P205" s="391">
        <f t="shared" si="21"/>
        <v>1</v>
      </c>
    </row>
    <row r="206" spans="1:16">
      <c r="A206" s="154">
        <v>197</v>
      </c>
      <c r="B206" s="7"/>
      <c r="C206" s="7"/>
      <c r="D206" s="76"/>
      <c r="E206" s="229"/>
      <c r="F206" s="228"/>
      <c r="G206" s="228"/>
      <c r="H206" s="228"/>
      <c r="I206" s="19" t="str">
        <f t="shared" si="25"/>
        <v/>
      </c>
      <c r="J206" s="19" t="str">
        <f t="shared" si="26"/>
        <v/>
      </c>
      <c r="K206" s="416" t="str">
        <f t="shared" si="16"/>
        <v/>
      </c>
      <c r="L206" s="69" t="str">
        <f t="shared" si="17"/>
        <v/>
      </c>
      <c r="M206" s="417" t="str">
        <f t="shared" si="18"/>
        <v/>
      </c>
      <c r="N206" s="69" t="str">
        <f t="shared" si="19"/>
        <v/>
      </c>
      <c r="O206" s="390" t="b">
        <f t="shared" si="20"/>
        <v>0</v>
      </c>
      <c r="P206" s="391">
        <f t="shared" si="21"/>
        <v>1</v>
      </c>
    </row>
    <row r="207" spans="1:16">
      <c r="A207" s="154">
        <v>198</v>
      </c>
      <c r="B207" s="7"/>
      <c r="C207" s="7"/>
      <c r="D207" s="76"/>
      <c r="E207" s="229"/>
      <c r="F207" s="228"/>
      <c r="G207" s="228"/>
      <c r="H207" s="228"/>
      <c r="I207" s="19" t="str">
        <f t="shared" si="25"/>
        <v/>
      </c>
      <c r="J207" s="19" t="str">
        <f t="shared" si="26"/>
        <v/>
      </c>
      <c r="K207" s="416" t="str">
        <f t="shared" si="16"/>
        <v/>
      </c>
      <c r="L207" s="69" t="str">
        <f t="shared" si="17"/>
        <v/>
      </c>
      <c r="M207" s="417" t="str">
        <f t="shared" si="18"/>
        <v/>
      </c>
      <c r="N207" s="69" t="str">
        <f t="shared" si="19"/>
        <v/>
      </c>
      <c r="O207" s="390" t="b">
        <f t="shared" si="20"/>
        <v>0</v>
      </c>
      <c r="P207" s="391">
        <f t="shared" si="21"/>
        <v>1</v>
      </c>
    </row>
    <row r="208" spans="1:16">
      <c r="A208" s="154">
        <v>199</v>
      </c>
      <c r="B208" s="7"/>
      <c r="C208" s="7"/>
      <c r="D208" s="76"/>
      <c r="E208" s="229"/>
      <c r="F208" s="228"/>
      <c r="G208" s="228"/>
      <c r="H208" s="228"/>
      <c r="I208" s="19" t="str">
        <f t="shared" si="25"/>
        <v/>
      </c>
      <c r="J208" s="19" t="str">
        <f t="shared" si="26"/>
        <v/>
      </c>
      <c r="K208" s="416" t="str">
        <f t="shared" si="16"/>
        <v/>
      </c>
      <c r="L208" s="69" t="str">
        <f t="shared" si="17"/>
        <v/>
      </c>
      <c r="M208" s="417" t="str">
        <f t="shared" si="18"/>
        <v/>
      </c>
      <c r="N208" s="69" t="str">
        <f t="shared" si="19"/>
        <v/>
      </c>
      <c r="O208" s="390" t="b">
        <f t="shared" si="20"/>
        <v>0</v>
      </c>
      <c r="P208" s="391">
        <f t="shared" si="21"/>
        <v>1</v>
      </c>
    </row>
    <row r="209" spans="1:16">
      <c r="A209" s="154">
        <v>200</v>
      </c>
      <c r="B209" s="7"/>
      <c r="C209" s="7"/>
      <c r="D209" s="76"/>
      <c r="E209" s="229"/>
      <c r="F209" s="228"/>
      <c r="G209" s="228"/>
      <c r="H209" s="228"/>
      <c r="I209" s="19" t="str">
        <f t="shared" si="25"/>
        <v/>
      </c>
      <c r="J209" s="19" t="str">
        <f t="shared" si="26"/>
        <v/>
      </c>
      <c r="K209" s="416" t="str">
        <f t="shared" si="16"/>
        <v/>
      </c>
      <c r="L209" s="69" t="str">
        <f t="shared" si="17"/>
        <v/>
      </c>
      <c r="M209" s="417" t="str">
        <f t="shared" si="18"/>
        <v/>
      </c>
      <c r="N209" s="69" t="str">
        <f t="shared" si="19"/>
        <v/>
      </c>
      <c r="O209" s="390" t="b">
        <f t="shared" si="20"/>
        <v>0</v>
      </c>
      <c r="P209" s="391">
        <f t="shared" si="21"/>
        <v>1</v>
      </c>
    </row>
    <row r="210" spans="1:16">
      <c r="A210" s="154">
        <v>201</v>
      </c>
      <c r="B210" s="7"/>
      <c r="C210" s="7"/>
      <c r="D210" s="76"/>
      <c r="E210" s="229"/>
      <c r="F210" s="228"/>
      <c r="G210" s="228"/>
      <c r="H210" s="228"/>
      <c r="I210" s="19" t="str">
        <f t="shared" si="25"/>
        <v/>
      </c>
      <c r="J210" s="19" t="str">
        <f t="shared" si="26"/>
        <v/>
      </c>
      <c r="K210" s="416" t="str">
        <f t="shared" si="16"/>
        <v/>
      </c>
      <c r="L210" s="69" t="str">
        <f t="shared" si="17"/>
        <v/>
      </c>
      <c r="M210" s="417" t="str">
        <f t="shared" si="18"/>
        <v/>
      </c>
      <c r="N210" s="69" t="str">
        <f t="shared" si="19"/>
        <v/>
      </c>
      <c r="O210" s="390" t="b">
        <f t="shared" si="20"/>
        <v>0</v>
      </c>
      <c r="P210" s="391">
        <f t="shared" si="21"/>
        <v>1</v>
      </c>
    </row>
    <row r="211" spans="1:16">
      <c r="A211" s="154">
        <v>202</v>
      </c>
      <c r="B211" s="7"/>
      <c r="C211" s="7"/>
      <c r="D211" s="76"/>
      <c r="E211" s="229"/>
      <c r="F211" s="228"/>
      <c r="G211" s="228"/>
      <c r="H211" s="228"/>
      <c r="I211" s="19" t="str">
        <f t="shared" si="25"/>
        <v/>
      </c>
      <c r="J211" s="19" t="str">
        <f t="shared" si="26"/>
        <v/>
      </c>
      <c r="K211" s="416" t="str">
        <f t="shared" si="16"/>
        <v/>
      </c>
      <c r="L211" s="69" t="str">
        <f t="shared" si="17"/>
        <v/>
      </c>
      <c r="M211" s="417" t="str">
        <f t="shared" si="18"/>
        <v/>
      </c>
      <c r="N211" s="69" t="str">
        <f t="shared" si="19"/>
        <v/>
      </c>
      <c r="O211" s="390" t="b">
        <f t="shared" si="20"/>
        <v>0</v>
      </c>
      <c r="P211" s="391">
        <f t="shared" si="21"/>
        <v>1</v>
      </c>
    </row>
    <row r="212" spans="1:16">
      <c r="A212" s="154">
        <v>203</v>
      </c>
      <c r="B212" s="7"/>
      <c r="C212" s="7"/>
      <c r="D212" s="76"/>
      <c r="E212" s="229"/>
      <c r="F212" s="228"/>
      <c r="G212" s="228"/>
      <c r="H212" s="228"/>
      <c r="I212" s="19" t="str">
        <f t="shared" si="25"/>
        <v/>
      </c>
      <c r="J212" s="19" t="str">
        <f t="shared" si="26"/>
        <v/>
      </c>
      <c r="K212" s="416" t="str">
        <f t="shared" si="16"/>
        <v/>
      </c>
      <c r="L212" s="69" t="str">
        <f t="shared" si="17"/>
        <v/>
      </c>
      <c r="M212" s="417" t="str">
        <f t="shared" si="18"/>
        <v/>
      </c>
      <c r="N212" s="69" t="str">
        <f t="shared" si="19"/>
        <v/>
      </c>
      <c r="O212" s="390" t="b">
        <f t="shared" si="20"/>
        <v>0</v>
      </c>
      <c r="P212" s="391">
        <f t="shared" si="21"/>
        <v>1</v>
      </c>
    </row>
    <row r="213" spans="1:16">
      <c r="A213" s="154">
        <v>204</v>
      </c>
      <c r="B213" s="7"/>
      <c r="C213" s="7"/>
      <c r="D213" s="76"/>
      <c r="E213" s="229"/>
      <c r="F213" s="228"/>
      <c r="G213" s="228"/>
      <c r="H213" s="228"/>
      <c r="I213" s="19" t="str">
        <f t="shared" si="25"/>
        <v/>
      </c>
      <c r="J213" s="19" t="str">
        <f t="shared" si="26"/>
        <v/>
      </c>
      <c r="K213" s="416" t="str">
        <f t="shared" si="16"/>
        <v/>
      </c>
      <c r="L213" s="69" t="str">
        <f t="shared" si="17"/>
        <v/>
      </c>
      <c r="M213" s="417" t="str">
        <f t="shared" si="18"/>
        <v/>
      </c>
      <c r="N213" s="69" t="str">
        <f t="shared" si="19"/>
        <v/>
      </c>
      <c r="O213" s="390" t="b">
        <f t="shared" si="20"/>
        <v>0</v>
      </c>
      <c r="P213" s="391">
        <f t="shared" si="21"/>
        <v>1</v>
      </c>
    </row>
    <row r="214" spans="1:16">
      <c r="A214" s="154">
        <v>205</v>
      </c>
      <c r="B214" s="7"/>
      <c r="C214" s="7"/>
      <c r="D214" s="76"/>
      <c r="E214" s="229"/>
      <c r="F214" s="228"/>
      <c r="G214" s="228"/>
      <c r="H214" s="228"/>
      <c r="I214" s="19" t="str">
        <f t="shared" si="25"/>
        <v/>
      </c>
      <c r="J214" s="19" t="str">
        <f t="shared" si="26"/>
        <v/>
      </c>
      <c r="K214" s="416" t="str">
        <f t="shared" si="16"/>
        <v/>
      </c>
      <c r="L214" s="69" t="str">
        <f t="shared" si="17"/>
        <v/>
      </c>
      <c r="M214" s="417" t="str">
        <f t="shared" si="18"/>
        <v/>
      </c>
      <c r="N214" s="69" t="str">
        <f t="shared" si="19"/>
        <v/>
      </c>
      <c r="O214" s="390" t="b">
        <f t="shared" si="20"/>
        <v>0</v>
      </c>
      <c r="P214" s="391">
        <f t="shared" si="21"/>
        <v>1</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&amp;LConfirm existenţa lucrărilorDirector de departament&amp;RCandidat</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sheetPr codeName="Sheet59">
    <pageSetUpPr fitToPage="1"/>
  </sheetPr>
  <dimension ref="A1:P259"/>
  <sheetViews>
    <sheetView workbookViewId="0">
      <selection activeCell="H13" sqref="H13"/>
    </sheetView>
  </sheetViews>
  <sheetFormatPr defaultRowHeight="15.75"/>
  <cols>
    <col min="1" max="1" width="5.7109375" style="71" customWidth="1"/>
    <col min="2" max="3" width="35.7109375" style="75" customWidth="1"/>
    <col min="4" max="4" width="18.7109375" style="75" customWidth="1"/>
    <col min="5" max="5" width="18.7109375" style="328" customWidth="1"/>
    <col min="6" max="6" width="10.7109375" style="80" customWidth="1"/>
    <col min="7" max="7" width="10.7109375" style="75" customWidth="1"/>
    <col min="8" max="8" width="12.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ht="36.75" customHeight="1">
      <c r="A5" s="466" t="s">
        <v>662</v>
      </c>
      <c r="B5" s="466"/>
      <c r="C5" s="466"/>
      <c r="D5" s="466"/>
      <c r="E5" s="466"/>
      <c r="F5" s="466"/>
      <c r="G5" s="466"/>
      <c r="H5" s="466"/>
      <c r="I5" s="466"/>
      <c r="J5" s="239"/>
      <c r="K5" s="239"/>
      <c r="L5" s="239"/>
      <c r="M5" s="239"/>
      <c r="N5" s="75"/>
    </row>
    <row r="6" spans="1:16" ht="13.5" customHeight="1">
      <c r="E6" s="75"/>
      <c r="F6" s="75"/>
      <c r="H6" s="75"/>
      <c r="I6" s="339"/>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5.7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85"/>
      <c r="H9" s="78"/>
      <c r="I9" s="158">
        <f t="shared" ref="I9:N9" si="0">SUMIF(I10:I108,"&gt;0")</f>
        <v>183</v>
      </c>
      <c r="J9" s="158">
        <f t="shared" si="0"/>
        <v>183</v>
      </c>
      <c r="K9" s="4">
        <f t="shared" si="0"/>
        <v>2</v>
      </c>
      <c r="L9" s="4">
        <f t="shared" si="0"/>
        <v>2</v>
      </c>
      <c r="M9" s="4">
        <f t="shared" si="0"/>
        <v>183</v>
      </c>
      <c r="N9" s="4">
        <f t="shared" si="0"/>
        <v>183</v>
      </c>
      <c r="O9" s="336"/>
    </row>
    <row r="10" spans="1:16" ht="47.25">
      <c r="A10" s="48">
        <v>1</v>
      </c>
      <c r="B10" s="421" t="s">
        <v>1118</v>
      </c>
      <c r="C10" s="421" t="s">
        <v>1127</v>
      </c>
      <c r="D10" s="76" t="s">
        <v>1128</v>
      </c>
      <c r="E10" s="447" t="s">
        <v>1129</v>
      </c>
      <c r="F10" s="447">
        <v>2013</v>
      </c>
      <c r="G10" s="447">
        <v>124</v>
      </c>
      <c r="H10" s="447">
        <v>124</v>
      </c>
      <c r="I10" s="19">
        <f t="shared" ref="I10:I73" si="1">IF(OR($B10="",$C10="",$D10="",$E10="",$F10&lt;an_initial,$F10&gt;an_final,$O10=FALSE),"",IF($H10="",CS_STR_RO*$G10/P10,CS_STR_RO*$H10))</f>
        <v>124</v>
      </c>
      <c r="J10" s="19">
        <f t="shared" ref="J10:J73" si="2">IF(OR($B10="",$C10="",$D10="",$E10="",$F10="",$F10&gt;an_final,$O10=FALSE),"",IF($H10="",CS_STR_RO*$G10/P10,CS_STR_RO*$H10))</f>
        <v>124</v>
      </c>
      <c r="K10" s="69">
        <f t="shared" ref="K10:K73" si="3">IF(OR($B10="",$C10="",$D10="",$E10="",$F10="",$F10&gt;an_final,$O10=FALSE),"",IF($F10&gt;=an_initial,1,""))</f>
        <v>1</v>
      </c>
      <c r="L10" s="69">
        <f t="shared" ref="L10:L73" si="4">IF(OR($B10="",$C10="",$D10="",$E10="",$F10="",$F10&gt;an_final,$O10=FALSE),"",1)</f>
        <v>1</v>
      </c>
      <c r="M10" s="417">
        <f t="shared" ref="M10:M73" si="5">IF(OR($B10="",$C10="",$D10="",$E10="",$F10="",$F10&gt;an_final,$O10=FALSE),"",IF($H10="",$G10/P10,$H10))</f>
        <v>124</v>
      </c>
      <c r="N10" s="69">
        <f t="shared" ref="N10:N73" si="6">IF(OR($B10="",$C10="",$D10="",$E10="",$F10="",$F10&lt;an_initial,$F10&gt;an_final,$O10=FALSE),"",IF($H10="",$G10/P10,$H10))</f>
        <v>124</v>
      </c>
      <c r="O10" s="390" t="b">
        <f t="shared" ref="O10:O73" si="7">IF(nume_candidat="",FALSE,ISNUMBER(SEARCH(nume_candidat,$B10)))</f>
        <v>1</v>
      </c>
      <c r="P10" s="391">
        <f t="shared" ref="P10:P73" si="8">LEN(B10)-LEN(SUBSTITUTE(B10,",",""))+1</f>
        <v>1</v>
      </c>
    </row>
    <row r="11" spans="1:16" ht="47.25">
      <c r="A11" s="48">
        <v>2</v>
      </c>
      <c r="B11" s="421" t="s">
        <v>1132</v>
      </c>
      <c r="C11" s="421" t="s">
        <v>1130</v>
      </c>
      <c r="D11" s="76" t="s">
        <v>1128</v>
      </c>
      <c r="E11" s="5" t="s">
        <v>1131</v>
      </c>
      <c r="F11" s="232">
        <v>2015</v>
      </c>
      <c r="G11" s="232">
        <v>118</v>
      </c>
      <c r="H11" s="232">
        <v>59</v>
      </c>
      <c r="I11" s="19">
        <f t="shared" si="1"/>
        <v>59</v>
      </c>
      <c r="J11" s="19">
        <f t="shared" si="2"/>
        <v>59</v>
      </c>
      <c r="K11" s="69">
        <f t="shared" si="3"/>
        <v>1</v>
      </c>
      <c r="L11" s="69">
        <f t="shared" si="4"/>
        <v>1</v>
      </c>
      <c r="M11" s="417">
        <f t="shared" si="5"/>
        <v>59</v>
      </c>
      <c r="N11" s="69">
        <f t="shared" si="6"/>
        <v>59</v>
      </c>
      <c r="O11" s="390" t="b">
        <f t="shared" si="7"/>
        <v>1</v>
      </c>
      <c r="P11" s="391">
        <f t="shared" si="8"/>
        <v>2</v>
      </c>
    </row>
    <row r="12" spans="1:16">
      <c r="A12" s="48">
        <v>3</v>
      </c>
      <c r="B12" s="7"/>
      <c r="C12" s="8"/>
      <c r="D12" s="8"/>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154">
        <v>5</v>
      </c>
      <c r="B14" s="7"/>
      <c r="C14" s="7"/>
      <c r="D14" s="7"/>
      <c r="E14" s="229"/>
      <c r="F14" s="228"/>
      <c r="G14" s="228"/>
      <c r="H14" s="228"/>
      <c r="I14" s="19" t="str">
        <f t="shared" si="1"/>
        <v/>
      </c>
      <c r="J14" s="19" t="str">
        <f t="shared" si="2"/>
        <v/>
      </c>
      <c r="K14" s="416" t="str">
        <f t="shared" si="3"/>
        <v/>
      </c>
      <c r="L14" s="69" t="str">
        <f t="shared" si="4"/>
        <v/>
      </c>
      <c r="M14" s="417" t="str">
        <f t="shared" si="5"/>
        <v/>
      </c>
      <c r="N14" s="69" t="str">
        <f t="shared" si="6"/>
        <v/>
      </c>
      <c r="O14" s="390" t="b">
        <f t="shared" si="7"/>
        <v>0</v>
      </c>
      <c r="P14" s="391">
        <f t="shared" si="8"/>
        <v>1</v>
      </c>
    </row>
    <row r="15" spans="1:16">
      <c r="A15" s="154">
        <v>6</v>
      </c>
      <c r="B15" s="7"/>
      <c r="C15" s="7"/>
      <c r="D15" s="7"/>
      <c r="E15" s="229"/>
      <c r="F15" s="228"/>
      <c r="G15" s="228"/>
      <c r="H15" s="228"/>
      <c r="I15" s="19" t="str">
        <f t="shared" si="1"/>
        <v/>
      </c>
      <c r="J15" s="19" t="str">
        <f t="shared" si="2"/>
        <v/>
      </c>
      <c r="K15" s="416" t="str">
        <f t="shared" si="3"/>
        <v/>
      </c>
      <c r="L15" s="69" t="str">
        <f t="shared" si="4"/>
        <v/>
      </c>
      <c r="M15" s="417" t="str">
        <f t="shared" si="5"/>
        <v/>
      </c>
      <c r="N15" s="69" t="str">
        <f t="shared" si="6"/>
        <v/>
      </c>
      <c r="O15" s="390" t="b">
        <f t="shared" si="7"/>
        <v>0</v>
      </c>
      <c r="P15" s="391">
        <f t="shared" si="8"/>
        <v>1</v>
      </c>
    </row>
    <row r="16" spans="1:16">
      <c r="A16" s="154">
        <v>7</v>
      </c>
      <c r="B16" s="7"/>
      <c r="C16" s="7"/>
      <c r="D16" s="7"/>
      <c r="E16" s="229"/>
      <c r="F16" s="228"/>
      <c r="G16" s="228"/>
      <c r="H16" s="228"/>
      <c r="I16" s="19" t="str">
        <f t="shared" si="1"/>
        <v/>
      </c>
      <c r="J16" s="19" t="str">
        <f t="shared" si="2"/>
        <v/>
      </c>
      <c r="K16" s="416" t="str">
        <f t="shared" si="3"/>
        <v/>
      </c>
      <c r="L16" s="69" t="str">
        <f t="shared" si="4"/>
        <v/>
      </c>
      <c r="M16" s="417" t="str">
        <f t="shared" si="5"/>
        <v/>
      </c>
      <c r="N16" s="69" t="str">
        <f t="shared" si="6"/>
        <v/>
      </c>
      <c r="O16" s="390" t="b">
        <f t="shared" si="7"/>
        <v>0</v>
      </c>
      <c r="P16" s="391">
        <f t="shared" si="8"/>
        <v>1</v>
      </c>
    </row>
    <row r="17" spans="1:16">
      <c r="A17" s="154">
        <v>8</v>
      </c>
      <c r="B17" s="7"/>
      <c r="C17" s="7"/>
      <c r="D17" s="7"/>
      <c r="E17" s="229"/>
      <c r="F17" s="228"/>
      <c r="G17" s="228"/>
      <c r="H17" s="228"/>
      <c r="I17" s="19" t="str">
        <f t="shared" si="1"/>
        <v/>
      </c>
      <c r="J17" s="19" t="str">
        <f t="shared" si="2"/>
        <v/>
      </c>
      <c r="K17" s="416" t="str">
        <f t="shared" si="3"/>
        <v/>
      </c>
      <c r="L17" s="69" t="str">
        <f t="shared" si="4"/>
        <v/>
      </c>
      <c r="M17" s="417" t="str">
        <f t="shared" si="5"/>
        <v/>
      </c>
      <c r="N17" s="69" t="str">
        <f t="shared" si="6"/>
        <v/>
      </c>
      <c r="O17" s="390" t="b">
        <f t="shared" si="7"/>
        <v>0</v>
      </c>
      <c r="P17" s="391">
        <f t="shared" si="8"/>
        <v>1</v>
      </c>
    </row>
    <row r="18" spans="1:16">
      <c r="A18" s="154">
        <v>9</v>
      </c>
      <c r="B18" s="7"/>
      <c r="C18" s="7"/>
      <c r="D18" s="7"/>
      <c r="E18" s="229"/>
      <c r="F18" s="228"/>
      <c r="G18" s="228"/>
      <c r="H18" s="228"/>
      <c r="I18" s="19" t="str">
        <f t="shared" si="1"/>
        <v/>
      </c>
      <c r="J18" s="19" t="str">
        <f t="shared" si="2"/>
        <v/>
      </c>
      <c r="K18" s="416" t="str">
        <f t="shared" si="3"/>
        <v/>
      </c>
      <c r="L18" s="69" t="str">
        <f t="shared" si="4"/>
        <v/>
      </c>
      <c r="M18" s="417" t="str">
        <f t="shared" si="5"/>
        <v/>
      </c>
      <c r="N18" s="69" t="str">
        <f t="shared" si="6"/>
        <v/>
      </c>
      <c r="O18" s="390" t="b">
        <f t="shared" si="7"/>
        <v>0</v>
      </c>
      <c r="P18" s="391">
        <f t="shared" si="8"/>
        <v>1</v>
      </c>
    </row>
    <row r="19" spans="1:16">
      <c r="A19" s="154">
        <v>10</v>
      </c>
      <c r="B19" s="7"/>
      <c r="C19" s="7"/>
      <c r="D19" s="7"/>
      <c r="E19" s="229"/>
      <c r="F19" s="228"/>
      <c r="G19" s="228"/>
      <c r="H19" s="228"/>
      <c r="I19" s="19" t="str">
        <f t="shared" si="1"/>
        <v/>
      </c>
      <c r="J19" s="19" t="str">
        <f t="shared" si="2"/>
        <v/>
      </c>
      <c r="K19" s="416" t="str">
        <f t="shared" si="3"/>
        <v/>
      </c>
      <c r="L19" s="69" t="str">
        <f t="shared" si="4"/>
        <v/>
      </c>
      <c r="M19" s="417" t="str">
        <f t="shared" si="5"/>
        <v/>
      </c>
      <c r="N19" s="69" t="str">
        <f t="shared" si="6"/>
        <v/>
      </c>
      <c r="O19" s="390" t="b">
        <f t="shared" si="7"/>
        <v>0</v>
      </c>
      <c r="P19" s="391">
        <f t="shared" si="8"/>
        <v>1</v>
      </c>
    </row>
    <row r="20" spans="1:16">
      <c r="A20" s="154">
        <v>11</v>
      </c>
      <c r="B20" s="7"/>
      <c r="C20" s="7"/>
      <c r="D20" s="7"/>
      <c r="E20" s="229"/>
      <c r="F20" s="228"/>
      <c r="G20" s="228"/>
      <c r="H20" s="228"/>
      <c r="I20" s="19" t="str">
        <f t="shared" si="1"/>
        <v/>
      </c>
      <c r="J20" s="19" t="str">
        <f t="shared" si="2"/>
        <v/>
      </c>
      <c r="K20" s="416" t="str">
        <f t="shared" si="3"/>
        <v/>
      </c>
      <c r="L20" s="69" t="str">
        <f t="shared" si="4"/>
        <v/>
      </c>
      <c r="M20" s="417" t="str">
        <f t="shared" si="5"/>
        <v/>
      </c>
      <c r="N20" s="69" t="str">
        <f t="shared" si="6"/>
        <v/>
      </c>
      <c r="O20" s="390" t="b">
        <f t="shared" si="7"/>
        <v>0</v>
      </c>
      <c r="P20" s="391">
        <f t="shared" si="8"/>
        <v>1</v>
      </c>
    </row>
    <row r="21" spans="1:16">
      <c r="A21" s="154">
        <v>12</v>
      </c>
      <c r="B21" s="7"/>
      <c r="C21" s="7"/>
      <c r="D21" s="7"/>
      <c r="E21" s="229"/>
      <c r="F21" s="228"/>
      <c r="G21" s="228"/>
      <c r="H21" s="228"/>
      <c r="I21" s="19" t="str">
        <f t="shared" si="1"/>
        <v/>
      </c>
      <c r="J21" s="19" t="str">
        <f t="shared" si="2"/>
        <v/>
      </c>
      <c r="K21" s="416" t="str">
        <f t="shared" si="3"/>
        <v/>
      </c>
      <c r="L21" s="69" t="str">
        <f t="shared" si="4"/>
        <v/>
      </c>
      <c r="M21" s="417" t="str">
        <f t="shared" si="5"/>
        <v/>
      </c>
      <c r="N21" s="69" t="str">
        <f t="shared" si="6"/>
        <v/>
      </c>
      <c r="O21" s="390" t="b">
        <f t="shared" si="7"/>
        <v>0</v>
      </c>
      <c r="P21" s="391">
        <f t="shared" si="8"/>
        <v>1</v>
      </c>
    </row>
    <row r="22" spans="1:16">
      <c r="A22" s="154">
        <v>13</v>
      </c>
      <c r="B22" s="7"/>
      <c r="C22" s="7"/>
      <c r="D22" s="7"/>
      <c r="E22" s="229"/>
      <c r="F22" s="228"/>
      <c r="G22" s="228"/>
      <c r="H22" s="228"/>
      <c r="I22" s="19" t="str">
        <f t="shared" si="1"/>
        <v/>
      </c>
      <c r="J22" s="19" t="str">
        <f t="shared" si="2"/>
        <v/>
      </c>
      <c r="K22" s="416" t="str">
        <f t="shared" si="3"/>
        <v/>
      </c>
      <c r="L22" s="69" t="str">
        <f t="shared" si="4"/>
        <v/>
      </c>
      <c r="M22" s="417" t="str">
        <f t="shared" si="5"/>
        <v/>
      </c>
      <c r="N22" s="69" t="str">
        <f t="shared" si="6"/>
        <v/>
      </c>
      <c r="O22" s="390" t="b">
        <f t="shared" si="7"/>
        <v>0</v>
      </c>
      <c r="P22" s="391">
        <f t="shared" si="8"/>
        <v>1</v>
      </c>
    </row>
    <row r="23" spans="1:16">
      <c r="A23" s="154">
        <v>14</v>
      </c>
      <c r="B23" s="7"/>
      <c r="C23" s="7"/>
      <c r="D23" s="7"/>
      <c r="E23" s="229"/>
      <c r="F23" s="228"/>
      <c r="G23" s="228"/>
      <c r="H23" s="228"/>
      <c r="I23" s="19" t="str">
        <f t="shared" si="1"/>
        <v/>
      </c>
      <c r="J23" s="19" t="str">
        <f t="shared" si="2"/>
        <v/>
      </c>
      <c r="K23" s="416" t="str">
        <f t="shared" si="3"/>
        <v/>
      </c>
      <c r="L23" s="69" t="str">
        <f t="shared" si="4"/>
        <v/>
      </c>
      <c r="M23" s="417" t="str">
        <f t="shared" si="5"/>
        <v/>
      </c>
      <c r="N23" s="69" t="str">
        <f t="shared" si="6"/>
        <v/>
      </c>
      <c r="O23" s="390" t="b">
        <f t="shared" si="7"/>
        <v>0</v>
      </c>
      <c r="P23" s="391">
        <f t="shared" si="8"/>
        <v>1</v>
      </c>
    </row>
    <row r="24" spans="1:16">
      <c r="A24" s="154">
        <v>15</v>
      </c>
      <c r="B24" s="7"/>
      <c r="C24" s="7"/>
      <c r="D24" s="7"/>
      <c r="E24" s="229"/>
      <c r="F24" s="228"/>
      <c r="G24" s="228"/>
      <c r="H24" s="228"/>
      <c r="I24" s="19" t="str">
        <f t="shared" si="1"/>
        <v/>
      </c>
      <c r="J24" s="19" t="str">
        <f t="shared" si="2"/>
        <v/>
      </c>
      <c r="K24" s="416" t="str">
        <f t="shared" si="3"/>
        <v/>
      </c>
      <c r="L24" s="69" t="str">
        <f t="shared" si="4"/>
        <v/>
      </c>
      <c r="M24" s="417" t="str">
        <f t="shared" si="5"/>
        <v/>
      </c>
      <c r="N24" s="69" t="str">
        <f t="shared" si="6"/>
        <v/>
      </c>
      <c r="O24" s="390" t="b">
        <f t="shared" si="7"/>
        <v>0</v>
      </c>
      <c r="P24" s="391">
        <f t="shared" si="8"/>
        <v>1</v>
      </c>
    </row>
    <row r="25" spans="1:16">
      <c r="A25" s="154">
        <v>16</v>
      </c>
      <c r="B25" s="7"/>
      <c r="C25" s="7"/>
      <c r="D25" s="7"/>
      <c r="E25" s="229"/>
      <c r="F25" s="228"/>
      <c r="G25" s="228"/>
      <c r="H25" s="228"/>
      <c r="I25" s="19" t="str">
        <f t="shared" si="1"/>
        <v/>
      </c>
      <c r="J25" s="19" t="str">
        <f t="shared" si="2"/>
        <v/>
      </c>
      <c r="K25" s="416" t="str">
        <f t="shared" si="3"/>
        <v/>
      </c>
      <c r="L25" s="69" t="str">
        <f t="shared" si="4"/>
        <v/>
      </c>
      <c r="M25" s="417" t="str">
        <f t="shared" si="5"/>
        <v/>
      </c>
      <c r="N25" s="69" t="str">
        <f t="shared" si="6"/>
        <v/>
      </c>
      <c r="O25" s="390" t="b">
        <f t="shared" si="7"/>
        <v>0</v>
      </c>
      <c r="P25" s="391">
        <f t="shared" si="8"/>
        <v>1</v>
      </c>
    </row>
    <row r="26" spans="1:16">
      <c r="A26" s="154">
        <v>17</v>
      </c>
      <c r="B26" s="7"/>
      <c r="C26" s="7"/>
      <c r="D26" s="7"/>
      <c r="E26" s="229"/>
      <c r="F26" s="228"/>
      <c r="G26" s="228"/>
      <c r="H26" s="228"/>
      <c r="I26" s="19" t="str">
        <f t="shared" si="1"/>
        <v/>
      </c>
      <c r="J26" s="19" t="str">
        <f t="shared" si="2"/>
        <v/>
      </c>
      <c r="K26" s="416" t="str">
        <f t="shared" si="3"/>
        <v/>
      </c>
      <c r="L26" s="69" t="str">
        <f t="shared" si="4"/>
        <v/>
      </c>
      <c r="M26" s="417" t="str">
        <f t="shared" si="5"/>
        <v/>
      </c>
      <c r="N26" s="69" t="str">
        <f t="shared" si="6"/>
        <v/>
      </c>
      <c r="O26" s="390" t="b">
        <f t="shared" si="7"/>
        <v>0</v>
      </c>
      <c r="P26" s="391">
        <f t="shared" si="8"/>
        <v>1</v>
      </c>
    </row>
    <row r="27" spans="1:16">
      <c r="A27" s="154">
        <v>18</v>
      </c>
      <c r="B27" s="7"/>
      <c r="C27" s="7"/>
      <c r="D27" s="7"/>
      <c r="E27" s="229"/>
      <c r="F27" s="228"/>
      <c r="G27" s="228"/>
      <c r="H27" s="228"/>
      <c r="I27" s="19" t="str">
        <f t="shared" si="1"/>
        <v/>
      </c>
      <c r="J27" s="19" t="str">
        <f t="shared" si="2"/>
        <v/>
      </c>
      <c r="K27" s="416" t="str">
        <f t="shared" si="3"/>
        <v/>
      </c>
      <c r="L27" s="69" t="str">
        <f t="shared" si="4"/>
        <v/>
      </c>
      <c r="M27" s="417" t="str">
        <f t="shared" si="5"/>
        <v/>
      </c>
      <c r="N27" s="69" t="str">
        <f t="shared" si="6"/>
        <v/>
      </c>
      <c r="O27" s="390" t="b">
        <f t="shared" si="7"/>
        <v>0</v>
      </c>
      <c r="P27" s="391">
        <f t="shared" si="8"/>
        <v>1</v>
      </c>
    </row>
    <row r="28" spans="1:16">
      <c r="A28" s="154">
        <v>19</v>
      </c>
      <c r="B28" s="7"/>
      <c r="C28" s="7"/>
      <c r="D28" s="7"/>
      <c r="E28" s="229"/>
      <c r="F28" s="228"/>
      <c r="G28" s="228"/>
      <c r="H28" s="228"/>
      <c r="I28" s="19" t="str">
        <f t="shared" si="1"/>
        <v/>
      </c>
      <c r="J28" s="19" t="str">
        <f t="shared" si="2"/>
        <v/>
      </c>
      <c r="K28" s="416" t="str">
        <f t="shared" si="3"/>
        <v/>
      </c>
      <c r="L28" s="69" t="str">
        <f t="shared" si="4"/>
        <v/>
      </c>
      <c r="M28" s="417" t="str">
        <f t="shared" si="5"/>
        <v/>
      </c>
      <c r="N28" s="69" t="str">
        <f t="shared" si="6"/>
        <v/>
      </c>
      <c r="O28" s="390" t="b">
        <f t="shared" si="7"/>
        <v>0</v>
      </c>
      <c r="P28" s="391">
        <f t="shared" si="8"/>
        <v>1</v>
      </c>
    </row>
    <row r="29" spans="1:16">
      <c r="A29" s="154">
        <v>20</v>
      </c>
      <c r="B29" s="7"/>
      <c r="C29" s="7"/>
      <c r="D29" s="7"/>
      <c r="E29" s="229"/>
      <c r="F29" s="228"/>
      <c r="G29" s="228"/>
      <c r="H29" s="228"/>
      <c r="I29" s="19" t="str">
        <f t="shared" si="1"/>
        <v/>
      </c>
      <c r="J29" s="19" t="str">
        <f t="shared" si="2"/>
        <v/>
      </c>
      <c r="K29" s="416" t="str">
        <f t="shared" si="3"/>
        <v/>
      </c>
      <c r="L29" s="69" t="str">
        <f t="shared" si="4"/>
        <v/>
      </c>
      <c r="M29" s="417" t="str">
        <f t="shared" si="5"/>
        <v/>
      </c>
      <c r="N29" s="69" t="str">
        <f t="shared" si="6"/>
        <v/>
      </c>
      <c r="O29" s="390" t="b">
        <f t="shared" si="7"/>
        <v>0</v>
      </c>
      <c r="P29" s="391">
        <f t="shared" si="8"/>
        <v>1</v>
      </c>
    </row>
    <row r="30" spans="1:16">
      <c r="A30" s="154">
        <v>21</v>
      </c>
      <c r="B30" s="7"/>
      <c r="C30" s="7"/>
      <c r="D30" s="7"/>
      <c r="E30" s="229"/>
      <c r="F30" s="228"/>
      <c r="G30" s="228"/>
      <c r="H30" s="228"/>
      <c r="I30" s="19" t="str">
        <f t="shared" si="1"/>
        <v/>
      </c>
      <c r="J30" s="19" t="str">
        <f t="shared" si="2"/>
        <v/>
      </c>
      <c r="K30" s="416" t="str">
        <f t="shared" si="3"/>
        <v/>
      </c>
      <c r="L30" s="69" t="str">
        <f t="shared" si="4"/>
        <v/>
      </c>
      <c r="M30" s="417" t="str">
        <f t="shared" si="5"/>
        <v/>
      </c>
      <c r="N30" s="69" t="str">
        <f t="shared" si="6"/>
        <v/>
      </c>
      <c r="O30" s="390" t="b">
        <f t="shared" si="7"/>
        <v>0</v>
      </c>
      <c r="P30" s="391">
        <f t="shared" si="8"/>
        <v>1</v>
      </c>
    </row>
    <row r="31" spans="1:16">
      <c r="A31" s="154">
        <v>22</v>
      </c>
      <c r="B31" s="7"/>
      <c r="C31" s="7"/>
      <c r="D31" s="7"/>
      <c r="E31" s="229"/>
      <c r="F31" s="228"/>
      <c r="G31" s="228"/>
      <c r="H31" s="228"/>
      <c r="I31" s="19" t="str">
        <f t="shared" si="1"/>
        <v/>
      </c>
      <c r="J31" s="19" t="str">
        <f t="shared" si="2"/>
        <v/>
      </c>
      <c r="K31" s="416" t="str">
        <f t="shared" si="3"/>
        <v/>
      </c>
      <c r="L31" s="69" t="str">
        <f t="shared" si="4"/>
        <v/>
      </c>
      <c r="M31" s="417" t="str">
        <f t="shared" si="5"/>
        <v/>
      </c>
      <c r="N31" s="69" t="str">
        <f t="shared" si="6"/>
        <v/>
      </c>
      <c r="O31" s="390" t="b">
        <f t="shared" si="7"/>
        <v>0</v>
      </c>
      <c r="P31" s="391">
        <f t="shared" si="8"/>
        <v>1</v>
      </c>
    </row>
    <row r="32" spans="1:16">
      <c r="A32" s="154">
        <v>23</v>
      </c>
      <c r="B32" s="7"/>
      <c r="C32" s="7"/>
      <c r="D32" s="7"/>
      <c r="E32" s="229"/>
      <c r="F32" s="228"/>
      <c r="G32" s="228"/>
      <c r="H32" s="228"/>
      <c r="I32" s="19" t="str">
        <f t="shared" si="1"/>
        <v/>
      </c>
      <c r="J32" s="19" t="str">
        <f t="shared" si="2"/>
        <v/>
      </c>
      <c r="K32" s="416" t="str">
        <f t="shared" si="3"/>
        <v/>
      </c>
      <c r="L32" s="69" t="str">
        <f t="shared" si="4"/>
        <v/>
      </c>
      <c r="M32" s="417" t="str">
        <f t="shared" si="5"/>
        <v/>
      </c>
      <c r="N32" s="69" t="str">
        <f t="shared" si="6"/>
        <v/>
      </c>
      <c r="O32" s="390" t="b">
        <f t="shared" si="7"/>
        <v>0</v>
      </c>
      <c r="P32" s="391">
        <f t="shared" si="8"/>
        <v>1</v>
      </c>
    </row>
    <row r="33" spans="1:16">
      <c r="A33" s="154">
        <v>24</v>
      </c>
      <c r="B33" s="7"/>
      <c r="C33" s="7"/>
      <c r="D33" s="7"/>
      <c r="E33" s="229"/>
      <c r="F33" s="228"/>
      <c r="G33" s="228"/>
      <c r="H33" s="228"/>
      <c r="I33" s="19" t="str">
        <f t="shared" si="1"/>
        <v/>
      </c>
      <c r="J33" s="19" t="str">
        <f t="shared" si="2"/>
        <v/>
      </c>
      <c r="K33" s="416" t="str">
        <f t="shared" si="3"/>
        <v/>
      </c>
      <c r="L33" s="69" t="str">
        <f t="shared" si="4"/>
        <v/>
      </c>
      <c r="M33" s="417" t="str">
        <f t="shared" si="5"/>
        <v/>
      </c>
      <c r="N33" s="69" t="str">
        <f t="shared" si="6"/>
        <v/>
      </c>
      <c r="O33" s="390" t="b">
        <f t="shared" si="7"/>
        <v>0</v>
      </c>
      <c r="P33" s="391">
        <f t="shared" si="8"/>
        <v>1</v>
      </c>
    </row>
    <row r="34" spans="1:16">
      <c r="A34" s="154">
        <v>25</v>
      </c>
      <c r="B34" s="7"/>
      <c r="C34" s="7"/>
      <c r="D34" s="7"/>
      <c r="E34" s="229"/>
      <c r="F34" s="228"/>
      <c r="G34" s="228"/>
      <c r="H34" s="228"/>
      <c r="I34" s="19" t="str">
        <f t="shared" si="1"/>
        <v/>
      </c>
      <c r="J34" s="19" t="str">
        <f t="shared" si="2"/>
        <v/>
      </c>
      <c r="K34" s="416" t="str">
        <f t="shared" si="3"/>
        <v/>
      </c>
      <c r="L34" s="69" t="str">
        <f t="shared" si="4"/>
        <v/>
      </c>
      <c r="M34" s="417" t="str">
        <f t="shared" si="5"/>
        <v/>
      </c>
      <c r="N34" s="69" t="str">
        <f t="shared" si="6"/>
        <v/>
      </c>
      <c r="O34" s="390" t="b">
        <f t="shared" si="7"/>
        <v>0</v>
      </c>
      <c r="P34" s="391">
        <f t="shared" si="8"/>
        <v>1</v>
      </c>
    </row>
    <row r="35" spans="1:16">
      <c r="A35" s="154">
        <v>26</v>
      </c>
      <c r="B35" s="7"/>
      <c r="C35" s="7"/>
      <c r="D35" s="7"/>
      <c r="E35" s="229"/>
      <c r="F35" s="228"/>
      <c r="G35" s="228"/>
      <c r="H35" s="228"/>
      <c r="I35" s="19" t="str">
        <f t="shared" si="1"/>
        <v/>
      </c>
      <c r="J35" s="19" t="str">
        <f t="shared" si="2"/>
        <v/>
      </c>
      <c r="K35" s="416" t="str">
        <f t="shared" si="3"/>
        <v/>
      </c>
      <c r="L35" s="69" t="str">
        <f t="shared" si="4"/>
        <v/>
      </c>
      <c r="M35" s="417" t="str">
        <f t="shared" si="5"/>
        <v/>
      </c>
      <c r="N35" s="69" t="str">
        <f t="shared" si="6"/>
        <v/>
      </c>
      <c r="O35" s="390" t="b">
        <f t="shared" si="7"/>
        <v>0</v>
      </c>
      <c r="P35" s="391">
        <f t="shared" si="8"/>
        <v>1</v>
      </c>
    </row>
    <row r="36" spans="1:16">
      <c r="A36" s="154">
        <v>27</v>
      </c>
      <c r="B36" s="7"/>
      <c r="C36" s="7"/>
      <c r="D36" s="7"/>
      <c r="E36" s="229"/>
      <c r="F36" s="228"/>
      <c r="G36" s="228"/>
      <c r="H36" s="228"/>
      <c r="I36" s="19" t="str">
        <f t="shared" si="1"/>
        <v/>
      </c>
      <c r="J36" s="19" t="str">
        <f t="shared" si="2"/>
        <v/>
      </c>
      <c r="K36" s="416" t="str">
        <f t="shared" si="3"/>
        <v/>
      </c>
      <c r="L36" s="69" t="str">
        <f t="shared" si="4"/>
        <v/>
      </c>
      <c r="M36" s="417" t="str">
        <f t="shared" si="5"/>
        <v/>
      </c>
      <c r="N36" s="69" t="str">
        <f t="shared" si="6"/>
        <v/>
      </c>
      <c r="O36" s="390" t="b">
        <f t="shared" si="7"/>
        <v>0</v>
      </c>
      <c r="P36" s="391">
        <f t="shared" si="8"/>
        <v>1</v>
      </c>
    </row>
    <row r="37" spans="1:16">
      <c r="A37" s="154">
        <v>28</v>
      </c>
      <c r="B37" s="7"/>
      <c r="C37" s="7"/>
      <c r="D37" s="7"/>
      <c r="E37" s="229"/>
      <c r="F37" s="228"/>
      <c r="G37" s="228"/>
      <c r="H37" s="228"/>
      <c r="I37" s="19" t="str">
        <f t="shared" si="1"/>
        <v/>
      </c>
      <c r="J37" s="19" t="str">
        <f t="shared" si="2"/>
        <v/>
      </c>
      <c r="K37" s="416" t="str">
        <f t="shared" si="3"/>
        <v/>
      </c>
      <c r="L37" s="69" t="str">
        <f t="shared" si="4"/>
        <v/>
      </c>
      <c r="M37" s="417" t="str">
        <f t="shared" si="5"/>
        <v/>
      </c>
      <c r="N37" s="69" t="str">
        <f t="shared" si="6"/>
        <v/>
      </c>
      <c r="O37" s="390" t="b">
        <f t="shared" si="7"/>
        <v>0</v>
      </c>
      <c r="P37" s="391">
        <f t="shared" si="8"/>
        <v>1</v>
      </c>
    </row>
    <row r="38" spans="1:16">
      <c r="A38" s="154">
        <v>29</v>
      </c>
      <c r="B38" s="7"/>
      <c r="C38" s="7"/>
      <c r="D38" s="7"/>
      <c r="E38" s="229"/>
      <c r="F38" s="228"/>
      <c r="G38" s="228"/>
      <c r="H38" s="228"/>
      <c r="I38" s="19" t="str">
        <f t="shared" si="1"/>
        <v/>
      </c>
      <c r="J38" s="19" t="str">
        <f t="shared" si="2"/>
        <v/>
      </c>
      <c r="K38" s="416" t="str">
        <f t="shared" si="3"/>
        <v/>
      </c>
      <c r="L38" s="69" t="str">
        <f t="shared" si="4"/>
        <v/>
      </c>
      <c r="M38" s="417" t="str">
        <f t="shared" si="5"/>
        <v/>
      </c>
      <c r="N38" s="69" t="str">
        <f t="shared" si="6"/>
        <v/>
      </c>
      <c r="O38" s="390" t="b">
        <f t="shared" si="7"/>
        <v>0</v>
      </c>
      <c r="P38" s="391">
        <f t="shared" si="8"/>
        <v>1</v>
      </c>
    </row>
    <row r="39" spans="1:16">
      <c r="A39" s="154">
        <v>30</v>
      </c>
      <c r="B39" s="7"/>
      <c r="C39" s="7"/>
      <c r="D39" s="7"/>
      <c r="E39" s="229"/>
      <c r="F39" s="228"/>
      <c r="G39" s="228"/>
      <c r="H39" s="228"/>
      <c r="I39" s="19" t="str">
        <f t="shared" si="1"/>
        <v/>
      </c>
      <c r="J39" s="19" t="str">
        <f t="shared" si="2"/>
        <v/>
      </c>
      <c r="K39" s="416" t="str">
        <f t="shared" si="3"/>
        <v/>
      </c>
      <c r="L39" s="69" t="str">
        <f t="shared" si="4"/>
        <v/>
      </c>
      <c r="M39" s="417" t="str">
        <f t="shared" si="5"/>
        <v/>
      </c>
      <c r="N39" s="69" t="str">
        <f t="shared" si="6"/>
        <v/>
      </c>
      <c r="O39" s="390" t="b">
        <f t="shared" si="7"/>
        <v>0</v>
      </c>
      <c r="P39" s="391">
        <f t="shared" si="8"/>
        <v>1</v>
      </c>
    </row>
    <row r="40" spans="1:16">
      <c r="A40" s="154">
        <v>31</v>
      </c>
      <c r="B40" s="7"/>
      <c r="C40" s="7"/>
      <c r="D40" s="7"/>
      <c r="E40" s="229"/>
      <c r="F40" s="228"/>
      <c r="G40" s="228"/>
      <c r="H40" s="228"/>
      <c r="I40" s="19" t="str">
        <f t="shared" si="1"/>
        <v/>
      </c>
      <c r="J40" s="19" t="str">
        <f t="shared" si="2"/>
        <v/>
      </c>
      <c r="K40" s="416" t="str">
        <f t="shared" si="3"/>
        <v/>
      </c>
      <c r="L40" s="69" t="str">
        <f t="shared" si="4"/>
        <v/>
      </c>
      <c r="M40" s="417" t="str">
        <f t="shared" si="5"/>
        <v/>
      </c>
      <c r="N40" s="69" t="str">
        <f t="shared" si="6"/>
        <v/>
      </c>
      <c r="O40" s="390" t="b">
        <f t="shared" si="7"/>
        <v>0</v>
      </c>
      <c r="P40" s="391">
        <f t="shared" si="8"/>
        <v>1</v>
      </c>
    </row>
    <row r="41" spans="1:16">
      <c r="A41" s="154">
        <v>32</v>
      </c>
      <c r="B41" s="7"/>
      <c r="C41" s="7"/>
      <c r="D41" s="7"/>
      <c r="E41" s="229"/>
      <c r="F41" s="228"/>
      <c r="G41" s="228"/>
      <c r="H41" s="228"/>
      <c r="I41" s="19" t="str">
        <f t="shared" si="1"/>
        <v/>
      </c>
      <c r="J41" s="19" t="str">
        <f t="shared" si="2"/>
        <v/>
      </c>
      <c r="K41" s="416" t="str">
        <f t="shared" si="3"/>
        <v/>
      </c>
      <c r="L41" s="69" t="str">
        <f t="shared" si="4"/>
        <v/>
      </c>
      <c r="M41" s="417" t="str">
        <f t="shared" si="5"/>
        <v/>
      </c>
      <c r="N41" s="69" t="str">
        <f t="shared" si="6"/>
        <v/>
      </c>
      <c r="O41" s="390" t="b">
        <f t="shared" si="7"/>
        <v>0</v>
      </c>
      <c r="P41" s="391">
        <f t="shared" si="8"/>
        <v>1</v>
      </c>
    </row>
    <row r="42" spans="1:16">
      <c r="A42" s="154">
        <v>33</v>
      </c>
      <c r="B42" s="7"/>
      <c r="C42" s="7"/>
      <c r="D42" s="7"/>
      <c r="E42" s="229"/>
      <c r="F42" s="228"/>
      <c r="G42" s="228"/>
      <c r="H42" s="228"/>
      <c r="I42" s="19" t="str">
        <f t="shared" si="1"/>
        <v/>
      </c>
      <c r="J42" s="19" t="str">
        <f t="shared" si="2"/>
        <v/>
      </c>
      <c r="K42" s="416" t="str">
        <f t="shared" si="3"/>
        <v/>
      </c>
      <c r="L42" s="69" t="str">
        <f t="shared" si="4"/>
        <v/>
      </c>
      <c r="M42" s="417" t="str">
        <f t="shared" si="5"/>
        <v/>
      </c>
      <c r="N42" s="69" t="str">
        <f t="shared" si="6"/>
        <v/>
      </c>
      <c r="O42" s="390" t="b">
        <f t="shared" si="7"/>
        <v>0</v>
      </c>
      <c r="P42" s="391">
        <f t="shared" si="8"/>
        <v>1</v>
      </c>
    </row>
    <row r="43" spans="1:16">
      <c r="A43" s="154">
        <v>34</v>
      </c>
      <c r="B43" s="7"/>
      <c r="C43" s="7"/>
      <c r="D43" s="7"/>
      <c r="E43" s="229"/>
      <c r="F43" s="228"/>
      <c r="G43" s="228"/>
      <c r="H43" s="228"/>
      <c r="I43" s="19" t="str">
        <f t="shared" si="1"/>
        <v/>
      </c>
      <c r="J43" s="19" t="str">
        <f t="shared" si="2"/>
        <v/>
      </c>
      <c r="K43" s="416" t="str">
        <f t="shared" si="3"/>
        <v/>
      </c>
      <c r="L43" s="69" t="str">
        <f t="shared" si="4"/>
        <v/>
      </c>
      <c r="M43" s="417" t="str">
        <f t="shared" si="5"/>
        <v/>
      </c>
      <c r="N43" s="69" t="str">
        <f t="shared" si="6"/>
        <v/>
      </c>
      <c r="O43" s="390" t="b">
        <f t="shared" si="7"/>
        <v>0</v>
      </c>
      <c r="P43" s="391">
        <f t="shared" si="8"/>
        <v>1</v>
      </c>
    </row>
    <row r="44" spans="1:16">
      <c r="A44" s="154">
        <v>35</v>
      </c>
      <c r="B44" s="7"/>
      <c r="C44" s="7"/>
      <c r="D44" s="7"/>
      <c r="E44" s="229"/>
      <c r="F44" s="228"/>
      <c r="G44" s="228"/>
      <c r="H44" s="228"/>
      <c r="I44" s="19" t="str">
        <f t="shared" si="1"/>
        <v/>
      </c>
      <c r="J44" s="19" t="str">
        <f t="shared" si="2"/>
        <v/>
      </c>
      <c r="K44" s="416" t="str">
        <f t="shared" si="3"/>
        <v/>
      </c>
      <c r="L44" s="69" t="str">
        <f t="shared" si="4"/>
        <v/>
      </c>
      <c r="M44" s="417" t="str">
        <f t="shared" si="5"/>
        <v/>
      </c>
      <c r="N44" s="69" t="str">
        <f t="shared" si="6"/>
        <v/>
      </c>
      <c r="O44" s="390" t="b">
        <f t="shared" si="7"/>
        <v>0</v>
      </c>
      <c r="P44" s="391">
        <f t="shared" si="8"/>
        <v>1</v>
      </c>
    </row>
    <row r="45" spans="1:16">
      <c r="A45" s="154">
        <v>36</v>
      </c>
      <c r="B45" s="7"/>
      <c r="C45" s="7"/>
      <c r="D45" s="7"/>
      <c r="E45" s="229"/>
      <c r="F45" s="228"/>
      <c r="G45" s="228"/>
      <c r="H45" s="228"/>
      <c r="I45" s="19" t="str">
        <f t="shared" si="1"/>
        <v/>
      </c>
      <c r="J45" s="19" t="str">
        <f t="shared" si="2"/>
        <v/>
      </c>
      <c r="K45" s="416" t="str">
        <f t="shared" si="3"/>
        <v/>
      </c>
      <c r="L45" s="69" t="str">
        <f t="shared" si="4"/>
        <v/>
      </c>
      <c r="M45" s="417" t="str">
        <f t="shared" si="5"/>
        <v/>
      </c>
      <c r="N45" s="69" t="str">
        <f t="shared" si="6"/>
        <v/>
      </c>
      <c r="O45" s="390" t="b">
        <f t="shared" si="7"/>
        <v>0</v>
      </c>
      <c r="P45" s="391">
        <f t="shared" si="8"/>
        <v>1</v>
      </c>
    </row>
    <row r="46" spans="1:16">
      <c r="A46" s="154">
        <v>37</v>
      </c>
      <c r="B46" s="7"/>
      <c r="C46" s="7"/>
      <c r="D46" s="7"/>
      <c r="E46" s="229"/>
      <c r="F46" s="228"/>
      <c r="G46" s="228"/>
      <c r="H46" s="228"/>
      <c r="I46" s="19" t="str">
        <f t="shared" si="1"/>
        <v/>
      </c>
      <c r="J46" s="19" t="str">
        <f t="shared" si="2"/>
        <v/>
      </c>
      <c r="K46" s="416" t="str">
        <f t="shared" si="3"/>
        <v/>
      </c>
      <c r="L46" s="69" t="str">
        <f t="shared" si="4"/>
        <v/>
      </c>
      <c r="M46" s="417" t="str">
        <f t="shared" si="5"/>
        <v/>
      </c>
      <c r="N46" s="69" t="str">
        <f t="shared" si="6"/>
        <v/>
      </c>
      <c r="O46" s="390" t="b">
        <f t="shared" si="7"/>
        <v>0</v>
      </c>
      <c r="P46" s="391">
        <f t="shared" si="8"/>
        <v>1</v>
      </c>
    </row>
    <row r="47" spans="1:16">
      <c r="A47" s="154">
        <v>38</v>
      </c>
      <c r="B47" s="7"/>
      <c r="C47" s="7"/>
      <c r="D47" s="7"/>
      <c r="E47" s="229"/>
      <c r="F47" s="228"/>
      <c r="G47" s="228"/>
      <c r="H47" s="228"/>
      <c r="I47" s="19" t="str">
        <f t="shared" si="1"/>
        <v/>
      </c>
      <c r="J47" s="19" t="str">
        <f t="shared" si="2"/>
        <v/>
      </c>
      <c r="K47" s="416" t="str">
        <f t="shared" si="3"/>
        <v/>
      </c>
      <c r="L47" s="69" t="str">
        <f t="shared" si="4"/>
        <v/>
      </c>
      <c r="M47" s="417" t="str">
        <f t="shared" si="5"/>
        <v/>
      </c>
      <c r="N47" s="69" t="str">
        <f t="shared" si="6"/>
        <v/>
      </c>
      <c r="O47" s="390" t="b">
        <f t="shared" si="7"/>
        <v>0</v>
      </c>
      <c r="P47" s="391">
        <f t="shared" si="8"/>
        <v>1</v>
      </c>
    </row>
    <row r="48" spans="1:16">
      <c r="A48" s="154">
        <v>39</v>
      </c>
      <c r="B48" s="7"/>
      <c r="C48" s="7"/>
      <c r="D48" s="7"/>
      <c r="E48" s="229"/>
      <c r="F48" s="228"/>
      <c r="G48" s="228"/>
      <c r="H48" s="228"/>
      <c r="I48" s="19" t="str">
        <f t="shared" si="1"/>
        <v/>
      </c>
      <c r="J48" s="19" t="str">
        <f t="shared" si="2"/>
        <v/>
      </c>
      <c r="K48" s="416" t="str">
        <f t="shared" si="3"/>
        <v/>
      </c>
      <c r="L48" s="69" t="str">
        <f t="shared" si="4"/>
        <v/>
      </c>
      <c r="M48" s="417" t="str">
        <f t="shared" si="5"/>
        <v/>
      </c>
      <c r="N48" s="69" t="str">
        <f t="shared" si="6"/>
        <v/>
      </c>
      <c r="O48" s="390" t="b">
        <f t="shared" si="7"/>
        <v>0</v>
      </c>
      <c r="P48" s="391">
        <f t="shared" si="8"/>
        <v>1</v>
      </c>
    </row>
    <row r="49" spans="1:16">
      <c r="A49" s="154">
        <v>40</v>
      </c>
      <c r="B49" s="7"/>
      <c r="C49" s="7"/>
      <c r="D49" s="7"/>
      <c r="E49" s="229"/>
      <c r="F49" s="228"/>
      <c r="G49" s="228"/>
      <c r="H49" s="228"/>
      <c r="I49" s="19" t="str">
        <f t="shared" si="1"/>
        <v/>
      </c>
      <c r="J49" s="19" t="str">
        <f t="shared" si="2"/>
        <v/>
      </c>
      <c r="K49" s="416" t="str">
        <f t="shared" si="3"/>
        <v/>
      </c>
      <c r="L49" s="69" t="str">
        <f t="shared" si="4"/>
        <v/>
      </c>
      <c r="M49" s="417" t="str">
        <f t="shared" si="5"/>
        <v/>
      </c>
      <c r="N49" s="69" t="str">
        <f t="shared" si="6"/>
        <v/>
      </c>
      <c r="O49" s="390" t="b">
        <f t="shared" si="7"/>
        <v>0</v>
      </c>
      <c r="P49" s="391">
        <f t="shared" si="8"/>
        <v>1</v>
      </c>
    </row>
    <row r="50" spans="1:16">
      <c r="A50" s="154">
        <v>41</v>
      </c>
      <c r="B50" s="7"/>
      <c r="C50" s="7"/>
      <c r="D50" s="7"/>
      <c r="E50" s="229"/>
      <c r="F50" s="228"/>
      <c r="G50" s="228"/>
      <c r="H50" s="228"/>
      <c r="I50" s="19" t="str">
        <f t="shared" si="1"/>
        <v/>
      </c>
      <c r="J50" s="19" t="str">
        <f t="shared" si="2"/>
        <v/>
      </c>
      <c r="K50" s="416" t="str">
        <f t="shared" si="3"/>
        <v/>
      </c>
      <c r="L50" s="69" t="str">
        <f t="shared" si="4"/>
        <v/>
      </c>
      <c r="M50" s="417" t="str">
        <f t="shared" si="5"/>
        <v/>
      </c>
      <c r="N50" s="69" t="str">
        <f t="shared" si="6"/>
        <v/>
      </c>
      <c r="O50" s="390" t="b">
        <f t="shared" si="7"/>
        <v>0</v>
      </c>
      <c r="P50" s="391">
        <f t="shared" si="8"/>
        <v>1</v>
      </c>
    </row>
    <row r="51" spans="1:16">
      <c r="A51" s="154">
        <v>42</v>
      </c>
      <c r="B51" s="7"/>
      <c r="C51" s="7"/>
      <c r="D51" s="7"/>
      <c r="E51" s="229"/>
      <c r="F51" s="228"/>
      <c r="G51" s="228"/>
      <c r="H51" s="228"/>
      <c r="I51" s="19" t="str">
        <f t="shared" si="1"/>
        <v/>
      </c>
      <c r="J51" s="19" t="str">
        <f t="shared" si="2"/>
        <v/>
      </c>
      <c r="K51" s="416" t="str">
        <f t="shared" si="3"/>
        <v/>
      </c>
      <c r="L51" s="69" t="str">
        <f t="shared" si="4"/>
        <v/>
      </c>
      <c r="M51" s="417" t="str">
        <f t="shared" si="5"/>
        <v/>
      </c>
      <c r="N51" s="69" t="str">
        <f t="shared" si="6"/>
        <v/>
      </c>
      <c r="O51" s="390" t="b">
        <f t="shared" si="7"/>
        <v>0</v>
      </c>
      <c r="P51" s="391">
        <f t="shared" si="8"/>
        <v>1</v>
      </c>
    </row>
    <row r="52" spans="1:16">
      <c r="A52" s="154">
        <v>43</v>
      </c>
      <c r="B52" s="7"/>
      <c r="C52" s="7"/>
      <c r="D52" s="7"/>
      <c r="E52" s="229"/>
      <c r="F52" s="228"/>
      <c r="G52" s="228"/>
      <c r="H52" s="228"/>
      <c r="I52" s="19" t="str">
        <f t="shared" si="1"/>
        <v/>
      </c>
      <c r="J52" s="19" t="str">
        <f t="shared" si="2"/>
        <v/>
      </c>
      <c r="K52" s="416" t="str">
        <f t="shared" si="3"/>
        <v/>
      </c>
      <c r="L52" s="69" t="str">
        <f t="shared" si="4"/>
        <v/>
      </c>
      <c r="M52" s="417" t="str">
        <f t="shared" si="5"/>
        <v/>
      </c>
      <c r="N52" s="69" t="str">
        <f t="shared" si="6"/>
        <v/>
      </c>
      <c r="O52" s="390" t="b">
        <f t="shared" si="7"/>
        <v>0</v>
      </c>
      <c r="P52" s="391">
        <f t="shared" si="8"/>
        <v>1</v>
      </c>
    </row>
    <row r="53" spans="1:16">
      <c r="A53" s="154">
        <v>44</v>
      </c>
      <c r="B53" s="7"/>
      <c r="C53" s="7"/>
      <c r="D53" s="7"/>
      <c r="E53" s="229"/>
      <c r="F53" s="228"/>
      <c r="G53" s="228"/>
      <c r="H53" s="228"/>
      <c r="I53" s="19" t="str">
        <f t="shared" si="1"/>
        <v/>
      </c>
      <c r="J53" s="19" t="str">
        <f t="shared" si="2"/>
        <v/>
      </c>
      <c r="K53" s="416" t="str">
        <f t="shared" si="3"/>
        <v/>
      </c>
      <c r="L53" s="69" t="str">
        <f t="shared" si="4"/>
        <v/>
      </c>
      <c r="M53" s="417" t="str">
        <f t="shared" si="5"/>
        <v/>
      </c>
      <c r="N53" s="69" t="str">
        <f t="shared" si="6"/>
        <v/>
      </c>
      <c r="O53" s="390" t="b">
        <f t="shared" si="7"/>
        <v>0</v>
      </c>
      <c r="P53" s="391">
        <f t="shared" si="8"/>
        <v>1</v>
      </c>
    </row>
    <row r="54" spans="1:16">
      <c r="A54" s="154">
        <v>45</v>
      </c>
      <c r="B54" s="7"/>
      <c r="C54" s="7"/>
      <c r="D54" s="7"/>
      <c r="E54" s="229"/>
      <c r="F54" s="228"/>
      <c r="G54" s="228"/>
      <c r="H54" s="228"/>
      <c r="I54" s="19" t="str">
        <f t="shared" si="1"/>
        <v/>
      </c>
      <c r="J54" s="19" t="str">
        <f t="shared" si="2"/>
        <v/>
      </c>
      <c r="K54" s="416" t="str">
        <f t="shared" si="3"/>
        <v/>
      </c>
      <c r="L54" s="69" t="str">
        <f t="shared" si="4"/>
        <v/>
      </c>
      <c r="M54" s="417" t="str">
        <f t="shared" si="5"/>
        <v/>
      </c>
      <c r="N54" s="69" t="str">
        <f t="shared" si="6"/>
        <v/>
      </c>
      <c r="O54" s="390" t="b">
        <f t="shared" si="7"/>
        <v>0</v>
      </c>
      <c r="P54" s="391">
        <f t="shared" si="8"/>
        <v>1</v>
      </c>
    </row>
    <row r="55" spans="1:16">
      <c r="A55" s="154">
        <v>46</v>
      </c>
      <c r="B55" s="7"/>
      <c r="C55" s="7"/>
      <c r="D55" s="7"/>
      <c r="E55" s="229"/>
      <c r="F55" s="228"/>
      <c r="G55" s="228"/>
      <c r="H55" s="228"/>
      <c r="I55" s="19" t="str">
        <f t="shared" si="1"/>
        <v/>
      </c>
      <c r="J55" s="19" t="str">
        <f t="shared" si="2"/>
        <v/>
      </c>
      <c r="K55" s="416" t="str">
        <f t="shared" si="3"/>
        <v/>
      </c>
      <c r="L55" s="69" t="str">
        <f t="shared" si="4"/>
        <v/>
      </c>
      <c r="M55" s="417" t="str">
        <f t="shared" si="5"/>
        <v/>
      </c>
      <c r="N55" s="69" t="str">
        <f t="shared" si="6"/>
        <v/>
      </c>
      <c r="O55" s="390" t="b">
        <f t="shared" si="7"/>
        <v>0</v>
      </c>
      <c r="P55" s="391">
        <f t="shared" si="8"/>
        <v>1</v>
      </c>
    </row>
    <row r="56" spans="1:16">
      <c r="A56" s="154">
        <v>47</v>
      </c>
      <c r="B56" s="7"/>
      <c r="C56" s="7"/>
      <c r="D56" s="7"/>
      <c r="E56" s="229"/>
      <c r="F56" s="228"/>
      <c r="G56" s="228"/>
      <c r="H56" s="228"/>
      <c r="I56" s="19" t="str">
        <f t="shared" si="1"/>
        <v/>
      </c>
      <c r="J56" s="19" t="str">
        <f t="shared" si="2"/>
        <v/>
      </c>
      <c r="K56" s="416" t="str">
        <f t="shared" si="3"/>
        <v/>
      </c>
      <c r="L56" s="69" t="str">
        <f t="shared" si="4"/>
        <v/>
      </c>
      <c r="M56" s="417" t="str">
        <f t="shared" si="5"/>
        <v/>
      </c>
      <c r="N56" s="69" t="str">
        <f t="shared" si="6"/>
        <v/>
      </c>
      <c r="O56" s="390" t="b">
        <f t="shared" si="7"/>
        <v>0</v>
      </c>
      <c r="P56" s="391">
        <f t="shared" si="8"/>
        <v>1</v>
      </c>
    </row>
    <row r="57" spans="1:16">
      <c r="A57" s="154">
        <v>48</v>
      </c>
      <c r="B57" s="7"/>
      <c r="C57" s="7"/>
      <c r="D57" s="7"/>
      <c r="E57" s="229"/>
      <c r="F57" s="228"/>
      <c r="G57" s="228"/>
      <c r="H57" s="228"/>
      <c r="I57" s="19" t="str">
        <f t="shared" si="1"/>
        <v/>
      </c>
      <c r="J57" s="19" t="str">
        <f t="shared" si="2"/>
        <v/>
      </c>
      <c r="K57" s="416" t="str">
        <f t="shared" si="3"/>
        <v/>
      </c>
      <c r="L57" s="69" t="str">
        <f t="shared" si="4"/>
        <v/>
      </c>
      <c r="M57" s="417" t="str">
        <f t="shared" si="5"/>
        <v/>
      </c>
      <c r="N57" s="69" t="str">
        <f t="shared" si="6"/>
        <v/>
      </c>
      <c r="O57" s="390" t="b">
        <f t="shared" si="7"/>
        <v>0</v>
      </c>
      <c r="P57" s="391">
        <f t="shared" si="8"/>
        <v>1</v>
      </c>
    </row>
    <row r="58" spans="1:16">
      <c r="A58" s="154">
        <v>49</v>
      </c>
      <c r="B58" s="7"/>
      <c r="C58" s="7"/>
      <c r="D58" s="7"/>
      <c r="E58" s="229"/>
      <c r="F58" s="228"/>
      <c r="G58" s="228"/>
      <c r="H58" s="228"/>
      <c r="I58" s="19" t="str">
        <f t="shared" si="1"/>
        <v/>
      </c>
      <c r="J58" s="19" t="str">
        <f t="shared" si="2"/>
        <v/>
      </c>
      <c r="K58" s="416" t="str">
        <f t="shared" si="3"/>
        <v/>
      </c>
      <c r="L58" s="69" t="str">
        <f t="shared" si="4"/>
        <v/>
      </c>
      <c r="M58" s="417" t="str">
        <f t="shared" si="5"/>
        <v/>
      </c>
      <c r="N58" s="69" t="str">
        <f t="shared" si="6"/>
        <v/>
      </c>
      <c r="O58" s="390" t="b">
        <f t="shared" si="7"/>
        <v>0</v>
      </c>
      <c r="P58" s="391">
        <f t="shared" si="8"/>
        <v>1</v>
      </c>
    </row>
    <row r="59" spans="1:16">
      <c r="A59" s="154">
        <v>50</v>
      </c>
      <c r="B59" s="7"/>
      <c r="C59" s="7"/>
      <c r="D59" s="7"/>
      <c r="E59" s="229"/>
      <c r="F59" s="228"/>
      <c r="G59" s="228"/>
      <c r="H59" s="228"/>
      <c r="I59" s="19" t="str">
        <f t="shared" si="1"/>
        <v/>
      </c>
      <c r="J59" s="19" t="str">
        <f t="shared" si="2"/>
        <v/>
      </c>
      <c r="K59" s="416" t="str">
        <f t="shared" si="3"/>
        <v/>
      </c>
      <c r="L59" s="69" t="str">
        <f t="shared" si="4"/>
        <v/>
      </c>
      <c r="M59" s="417" t="str">
        <f t="shared" si="5"/>
        <v/>
      </c>
      <c r="N59" s="69" t="str">
        <f t="shared" si="6"/>
        <v/>
      </c>
      <c r="O59" s="390" t="b">
        <f t="shared" si="7"/>
        <v>0</v>
      </c>
      <c r="P59" s="391">
        <f t="shared" si="8"/>
        <v>1</v>
      </c>
    </row>
    <row r="60" spans="1:16">
      <c r="A60" s="154">
        <v>51</v>
      </c>
      <c r="B60" s="7"/>
      <c r="C60" s="7"/>
      <c r="D60" s="7"/>
      <c r="E60" s="229"/>
      <c r="F60" s="228"/>
      <c r="G60" s="228"/>
      <c r="H60" s="228"/>
      <c r="I60" s="19" t="str">
        <f t="shared" si="1"/>
        <v/>
      </c>
      <c r="J60" s="19" t="str">
        <f t="shared" si="2"/>
        <v/>
      </c>
      <c r="K60" s="416" t="str">
        <f t="shared" si="3"/>
        <v/>
      </c>
      <c r="L60" s="69" t="str">
        <f t="shared" si="4"/>
        <v/>
      </c>
      <c r="M60" s="417" t="str">
        <f t="shared" si="5"/>
        <v/>
      </c>
      <c r="N60" s="69" t="str">
        <f t="shared" si="6"/>
        <v/>
      </c>
      <c r="O60" s="390" t="b">
        <f t="shared" si="7"/>
        <v>0</v>
      </c>
      <c r="P60" s="391">
        <f t="shared" si="8"/>
        <v>1</v>
      </c>
    </row>
    <row r="61" spans="1:16">
      <c r="A61" s="154">
        <v>52</v>
      </c>
      <c r="B61" s="7"/>
      <c r="C61" s="7"/>
      <c r="D61" s="7"/>
      <c r="E61" s="229"/>
      <c r="F61" s="228"/>
      <c r="G61" s="228"/>
      <c r="H61" s="228"/>
      <c r="I61" s="19" t="str">
        <f t="shared" si="1"/>
        <v/>
      </c>
      <c r="J61" s="19" t="str">
        <f t="shared" si="2"/>
        <v/>
      </c>
      <c r="K61" s="416" t="str">
        <f t="shared" si="3"/>
        <v/>
      </c>
      <c r="L61" s="69" t="str">
        <f t="shared" si="4"/>
        <v/>
      </c>
      <c r="M61" s="417" t="str">
        <f t="shared" si="5"/>
        <v/>
      </c>
      <c r="N61" s="69" t="str">
        <f t="shared" si="6"/>
        <v/>
      </c>
      <c r="O61" s="390" t="b">
        <f t="shared" si="7"/>
        <v>0</v>
      </c>
      <c r="P61" s="391">
        <f t="shared" si="8"/>
        <v>1</v>
      </c>
    </row>
    <row r="62" spans="1:16">
      <c r="A62" s="154">
        <v>53</v>
      </c>
      <c r="B62" s="7"/>
      <c r="C62" s="7"/>
      <c r="D62" s="7"/>
      <c r="E62" s="229"/>
      <c r="F62" s="228"/>
      <c r="G62" s="228"/>
      <c r="H62" s="228"/>
      <c r="I62" s="19" t="str">
        <f t="shared" si="1"/>
        <v/>
      </c>
      <c r="J62" s="19" t="str">
        <f t="shared" si="2"/>
        <v/>
      </c>
      <c r="K62" s="416" t="str">
        <f t="shared" si="3"/>
        <v/>
      </c>
      <c r="L62" s="69" t="str">
        <f t="shared" si="4"/>
        <v/>
      </c>
      <c r="M62" s="417" t="str">
        <f t="shared" si="5"/>
        <v/>
      </c>
      <c r="N62" s="69" t="str">
        <f t="shared" si="6"/>
        <v/>
      </c>
      <c r="O62" s="390" t="b">
        <f t="shared" si="7"/>
        <v>0</v>
      </c>
      <c r="P62" s="391">
        <f t="shared" si="8"/>
        <v>1</v>
      </c>
    </row>
    <row r="63" spans="1:16">
      <c r="A63" s="154">
        <v>54</v>
      </c>
      <c r="B63" s="7"/>
      <c r="C63" s="7"/>
      <c r="D63" s="7"/>
      <c r="E63" s="229"/>
      <c r="F63" s="228"/>
      <c r="G63" s="228"/>
      <c r="H63" s="228"/>
      <c r="I63" s="19" t="str">
        <f t="shared" si="1"/>
        <v/>
      </c>
      <c r="J63" s="19" t="str">
        <f t="shared" si="2"/>
        <v/>
      </c>
      <c r="K63" s="416" t="str">
        <f t="shared" si="3"/>
        <v/>
      </c>
      <c r="L63" s="69" t="str">
        <f t="shared" si="4"/>
        <v/>
      </c>
      <c r="M63" s="417" t="str">
        <f t="shared" si="5"/>
        <v/>
      </c>
      <c r="N63" s="69" t="str">
        <f t="shared" si="6"/>
        <v/>
      </c>
      <c r="O63" s="390" t="b">
        <f t="shared" si="7"/>
        <v>0</v>
      </c>
      <c r="P63" s="391">
        <f t="shared" si="8"/>
        <v>1</v>
      </c>
    </row>
    <row r="64" spans="1:16">
      <c r="A64" s="154">
        <v>55</v>
      </c>
      <c r="B64" s="7"/>
      <c r="C64" s="7"/>
      <c r="D64" s="7"/>
      <c r="E64" s="229"/>
      <c r="F64" s="228"/>
      <c r="G64" s="228"/>
      <c r="H64" s="228"/>
      <c r="I64" s="19" t="str">
        <f t="shared" si="1"/>
        <v/>
      </c>
      <c r="J64" s="19" t="str">
        <f t="shared" si="2"/>
        <v/>
      </c>
      <c r="K64" s="416" t="str">
        <f t="shared" si="3"/>
        <v/>
      </c>
      <c r="L64" s="69" t="str">
        <f t="shared" si="4"/>
        <v/>
      </c>
      <c r="M64" s="417" t="str">
        <f t="shared" si="5"/>
        <v/>
      </c>
      <c r="N64" s="69" t="str">
        <f t="shared" si="6"/>
        <v/>
      </c>
      <c r="O64" s="390" t="b">
        <f t="shared" si="7"/>
        <v>0</v>
      </c>
      <c r="P64" s="391">
        <f t="shared" si="8"/>
        <v>1</v>
      </c>
    </row>
    <row r="65" spans="1:16">
      <c r="A65" s="154">
        <v>56</v>
      </c>
      <c r="B65" s="7"/>
      <c r="C65" s="7"/>
      <c r="D65" s="7"/>
      <c r="E65" s="229"/>
      <c r="F65" s="228"/>
      <c r="G65" s="228"/>
      <c r="H65" s="228"/>
      <c r="I65" s="19" t="str">
        <f t="shared" si="1"/>
        <v/>
      </c>
      <c r="J65" s="19" t="str">
        <f t="shared" si="2"/>
        <v/>
      </c>
      <c r="K65" s="416" t="str">
        <f t="shared" si="3"/>
        <v/>
      </c>
      <c r="L65" s="69" t="str">
        <f t="shared" si="4"/>
        <v/>
      </c>
      <c r="M65" s="417" t="str">
        <f t="shared" si="5"/>
        <v/>
      </c>
      <c r="N65" s="69" t="str">
        <f t="shared" si="6"/>
        <v/>
      </c>
      <c r="O65" s="390" t="b">
        <f t="shared" si="7"/>
        <v>0</v>
      </c>
      <c r="P65" s="391">
        <f t="shared" si="8"/>
        <v>1</v>
      </c>
    </row>
    <row r="66" spans="1:16">
      <c r="A66" s="154">
        <v>57</v>
      </c>
      <c r="B66" s="7"/>
      <c r="C66" s="7"/>
      <c r="D66" s="7"/>
      <c r="E66" s="229"/>
      <c r="F66" s="228"/>
      <c r="G66" s="228"/>
      <c r="H66" s="228"/>
      <c r="I66" s="19" t="str">
        <f t="shared" si="1"/>
        <v/>
      </c>
      <c r="J66" s="19" t="str">
        <f t="shared" si="2"/>
        <v/>
      </c>
      <c r="K66" s="416" t="str">
        <f t="shared" si="3"/>
        <v/>
      </c>
      <c r="L66" s="69" t="str">
        <f t="shared" si="4"/>
        <v/>
      </c>
      <c r="M66" s="417" t="str">
        <f t="shared" si="5"/>
        <v/>
      </c>
      <c r="N66" s="69" t="str">
        <f t="shared" si="6"/>
        <v/>
      </c>
      <c r="O66" s="390" t="b">
        <f t="shared" si="7"/>
        <v>0</v>
      </c>
      <c r="P66" s="391">
        <f t="shared" si="8"/>
        <v>1</v>
      </c>
    </row>
    <row r="67" spans="1:16">
      <c r="A67" s="154">
        <v>58</v>
      </c>
      <c r="B67" s="7"/>
      <c r="C67" s="7"/>
      <c r="D67" s="7"/>
      <c r="E67" s="229"/>
      <c r="F67" s="228"/>
      <c r="G67" s="228"/>
      <c r="H67" s="228"/>
      <c r="I67" s="19" t="str">
        <f t="shared" si="1"/>
        <v/>
      </c>
      <c r="J67" s="19" t="str">
        <f t="shared" si="2"/>
        <v/>
      </c>
      <c r="K67" s="416" t="str">
        <f t="shared" si="3"/>
        <v/>
      </c>
      <c r="L67" s="69" t="str">
        <f t="shared" si="4"/>
        <v/>
      </c>
      <c r="M67" s="417" t="str">
        <f t="shared" si="5"/>
        <v/>
      </c>
      <c r="N67" s="69" t="str">
        <f t="shared" si="6"/>
        <v/>
      </c>
      <c r="O67" s="390" t="b">
        <f t="shared" si="7"/>
        <v>0</v>
      </c>
      <c r="P67" s="391">
        <f t="shared" si="8"/>
        <v>1</v>
      </c>
    </row>
    <row r="68" spans="1:16">
      <c r="A68" s="154">
        <v>59</v>
      </c>
      <c r="B68" s="7"/>
      <c r="C68" s="7"/>
      <c r="D68" s="7"/>
      <c r="E68" s="229"/>
      <c r="F68" s="228"/>
      <c r="G68" s="228"/>
      <c r="H68" s="228"/>
      <c r="I68" s="19" t="str">
        <f t="shared" si="1"/>
        <v/>
      </c>
      <c r="J68" s="19" t="str">
        <f t="shared" si="2"/>
        <v/>
      </c>
      <c r="K68" s="416" t="str">
        <f t="shared" si="3"/>
        <v/>
      </c>
      <c r="L68" s="69" t="str">
        <f t="shared" si="4"/>
        <v/>
      </c>
      <c r="M68" s="417" t="str">
        <f t="shared" si="5"/>
        <v/>
      </c>
      <c r="N68" s="69" t="str">
        <f t="shared" si="6"/>
        <v/>
      </c>
      <c r="O68" s="390" t="b">
        <f t="shared" si="7"/>
        <v>0</v>
      </c>
      <c r="P68" s="391">
        <f t="shared" si="8"/>
        <v>1</v>
      </c>
    </row>
    <row r="69" spans="1:16">
      <c r="A69" s="154">
        <v>60</v>
      </c>
      <c r="B69" s="7"/>
      <c r="C69" s="7"/>
      <c r="D69" s="7"/>
      <c r="E69" s="229"/>
      <c r="F69" s="228"/>
      <c r="G69" s="228"/>
      <c r="H69" s="228"/>
      <c r="I69" s="19" t="str">
        <f t="shared" si="1"/>
        <v/>
      </c>
      <c r="J69" s="19" t="str">
        <f t="shared" si="2"/>
        <v/>
      </c>
      <c r="K69" s="416" t="str">
        <f t="shared" si="3"/>
        <v/>
      </c>
      <c r="L69" s="69" t="str">
        <f t="shared" si="4"/>
        <v/>
      </c>
      <c r="M69" s="417" t="str">
        <f t="shared" si="5"/>
        <v/>
      </c>
      <c r="N69" s="69" t="str">
        <f t="shared" si="6"/>
        <v/>
      </c>
      <c r="O69" s="390" t="b">
        <f t="shared" si="7"/>
        <v>0</v>
      </c>
      <c r="P69" s="391">
        <f t="shared" si="8"/>
        <v>1</v>
      </c>
    </row>
    <row r="70" spans="1:16">
      <c r="A70" s="154">
        <v>61</v>
      </c>
      <c r="B70" s="7"/>
      <c r="C70" s="7"/>
      <c r="D70" s="7"/>
      <c r="E70" s="229"/>
      <c r="F70" s="228"/>
      <c r="G70" s="228"/>
      <c r="H70" s="228"/>
      <c r="I70" s="19" t="str">
        <f t="shared" si="1"/>
        <v/>
      </c>
      <c r="J70" s="19" t="str">
        <f t="shared" si="2"/>
        <v/>
      </c>
      <c r="K70" s="416" t="str">
        <f t="shared" si="3"/>
        <v/>
      </c>
      <c r="L70" s="69" t="str">
        <f t="shared" si="4"/>
        <v/>
      </c>
      <c r="M70" s="417" t="str">
        <f t="shared" si="5"/>
        <v/>
      </c>
      <c r="N70" s="69" t="str">
        <f t="shared" si="6"/>
        <v/>
      </c>
      <c r="O70" s="390" t="b">
        <f t="shared" si="7"/>
        <v>0</v>
      </c>
      <c r="P70" s="391">
        <f t="shared" si="8"/>
        <v>1</v>
      </c>
    </row>
    <row r="71" spans="1:16">
      <c r="A71" s="154">
        <v>62</v>
      </c>
      <c r="B71" s="7"/>
      <c r="C71" s="7"/>
      <c r="D71" s="7"/>
      <c r="E71" s="229"/>
      <c r="F71" s="228"/>
      <c r="G71" s="228"/>
      <c r="H71" s="228"/>
      <c r="I71" s="19" t="str">
        <f t="shared" si="1"/>
        <v/>
      </c>
      <c r="J71" s="19" t="str">
        <f t="shared" si="2"/>
        <v/>
      </c>
      <c r="K71" s="416" t="str">
        <f t="shared" si="3"/>
        <v/>
      </c>
      <c r="L71" s="69" t="str">
        <f t="shared" si="4"/>
        <v/>
      </c>
      <c r="M71" s="417" t="str">
        <f t="shared" si="5"/>
        <v/>
      </c>
      <c r="N71" s="69" t="str">
        <f t="shared" si="6"/>
        <v/>
      </c>
      <c r="O71" s="390" t="b">
        <f t="shared" si="7"/>
        <v>0</v>
      </c>
      <c r="P71" s="391">
        <f t="shared" si="8"/>
        <v>1</v>
      </c>
    </row>
    <row r="72" spans="1:16">
      <c r="A72" s="154">
        <v>63</v>
      </c>
      <c r="B72" s="7"/>
      <c r="C72" s="7"/>
      <c r="D72" s="7"/>
      <c r="E72" s="229"/>
      <c r="F72" s="228"/>
      <c r="G72" s="228"/>
      <c r="H72" s="228"/>
      <c r="I72" s="19" t="str">
        <f t="shared" si="1"/>
        <v/>
      </c>
      <c r="J72" s="19" t="str">
        <f t="shared" si="2"/>
        <v/>
      </c>
      <c r="K72" s="416" t="str">
        <f t="shared" si="3"/>
        <v/>
      </c>
      <c r="L72" s="69" t="str">
        <f t="shared" si="4"/>
        <v/>
      </c>
      <c r="M72" s="417" t="str">
        <f t="shared" si="5"/>
        <v/>
      </c>
      <c r="N72" s="69" t="str">
        <f t="shared" si="6"/>
        <v/>
      </c>
      <c r="O72" s="390" t="b">
        <f t="shared" si="7"/>
        <v>0</v>
      </c>
      <c r="P72" s="391">
        <f t="shared" si="8"/>
        <v>1</v>
      </c>
    </row>
    <row r="73" spans="1:16">
      <c r="A73" s="154">
        <v>64</v>
      </c>
      <c r="B73" s="7"/>
      <c r="C73" s="7"/>
      <c r="D73" s="7"/>
      <c r="E73" s="229"/>
      <c r="F73" s="228"/>
      <c r="G73" s="228"/>
      <c r="H73" s="228"/>
      <c r="I73" s="19" t="str">
        <f t="shared" si="1"/>
        <v/>
      </c>
      <c r="J73" s="19" t="str">
        <f t="shared" si="2"/>
        <v/>
      </c>
      <c r="K73" s="416" t="str">
        <f t="shared" si="3"/>
        <v/>
      </c>
      <c r="L73" s="69" t="str">
        <f t="shared" si="4"/>
        <v/>
      </c>
      <c r="M73" s="417" t="str">
        <f t="shared" si="5"/>
        <v/>
      </c>
      <c r="N73" s="69" t="str">
        <f t="shared" si="6"/>
        <v/>
      </c>
      <c r="O73" s="390" t="b">
        <f t="shared" si="7"/>
        <v>0</v>
      </c>
      <c r="P73" s="391">
        <f t="shared" si="8"/>
        <v>1</v>
      </c>
    </row>
    <row r="74" spans="1:16">
      <c r="A74" s="154">
        <v>65</v>
      </c>
      <c r="B74" s="7"/>
      <c r="C74" s="7"/>
      <c r="D74" s="7"/>
      <c r="E74" s="229"/>
      <c r="F74" s="228"/>
      <c r="G74" s="228"/>
      <c r="H74" s="228"/>
      <c r="I74" s="19" t="str">
        <f t="shared" ref="I74:I137" si="9">IF(OR($B74="",$C74="",$D74="",$E74="",$F74&lt;an_initial,$F74&gt;an_final,$O74=FALSE),"",IF($H74="",CS_STR_RO*$G74/P74,CS_STR_RO*$H74))</f>
        <v/>
      </c>
      <c r="J74" s="19" t="str">
        <f t="shared" ref="J74:J137" si="10">IF(OR($B74="",$C74="",$D74="",$E74="",$F74="",$F74&gt;an_final,$O74=FALSE),"",IF($H74="",CS_STR_RO*$G74/P74,CS_STR_RO*$H74))</f>
        <v/>
      </c>
      <c r="K74" s="416" t="str">
        <f t="shared" ref="K74:K108" si="11">IF(OR($B74="",$C74="",$D74="",$E74="",$F74="",$F74&gt;an_final,$O74=FALSE),"",IF($F74&gt;=an_initial,1,""))</f>
        <v/>
      </c>
      <c r="L74" s="69" t="str">
        <f t="shared" ref="L74:L108" si="12">IF(OR($B74="",$C74="",$D74="",$E74="",$F74="",$F74&gt;an_final,$O74=FALSE),"",1)</f>
        <v/>
      </c>
      <c r="M74" s="417" t="str">
        <f t="shared" ref="M74:M108" si="13">IF(OR($B74="",$C74="",$D74="",$E74="",$F74="",$F74&gt;an_final,$O74=FALSE),"",IF($H74="",$G74/P74,$H74))</f>
        <v/>
      </c>
      <c r="N74" s="69" t="str">
        <f t="shared" ref="N74:N108" si="14">IF(OR($B74="",$C74="",$D74="",$E74="",$F74="",$F74&lt;an_initial,$F74&gt;an_final,$O74=FALSE),"",IF($H74="",$G74/P74,$H74))</f>
        <v/>
      </c>
      <c r="O74" s="390" t="b">
        <f t="shared" ref="O74:O108" si="15">IF(nume_candidat="",FALSE,ISNUMBER(SEARCH(nume_candidat,$B74)))</f>
        <v>0</v>
      </c>
      <c r="P74" s="391">
        <f t="shared" ref="P74:P108" si="16">LEN(B74)-LEN(SUBSTITUTE(B74,",",""))+1</f>
        <v>1</v>
      </c>
    </row>
    <row r="75" spans="1:16">
      <c r="A75" s="154">
        <v>66</v>
      </c>
      <c r="B75" s="7"/>
      <c r="C75" s="7"/>
      <c r="D75" s="7"/>
      <c r="E75" s="229"/>
      <c r="F75" s="228"/>
      <c r="G75" s="228"/>
      <c r="H75" s="228"/>
      <c r="I75" s="19" t="str">
        <f t="shared" si="9"/>
        <v/>
      </c>
      <c r="J75" s="19" t="str">
        <f t="shared" si="10"/>
        <v/>
      </c>
      <c r="K75" s="416" t="str">
        <f t="shared" si="11"/>
        <v/>
      </c>
      <c r="L75" s="69" t="str">
        <f t="shared" si="12"/>
        <v/>
      </c>
      <c r="M75" s="417" t="str">
        <f t="shared" si="13"/>
        <v/>
      </c>
      <c r="N75" s="69" t="str">
        <f t="shared" si="14"/>
        <v/>
      </c>
      <c r="O75" s="390" t="b">
        <f t="shared" si="15"/>
        <v>0</v>
      </c>
      <c r="P75" s="391">
        <f t="shared" si="16"/>
        <v>1</v>
      </c>
    </row>
    <row r="76" spans="1:16">
      <c r="A76" s="154">
        <v>67</v>
      </c>
      <c r="B76" s="7"/>
      <c r="C76" s="7"/>
      <c r="D76" s="7"/>
      <c r="E76" s="229"/>
      <c r="F76" s="228"/>
      <c r="G76" s="228"/>
      <c r="H76" s="228"/>
      <c r="I76" s="19" t="str">
        <f t="shared" si="9"/>
        <v/>
      </c>
      <c r="J76" s="19" t="str">
        <f t="shared" si="10"/>
        <v/>
      </c>
      <c r="K76" s="416" t="str">
        <f t="shared" si="11"/>
        <v/>
      </c>
      <c r="L76" s="69" t="str">
        <f t="shared" si="12"/>
        <v/>
      </c>
      <c r="M76" s="417" t="str">
        <f t="shared" si="13"/>
        <v/>
      </c>
      <c r="N76" s="69" t="str">
        <f t="shared" si="14"/>
        <v/>
      </c>
      <c r="O76" s="390" t="b">
        <f t="shared" si="15"/>
        <v>0</v>
      </c>
      <c r="P76" s="391">
        <f t="shared" si="16"/>
        <v>1</v>
      </c>
    </row>
    <row r="77" spans="1:16">
      <c r="A77" s="154">
        <v>68</v>
      </c>
      <c r="B77" s="7"/>
      <c r="C77" s="7"/>
      <c r="D77" s="7"/>
      <c r="E77" s="229"/>
      <c r="F77" s="228"/>
      <c r="G77" s="228"/>
      <c r="H77" s="228"/>
      <c r="I77" s="19" t="str">
        <f t="shared" si="9"/>
        <v/>
      </c>
      <c r="J77" s="19" t="str">
        <f t="shared" si="10"/>
        <v/>
      </c>
      <c r="K77" s="416" t="str">
        <f t="shared" si="11"/>
        <v/>
      </c>
      <c r="L77" s="69" t="str">
        <f t="shared" si="12"/>
        <v/>
      </c>
      <c r="M77" s="417" t="str">
        <f t="shared" si="13"/>
        <v/>
      </c>
      <c r="N77" s="69" t="str">
        <f t="shared" si="14"/>
        <v/>
      </c>
      <c r="O77" s="390" t="b">
        <f t="shared" si="15"/>
        <v>0</v>
      </c>
      <c r="P77" s="391">
        <f t="shared" si="16"/>
        <v>1</v>
      </c>
    </row>
    <row r="78" spans="1:16">
      <c r="A78" s="154">
        <v>69</v>
      </c>
      <c r="B78" s="7"/>
      <c r="C78" s="7"/>
      <c r="D78" s="7"/>
      <c r="E78" s="229"/>
      <c r="F78" s="228"/>
      <c r="G78" s="228"/>
      <c r="H78" s="228"/>
      <c r="I78" s="19" t="str">
        <f t="shared" si="9"/>
        <v/>
      </c>
      <c r="J78" s="19" t="str">
        <f t="shared" si="10"/>
        <v/>
      </c>
      <c r="K78" s="416" t="str">
        <f t="shared" si="11"/>
        <v/>
      </c>
      <c r="L78" s="69" t="str">
        <f t="shared" si="12"/>
        <v/>
      </c>
      <c r="M78" s="417" t="str">
        <f t="shared" si="13"/>
        <v/>
      </c>
      <c r="N78" s="69" t="str">
        <f t="shared" si="14"/>
        <v/>
      </c>
      <c r="O78" s="390" t="b">
        <f t="shared" si="15"/>
        <v>0</v>
      </c>
      <c r="P78" s="391">
        <f t="shared" si="16"/>
        <v>1</v>
      </c>
    </row>
    <row r="79" spans="1:16">
      <c r="A79" s="154">
        <v>70</v>
      </c>
      <c r="B79" s="7"/>
      <c r="C79" s="7"/>
      <c r="D79" s="7"/>
      <c r="E79" s="229"/>
      <c r="F79" s="228"/>
      <c r="G79" s="228"/>
      <c r="H79" s="228"/>
      <c r="I79" s="19" t="str">
        <f t="shared" si="9"/>
        <v/>
      </c>
      <c r="J79" s="19" t="str">
        <f t="shared" si="10"/>
        <v/>
      </c>
      <c r="K79" s="416" t="str">
        <f t="shared" si="11"/>
        <v/>
      </c>
      <c r="L79" s="69" t="str">
        <f t="shared" si="12"/>
        <v/>
      </c>
      <c r="M79" s="417" t="str">
        <f t="shared" si="13"/>
        <v/>
      </c>
      <c r="N79" s="69" t="str">
        <f t="shared" si="14"/>
        <v/>
      </c>
      <c r="O79" s="390" t="b">
        <f t="shared" si="15"/>
        <v>0</v>
      </c>
      <c r="P79" s="391">
        <f t="shared" si="16"/>
        <v>1</v>
      </c>
    </row>
    <row r="80" spans="1:16">
      <c r="A80" s="154">
        <v>71</v>
      </c>
      <c r="B80" s="7"/>
      <c r="C80" s="7"/>
      <c r="D80" s="7"/>
      <c r="E80" s="229"/>
      <c r="F80" s="228"/>
      <c r="G80" s="228"/>
      <c r="H80" s="228"/>
      <c r="I80" s="19" t="str">
        <f t="shared" si="9"/>
        <v/>
      </c>
      <c r="J80" s="19" t="str">
        <f t="shared" si="10"/>
        <v/>
      </c>
      <c r="K80" s="416" t="str">
        <f t="shared" si="11"/>
        <v/>
      </c>
      <c r="L80" s="69" t="str">
        <f t="shared" si="12"/>
        <v/>
      </c>
      <c r="M80" s="417" t="str">
        <f t="shared" si="13"/>
        <v/>
      </c>
      <c r="N80" s="69" t="str">
        <f t="shared" si="14"/>
        <v/>
      </c>
      <c r="O80" s="390" t="b">
        <f t="shared" si="15"/>
        <v>0</v>
      </c>
      <c r="P80" s="391">
        <f t="shared" si="16"/>
        <v>1</v>
      </c>
    </row>
    <row r="81" spans="1:16">
      <c r="A81" s="154">
        <v>72</v>
      </c>
      <c r="B81" s="7"/>
      <c r="C81" s="7"/>
      <c r="D81" s="7"/>
      <c r="E81" s="229"/>
      <c r="F81" s="228"/>
      <c r="G81" s="228"/>
      <c r="H81" s="228"/>
      <c r="I81" s="19" t="str">
        <f t="shared" si="9"/>
        <v/>
      </c>
      <c r="J81" s="19" t="str">
        <f t="shared" si="10"/>
        <v/>
      </c>
      <c r="K81" s="416" t="str">
        <f t="shared" si="11"/>
        <v/>
      </c>
      <c r="L81" s="69" t="str">
        <f t="shared" si="12"/>
        <v/>
      </c>
      <c r="M81" s="417" t="str">
        <f t="shared" si="13"/>
        <v/>
      </c>
      <c r="N81" s="69" t="str">
        <f t="shared" si="14"/>
        <v/>
      </c>
      <c r="O81" s="390" t="b">
        <f t="shared" si="15"/>
        <v>0</v>
      </c>
      <c r="P81" s="391">
        <f t="shared" si="16"/>
        <v>1</v>
      </c>
    </row>
    <row r="82" spans="1:16">
      <c r="A82" s="154">
        <v>73</v>
      </c>
      <c r="B82" s="7"/>
      <c r="C82" s="7"/>
      <c r="D82" s="7"/>
      <c r="E82" s="229"/>
      <c r="F82" s="228"/>
      <c r="G82" s="228"/>
      <c r="H82" s="228"/>
      <c r="I82" s="19" t="str">
        <f t="shared" si="9"/>
        <v/>
      </c>
      <c r="J82" s="19" t="str">
        <f t="shared" si="10"/>
        <v/>
      </c>
      <c r="K82" s="416" t="str">
        <f t="shared" si="11"/>
        <v/>
      </c>
      <c r="L82" s="69" t="str">
        <f t="shared" si="12"/>
        <v/>
      </c>
      <c r="M82" s="417" t="str">
        <f t="shared" si="13"/>
        <v/>
      </c>
      <c r="N82" s="69" t="str">
        <f t="shared" si="14"/>
        <v/>
      </c>
      <c r="O82" s="390" t="b">
        <f t="shared" si="15"/>
        <v>0</v>
      </c>
      <c r="P82" s="391">
        <f t="shared" si="16"/>
        <v>1</v>
      </c>
    </row>
    <row r="83" spans="1:16">
      <c r="A83" s="154">
        <v>74</v>
      </c>
      <c r="B83" s="7"/>
      <c r="C83" s="7"/>
      <c r="D83" s="7"/>
      <c r="E83" s="229"/>
      <c r="F83" s="228"/>
      <c r="G83" s="228"/>
      <c r="H83" s="228"/>
      <c r="I83" s="19" t="str">
        <f t="shared" si="9"/>
        <v/>
      </c>
      <c r="J83" s="19" t="str">
        <f t="shared" si="10"/>
        <v/>
      </c>
      <c r="K83" s="416" t="str">
        <f t="shared" si="11"/>
        <v/>
      </c>
      <c r="L83" s="69" t="str">
        <f t="shared" si="12"/>
        <v/>
      </c>
      <c r="M83" s="417" t="str">
        <f t="shared" si="13"/>
        <v/>
      </c>
      <c r="N83" s="69" t="str">
        <f t="shared" si="14"/>
        <v/>
      </c>
      <c r="O83" s="390" t="b">
        <f t="shared" si="15"/>
        <v>0</v>
      </c>
      <c r="P83" s="391">
        <f t="shared" si="16"/>
        <v>1</v>
      </c>
    </row>
    <row r="84" spans="1:16">
      <c r="A84" s="154">
        <v>75</v>
      </c>
      <c r="B84" s="7"/>
      <c r="C84" s="7"/>
      <c r="D84" s="7"/>
      <c r="E84" s="229"/>
      <c r="F84" s="228"/>
      <c r="G84" s="228"/>
      <c r="H84" s="228"/>
      <c r="I84" s="19" t="str">
        <f t="shared" si="9"/>
        <v/>
      </c>
      <c r="J84" s="19" t="str">
        <f t="shared" si="10"/>
        <v/>
      </c>
      <c r="K84" s="416" t="str">
        <f t="shared" si="11"/>
        <v/>
      </c>
      <c r="L84" s="69" t="str">
        <f t="shared" si="12"/>
        <v/>
      </c>
      <c r="M84" s="417" t="str">
        <f t="shared" si="13"/>
        <v/>
      </c>
      <c r="N84" s="69" t="str">
        <f t="shared" si="14"/>
        <v/>
      </c>
      <c r="O84" s="390" t="b">
        <f t="shared" si="15"/>
        <v>0</v>
      </c>
      <c r="P84" s="391">
        <f t="shared" si="16"/>
        <v>1</v>
      </c>
    </row>
    <row r="85" spans="1:16">
      <c r="A85" s="154">
        <v>76</v>
      </c>
      <c r="B85" s="7"/>
      <c r="C85" s="7"/>
      <c r="D85" s="7"/>
      <c r="E85" s="229"/>
      <c r="F85" s="228"/>
      <c r="G85" s="228"/>
      <c r="H85" s="228"/>
      <c r="I85" s="19" t="str">
        <f t="shared" si="9"/>
        <v/>
      </c>
      <c r="J85" s="19" t="str">
        <f t="shared" si="10"/>
        <v/>
      </c>
      <c r="K85" s="416" t="str">
        <f t="shared" si="11"/>
        <v/>
      </c>
      <c r="L85" s="69" t="str">
        <f t="shared" si="12"/>
        <v/>
      </c>
      <c r="M85" s="417" t="str">
        <f t="shared" si="13"/>
        <v/>
      </c>
      <c r="N85" s="69" t="str">
        <f t="shared" si="14"/>
        <v/>
      </c>
      <c r="O85" s="390" t="b">
        <f t="shared" si="15"/>
        <v>0</v>
      </c>
      <c r="P85" s="391">
        <f t="shared" si="16"/>
        <v>1</v>
      </c>
    </row>
    <row r="86" spans="1:16">
      <c r="A86" s="154">
        <v>77</v>
      </c>
      <c r="B86" s="7"/>
      <c r="C86" s="7"/>
      <c r="D86" s="7"/>
      <c r="E86" s="229"/>
      <c r="F86" s="228"/>
      <c r="G86" s="228"/>
      <c r="H86" s="228"/>
      <c r="I86" s="19" t="str">
        <f t="shared" si="9"/>
        <v/>
      </c>
      <c r="J86" s="19" t="str">
        <f t="shared" si="10"/>
        <v/>
      </c>
      <c r="K86" s="416" t="str">
        <f t="shared" si="11"/>
        <v/>
      </c>
      <c r="L86" s="69" t="str">
        <f t="shared" si="12"/>
        <v/>
      </c>
      <c r="M86" s="417" t="str">
        <f t="shared" si="13"/>
        <v/>
      </c>
      <c r="N86" s="69" t="str">
        <f t="shared" si="14"/>
        <v/>
      </c>
      <c r="O86" s="390" t="b">
        <f t="shared" si="15"/>
        <v>0</v>
      </c>
      <c r="P86" s="391">
        <f t="shared" si="16"/>
        <v>1</v>
      </c>
    </row>
    <row r="87" spans="1:16">
      <c r="A87" s="154">
        <v>78</v>
      </c>
      <c r="B87" s="7"/>
      <c r="C87" s="7"/>
      <c r="D87" s="7"/>
      <c r="E87" s="229"/>
      <c r="F87" s="228"/>
      <c r="G87" s="228"/>
      <c r="H87" s="228"/>
      <c r="I87" s="19" t="str">
        <f t="shared" si="9"/>
        <v/>
      </c>
      <c r="J87" s="19" t="str">
        <f t="shared" si="10"/>
        <v/>
      </c>
      <c r="K87" s="416" t="str">
        <f t="shared" si="11"/>
        <v/>
      </c>
      <c r="L87" s="69" t="str">
        <f t="shared" si="12"/>
        <v/>
      </c>
      <c r="M87" s="417" t="str">
        <f t="shared" si="13"/>
        <v/>
      </c>
      <c r="N87" s="69" t="str">
        <f t="shared" si="14"/>
        <v/>
      </c>
      <c r="O87" s="390" t="b">
        <f t="shared" si="15"/>
        <v>0</v>
      </c>
      <c r="P87" s="391">
        <f t="shared" si="16"/>
        <v>1</v>
      </c>
    </row>
    <row r="88" spans="1:16">
      <c r="A88" s="154">
        <v>79</v>
      </c>
      <c r="B88" s="7"/>
      <c r="C88" s="7"/>
      <c r="D88" s="7"/>
      <c r="E88" s="229"/>
      <c r="F88" s="228"/>
      <c r="G88" s="228"/>
      <c r="H88" s="228"/>
      <c r="I88" s="19" t="str">
        <f t="shared" si="9"/>
        <v/>
      </c>
      <c r="J88" s="19" t="str">
        <f t="shared" si="10"/>
        <v/>
      </c>
      <c r="K88" s="416" t="str">
        <f t="shared" si="11"/>
        <v/>
      </c>
      <c r="L88" s="69" t="str">
        <f t="shared" si="12"/>
        <v/>
      </c>
      <c r="M88" s="417" t="str">
        <f t="shared" si="13"/>
        <v/>
      </c>
      <c r="N88" s="69" t="str">
        <f t="shared" si="14"/>
        <v/>
      </c>
      <c r="O88" s="390" t="b">
        <f t="shared" si="15"/>
        <v>0</v>
      </c>
      <c r="P88" s="391">
        <f t="shared" si="16"/>
        <v>1</v>
      </c>
    </row>
    <row r="89" spans="1:16">
      <c r="A89" s="154">
        <v>80</v>
      </c>
      <c r="B89" s="7"/>
      <c r="C89" s="7"/>
      <c r="D89" s="7"/>
      <c r="E89" s="229"/>
      <c r="F89" s="228"/>
      <c r="G89" s="228"/>
      <c r="H89" s="228"/>
      <c r="I89" s="19" t="str">
        <f t="shared" si="9"/>
        <v/>
      </c>
      <c r="J89" s="19" t="str">
        <f t="shared" si="10"/>
        <v/>
      </c>
      <c r="K89" s="416" t="str">
        <f t="shared" si="11"/>
        <v/>
      </c>
      <c r="L89" s="69" t="str">
        <f t="shared" si="12"/>
        <v/>
      </c>
      <c r="M89" s="417" t="str">
        <f t="shared" si="13"/>
        <v/>
      </c>
      <c r="N89" s="69" t="str">
        <f t="shared" si="14"/>
        <v/>
      </c>
      <c r="O89" s="390" t="b">
        <f t="shared" si="15"/>
        <v>0</v>
      </c>
      <c r="P89" s="391">
        <f t="shared" si="16"/>
        <v>1</v>
      </c>
    </row>
    <row r="90" spans="1:16">
      <c r="A90" s="154">
        <v>81</v>
      </c>
      <c r="B90" s="7"/>
      <c r="C90" s="7"/>
      <c r="D90" s="7"/>
      <c r="E90" s="229"/>
      <c r="F90" s="228"/>
      <c r="G90" s="228"/>
      <c r="H90" s="228"/>
      <c r="I90" s="19" t="str">
        <f t="shared" si="9"/>
        <v/>
      </c>
      <c r="J90" s="19" t="str">
        <f t="shared" si="10"/>
        <v/>
      </c>
      <c r="K90" s="416" t="str">
        <f t="shared" si="11"/>
        <v/>
      </c>
      <c r="L90" s="69" t="str">
        <f t="shared" si="12"/>
        <v/>
      </c>
      <c r="M90" s="417" t="str">
        <f t="shared" si="13"/>
        <v/>
      </c>
      <c r="N90" s="69" t="str">
        <f t="shared" si="14"/>
        <v/>
      </c>
      <c r="O90" s="390" t="b">
        <f t="shared" si="15"/>
        <v>0</v>
      </c>
      <c r="P90" s="391">
        <f t="shared" si="16"/>
        <v>1</v>
      </c>
    </row>
    <row r="91" spans="1:16">
      <c r="A91" s="154">
        <v>82</v>
      </c>
      <c r="B91" s="7"/>
      <c r="C91" s="7"/>
      <c r="D91" s="7"/>
      <c r="E91" s="229"/>
      <c r="F91" s="228"/>
      <c r="G91" s="228"/>
      <c r="H91" s="228"/>
      <c r="I91" s="19" t="str">
        <f t="shared" si="9"/>
        <v/>
      </c>
      <c r="J91" s="19" t="str">
        <f t="shared" si="10"/>
        <v/>
      </c>
      <c r="K91" s="416" t="str">
        <f t="shared" si="11"/>
        <v/>
      </c>
      <c r="L91" s="69" t="str">
        <f t="shared" si="12"/>
        <v/>
      </c>
      <c r="M91" s="417" t="str">
        <f t="shared" si="13"/>
        <v/>
      </c>
      <c r="N91" s="69" t="str">
        <f t="shared" si="14"/>
        <v/>
      </c>
      <c r="O91" s="390" t="b">
        <f t="shared" si="15"/>
        <v>0</v>
      </c>
      <c r="P91" s="391">
        <f t="shared" si="16"/>
        <v>1</v>
      </c>
    </row>
    <row r="92" spans="1:16">
      <c r="A92" s="154">
        <v>83</v>
      </c>
      <c r="B92" s="7"/>
      <c r="C92" s="7"/>
      <c r="D92" s="7"/>
      <c r="E92" s="229"/>
      <c r="F92" s="228"/>
      <c r="G92" s="228"/>
      <c r="H92" s="228"/>
      <c r="I92" s="19" t="str">
        <f t="shared" si="9"/>
        <v/>
      </c>
      <c r="J92" s="19" t="str">
        <f t="shared" si="10"/>
        <v/>
      </c>
      <c r="K92" s="416" t="str">
        <f t="shared" si="11"/>
        <v/>
      </c>
      <c r="L92" s="69" t="str">
        <f t="shared" si="12"/>
        <v/>
      </c>
      <c r="M92" s="417" t="str">
        <f t="shared" si="13"/>
        <v/>
      </c>
      <c r="N92" s="69" t="str">
        <f t="shared" si="14"/>
        <v/>
      </c>
      <c r="O92" s="390" t="b">
        <f t="shared" si="15"/>
        <v>0</v>
      </c>
      <c r="P92" s="391">
        <f t="shared" si="16"/>
        <v>1</v>
      </c>
    </row>
    <row r="93" spans="1:16">
      <c r="A93" s="154">
        <v>84</v>
      </c>
      <c r="B93" s="7"/>
      <c r="C93" s="7"/>
      <c r="D93" s="7"/>
      <c r="E93" s="229"/>
      <c r="F93" s="228"/>
      <c r="G93" s="228"/>
      <c r="H93" s="228"/>
      <c r="I93" s="19" t="str">
        <f t="shared" si="9"/>
        <v/>
      </c>
      <c r="J93" s="19" t="str">
        <f t="shared" si="10"/>
        <v/>
      </c>
      <c r="K93" s="416" t="str">
        <f t="shared" si="11"/>
        <v/>
      </c>
      <c r="L93" s="69" t="str">
        <f t="shared" si="12"/>
        <v/>
      </c>
      <c r="M93" s="417" t="str">
        <f t="shared" si="13"/>
        <v/>
      </c>
      <c r="N93" s="69" t="str">
        <f t="shared" si="14"/>
        <v/>
      </c>
      <c r="O93" s="390" t="b">
        <f t="shared" si="15"/>
        <v>0</v>
      </c>
      <c r="P93" s="391">
        <f t="shared" si="16"/>
        <v>1</v>
      </c>
    </row>
    <row r="94" spans="1:16">
      <c r="A94" s="154">
        <v>85</v>
      </c>
      <c r="B94" s="7"/>
      <c r="C94" s="7"/>
      <c r="D94" s="7"/>
      <c r="E94" s="229"/>
      <c r="F94" s="228"/>
      <c r="G94" s="228"/>
      <c r="H94" s="228"/>
      <c r="I94" s="19" t="str">
        <f t="shared" si="9"/>
        <v/>
      </c>
      <c r="J94" s="19" t="str">
        <f t="shared" si="10"/>
        <v/>
      </c>
      <c r="K94" s="416" t="str">
        <f t="shared" si="11"/>
        <v/>
      </c>
      <c r="L94" s="69" t="str">
        <f t="shared" si="12"/>
        <v/>
      </c>
      <c r="M94" s="417" t="str">
        <f t="shared" si="13"/>
        <v/>
      </c>
      <c r="N94" s="69" t="str">
        <f t="shared" si="14"/>
        <v/>
      </c>
      <c r="O94" s="390" t="b">
        <f t="shared" si="15"/>
        <v>0</v>
      </c>
      <c r="P94" s="391">
        <f t="shared" si="16"/>
        <v>1</v>
      </c>
    </row>
    <row r="95" spans="1:16">
      <c r="A95" s="154">
        <v>86</v>
      </c>
      <c r="B95" s="7"/>
      <c r="C95" s="7"/>
      <c r="D95" s="7"/>
      <c r="E95" s="229"/>
      <c r="F95" s="228"/>
      <c r="G95" s="228"/>
      <c r="H95" s="228"/>
      <c r="I95" s="19" t="str">
        <f t="shared" si="9"/>
        <v/>
      </c>
      <c r="J95" s="19" t="str">
        <f t="shared" si="10"/>
        <v/>
      </c>
      <c r="K95" s="416" t="str">
        <f t="shared" si="11"/>
        <v/>
      </c>
      <c r="L95" s="69" t="str">
        <f t="shared" si="12"/>
        <v/>
      </c>
      <c r="M95" s="417" t="str">
        <f t="shared" si="13"/>
        <v/>
      </c>
      <c r="N95" s="69" t="str">
        <f t="shared" si="14"/>
        <v/>
      </c>
      <c r="O95" s="390" t="b">
        <f t="shared" si="15"/>
        <v>0</v>
      </c>
      <c r="P95" s="391">
        <f t="shared" si="16"/>
        <v>1</v>
      </c>
    </row>
    <row r="96" spans="1:16">
      <c r="A96" s="154">
        <v>87</v>
      </c>
      <c r="B96" s="7"/>
      <c r="C96" s="7"/>
      <c r="D96" s="7"/>
      <c r="E96" s="229"/>
      <c r="F96" s="228"/>
      <c r="G96" s="228"/>
      <c r="H96" s="228"/>
      <c r="I96" s="19" t="str">
        <f t="shared" si="9"/>
        <v/>
      </c>
      <c r="J96" s="19" t="str">
        <f t="shared" si="10"/>
        <v/>
      </c>
      <c r="K96" s="416" t="str">
        <f t="shared" si="11"/>
        <v/>
      </c>
      <c r="L96" s="69" t="str">
        <f t="shared" si="12"/>
        <v/>
      </c>
      <c r="M96" s="417" t="str">
        <f t="shared" si="13"/>
        <v/>
      </c>
      <c r="N96" s="69" t="str">
        <f t="shared" si="14"/>
        <v/>
      </c>
      <c r="O96" s="390" t="b">
        <f t="shared" si="15"/>
        <v>0</v>
      </c>
      <c r="P96" s="391">
        <f t="shared" si="16"/>
        <v>1</v>
      </c>
    </row>
    <row r="97" spans="1:16">
      <c r="A97" s="154">
        <v>88</v>
      </c>
      <c r="B97" s="7"/>
      <c r="C97" s="7"/>
      <c r="D97" s="7"/>
      <c r="E97" s="229"/>
      <c r="F97" s="228"/>
      <c r="G97" s="228"/>
      <c r="H97" s="228"/>
      <c r="I97" s="19" t="str">
        <f t="shared" si="9"/>
        <v/>
      </c>
      <c r="J97" s="19" t="str">
        <f t="shared" si="10"/>
        <v/>
      </c>
      <c r="K97" s="416" t="str">
        <f t="shared" si="11"/>
        <v/>
      </c>
      <c r="L97" s="69" t="str">
        <f t="shared" si="12"/>
        <v/>
      </c>
      <c r="M97" s="417" t="str">
        <f t="shared" si="13"/>
        <v/>
      </c>
      <c r="N97" s="69" t="str">
        <f t="shared" si="14"/>
        <v/>
      </c>
      <c r="O97" s="390" t="b">
        <f t="shared" si="15"/>
        <v>0</v>
      </c>
      <c r="P97" s="391">
        <f t="shared" si="16"/>
        <v>1</v>
      </c>
    </row>
    <row r="98" spans="1:16">
      <c r="A98" s="154">
        <v>89</v>
      </c>
      <c r="B98" s="7"/>
      <c r="C98" s="7"/>
      <c r="D98" s="7"/>
      <c r="E98" s="229"/>
      <c r="F98" s="228"/>
      <c r="G98" s="228"/>
      <c r="H98" s="228"/>
      <c r="I98" s="19" t="str">
        <f t="shared" si="9"/>
        <v/>
      </c>
      <c r="J98" s="19" t="str">
        <f t="shared" si="10"/>
        <v/>
      </c>
      <c r="K98" s="416" t="str">
        <f t="shared" si="11"/>
        <v/>
      </c>
      <c r="L98" s="69" t="str">
        <f t="shared" si="12"/>
        <v/>
      </c>
      <c r="M98" s="417" t="str">
        <f t="shared" si="13"/>
        <v/>
      </c>
      <c r="N98" s="69" t="str">
        <f t="shared" si="14"/>
        <v/>
      </c>
      <c r="O98" s="390" t="b">
        <f t="shared" si="15"/>
        <v>0</v>
      </c>
      <c r="P98" s="391">
        <f t="shared" si="16"/>
        <v>1</v>
      </c>
    </row>
    <row r="99" spans="1:16">
      <c r="A99" s="154">
        <v>90</v>
      </c>
      <c r="B99" s="7"/>
      <c r="C99" s="7"/>
      <c r="D99" s="7"/>
      <c r="E99" s="229"/>
      <c r="F99" s="228"/>
      <c r="G99" s="228"/>
      <c r="H99" s="228"/>
      <c r="I99" s="19" t="str">
        <f t="shared" si="9"/>
        <v/>
      </c>
      <c r="J99" s="19" t="str">
        <f t="shared" si="10"/>
        <v/>
      </c>
      <c r="K99" s="416" t="str">
        <f t="shared" si="11"/>
        <v/>
      </c>
      <c r="L99" s="69" t="str">
        <f t="shared" si="12"/>
        <v/>
      </c>
      <c r="M99" s="417" t="str">
        <f t="shared" si="13"/>
        <v/>
      </c>
      <c r="N99" s="69" t="str">
        <f t="shared" si="14"/>
        <v/>
      </c>
      <c r="O99" s="390" t="b">
        <f t="shared" si="15"/>
        <v>0</v>
      </c>
      <c r="P99" s="391">
        <f t="shared" si="16"/>
        <v>1</v>
      </c>
    </row>
    <row r="100" spans="1:16">
      <c r="A100" s="154">
        <v>91</v>
      </c>
      <c r="B100" s="7"/>
      <c r="C100" s="7"/>
      <c r="D100" s="7"/>
      <c r="E100" s="229"/>
      <c r="F100" s="228"/>
      <c r="G100" s="228"/>
      <c r="H100" s="228"/>
      <c r="I100" s="19" t="str">
        <f t="shared" si="9"/>
        <v/>
      </c>
      <c r="J100" s="19" t="str">
        <f t="shared" si="10"/>
        <v/>
      </c>
      <c r="K100" s="416" t="str">
        <f t="shared" si="11"/>
        <v/>
      </c>
      <c r="L100" s="69" t="str">
        <f t="shared" si="12"/>
        <v/>
      </c>
      <c r="M100" s="417" t="str">
        <f t="shared" si="13"/>
        <v/>
      </c>
      <c r="N100" s="69" t="str">
        <f t="shared" si="14"/>
        <v/>
      </c>
      <c r="O100" s="390" t="b">
        <f t="shared" si="15"/>
        <v>0</v>
      </c>
      <c r="P100" s="391">
        <f t="shared" si="16"/>
        <v>1</v>
      </c>
    </row>
    <row r="101" spans="1:16">
      <c r="A101" s="154">
        <v>92</v>
      </c>
      <c r="B101" s="7"/>
      <c r="C101" s="7"/>
      <c r="D101" s="7"/>
      <c r="E101" s="229"/>
      <c r="F101" s="228"/>
      <c r="G101" s="228"/>
      <c r="H101" s="228"/>
      <c r="I101" s="19" t="str">
        <f t="shared" si="9"/>
        <v/>
      </c>
      <c r="J101" s="19" t="str">
        <f t="shared" si="10"/>
        <v/>
      </c>
      <c r="K101" s="416" t="str">
        <f t="shared" si="11"/>
        <v/>
      </c>
      <c r="L101" s="69" t="str">
        <f t="shared" si="12"/>
        <v/>
      </c>
      <c r="M101" s="417" t="str">
        <f t="shared" si="13"/>
        <v/>
      </c>
      <c r="N101" s="69" t="str">
        <f t="shared" si="14"/>
        <v/>
      </c>
      <c r="O101" s="390" t="b">
        <f t="shared" si="15"/>
        <v>0</v>
      </c>
      <c r="P101" s="391">
        <f t="shared" si="16"/>
        <v>1</v>
      </c>
    </row>
    <row r="102" spans="1:16">
      <c r="A102" s="154">
        <v>93</v>
      </c>
      <c r="B102" s="7"/>
      <c r="C102" s="7"/>
      <c r="D102" s="7"/>
      <c r="E102" s="229"/>
      <c r="F102" s="228"/>
      <c r="G102" s="228"/>
      <c r="H102" s="228"/>
      <c r="I102" s="19" t="str">
        <f t="shared" si="9"/>
        <v/>
      </c>
      <c r="J102" s="19" t="str">
        <f t="shared" si="10"/>
        <v/>
      </c>
      <c r="K102" s="416" t="str">
        <f t="shared" si="11"/>
        <v/>
      </c>
      <c r="L102" s="69" t="str">
        <f t="shared" si="12"/>
        <v/>
      </c>
      <c r="M102" s="417" t="str">
        <f t="shared" si="13"/>
        <v/>
      </c>
      <c r="N102" s="69" t="str">
        <f t="shared" si="14"/>
        <v/>
      </c>
      <c r="O102" s="390" t="b">
        <f t="shared" si="15"/>
        <v>0</v>
      </c>
      <c r="P102" s="391">
        <f t="shared" si="16"/>
        <v>1</v>
      </c>
    </row>
    <row r="103" spans="1:16">
      <c r="A103" s="154">
        <v>94</v>
      </c>
      <c r="B103" s="7"/>
      <c r="C103" s="7"/>
      <c r="D103" s="7"/>
      <c r="E103" s="229"/>
      <c r="F103" s="228"/>
      <c r="G103" s="228"/>
      <c r="H103" s="228"/>
      <c r="I103" s="19" t="str">
        <f t="shared" si="9"/>
        <v/>
      </c>
      <c r="J103" s="19" t="str">
        <f t="shared" si="10"/>
        <v/>
      </c>
      <c r="K103" s="416" t="str">
        <f t="shared" si="11"/>
        <v/>
      </c>
      <c r="L103" s="69" t="str">
        <f t="shared" si="12"/>
        <v/>
      </c>
      <c r="M103" s="417" t="str">
        <f t="shared" si="13"/>
        <v/>
      </c>
      <c r="N103" s="69" t="str">
        <f t="shared" si="14"/>
        <v/>
      </c>
      <c r="O103" s="390" t="b">
        <f t="shared" si="15"/>
        <v>0</v>
      </c>
      <c r="P103" s="391">
        <f t="shared" si="16"/>
        <v>1</v>
      </c>
    </row>
    <row r="104" spans="1:16">
      <c r="A104" s="154">
        <v>95</v>
      </c>
      <c r="B104" s="7"/>
      <c r="C104" s="7"/>
      <c r="D104" s="7"/>
      <c r="E104" s="229"/>
      <c r="F104" s="228"/>
      <c r="G104" s="228"/>
      <c r="H104" s="228"/>
      <c r="I104" s="19" t="str">
        <f t="shared" si="9"/>
        <v/>
      </c>
      <c r="J104" s="19" t="str">
        <f t="shared" si="10"/>
        <v/>
      </c>
      <c r="K104" s="416" t="str">
        <f t="shared" si="11"/>
        <v/>
      </c>
      <c r="L104" s="69" t="str">
        <f t="shared" si="12"/>
        <v/>
      </c>
      <c r="M104" s="417" t="str">
        <f t="shared" si="13"/>
        <v/>
      </c>
      <c r="N104" s="69" t="str">
        <f t="shared" si="14"/>
        <v/>
      </c>
      <c r="O104" s="390" t="b">
        <f t="shared" si="15"/>
        <v>0</v>
      </c>
      <c r="P104" s="391">
        <f t="shared" si="16"/>
        <v>1</v>
      </c>
    </row>
    <row r="105" spans="1:16">
      <c r="A105" s="154">
        <v>96</v>
      </c>
      <c r="B105" s="7"/>
      <c r="C105" s="7"/>
      <c r="D105" s="7"/>
      <c r="E105" s="229"/>
      <c r="F105" s="228"/>
      <c r="G105" s="228"/>
      <c r="H105" s="228"/>
      <c r="I105" s="19" t="str">
        <f t="shared" si="9"/>
        <v/>
      </c>
      <c r="J105" s="19" t="str">
        <f t="shared" si="10"/>
        <v/>
      </c>
      <c r="K105" s="416" t="str">
        <f t="shared" si="11"/>
        <v/>
      </c>
      <c r="L105" s="69" t="str">
        <f t="shared" si="12"/>
        <v/>
      </c>
      <c r="M105" s="417" t="str">
        <f t="shared" si="13"/>
        <v/>
      </c>
      <c r="N105" s="69" t="str">
        <f t="shared" si="14"/>
        <v/>
      </c>
      <c r="O105" s="390" t="b">
        <f t="shared" si="15"/>
        <v>0</v>
      </c>
      <c r="P105" s="391">
        <f t="shared" si="16"/>
        <v>1</v>
      </c>
    </row>
    <row r="106" spans="1:16">
      <c r="A106" s="154">
        <v>97</v>
      </c>
      <c r="B106" s="7"/>
      <c r="C106" s="7"/>
      <c r="D106" s="7"/>
      <c r="E106" s="229"/>
      <c r="F106" s="228"/>
      <c r="G106" s="228"/>
      <c r="H106" s="228"/>
      <c r="I106" s="19" t="str">
        <f t="shared" si="9"/>
        <v/>
      </c>
      <c r="J106" s="19" t="str">
        <f t="shared" si="10"/>
        <v/>
      </c>
      <c r="K106" s="416" t="str">
        <f t="shared" si="11"/>
        <v/>
      </c>
      <c r="L106" s="69" t="str">
        <f t="shared" si="12"/>
        <v/>
      </c>
      <c r="M106" s="417" t="str">
        <f t="shared" si="13"/>
        <v/>
      </c>
      <c r="N106" s="69" t="str">
        <f t="shared" si="14"/>
        <v/>
      </c>
      <c r="O106" s="390" t="b">
        <f t="shared" si="15"/>
        <v>0</v>
      </c>
      <c r="P106" s="391">
        <f t="shared" si="16"/>
        <v>1</v>
      </c>
    </row>
    <row r="107" spans="1:16">
      <c r="A107" s="154">
        <v>98</v>
      </c>
      <c r="B107" s="7"/>
      <c r="C107" s="7"/>
      <c r="D107" s="7"/>
      <c r="E107" s="229"/>
      <c r="F107" s="228"/>
      <c r="G107" s="228"/>
      <c r="H107" s="228"/>
      <c r="I107" s="19" t="str">
        <f t="shared" si="9"/>
        <v/>
      </c>
      <c r="J107" s="19" t="str">
        <f t="shared" si="10"/>
        <v/>
      </c>
      <c r="K107" s="416" t="str">
        <f t="shared" si="11"/>
        <v/>
      </c>
      <c r="L107" s="69" t="str">
        <f t="shared" si="12"/>
        <v/>
      </c>
      <c r="M107" s="417" t="str">
        <f t="shared" si="13"/>
        <v/>
      </c>
      <c r="N107" s="69" t="str">
        <f t="shared" si="14"/>
        <v/>
      </c>
      <c r="O107" s="390" t="b">
        <f t="shared" si="15"/>
        <v>0</v>
      </c>
      <c r="P107" s="391">
        <f t="shared" si="16"/>
        <v>1</v>
      </c>
    </row>
    <row r="108" spans="1:16">
      <c r="A108" s="154">
        <v>99</v>
      </c>
      <c r="B108" s="7"/>
      <c r="C108" s="7"/>
      <c r="D108" s="7"/>
      <c r="E108" s="229"/>
      <c r="F108" s="228"/>
      <c r="G108" s="228"/>
      <c r="H108" s="228"/>
      <c r="I108" s="19" t="str">
        <f t="shared" si="9"/>
        <v/>
      </c>
      <c r="J108" s="19" t="str">
        <f t="shared" si="10"/>
        <v/>
      </c>
      <c r="K108" s="416" t="str">
        <f t="shared" si="11"/>
        <v/>
      </c>
      <c r="L108" s="69" t="str">
        <f t="shared" si="12"/>
        <v/>
      </c>
      <c r="M108" s="417" t="str">
        <f t="shared" si="13"/>
        <v/>
      </c>
      <c r="N108" s="69" t="str">
        <f t="shared" si="14"/>
        <v/>
      </c>
      <c r="O108" s="390" t="b">
        <f t="shared" si="15"/>
        <v>0</v>
      </c>
      <c r="P108" s="391">
        <f t="shared" si="16"/>
        <v>1</v>
      </c>
    </row>
    <row r="109" spans="1:16">
      <c r="A109" s="154">
        <v>100</v>
      </c>
      <c r="B109" s="155"/>
      <c r="C109" s="155"/>
      <c r="D109" s="155"/>
      <c r="E109" s="156"/>
      <c r="F109" s="157"/>
      <c r="G109" s="155"/>
      <c r="H109" s="156"/>
      <c r="I109" s="19" t="str">
        <f t="shared" si="9"/>
        <v/>
      </c>
      <c r="J109" s="19" t="str">
        <f t="shared" si="10"/>
        <v/>
      </c>
    </row>
    <row r="110" spans="1:16">
      <c r="A110" s="154">
        <v>101</v>
      </c>
      <c r="B110" s="155"/>
      <c r="C110" s="155"/>
      <c r="D110" s="155"/>
      <c r="E110" s="156"/>
      <c r="F110" s="157"/>
      <c r="G110" s="155"/>
      <c r="H110" s="156"/>
      <c r="I110" s="19" t="str">
        <f t="shared" si="9"/>
        <v/>
      </c>
      <c r="J110" s="19" t="str">
        <f t="shared" si="10"/>
        <v/>
      </c>
    </row>
    <row r="111" spans="1:16">
      <c r="A111" s="154">
        <v>102</v>
      </c>
      <c r="B111" s="155"/>
      <c r="C111" s="155"/>
      <c r="D111" s="155"/>
      <c r="E111" s="156"/>
      <c r="F111" s="157"/>
      <c r="G111" s="155"/>
      <c r="H111" s="156"/>
      <c r="I111" s="19" t="str">
        <f t="shared" si="9"/>
        <v/>
      </c>
      <c r="J111" s="19" t="str">
        <f t="shared" si="10"/>
        <v/>
      </c>
    </row>
    <row r="112" spans="1:16">
      <c r="A112" s="154">
        <v>103</v>
      </c>
      <c r="B112" s="155"/>
      <c r="C112" s="155"/>
      <c r="D112" s="155"/>
      <c r="E112" s="156"/>
      <c r="F112" s="157"/>
      <c r="G112" s="155"/>
      <c r="H112" s="156"/>
      <c r="I112" s="19" t="str">
        <f t="shared" si="9"/>
        <v/>
      </c>
      <c r="J112" s="19" t="str">
        <f t="shared" si="10"/>
        <v/>
      </c>
    </row>
    <row r="113" spans="1:10">
      <c r="A113" s="154">
        <v>104</v>
      </c>
      <c r="B113" s="155"/>
      <c r="C113" s="155"/>
      <c r="D113" s="155"/>
      <c r="E113" s="156"/>
      <c r="F113" s="157"/>
      <c r="G113" s="155"/>
      <c r="H113" s="156"/>
      <c r="I113" s="19" t="str">
        <f t="shared" si="9"/>
        <v/>
      </c>
      <c r="J113" s="19" t="str">
        <f t="shared" si="10"/>
        <v/>
      </c>
    </row>
    <row r="114" spans="1:10">
      <c r="A114" s="154">
        <v>105</v>
      </c>
      <c r="B114" s="155"/>
      <c r="C114" s="155"/>
      <c r="D114" s="155"/>
      <c r="E114" s="156"/>
      <c r="F114" s="157"/>
      <c r="G114" s="155"/>
      <c r="H114" s="156"/>
      <c r="I114" s="19" t="str">
        <f t="shared" si="9"/>
        <v/>
      </c>
      <c r="J114" s="19" t="str">
        <f t="shared" si="10"/>
        <v/>
      </c>
    </row>
    <row r="115" spans="1:10">
      <c r="A115" s="154">
        <v>106</v>
      </c>
      <c r="B115" s="155"/>
      <c r="C115" s="155"/>
      <c r="D115" s="155"/>
      <c r="E115" s="156"/>
      <c r="F115" s="157"/>
      <c r="G115" s="155"/>
      <c r="H115" s="156"/>
      <c r="I115" s="19" t="str">
        <f t="shared" si="9"/>
        <v/>
      </c>
      <c r="J115" s="19" t="str">
        <f t="shared" si="10"/>
        <v/>
      </c>
    </row>
    <row r="116" spans="1:10">
      <c r="A116" s="154">
        <v>107</v>
      </c>
      <c r="B116" s="155"/>
      <c r="C116" s="155"/>
      <c r="D116" s="155"/>
      <c r="E116" s="156"/>
      <c r="F116" s="157"/>
      <c r="G116" s="155"/>
      <c r="H116" s="156"/>
      <c r="I116" s="19" t="str">
        <f t="shared" si="9"/>
        <v/>
      </c>
      <c r="J116" s="19" t="str">
        <f t="shared" si="10"/>
        <v/>
      </c>
    </row>
    <row r="117" spans="1:10">
      <c r="A117" s="154">
        <v>108</v>
      </c>
      <c r="B117" s="155"/>
      <c r="C117" s="155"/>
      <c r="D117" s="155"/>
      <c r="E117" s="156"/>
      <c r="F117" s="157"/>
      <c r="G117" s="155"/>
      <c r="H117" s="156"/>
      <c r="I117" s="19" t="str">
        <f t="shared" si="9"/>
        <v/>
      </c>
      <c r="J117" s="19" t="str">
        <f t="shared" si="10"/>
        <v/>
      </c>
    </row>
    <row r="118" spans="1:10">
      <c r="A118" s="154">
        <v>109</v>
      </c>
      <c r="B118" s="155"/>
      <c r="C118" s="155"/>
      <c r="D118" s="155"/>
      <c r="E118" s="156"/>
      <c r="F118" s="157"/>
      <c r="G118" s="155"/>
      <c r="H118" s="156"/>
      <c r="I118" s="19" t="str">
        <f t="shared" si="9"/>
        <v/>
      </c>
      <c r="J118" s="19" t="str">
        <f t="shared" si="10"/>
        <v/>
      </c>
    </row>
    <row r="119" spans="1:10">
      <c r="A119" s="154">
        <v>110</v>
      </c>
      <c r="B119" s="155"/>
      <c r="C119" s="155"/>
      <c r="D119" s="155"/>
      <c r="E119" s="156"/>
      <c r="F119" s="157"/>
      <c r="G119" s="155"/>
      <c r="H119" s="156"/>
      <c r="I119" s="19" t="str">
        <f t="shared" si="9"/>
        <v/>
      </c>
      <c r="J119" s="19" t="str">
        <f t="shared" si="10"/>
        <v/>
      </c>
    </row>
    <row r="120" spans="1:10">
      <c r="A120" s="154">
        <v>111</v>
      </c>
      <c r="B120" s="155"/>
      <c r="C120" s="155"/>
      <c r="D120" s="155"/>
      <c r="E120" s="156"/>
      <c r="F120" s="157"/>
      <c r="G120" s="155"/>
      <c r="H120" s="156"/>
      <c r="I120" s="19" t="str">
        <f t="shared" si="9"/>
        <v/>
      </c>
      <c r="J120" s="19" t="str">
        <f t="shared" si="10"/>
        <v/>
      </c>
    </row>
    <row r="121" spans="1:10">
      <c r="A121" s="154">
        <v>112</v>
      </c>
      <c r="B121" s="155"/>
      <c r="C121" s="155"/>
      <c r="D121" s="155"/>
      <c r="E121" s="156"/>
      <c r="F121" s="157"/>
      <c r="G121" s="155"/>
      <c r="H121" s="156"/>
      <c r="I121" s="19" t="str">
        <f t="shared" si="9"/>
        <v/>
      </c>
      <c r="J121" s="19" t="str">
        <f t="shared" si="10"/>
        <v/>
      </c>
    </row>
    <row r="122" spans="1:10">
      <c r="A122" s="154">
        <v>113</v>
      </c>
      <c r="B122" s="155"/>
      <c r="C122" s="155"/>
      <c r="D122" s="155"/>
      <c r="E122" s="156"/>
      <c r="F122" s="157"/>
      <c r="G122" s="155"/>
      <c r="H122" s="156"/>
      <c r="I122" s="19" t="str">
        <f t="shared" si="9"/>
        <v/>
      </c>
      <c r="J122" s="19" t="str">
        <f t="shared" si="10"/>
        <v/>
      </c>
    </row>
    <row r="123" spans="1:10">
      <c r="A123" s="154">
        <v>114</v>
      </c>
      <c r="B123" s="155"/>
      <c r="C123" s="155"/>
      <c r="D123" s="155"/>
      <c r="E123" s="156"/>
      <c r="F123" s="157"/>
      <c r="G123" s="155"/>
      <c r="H123" s="156"/>
      <c r="I123" s="19" t="str">
        <f t="shared" si="9"/>
        <v/>
      </c>
      <c r="J123" s="19" t="str">
        <f t="shared" si="10"/>
        <v/>
      </c>
    </row>
    <row r="124" spans="1:10">
      <c r="A124" s="154">
        <v>115</v>
      </c>
      <c r="B124" s="155"/>
      <c r="C124" s="155"/>
      <c r="D124" s="155"/>
      <c r="E124" s="156"/>
      <c r="F124" s="157"/>
      <c r="G124" s="155"/>
      <c r="H124" s="156"/>
      <c r="I124" s="19" t="str">
        <f t="shared" si="9"/>
        <v/>
      </c>
      <c r="J124" s="19" t="str">
        <f t="shared" si="10"/>
        <v/>
      </c>
    </row>
    <row r="125" spans="1:10">
      <c r="A125" s="154">
        <v>116</v>
      </c>
      <c r="B125" s="155"/>
      <c r="C125" s="155"/>
      <c r="D125" s="155"/>
      <c r="E125" s="156"/>
      <c r="F125" s="157"/>
      <c r="G125" s="155"/>
      <c r="H125" s="156"/>
      <c r="I125" s="19" t="str">
        <f t="shared" si="9"/>
        <v/>
      </c>
      <c r="J125" s="19" t="str">
        <f t="shared" si="10"/>
        <v/>
      </c>
    </row>
    <row r="126" spans="1:10">
      <c r="A126" s="154">
        <v>117</v>
      </c>
      <c r="B126" s="155"/>
      <c r="C126" s="155"/>
      <c r="D126" s="155"/>
      <c r="E126" s="156"/>
      <c r="F126" s="157"/>
      <c r="G126" s="155"/>
      <c r="H126" s="156"/>
      <c r="I126" s="19" t="str">
        <f t="shared" si="9"/>
        <v/>
      </c>
      <c r="J126" s="19" t="str">
        <f t="shared" si="10"/>
        <v/>
      </c>
    </row>
    <row r="127" spans="1:10">
      <c r="A127" s="154">
        <v>118</v>
      </c>
      <c r="B127" s="155"/>
      <c r="C127" s="155"/>
      <c r="D127" s="155"/>
      <c r="E127" s="156"/>
      <c r="F127" s="157"/>
      <c r="G127" s="155"/>
      <c r="H127" s="156"/>
      <c r="I127" s="19" t="str">
        <f t="shared" si="9"/>
        <v/>
      </c>
      <c r="J127" s="19" t="str">
        <f t="shared" si="10"/>
        <v/>
      </c>
    </row>
    <row r="128" spans="1:10">
      <c r="A128" s="154">
        <v>119</v>
      </c>
      <c r="B128" s="155"/>
      <c r="C128" s="155"/>
      <c r="D128" s="155"/>
      <c r="E128" s="156"/>
      <c r="F128" s="157"/>
      <c r="G128" s="155"/>
      <c r="H128" s="156"/>
      <c r="I128" s="19" t="str">
        <f t="shared" si="9"/>
        <v/>
      </c>
      <c r="J128" s="19" t="str">
        <f t="shared" si="10"/>
        <v/>
      </c>
    </row>
    <row r="129" spans="1:10">
      <c r="A129" s="154">
        <v>120</v>
      </c>
      <c r="B129" s="155"/>
      <c r="C129" s="155"/>
      <c r="D129" s="155"/>
      <c r="E129" s="156"/>
      <c r="F129" s="157"/>
      <c r="G129" s="155"/>
      <c r="H129" s="156"/>
      <c r="I129" s="19" t="str">
        <f t="shared" si="9"/>
        <v/>
      </c>
      <c r="J129" s="19" t="str">
        <f t="shared" si="10"/>
        <v/>
      </c>
    </row>
    <row r="130" spans="1:10">
      <c r="A130" s="154">
        <v>121</v>
      </c>
      <c r="B130" s="155"/>
      <c r="C130" s="155"/>
      <c r="D130" s="155"/>
      <c r="E130" s="156"/>
      <c r="F130" s="157"/>
      <c r="G130" s="155"/>
      <c r="H130" s="156"/>
      <c r="I130" s="19" t="str">
        <f t="shared" si="9"/>
        <v/>
      </c>
      <c r="J130" s="19" t="str">
        <f t="shared" si="10"/>
        <v/>
      </c>
    </row>
    <row r="131" spans="1:10">
      <c r="A131" s="154">
        <v>122</v>
      </c>
      <c r="B131" s="155"/>
      <c r="C131" s="155"/>
      <c r="D131" s="155"/>
      <c r="E131" s="156"/>
      <c r="F131" s="157"/>
      <c r="G131" s="155"/>
      <c r="H131" s="156"/>
      <c r="I131" s="19" t="str">
        <f t="shared" si="9"/>
        <v/>
      </c>
      <c r="J131" s="19" t="str">
        <f t="shared" si="10"/>
        <v/>
      </c>
    </row>
    <row r="132" spans="1:10">
      <c r="A132" s="154">
        <v>123</v>
      </c>
      <c r="B132" s="155"/>
      <c r="C132" s="155"/>
      <c r="D132" s="155"/>
      <c r="E132" s="156"/>
      <c r="F132" s="157"/>
      <c r="G132" s="155"/>
      <c r="H132" s="156"/>
      <c r="I132" s="19" t="str">
        <f t="shared" si="9"/>
        <v/>
      </c>
      <c r="J132" s="19" t="str">
        <f t="shared" si="10"/>
        <v/>
      </c>
    </row>
    <row r="133" spans="1:10">
      <c r="A133" s="154">
        <v>124</v>
      </c>
      <c r="B133" s="155"/>
      <c r="C133" s="155"/>
      <c r="D133" s="155"/>
      <c r="E133" s="156"/>
      <c r="F133" s="157"/>
      <c r="G133" s="155"/>
      <c r="H133" s="156"/>
      <c r="I133" s="19" t="str">
        <f t="shared" si="9"/>
        <v/>
      </c>
      <c r="J133" s="19" t="str">
        <f t="shared" si="10"/>
        <v/>
      </c>
    </row>
    <row r="134" spans="1:10">
      <c r="A134" s="154">
        <v>125</v>
      </c>
      <c r="B134" s="155"/>
      <c r="C134" s="155"/>
      <c r="D134" s="155"/>
      <c r="E134" s="156"/>
      <c r="F134" s="157"/>
      <c r="G134" s="155"/>
      <c r="H134" s="156"/>
      <c r="I134" s="19" t="str">
        <f t="shared" si="9"/>
        <v/>
      </c>
      <c r="J134" s="19" t="str">
        <f t="shared" si="10"/>
        <v/>
      </c>
    </row>
    <row r="135" spans="1:10">
      <c r="A135" s="154">
        <v>126</v>
      </c>
      <c r="B135" s="155"/>
      <c r="C135" s="155"/>
      <c r="D135" s="155"/>
      <c r="E135" s="156"/>
      <c r="F135" s="157"/>
      <c r="G135" s="155"/>
      <c r="H135" s="156"/>
      <c r="I135" s="19" t="str">
        <f t="shared" si="9"/>
        <v/>
      </c>
      <c r="J135" s="19" t="str">
        <f t="shared" si="10"/>
        <v/>
      </c>
    </row>
    <row r="136" spans="1:10">
      <c r="A136" s="154">
        <v>127</v>
      </c>
      <c r="B136" s="155"/>
      <c r="C136" s="155"/>
      <c r="D136" s="155"/>
      <c r="E136" s="156"/>
      <c r="F136" s="157"/>
      <c r="G136" s="155"/>
      <c r="H136" s="156"/>
      <c r="I136" s="19" t="str">
        <f t="shared" si="9"/>
        <v/>
      </c>
      <c r="J136" s="19" t="str">
        <f t="shared" si="10"/>
        <v/>
      </c>
    </row>
    <row r="137" spans="1:10">
      <c r="A137" s="154">
        <v>128</v>
      </c>
      <c r="B137" s="155"/>
      <c r="C137" s="155"/>
      <c r="D137" s="155"/>
      <c r="E137" s="156"/>
      <c r="F137" s="157"/>
      <c r="G137" s="155"/>
      <c r="H137" s="156"/>
      <c r="I137" s="19" t="str">
        <f t="shared" si="9"/>
        <v/>
      </c>
      <c r="J137" s="19" t="str">
        <f t="shared" si="10"/>
        <v/>
      </c>
    </row>
    <row r="138" spans="1:10">
      <c r="A138" s="154">
        <v>129</v>
      </c>
      <c r="B138" s="155"/>
      <c r="C138" s="155"/>
      <c r="D138" s="155"/>
      <c r="E138" s="156"/>
      <c r="F138" s="157"/>
      <c r="G138" s="155"/>
      <c r="H138" s="156"/>
      <c r="I138" s="19" t="str">
        <f t="shared" ref="I138:I201" si="17">IF(OR($B138="",$C138="",$D138="",$E138="",$F138&lt;an_initial,$F138&gt;an_final,$O138=FALSE),"",IF($H138="",CS_STR_RO*$G138/P138,CS_STR_RO*$H138))</f>
        <v/>
      </c>
      <c r="J138" s="19" t="str">
        <f t="shared" ref="J138:J201" si="18">IF(OR($B138="",$C138="",$D138="",$E138="",$F138="",$F138&gt;an_final,$O138=FALSE),"",IF($H138="",CS_STR_RO*$G138/P138,CS_STR_RO*$H138))</f>
        <v/>
      </c>
    </row>
    <row r="139" spans="1:10">
      <c r="A139" s="154">
        <v>130</v>
      </c>
      <c r="B139" s="155"/>
      <c r="C139" s="155"/>
      <c r="D139" s="155"/>
      <c r="E139" s="156"/>
      <c r="F139" s="157"/>
      <c r="G139" s="155"/>
      <c r="H139" s="156"/>
      <c r="I139" s="19" t="str">
        <f t="shared" si="17"/>
        <v/>
      </c>
      <c r="J139" s="19" t="str">
        <f t="shared" si="18"/>
        <v/>
      </c>
    </row>
    <row r="140" spans="1:10">
      <c r="A140" s="154">
        <v>131</v>
      </c>
      <c r="B140" s="155"/>
      <c r="C140" s="155"/>
      <c r="D140" s="155"/>
      <c r="E140" s="156"/>
      <c r="F140" s="157"/>
      <c r="G140" s="155"/>
      <c r="H140" s="156"/>
      <c r="I140" s="19" t="str">
        <f t="shared" si="17"/>
        <v/>
      </c>
      <c r="J140" s="19" t="str">
        <f t="shared" si="18"/>
        <v/>
      </c>
    </row>
    <row r="141" spans="1:10">
      <c r="A141" s="154">
        <v>132</v>
      </c>
      <c r="B141" s="155"/>
      <c r="C141" s="155"/>
      <c r="D141" s="155"/>
      <c r="E141" s="156"/>
      <c r="F141" s="157"/>
      <c r="G141" s="155"/>
      <c r="H141" s="156"/>
      <c r="I141" s="19" t="str">
        <f t="shared" si="17"/>
        <v/>
      </c>
      <c r="J141" s="19" t="str">
        <f t="shared" si="18"/>
        <v/>
      </c>
    </row>
    <row r="142" spans="1:10">
      <c r="A142" s="154">
        <v>133</v>
      </c>
      <c r="B142" s="155"/>
      <c r="C142" s="155"/>
      <c r="D142" s="155"/>
      <c r="E142" s="156"/>
      <c r="F142" s="157"/>
      <c r="G142" s="155"/>
      <c r="H142" s="156"/>
      <c r="I142" s="19" t="str">
        <f t="shared" si="17"/>
        <v/>
      </c>
      <c r="J142" s="19" t="str">
        <f t="shared" si="18"/>
        <v/>
      </c>
    </row>
    <row r="143" spans="1:10">
      <c r="A143" s="154">
        <v>134</v>
      </c>
      <c r="B143" s="155"/>
      <c r="C143" s="155"/>
      <c r="D143" s="155"/>
      <c r="E143" s="156"/>
      <c r="F143" s="157"/>
      <c r="G143" s="155"/>
      <c r="H143" s="156"/>
      <c r="I143" s="19" t="str">
        <f t="shared" si="17"/>
        <v/>
      </c>
      <c r="J143" s="19" t="str">
        <f t="shared" si="18"/>
        <v/>
      </c>
    </row>
    <row r="144" spans="1:10">
      <c r="A144" s="154">
        <v>135</v>
      </c>
      <c r="B144" s="155"/>
      <c r="C144" s="155"/>
      <c r="D144" s="155"/>
      <c r="E144" s="156"/>
      <c r="F144" s="157"/>
      <c r="G144" s="155"/>
      <c r="H144" s="156"/>
      <c r="I144" s="19" t="str">
        <f t="shared" si="17"/>
        <v/>
      </c>
      <c r="J144" s="19" t="str">
        <f t="shared" si="18"/>
        <v/>
      </c>
    </row>
    <row r="145" spans="1:10">
      <c r="A145" s="154">
        <v>136</v>
      </c>
      <c r="B145" s="155"/>
      <c r="C145" s="155"/>
      <c r="D145" s="155"/>
      <c r="E145" s="156"/>
      <c r="F145" s="157"/>
      <c r="G145" s="155"/>
      <c r="H145" s="156"/>
      <c r="I145" s="19" t="str">
        <f t="shared" si="17"/>
        <v/>
      </c>
      <c r="J145" s="19" t="str">
        <f t="shared" si="18"/>
        <v/>
      </c>
    </row>
    <row r="146" spans="1:10">
      <c r="A146" s="154">
        <v>137</v>
      </c>
      <c r="B146" s="155"/>
      <c r="C146" s="155"/>
      <c r="D146" s="155"/>
      <c r="E146" s="156"/>
      <c r="F146" s="157"/>
      <c r="G146" s="155"/>
      <c r="H146" s="156"/>
      <c r="I146" s="19" t="str">
        <f t="shared" si="17"/>
        <v/>
      </c>
      <c r="J146" s="19" t="str">
        <f t="shared" si="18"/>
        <v/>
      </c>
    </row>
    <row r="147" spans="1:10">
      <c r="A147" s="154">
        <v>138</v>
      </c>
      <c r="B147" s="155"/>
      <c r="C147" s="155"/>
      <c r="D147" s="155"/>
      <c r="E147" s="156"/>
      <c r="F147" s="157"/>
      <c r="G147" s="155"/>
      <c r="H147" s="156"/>
      <c r="I147" s="19" t="str">
        <f t="shared" si="17"/>
        <v/>
      </c>
      <c r="J147" s="19" t="str">
        <f t="shared" si="18"/>
        <v/>
      </c>
    </row>
    <row r="148" spans="1:10">
      <c r="A148" s="154">
        <v>139</v>
      </c>
      <c r="B148" s="155"/>
      <c r="C148" s="155"/>
      <c r="D148" s="155"/>
      <c r="E148" s="156"/>
      <c r="F148" s="157"/>
      <c r="G148" s="155"/>
      <c r="H148" s="156"/>
      <c r="I148" s="19" t="str">
        <f t="shared" si="17"/>
        <v/>
      </c>
      <c r="J148" s="19" t="str">
        <f t="shared" si="18"/>
        <v/>
      </c>
    </row>
    <row r="149" spans="1:10">
      <c r="A149" s="154">
        <v>140</v>
      </c>
      <c r="B149" s="155"/>
      <c r="C149" s="155"/>
      <c r="D149" s="155"/>
      <c r="E149" s="156"/>
      <c r="F149" s="157"/>
      <c r="G149" s="155"/>
      <c r="H149" s="156"/>
      <c r="I149" s="19" t="str">
        <f t="shared" si="17"/>
        <v/>
      </c>
      <c r="J149" s="19" t="str">
        <f t="shared" si="18"/>
        <v/>
      </c>
    </row>
    <row r="150" spans="1:10">
      <c r="A150" s="154">
        <v>141</v>
      </c>
      <c r="B150" s="155"/>
      <c r="C150" s="155"/>
      <c r="D150" s="155"/>
      <c r="E150" s="156"/>
      <c r="F150" s="157"/>
      <c r="G150" s="155"/>
      <c r="H150" s="156"/>
      <c r="I150" s="19" t="str">
        <f t="shared" si="17"/>
        <v/>
      </c>
      <c r="J150" s="19" t="str">
        <f t="shared" si="18"/>
        <v/>
      </c>
    </row>
    <row r="151" spans="1:10">
      <c r="A151" s="154">
        <v>142</v>
      </c>
      <c r="B151" s="155"/>
      <c r="C151" s="155"/>
      <c r="D151" s="155"/>
      <c r="E151" s="156"/>
      <c r="F151" s="157"/>
      <c r="G151" s="155"/>
      <c r="H151" s="156"/>
      <c r="I151" s="19" t="str">
        <f t="shared" si="17"/>
        <v/>
      </c>
      <c r="J151" s="19" t="str">
        <f t="shared" si="18"/>
        <v/>
      </c>
    </row>
    <row r="152" spans="1:10">
      <c r="A152" s="154">
        <v>143</v>
      </c>
      <c r="B152" s="155"/>
      <c r="C152" s="155"/>
      <c r="D152" s="155"/>
      <c r="E152" s="156"/>
      <c r="F152" s="157"/>
      <c r="G152" s="155"/>
      <c r="H152" s="156"/>
      <c r="I152" s="19" t="str">
        <f t="shared" si="17"/>
        <v/>
      </c>
      <c r="J152" s="19" t="str">
        <f t="shared" si="18"/>
        <v/>
      </c>
    </row>
    <row r="153" spans="1:10">
      <c r="A153" s="154">
        <v>144</v>
      </c>
      <c r="B153" s="155"/>
      <c r="C153" s="155"/>
      <c r="D153" s="155"/>
      <c r="E153" s="156"/>
      <c r="F153" s="157"/>
      <c r="G153" s="155"/>
      <c r="H153" s="156"/>
      <c r="I153" s="19" t="str">
        <f t="shared" si="17"/>
        <v/>
      </c>
      <c r="J153" s="19" t="str">
        <f t="shared" si="18"/>
        <v/>
      </c>
    </row>
    <row r="154" spans="1:10">
      <c r="A154" s="154">
        <v>145</v>
      </c>
      <c r="B154" s="155"/>
      <c r="C154" s="155"/>
      <c r="D154" s="155"/>
      <c r="E154" s="156"/>
      <c r="F154" s="157"/>
      <c r="G154" s="155"/>
      <c r="H154" s="156"/>
      <c r="I154" s="19" t="str">
        <f t="shared" si="17"/>
        <v/>
      </c>
      <c r="J154" s="19" t="str">
        <f t="shared" si="18"/>
        <v/>
      </c>
    </row>
    <row r="155" spans="1:10">
      <c r="A155" s="154">
        <v>146</v>
      </c>
      <c r="B155" s="155"/>
      <c r="C155" s="155"/>
      <c r="D155" s="155"/>
      <c r="E155" s="156"/>
      <c r="F155" s="157"/>
      <c r="G155" s="155"/>
      <c r="H155" s="156"/>
      <c r="I155" s="19" t="str">
        <f t="shared" si="17"/>
        <v/>
      </c>
      <c r="J155" s="19" t="str">
        <f t="shared" si="18"/>
        <v/>
      </c>
    </row>
    <row r="156" spans="1:10">
      <c r="A156" s="154">
        <v>147</v>
      </c>
      <c r="B156" s="155"/>
      <c r="C156" s="155"/>
      <c r="D156" s="155"/>
      <c r="E156" s="156"/>
      <c r="F156" s="157"/>
      <c r="G156" s="155"/>
      <c r="H156" s="156"/>
      <c r="I156" s="19" t="str">
        <f t="shared" si="17"/>
        <v/>
      </c>
      <c r="J156" s="19" t="str">
        <f t="shared" si="18"/>
        <v/>
      </c>
    </row>
    <row r="157" spans="1:10">
      <c r="A157" s="154">
        <v>148</v>
      </c>
      <c r="B157" s="155"/>
      <c r="C157" s="155"/>
      <c r="D157" s="155"/>
      <c r="E157" s="156"/>
      <c r="F157" s="157"/>
      <c r="G157" s="155"/>
      <c r="H157" s="156"/>
      <c r="I157" s="19" t="str">
        <f t="shared" si="17"/>
        <v/>
      </c>
      <c r="J157" s="19" t="str">
        <f t="shared" si="18"/>
        <v/>
      </c>
    </row>
    <row r="158" spans="1:10">
      <c r="A158" s="154">
        <v>149</v>
      </c>
      <c r="B158" s="155"/>
      <c r="C158" s="155"/>
      <c r="D158" s="155"/>
      <c r="E158" s="156"/>
      <c r="F158" s="157"/>
      <c r="G158" s="155"/>
      <c r="H158" s="156"/>
      <c r="I158" s="19" t="str">
        <f t="shared" si="17"/>
        <v/>
      </c>
      <c r="J158" s="19" t="str">
        <f t="shared" si="18"/>
        <v/>
      </c>
    </row>
    <row r="159" spans="1:10">
      <c r="A159" s="154">
        <v>150</v>
      </c>
      <c r="B159" s="155"/>
      <c r="C159" s="155"/>
      <c r="D159" s="155"/>
      <c r="E159" s="156"/>
      <c r="F159" s="157"/>
      <c r="G159" s="155"/>
      <c r="H159" s="156"/>
      <c r="I159" s="19" t="str">
        <f t="shared" si="17"/>
        <v/>
      </c>
      <c r="J159" s="19" t="str">
        <f t="shared" si="18"/>
        <v/>
      </c>
    </row>
    <row r="160" spans="1:10">
      <c r="A160" s="154">
        <v>151</v>
      </c>
      <c r="B160" s="155"/>
      <c r="C160" s="155"/>
      <c r="D160" s="155"/>
      <c r="E160" s="156"/>
      <c r="F160" s="157"/>
      <c r="G160" s="155"/>
      <c r="H160" s="156"/>
      <c r="I160" s="19" t="str">
        <f t="shared" si="17"/>
        <v/>
      </c>
      <c r="J160" s="19" t="str">
        <f t="shared" si="18"/>
        <v/>
      </c>
    </row>
    <row r="161" spans="1:10">
      <c r="A161" s="154">
        <v>152</v>
      </c>
      <c r="B161" s="155"/>
      <c r="C161" s="155"/>
      <c r="D161" s="155"/>
      <c r="E161" s="156"/>
      <c r="F161" s="157"/>
      <c r="G161" s="155"/>
      <c r="H161" s="156"/>
      <c r="I161" s="19" t="str">
        <f t="shared" si="17"/>
        <v/>
      </c>
      <c r="J161" s="19" t="str">
        <f t="shared" si="18"/>
        <v/>
      </c>
    </row>
    <row r="162" spans="1:10">
      <c r="A162" s="154">
        <v>153</v>
      </c>
      <c r="B162" s="155"/>
      <c r="C162" s="155"/>
      <c r="D162" s="155"/>
      <c r="E162" s="156"/>
      <c r="F162" s="157"/>
      <c r="G162" s="155"/>
      <c r="H162" s="156"/>
      <c r="I162" s="19" t="str">
        <f t="shared" si="17"/>
        <v/>
      </c>
      <c r="J162" s="19" t="str">
        <f t="shared" si="18"/>
        <v/>
      </c>
    </row>
    <row r="163" spans="1:10">
      <c r="A163" s="154">
        <v>154</v>
      </c>
      <c r="B163" s="155"/>
      <c r="C163" s="155"/>
      <c r="D163" s="155"/>
      <c r="E163" s="156"/>
      <c r="F163" s="157"/>
      <c r="G163" s="155"/>
      <c r="H163" s="156"/>
      <c r="I163" s="19" t="str">
        <f t="shared" si="17"/>
        <v/>
      </c>
      <c r="J163" s="19" t="str">
        <f t="shared" si="18"/>
        <v/>
      </c>
    </row>
    <row r="164" spans="1:10">
      <c r="A164" s="154">
        <v>155</v>
      </c>
      <c r="B164" s="155"/>
      <c r="C164" s="155"/>
      <c r="D164" s="155"/>
      <c r="E164" s="156"/>
      <c r="F164" s="157"/>
      <c r="G164" s="155"/>
      <c r="H164" s="156"/>
      <c r="I164" s="19" t="str">
        <f t="shared" si="17"/>
        <v/>
      </c>
      <c r="J164" s="19" t="str">
        <f t="shared" si="18"/>
        <v/>
      </c>
    </row>
    <row r="165" spans="1:10">
      <c r="A165" s="154">
        <v>156</v>
      </c>
      <c r="B165" s="155"/>
      <c r="C165" s="155"/>
      <c r="D165" s="155"/>
      <c r="E165" s="156"/>
      <c r="F165" s="157"/>
      <c r="G165" s="155"/>
      <c r="H165" s="156"/>
      <c r="I165" s="19" t="str">
        <f t="shared" si="17"/>
        <v/>
      </c>
      <c r="J165" s="19" t="str">
        <f t="shared" si="18"/>
        <v/>
      </c>
    </row>
    <row r="166" spans="1:10">
      <c r="A166" s="154">
        <v>157</v>
      </c>
      <c r="B166" s="155"/>
      <c r="C166" s="155"/>
      <c r="D166" s="155"/>
      <c r="E166" s="156"/>
      <c r="F166" s="157"/>
      <c r="G166" s="155"/>
      <c r="H166" s="156"/>
      <c r="I166" s="19" t="str">
        <f t="shared" si="17"/>
        <v/>
      </c>
      <c r="J166" s="19" t="str">
        <f t="shared" si="18"/>
        <v/>
      </c>
    </row>
    <row r="167" spans="1:10">
      <c r="A167" s="154">
        <v>158</v>
      </c>
      <c r="B167" s="155"/>
      <c r="C167" s="155"/>
      <c r="D167" s="155"/>
      <c r="E167" s="156"/>
      <c r="F167" s="157"/>
      <c r="G167" s="155"/>
      <c r="H167" s="156"/>
      <c r="I167" s="19" t="str">
        <f t="shared" si="17"/>
        <v/>
      </c>
      <c r="J167" s="19" t="str">
        <f t="shared" si="18"/>
        <v/>
      </c>
    </row>
    <row r="168" spans="1:10">
      <c r="A168" s="154">
        <v>159</v>
      </c>
      <c r="B168" s="155"/>
      <c r="C168" s="155"/>
      <c r="D168" s="155"/>
      <c r="E168" s="156"/>
      <c r="F168" s="157"/>
      <c r="G168" s="155"/>
      <c r="H168" s="156"/>
      <c r="I168" s="19" t="str">
        <f t="shared" si="17"/>
        <v/>
      </c>
      <c r="J168" s="19" t="str">
        <f t="shared" si="18"/>
        <v/>
      </c>
    </row>
    <row r="169" spans="1:10">
      <c r="A169" s="154">
        <v>160</v>
      </c>
      <c r="B169" s="155"/>
      <c r="C169" s="155"/>
      <c r="D169" s="155"/>
      <c r="E169" s="156"/>
      <c r="F169" s="157"/>
      <c r="G169" s="155"/>
      <c r="H169" s="156"/>
      <c r="I169" s="19" t="str">
        <f t="shared" si="17"/>
        <v/>
      </c>
      <c r="J169" s="19" t="str">
        <f t="shared" si="18"/>
        <v/>
      </c>
    </row>
    <row r="170" spans="1:10">
      <c r="A170" s="154">
        <v>161</v>
      </c>
      <c r="B170" s="155"/>
      <c r="C170" s="155"/>
      <c r="D170" s="155"/>
      <c r="E170" s="156"/>
      <c r="F170" s="157"/>
      <c r="G170" s="155"/>
      <c r="H170" s="156"/>
      <c r="I170" s="19" t="str">
        <f t="shared" si="17"/>
        <v/>
      </c>
      <c r="J170" s="19" t="str">
        <f t="shared" si="18"/>
        <v/>
      </c>
    </row>
    <row r="171" spans="1:10">
      <c r="A171" s="154">
        <v>162</v>
      </c>
      <c r="B171" s="155"/>
      <c r="C171" s="155"/>
      <c r="D171" s="155"/>
      <c r="E171" s="156"/>
      <c r="F171" s="157"/>
      <c r="G171" s="155"/>
      <c r="H171" s="156"/>
      <c r="I171" s="19" t="str">
        <f t="shared" si="17"/>
        <v/>
      </c>
      <c r="J171" s="19" t="str">
        <f t="shared" si="18"/>
        <v/>
      </c>
    </row>
    <row r="172" spans="1:10">
      <c r="A172" s="154">
        <v>163</v>
      </c>
      <c r="B172" s="155"/>
      <c r="C172" s="155"/>
      <c r="D172" s="155"/>
      <c r="E172" s="156"/>
      <c r="F172" s="157"/>
      <c r="G172" s="155"/>
      <c r="H172" s="156"/>
      <c r="I172" s="19" t="str">
        <f t="shared" si="17"/>
        <v/>
      </c>
      <c r="J172" s="19" t="str">
        <f t="shared" si="18"/>
        <v/>
      </c>
    </row>
    <row r="173" spans="1:10">
      <c r="A173" s="154">
        <v>164</v>
      </c>
      <c r="B173" s="155"/>
      <c r="C173" s="155"/>
      <c r="D173" s="155"/>
      <c r="E173" s="156"/>
      <c r="F173" s="157"/>
      <c r="G173" s="155"/>
      <c r="H173" s="156"/>
      <c r="I173" s="19" t="str">
        <f t="shared" si="17"/>
        <v/>
      </c>
      <c r="J173" s="19" t="str">
        <f t="shared" si="18"/>
        <v/>
      </c>
    </row>
    <row r="174" spans="1:10">
      <c r="A174" s="154">
        <v>165</v>
      </c>
      <c r="B174" s="155"/>
      <c r="C174" s="155"/>
      <c r="D174" s="155"/>
      <c r="E174" s="156"/>
      <c r="F174" s="157"/>
      <c r="G174" s="155"/>
      <c r="H174" s="156"/>
      <c r="I174" s="19" t="str">
        <f t="shared" si="17"/>
        <v/>
      </c>
      <c r="J174" s="19" t="str">
        <f t="shared" si="18"/>
        <v/>
      </c>
    </row>
    <row r="175" spans="1:10">
      <c r="A175" s="154">
        <v>166</v>
      </c>
      <c r="B175" s="155"/>
      <c r="C175" s="155"/>
      <c r="D175" s="155"/>
      <c r="E175" s="156"/>
      <c r="F175" s="157"/>
      <c r="G175" s="155"/>
      <c r="H175" s="156"/>
      <c r="I175" s="19" t="str">
        <f t="shared" si="17"/>
        <v/>
      </c>
      <c r="J175" s="19" t="str">
        <f t="shared" si="18"/>
        <v/>
      </c>
    </row>
    <row r="176" spans="1:10">
      <c r="A176" s="154">
        <v>167</v>
      </c>
      <c r="B176" s="155"/>
      <c r="C176" s="155"/>
      <c r="D176" s="155"/>
      <c r="E176" s="156"/>
      <c r="F176" s="157"/>
      <c r="G176" s="155"/>
      <c r="H176" s="156"/>
      <c r="I176" s="19" t="str">
        <f t="shared" si="17"/>
        <v/>
      </c>
      <c r="J176" s="19" t="str">
        <f t="shared" si="18"/>
        <v/>
      </c>
    </row>
    <row r="177" spans="1:10">
      <c r="A177" s="154">
        <v>168</v>
      </c>
      <c r="B177" s="155"/>
      <c r="C177" s="155"/>
      <c r="D177" s="155"/>
      <c r="E177" s="156"/>
      <c r="F177" s="157"/>
      <c r="G177" s="155"/>
      <c r="H177" s="156"/>
      <c r="I177" s="19" t="str">
        <f t="shared" si="17"/>
        <v/>
      </c>
      <c r="J177" s="19" t="str">
        <f t="shared" si="18"/>
        <v/>
      </c>
    </row>
    <row r="178" spans="1:10">
      <c r="A178" s="154">
        <v>169</v>
      </c>
      <c r="B178" s="155"/>
      <c r="C178" s="155"/>
      <c r="D178" s="155"/>
      <c r="E178" s="156"/>
      <c r="F178" s="157"/>
      <c r="G178" s="155"/>
      <c r="H178" s="156"/>
      <c r="I178" s="19" t="str">
        <f t="shared" si="17"/>
        <v/>
      </c>
      <c r="J178" s="19" t="str">
        <f t="shared" si="18"/>
        <v/>
      </c>
    </row>
    <row r="179" spans="1:10">
      <c r="A179" s="154">
        <v>170</v>
      </c>
      <c r="B179" s="155"/>
      <c r="C179" s="155"/>
      <c r="D179" s="155"/>
      <c r="E179" s="156"/>
      <c r="F179" s="157"/>
      <c r="G179" s="155"/>
      <c r="H179" s="156"/>
      <c r="I179" s="19" t="str">
        <f t="shared" si="17"/>
        <v/>
      </c>
      <c r="J179" s="19" t="str">
        <f t="shared" si="18"/>
        <v/>
      </c>
    </row>
    <row r="180" spans="1:10">
      <c r="A180" s="154">
        <v>171</v>
      </c>
      <c r="B180" s="155"/>
      <c r="C180" s="155"/>
      <c r="D180" s="155"/>
      <c r="E180" s="156"/>
      <c r="F180" s="157"/>
      <c r="G180" s="155"/>
      <c r="H180" s="156"/>
      <c r="I180" s="19" t="str">
        <f t="shared" si="17"/>
        <v/>
      </c>
      <c r="J180" s="19" t="str">
        <f t="shared" si="18"/>
        <v/>
      </c>
    </row>
    <row r="181" spans="1:10">
      <c r="A181" s="154">
        <v>172</v>
      </c>
      <c r="B181" s="155"/>
      <c r="C181" s="155"/>
      <c r="D181" s="155"/>
      <c r="E181" s="156"/>
      <c r="F181" s="157"/>
      <c r="G181" s="155"/>
      <c r="H181" s="156"/>
      <c r="I181" s="19" t="str">
        <f t="shared" si="17"/>
        <v/>
      </c>
      <c r="J181" s="19" t="str">
        <f t="shared" si="18"/>
        <v/>
      </c>
    </row>
    <row r="182" spans="1:10">
      <c r="A182" s="154">
        <v>173</v>
      </c>
      <c r="B182" s="155"/>
      <c r="C182" s="155"/>
      <c r="D182" s="155"/>
      <c r="E182" s="156"/>
      <c r="F182" s="157"/>
      <c r="G182" s="155"/>
      <c r="H182" s="156"/>
      <c r="I182" s="19" t="str">
        <f t="shared" si="17"/>
        <v/>
      </c>
      <c r="J182" s="19" t="str">
        <f t="shared" si="18"/>
        <v/>
      </c>
    </row>
    <row r="183" spans="1:10">
      <c r="A183" s="154">
        <v>174</v>
      </c>
      <c r="B183" s="155"/>
      <c r="C183" s="155"/>
      <c r="D183" s="155"/>
      <c r="E183" s="156"/>
      <c r="F183" s="157"/>
      <c r="G183" s="155"/>
      <c r="H183" s="156"/>
      <c r="I183" s="19" t="str">
        <f t="shared" si="17"/>
        <v/>
      </c>
      <c r="J183" s="19" t="str">
        <f t="shared" si="18"/>
        <v/>
      </c>
    </row>
    <row r="184" spans="1:10">
      <c r="A184" s="154">
        <v>175</v>
      </c>
      <c r="B184" s="155"/>
      <c r="C184" s="155"/>
      <c r="D184" s="155"/>
      <c r="E184" s="156"/>
      <c r="F184" s="157"/>
      <c r="G184" s="155"/>
      <c r="H184" s="156"/>
      <c r="I184" s="19" t="str">
        <f t="shared" si="17"/>
        <v/>
      </c>
      <c r="J184" s="19" t="str">
        <f t="shared" si="18"/>
        <v/>
      </c>
    </row>
    <row r="185" spans="1:10">
      <c r="A185" s="154">
        <v>176</v>
      </c>
      <c r="B185" s="155"/>
      <c r="C185" s="155"/>
      <c r="D185" s="155"/>
      <c r="E185" s="156"/>
      <c r="F185" s="157"/>
      <c r="G185" s="155"/>
      <c r="H185" s="156"/>
      <c r="I185" s="19" t="str">
        <f t="shared" si="17"/>
        <v/>
      </c>
      <c r="J185" s="19" t="str">
        <f t="shared" si="18"/>
        <v/>
      </c>
    </row>
    <row r="186" spans="1:10">
      <c r="A186" s="154">
        <v>177</v>
      </c>
      <c r="B186" s="155"/>
      <c r="C186" s="155"/>
      <c r="D186" s="155"/>
      <c r="E186" s="156"/>
      <c r="F186" s="157"/>
      <c r="G186" s="155"/>
      <c r="H186" s="156"/>
      <c r="I186" s="19" t="str">
        <f t="shared" si="17"/>
        <v/>
      </c>
      <c r="J186" s="19" t="str">
        <f t="shared" si="18"/>
        <v/>
      </c>
    </row>
    <row r="187" spans="1:10">
      <c r="A187" s="154">
        <v>178</v>
      </c>
      <c r="B187" s="155"/>
      <c r="C187" s="155"/>
      <c r="D187" s="155"/>
      <c r="E187" s="156"/>
      <c r="F187" s="157"/>
      <c r="G187" s="155"/>
      <c r="H187" s="156"/>
      <c r="I187" s="19" t="str">
        <f t="shared" si="17"/>
        <v/>
      </c>
      <c r="J187" s="19" t="str">
        <f t="shared" si="18"/>
        <v/>
      </c>
    </row>
    <row r="188" spans="1:10">
      <c r="A188" s="154">
        <v>179</v>
      </c>
      <c r="B188" s="155"/>
      <c r="C188" s="155"/>
      <c r="D188" s="155"/>
      <c r="E188" s="156"/>
      <c r="F188" s="157"/>
      <c r="G188" s="155"/>
      <c r="H188" s="156"/>
      <c r="I188" s="19" t="str">
        <f t="shared" si="17"/>
        <v/>
      </c>
      <c r="J188" s="19" t="str">
        <f t="shared" si="18"/>
        <v/>
      </c>
    </row>
    <row r="189" spans="1:10">
      <c r="A189" s="154">
        <v>180</v>
      </c>
      <c r="B189" s="155"/>
      <c r="C189" s="155"/>
      <c r="D189" s="155"/>
      <c r="E189" s="156"/>
      <c r="F189" s="157"/>
      <c r="G189" s="155"/>
      <c r="H189" s="156"/>
      <c r="I189" s="19" t="str">
        <f t="shared" si="17"/>
        <v/>
      </c>
      <c r="J189" s="19" t="str">
        <f t="shared" si="18"/>
        <v/>
      </c>
    </row>
    <row r="190" spans="1:10">
      <c r="A190" s="154">
        <v>181</v>
      </c>
      <c r="B190" s="155"/>
      <c r="C190" s="155"/>
      <c r="D190" s="155"/>
      <c r="E190" s="156"/>
      <c r="F190" s="157"/>
      <c r="G190" s="155"/>
      <c r="H190" s="156"/>
      <c r="I190" s="19" t="str">
        <f t="shared" si="17"/>
        <v/>
      </c>
      <c r="J190" s="19" t="str">
        <f t="shared" si="18"/>
        <v/>
      </c>
    </row>
    <row r="191" spans="1:10">
      <c r="A191" s="154">
        <v>182</v>
      </c>
      <c r="B191" s="155"/>
      <c r="C191" s="155"/>
      <c r="D191" s="155"/>
      <c r="E191" s="156"/>
      <c r="F191" s="157"/>
      <c r="G191" s="155"/>
      <c r="H191" s="156"/>
      <c r="I191" s="19" t="str">
        <f t="shared" si="17"/>
        <v/>
      </c>
      <c r="J191" s="19" t="str">
        <f t="shared" si="18"/>
        <v/>
      </c>
    </row>
    <row r="192" spans="1:10">
      <c r="A192" s="154">
        <v>183</v>
      </c>
      <c r="B192" s="155"/>
      <c r="C192" s="155"/>
      <c r="D192" s="155"/>
      <c r="E192" s="156"/>
      <c r="F192" s="157"/>
      <c r="G192" s="155"/>
      <c r="H192" s="156"/>
      <c r="I192" s="19" t="str">
        <f t="shared" si="17"/>
        <v/>
      </c>
      <c r="J192" s="19" t="str">
        <f t="shared" si="18"/>
        <v/>
      </c>
    </row>
    <row r="193" spans="1:10">
      <c r="A193" s="154">
        <v>184</v>
      </c>
      <c r="B193" s="155"/>
      <c r="C193" s="155"/>
      <c r="D193" s="155"/>
      <c r="E193" s="156"/>
      <c r="F193" s="157"/>
      <c r="G193" s="155"/>
      <c r="H193" s="156"/>
      <c r="I193" s="19" t="str">
        <f t="shared" si="17"/>
        <v/>
      </c>
      <c r="J193" s="19" t="str">
        <f t="shared" si="18"/>
        <v/>
      </c>
    </row>
    <row r="194" spans="1:10">
      <c r="A194" s="154">
        <v>185</v>
      </c>
      <c r="B194" s="155"/>
      <c r="C194" s="155"/>
      <c r="D194" s="155"/>
      <c r="E194" s="156"/>
      <c r="F194" s="157"/>
      <c r="G194" s="155"/>
      <c r="H194" s="156"/>
      <c r="I194" s="19" t="str">
        <f t="shared" si="17"/>
        <v/>
      </c>
      <c r="J194" s="19" t="str">
        <f t="shared" si="18"/>
        <v/>
      </c>
    </row>
    <row r="195" spans="1:10">
      <c r="A195" s="154">
        <v>186</v>
      </c>
      <c r="B195" s="155"/>
      <c r="C195" s="155"/>
      <c r="D195" s="155"/>
      <c r="E195" s="156"/>
      <c r="F195" s="157"/>
      <c r="G195" s="155"/>
      <c r="H195" s="156"/>
      <c r="I195" s="19" t="str">
        <f t="shared" si="17"/>
        <v/>
      </c>
      <c r="J195" s="19" t="str">
        <f t="shared" si="18"/>
        <v/>
      </c>
    </row>
    <row r="196" spans="1:10">
      <c r="A196" s="154">
        <v>187</v>
      </c>
      <c r="B196" s="155"/>
      <c r="C196" s="155"/>
      <c r="D196" s="155"/>
      <c r="E196" s="156"/>
      <c r="F196" s="157"/>
      <c r="G196" s="155"/>
      <c r="H196" s="156"/>
      <c r="I196" s="19" t="str">
        <f t="shared" si="17"/>
        <v/>
      </c>
      <c r="J196" s="19" t="str">
        <f t="shared" si="18"/>
        <v/>
      </c>
    </row>
    <row r="197" spans="1:10">
      <c r="A197" s="154">
        <v>188</v>
      </c>
      <c r="B197" s="155"/>
      <c r="C197" s="155"/>
      <c r="D197" s="155"/>
      <c r="E197" s="156"/>
      <c r="F197" s="157"/>
      <c r="G197" s="155"/>
      <c r="H197" s="156"/>
      <c r="I197" s="19" t="str">
        <f t="shared" si="17"/>
        <v/>
      </c>
      <c r="J197" s="19" t="str">
        <f t="shared" si="18"/>
        <v/>
      </c>
    </row>
    <row r="198" spans="1:10">
      <c r="A198" s="154">
        <v>189</v>
      </c>
      <c r="B198" s="155"/>
      <c r="C198" s="155"/>
      <c r="D198" s="155"/>
      <c r="E198" s="156"/>
      <c r="F198" s="157"/>
      <c r="G198" s="155"/>
      <c r="H198" s="156"/>
      <c r="I198" s="19" t="str">
        <f t="shared" si="17"/>
        <v/>
      </c>
      <c r="J198" s="19" t="str">
        <f t="shared" si="18"/>
        <v/>
      </c>
    </row>
    <row r="199" spans="1:10">
      <c r="A199" s="154">
        <v>190</v>
      </c>
      <c r="B199" s="155"/>
      <c r="C199" s="155"/>
      <c r="D199" s="155"/>
      <c r="E199" s="156"/>
      <c r="F199" s="157"/>
      <c r="G199" s="155"/>
      <c r="H199" s="156"/>
      <c r="I199" s="19" t="str">
        <f t="shared" si="17"/>
        <v/>
      </c>
      <c r="J199" s="19" t="str">
        <f t="shared" si="18"/>
        <v/>
      </c>
    </row>
    <row r="200" spans="1:10">
      <c r="A200" s="154">
        <v>191</v>
      </c>
      <c r="B200" s="155"/>
      <c r="C200" s="155"/>
      <c r="D200" s="155"/>
      <c r="E200" s="156"/>
      <c r="F200" s="157"/>
      <c r="G200" s="155"/>
      <c r="H200" s="156"/>
      <c r="I200" s="19" t="str">
        <f t="shared" si="17"/>
        <v/>
      </c>
      <c r="J200" s="19" t="str">
        <f t="shared" si="18"/>
        <v/>
      </c>
    </row>
    <row r="201" spans="1:10">
      <c r="A201" s="154">
        <v>192</v>
      </c>
      <c r="B201" s="155"/>
      <c r="C201" s="155"/>
      <c r="D201" s="155"/>
      <c r="E201" s="156"/>
      <c r="F201" s="157"/>
      <c r="G201" s="155"/>
      <c r="H201" s="156"/>
      <c r="I201" s="19" t="str">
        <f t="shared" si="17"/>
        <v/>
      </c>
      <c r="J201" s="19" t="str">
        <f t="shared" si="18"/>
        <v/>
      </c>
    </row>
    <row r="202" spans="1:10">
      <c r="A202" s="154">
        <v>193</v>
      </c>
      <c r="B202" s="155"/>
      <c r="C202" s="155"/>
      <c r="D202" s="155"/>
      <c r="E202" s="156"/>
      <c r="F202" s="157"/>
      <c r="G202" s="155"/>
      <c r="H202" s="156"/>
      <c r="I202" s="19" t="str">
        <f t="shared" ref="I202:I259" si="19">IF(OR($B202="",$C202="",$D202="",$E202="",$F202&lt;an_initial,$F202&gt;an_final,$O202=FALSE),"",IF($H202="",CS_STR_RO*$G202/P202,CS_STR_RO*$H202))</f>
        <v/>
      </c>
      <c r="J202" s="19" t="str">
        <f t="shared" ref="J202:J259" si="20">IF(OR($B202="",$C202="",$D202="",$E202="",$F202="",$F202&gt;an_final,$O202=FALSE),"",IF($H202="",CS_STR_RO*$G202/P202,CS_STR_RO*$H202))</f>
        <v/>
      </c>
    </row>
    <row r="203" spans="1:10">
      <c r="A203" s="154">
        <v>194</v>
      </c>
      <c r="B203" s="155"/>
      <c r="C203" s="155"/>
      <c r="D203" s="155"/>
      <c r="E203" s="156"/>
      <c r="F203" s="157"/>
      <c r="G203" s="155"/>
      <c r="H203" s="156"/>
      <c r="I203" s="19" t="str">
        <f t="shared" si="19"/>
        <v/>
      </c>
      <c r="J203" s="19" t="str">
        <f t="shared" si="20"/>
        <v/>
      </c>
    </row>
    <row r="204" spans="1:10">
      <c r="A204" s="154">
        <v>195</v>
      </c>
      <c r="B204" s="155"/>
      <c r="C204" s="155"/>
      <c r="D204" s="155"/>
      <c r="E204" s="156"/>
      <c r="F204" s="157"/>
      <c r="G204" s="155"/>
      <c r="H204" s="156"/>
      <c r="I204" s="19" t="str">
        <f t="shared" si="19"/>
        <v/>
      </c>
      <c r="J204" s="19" t="str">
        <f t="shared" si="20"/>
        <v/>
      </c>
    </row>
    <row r="205" spans="1:10">
      <c r="A205" s="154">
        <v>196</v>
      </c>
      <c r="B205" s="155"/>
      <c r="C205" s="155"/>
      <c r="D205" s="155"/>
      <c r="E205" s="156"/>
      <c r="F205" s="157"/>
      <c r="G205" s="155"/>
      <c r="H205" s="156"/>
      <c r="I205" s="19" t="str">
        <f t="shared" si="19"/>
        <v/>
      </c>
      <c r="J205" s="19" t="str">
        <f t="shared" si="20"/>
        <v/>
      </c>
    </row>
    <row r="206" spans="1:10">
      <c r="A206" s="154">
        <v>197</v>
      </c>
      <c r="B206" s="155"/>
      <c r="C206" s="155"/>
      <c r="D206" s="155"/>
      <c r="E206" s="156"/>
      <c r="F206" s="157"/>
      <c r="G206" s="155"/>
      <c r="H206" s="156"/>
      <c r="I206" s="19" t="str">
        <f t="shared" si="19"/>
        <v/>
      </c>
      <c r="J206" s="19" t="str">
        <f t="shared" si="20"/>
        <v/>
      </c>
    </row>
    <row r="207" spans="1:10">
      <c r="A207" s="154">
        <v>198</v>
      </c>
      <c r="B207" s="155"/>
      <c r="C207" s="155"/>
      <c r="D207" s="155"/>
      <c r="E207" s="156"/>
      <c r="F207" s="157"/>
      <c r="G207" s="155"/>
      <c r="H207" s="156"/>
      <c r="I207" s="19" t="str">
        <f t="shared" si="19"/>
        <v/>
      </c>
      <c r="J207" s="19" t="str">
        <f t="shared" si="20"/>
        <v/>
      </c>
    </row>
    <row r="208" spans="1:10">
      <c r="A208" s="154">
        <v>199</v>
      </c>
      <c r="B208" s="155"/>
      <c r="C208" s="155"/>
      <c r="D208" s="155"/>
      <c r="E208" s="156"/>
      <c r="F208" s="157"/>
      <c r="G208" s="155"/>
      <c r="H208" s="156"/>
      <c r="I208" s="19" t="str">
        <f t="shared" si="19"/>
        <v/>
      </c>
      <c r="J208" s="19" t="str">
        <f t="shared" si="20"/>
        <v/>
      </c>
    </row>
    <row r="209" spans="1:10">
      <c r="A209" s="154">
        <v>200</v>
      </c>
      <c r="B209" s="155"/>
      <c r="C209" s="155"/>
      <c r="D209" s="155"/>
      <c r="E209" s="156"/>
      <c r="F209" s="157"/>
      <c r="G209" s="155"/>
      <c r="H209" s="156"/>
      <c r="I209" s="19" t="str">
        <f t="shared" si="19"/>
        <v/>
      </c>
      <c r="J209" s="19" t="str">
        <f t="shared" si="20"/>
        <v/>
      </c>
    </row>
    <row r="210" spans="1:10">
      <c r="A210" s="154">
        <v>201</v>
      </c>
      <c r="B210" s="155"/>
      <c r="C210" s="155"/>
      <c r="D210" s="155"/>
      <c r="E210" s="156"/>
      <c r="F210" s="157"/>
      <c r="G210" s="155"/>
      <c r="H210" s="156"/>
      <c r="I210" s="19" t="str">
        <f t="shared" si="19"/>
        <v/>
      </c>
      <c r="J210" s="19" t="str">
        <f t="shared" si="20"/>
        <v/>
      </c>
    </row>
    <row r="211" spans="1:10">
      <c r="A211" s="154">
        <v>202</v>
      </c>
      <c r="B211" s="155"/>
      <c r="C211" s="155"/>
      <c r="D211" s="155"/>
      <c r="E211" s="156"/>
      <c r="F211" s="157"/>
      <c r="G211" s="155"/>
      <c r="H211" s="156"/>
      <c r="I211" s="19" t="str">
        <f t="shared" si="19"/>
        <v/>
      </c>
      <c r="J211" s="19" t="str">
        <f t="shared" si="20"/>
        <v/>
      </c>
    </row>
    <row r="212" spans="1:10">
      <c r="A212" s="154">
        <v>203</v>
      </c>
      <c r="B212" s="155"/>
      <c r="C212" s="155"/>
      <c r="D212" s="155"/>
      <c r="E212" s="156"/>
      <c r="F212" s="157"/>
      <c r="G212" s="155"/>
      <c r="H212" s="156"/>
      <c r="I212" s="19" t="str">
        <f t="shared" si="19"/>
        <v/>
      </c>
      <c r="J212" s="19" t="str">
        <f t="shared" si="20"/>
        <v/>
      </c>
    </row>
    <row r="213" spans="1:10">
      <c r="A213" s="154">
        <v>204</v>
      </c>
      <c r="B213" s="155"/>
      <c r="C213" s="155"/>
      <c r="D213" s="155"/>
      <c r="E213" s="156"/>
      <c r="F213" s="157"/>
      <c r="G213" s="155"/>
      <c r="H213" s="156"/>
      <c r="I213" s="19" t="str">
        <f t="shared" si="19"/>
        <v/>
      </c>
      <c r="J213" s="19" t="str">
        <f t="shared" si="20"/>
        <v/>
      </c>
    </row>
    <row r="214" spans="1:10">
      <c r="A214" s="154">
        <v>205</v>
      </c>
      <c r="B214" s="155"/>
      <c r="C214" s="155"/>
      <c r="D214" s="155"/>
      <c r="E214" s="156"/>
      <c r="F214" s="157"/>
      <c r="G214" s="155"/>
      <c r="H214" s="156"/>
      <c r="I214" s="19" t="str">
        <f t="shared" si="19"/>
        <v/>
      </c>
      <c r="J214" s="19" t="str">
        <f t="shared" si="20"/>
        <v/>
      </c>
    </row>
    <row r="215" spans="1:10">
      <c r="A215" s="154">
        <v>206</v>
      </c>
      <c r="B215" s="155"/>
      <c r="C215" s="155"/>
      <c r="D215" s="155"/>
      <c r="E215" s="156"/>
      <c r="F215" s="157"/>
      <c r="G215" s="155"/>
      <c r="H215" s="156"/>
      <c r="I215" s="19" t="str">
        <f t="shared" si="19"/>
        <v/>
      </c>
      <c r="J215" s="19" t="str">
        <f t="shared" si="20"/>
        <v/>
      </c>
    </row>
    <row r="216" spans="1:10">
      <c r="A216" s="154">
        <v>207</v>
      </c>
      <c r="B216" s="155"/>
      <c r="C216" s="155"/>
      <c r="D216" s="155"/>
      <c r="E216" s="156"/>
      <c r="F216" s="157"/>
      <c r="G216" s="155"/>
      <c r="H216" s="156"/>
      <c r="I216" s="19" t="str">
        <f t="shared" si="19"/>
        <v/>
      </c>
      <c r="J216" s="19" t="str">
        <f t="shared" si="20"/>
        <v/>
      </c>
    </row>
    <row r="217" spans="1:10">
      <c r="A217" s="154">
        <v>208</v>
      </c>
      <c r="B217" s="155"/>
      <c r="C217" s="155"/>
      <c r="D217" s="155"/>
      <c r="E217" s="156"/>
      <c r="F217" s="157"/>
      <c r="G217" s="155"/>
      <c r="H217" s="156"/>
      <c r="I217" s="19" t="str">
        <f t="shared" si="19"/>
        <v/>
      </c>
      <c r="J217" s="19" t="str">
        <f t="shared" si="20"/>
        <v/>
      </c>
    </row>
    <row r="218" spans="1:10">
      <c r="A218" s="154">
        <v>209</v>
      </c>
      <c r="B218" s="155"/>
      <c r="C218" s="155"/>
      <c r="D218" s="155"/>
      <c r="E218" s="156"/>
      <c r="F218" s="157"/>
      <c r="G218" s="155"/>
      <c r="H218" s="156"/>
      <c r="I218" s="19" t="str">
        <f t="shared" si="19"/>
        <v/>
      </c>
      <c r="J218" s="19" t="str">
        <f t="shared" si="20"/>
        <v/>
      </c>
    </row>
    <row r="219" spans="1:10">
      <c r="A219" s="154">
        <v>210</v>
      </c>
      <c r="B219" s="155"/>
      <c r="C219" s="155"/>
      <c r="D219" s="155"/>
      <c r="E219" s="156"/>
      <c r="F219" s="157"/>
      <c r="G219" s="155"/>
      <c r="H219" s="156"/>
      <c r="I219" s="19" t="str">
        <f t="shared" si="19"/>
        <v/>
      </c>
      <c r="J219" s="19" t="str">
        <f t="shared" si="20"/>
        <v/>
      </c>
    </row>
    <row r="220" spans="1:10">
      <c r="A220" s="154">
        <v>211</v>
      </c>
      <c r="B220" s="155"/>
      <c r="C220" s="155"/>
      <c r="D220" s="155"/>
      <c r="E220" s="156"/>
      <c r="F220" s="157"/>
      <c r="G220" s="155"/>
      <c r="H220" s="156"/>
      <c r="I220" s="19" t="str">
        <f t="shared" si="19"/>
        <v/>
      </c>
      <c r="J220" s="19" t="str">
        <f t="shared" si="20"/>
        <v/>
      </c>
    </row>
    <row r="221" spans="1:10">
      <c r="A221" s="154">
        <v>212</v>
      </c>
      <c r="B221" s="155"/>
      <c r="C221" s="155"/>
      <c r="D221" s="155"/>
      <c r="E221" s="156"/>
      <c r="F221" s="157"/>
      <c r="G221" s="155"/>
      <c r="H221" s="156"/>
      <c r="I221" s="19" t="str">
        <f t="shared" si="19"/>
        <v/>
      </c>
      <c r="J221" s="19" t="str">
        <f t="shared" si="20"/>
        <v/>
      </c>
    </row>
    <row r="222" spans="1:10">
      <c r="A222" s="154">
        <v>213</v>
      </c>
      <c r="B222" s="155"/>
      <c r="C222" s="155"/>
      <c r="D222" s="155"/>
      <c r="E222" s="156"/>
      <c r="F222" s="157"/>
      <c r="G222" s="155"/>
      <c r="H222" s="156"/>
      <c r="I222" s="19" t="str">
        <f t="shared" si="19"/>
        <v/>
      </c>
      <c r="J222" s="19" t="str">
        <f t="shared" si="20"/>
        <v/>
      </c>
    </row>
    <row r="223" spans="1:10">
      <c r="A223" s="154">
        <v>214</v>
      </c>
      <c r="B223" s="155"/>
      <c r="C223" s="155"/>
      <c r="D223" s="155"/>
      <c r="E223" s="156"/>
      <c r="F223" s="157"/>
      <c r="G223" s="155"/>
      <c r="H223" s="156"/>
      <c r="I223" s="19" t="str">
        <f t="shared" si="19"/>
        <v/>
      </c>
      <c r="J223" s="19" t="str">
        <f t="shared" si="20"/>
        <v/>
      </c>
    </row>
    <row r="224" spans="1:10">
      <c r="A224" s="154">
        <v>215</v>
      </c>
      <c r="B224" s="155"/>
      <c r="C224" s="155"/>
      <c r="D224" s="155"/>
      <c r="E224" s="156"/>
      <c r="F224" s="157"/>
      <c r="G224" s="155"/>
      <c r="H224" s="156"/>
      <c r="I224" s="19" t="str">
        <f t="shared" si="19"/>
        <v/>
      </c>
      <c r="J224" s="19" t="str">
        <f t="shared" si="20"/>
        <v/>
      </c>
    </row>
    <row r="225" spans="1:10">
      <c r="A225" s="154">
        <v>216</v>
      </c>
      <c r="B225" s="155"/>
      <c r="C225" s="155"/>
      <c r="D225" s="155"/>
      <c r="E225" s="156"/>
      <c r="F225" s="157"/>
      <c r="G225" s="155"/>
      <c r="H225" s="156"/>
      <c r="I225" s="19" t="str">
        <f t="shared" si="19"/>
        <v/>
      </c>
      <c r="J225" s="19" t="str">
        <f t="shared" si="20"/>
        <v/>
      </c>
    </row>
    <row r="226" spans="1:10">
      <c r="A226" s="154">
        <v>217</v>
      </c>
      <c r="B226" s="155"/>
      <c r="C226" s="155"/>
      <c r="D226" s="155"/>
      <c r="E226" s="156"/>
      <c r="F226" s="157"/>
      <c r="G226" s="155"/>
      <c r="H226" s="156"/>
      <c r="I226" s="19" t="str">
        <f t="shared" si="19"/>
        <v/>
      </c>
      <c r="J226" s="19" t="str">
        <f t="shared" si="20"/>
        <v/>
      </c>
    </row>
    <row r="227" spans="1:10">
      <c r="A227" s="154">
        <v>218</v>
      </c>
      <c r="B227" s="155"/>
      <c r="C227" s="155"/>
      <c r="D227" s="155"/>
      <c r="E227" s="156"/>
      <c r="F227" s="157"/>
      <c r="G227" s="155"/>
      <c r="H227" s="156"/>
      <c r="I227" s="19" t="str">
        <f t="shared" si="19"/>
        <v/>
      </c>
      <c r="J227" s="19" t="str">
        <f t="shared" si="20"/>
        <v/>
      </c>
    </row>
    <row r="228" spans="1:10">
      <c r="A228" s="154">
        <v>219</v>
      </c>
      <c r="B228" s="155"/>
      <c r="C228" s="155"/>
      <c r="D228" s="155"/>
      <c r="E228" s="156"/>
      <c r="F228" s="157"/>
      <c r="G228" s="155"/>
      <c r="H228" s="156"/>
      <c r="I228" s="19" t="str">
        <f t="shared" si="19"/>
        <v/>
      </c>
      <c r="J228" s="19" t="str">
        <f t="shared" si="20"/>
        <v/>
      </c>
    </row>
    <row r="229" spans="1:10">
      <c r="A229" s="154">
        <v>220</v>
      </c>
      <c r="B229" s="155"/>
      <c r="C229" s="155"/>
      <c r="D229" s="155"/>
      <c r="E229" s="156"/>
      <c r="F229" s="157"/>
      <c r="G229" s="155"/>
      <c r="H229" s="156"/>
      <c r="I229" s="19" t="str">
        <f t="shared" si="19"/>
        <v/>
      </c>
      <c r="J229" s="19" t="str">
        <f t="shared" si="20"/>
        <v/>
      </c>
    </row>
    <row r="230" spans="1:10">
      <c r="A230" s="154">
        <v>221</v>
      </c>
      <c r="B230" s="155"/>
      <c r="C230" s="155"/>
      <c r="D230" s="155"/>
      <c r="E230" s="156"/>
      <c r="F230" s="157"/>
      <c r="G230" s="155"/>
      <c r="H230" s="156"/>
      <c r="I230" s="19" t="str">
        <f t="shared" si="19"/>
        <v/>
      </c>
      <c r="J230" s="19" t="str">
        <f t="shared" si="20"/>
        <v/>
      </c>
    </row>
    <row r="231" spans="1:10">
      <c r="A231" s="154">
        <v>222</v>
      </c>
      <c r="B231" s="155"/>
      <c r="C231" s="155"/>
      <c r="D231" s="155"/>
      <c r="E231" s="156"/>
      <c r="F231" s="157"/>
      <c r="G231" s="155"/>
      <c r="H231" s="156"/>
      <c r="I231" s="19" t="str">
        <f t="shared" si="19"/>
        <v/>
      </c>
      <c r="J231" s="19" t="str">
        <f t="shared" si="20"/>
        <v/>
      </c>
    </row>
    <row r="232" spans="1:10">
      <c r="A232" s="154">
        <v>223</v>
      </c>
      <c r="B232" s="155"/>
      <c r="C232" s="155"/>
      <c r="D232" s="155"/>
      <c r="E232" s="156"/>
      <c r="F232" s="157"/>
      <c r="G232" s="155"/>
      <c r="H232" s="156"/>
      <c r="I232" s="19" t="str">
        <f t="shared" si="19"/>
        <v/>
      </c>
      <c r="J232" s="19" t="str">
        <f t="shared" si="20"/>
        <v/>
      </c>
    </row>
    <row r="233" spans="1:10">
      <c r="A233" s="154">
        <v>224</v>
      </c>
      <c r="B233" s="155"/>
      <c r="C233" s="155"/>
      <c r="D233" s="155"/>
      <c r="E233" s="156"/>
      <c r="F233" s="157"/>
      <c r="G233" s="155"/>
      <c r="H233" s="156"/>
      <c r="I233" s="19" t="str">
        <f t="shared" si="19"/>
        <v/>
      </c>
      <c r="J233" s="19" t="str">
        <f t="shared" si="20"/>
        <v/>
      </c>
    </row>
    <row r="234" spans="1:10">
      <c r="A234" s="154">
        <v>225</v>
      </c>
      <c r="B234" s="155"/>
      <c r="C234" s="155"/>
      <c r="D234" s="155"/>
      <c r="E234" s="156"/>
      <c r="F234" s="157"/>
      <c r="G234" s="155"/>
      <c r="H234" s="156"/>
      <c r="I234" s="19" t="str">
        <f t="shared" si="19"/>
        <v/>
      </c>
      <c r="J234" s="19" t="str">
        <f t="shared" si="20"/>
        <v/>
      </c>
    </row>
    <row r="235" spans="1:10">
      <c r="A235" s="154">
        <v>226</v>
      </c>
      <c r="B235" s="155"/>
      <c r="C235" s="155"/>
      <c r="D235" s="155"/>
      <c r="E235" s="156"/>
      <c r="F235" s="157"/>
      <c r="G235" s="155"/>
      <c r="H235" s="156"/>
      <c r="I235" s="19" t="str">
        <f t="shared" si="19"/>
        <v/>
      </c>
      <c r="J235" s="19" t="str">
        <f t="shared" si="20"/>
        <v/>
      </c>
    </row>
    <row r="236" spans="1:10">
      <c r="A236" s="154">
        <v>227</v>
      </c>
      <c r="B236" s="155"/>
      <c r="C236" s="155"/>
      <c r="D236" s="155"/>
      <c r="E236" s="156"/>
      <c r="F236" s="157"/>
      <c r="G236" s="155"/>
      <c r="H236" s="156"/>
      <c r="I236" s="19" t="str">
        <f t="shared" si="19"/>
        <v/>
      </c>
      <c r="J236" s="19" t="str">
        <f t="shared" si="20"/>
        <v/>
      </c>
    </row>
    <row r="237" spans="1:10">
      <c r="A237" s="154">
        <v>228</v>
      </c>
      <c r="B237" s="155"/>
      <c r="C237" s="155"/>
      <c r="D237" s="155"/>
      <c r="E237" s="156"/>
      <c r="F237" s="157"/>
      <c r="G237" s="155"/>
      <c r="H237" s="156"/>
      <c r="I237" s="19" t="str">
        <f t="shared" si="19"/>
        <v/>
      </c>
      <c r="J237" s="19" t="str">
        <f t="shared" si="20"/>
        <v/>
      </c>
    </row>
    <row r="238" spans="1:10">
      <c r="A238" s="154">
        <v>229</v>
      </c>
      <c r="B238" s="155"/>
      <c r="C238" s="155"/>
      <c r="D238" s="155"/>
      <c r="E238" s="156"/>
      <c r="F238" s="157"/>
      <c r="G238" s="155"/>
      <c r="H238" s="156"/>
      <c r="I238" s="19" t="str">
        <f t="shared" si="19"/>
        <v/>
      </c>
      <c r="J238" s="19" t="str">
        <f t="shared" si="20"/>
        <v/>
      </c>
    </row>
    <row r="239" spans="1:10">
      <c r="A239" s="154">
        <v>230</v>
      </c>
      <c r="B239" s="155"/>
      <c r="C239" s="155"/>
      <c r="D239" s="155"/>
      <c r="E239" s="156"/>
      <c r="F239" s="157"/>
      <c r="G239" s="155"/>
      <c r="H239" s="156"/>
      <c r="I239" s="19" t="str">
        <f t="shared" si="19"/>
        <v/>
      </c>
      <c r="J239" s="19" t="str">
        <f t="shared" si="20"/>
        <v/>
      </c>
    </row>
    <row r="240" spans="1:10">
      <c r="A240" s="154">
        <v>231</v>
      </c>
      <c r="B240" s="155"/>
      <c r="C240" s="155"/>
      <c r="D240" s="155"/>
      <c r="E240" s="156"/>
      <c r="F240" s="157"/>
      <c r="G240" s="155"/>
      <c r="H240" s="156"/>
      <c r="I240" s="19" t="str">
        <f t="shared" si="19"/>
        <v/>
      </c>
      <c r="J240" s="19" t="str">
        <f t="shared" si="20"/>
        <v/>
      </c>
    </row>
    <row r="241" spans="1:10">
      <c r="A241" s="154">
        <v>232</v>
      </c>
      <c r="B241" s="155"/>
      <c r="C241" s="155"/>
      <c r="D241" s="155"/>
      <c r="E241" s="156"/>
      <c r="F241" s="157"/>
      <c r="G241" s="155"/>
      <c r="H241" s="156"/>
      <c r="I241" s="19" t="str">
        <f t="shared" si="19"/>
        <v/>
      </c>
      <c r="J241" s="19" t="str">
        <f t="shared" si="20"/>
        <v/>
      </c>
    </row>
    <row r="242" spans="1:10">
      <c r="A242" s="154">
        <v>233</v>
      </c>
      <c r="B242" s="155"/>
      <c r="C242" s="155"/>
      <c r="D242" s="155"/>
      <c r="E242" s="156"/>
      <c r="F242" s="157"/>
      <c r="G242" s="155"/>
      <c r="H242" s="156"/>
      <c r="I242" s="19" t="str">
        <f t="shared" si="19"/>
        <v/>
      </c>
      <c r="J242" s="19" t="str">
        <f t="shared" si="20"/>
        <v/>
      </c>
    </row>
    <row r="243" spans="1:10">
      <c r="A243" s="154">
        <v>234</v>
      </c>
      <c r="B243" s="155"/>
      <c r="C243" s="155"/>
      <c r="D243" s="155"/>
      <c r="E243" s="156"/>
      <c r="F243" s="157"/>
      <c r="G243" s="155"/>
      <c r="H243" s="156"/>
      <c r="I243" s="19" t="str">
        <f t="shared" si="19"/>
        <v/>
      </c>
      <c r="J243" s="19" t="str">
        <f t="shared" si="20"/>
        <v/>
      </c>
    </row>
    <row r="244" spans="1:10">
      <c r="A244" s="154">
        <v>235</v>
      </c>
      <c r="B244" s="155"/>
      <c r="C244" s="155"/>
      <c r="D244" s="155"/>
      <c r="E244" s="156"/>
      <c r="F244" s="157"/>
      <c r="G244" s="155"/>
      <c r="H244" s="156"/>
      <c r="I244" s="19" t="str">
        <f t="shared" si="19"/>
        <v/>
      </c>
      <c r="J244" s="19" t="str">
        <f t="shared" si="20"/>
        <v/>
      </c>
    </row>
    <row r="245" spans="1:10">
      <c r="A245" s="154">
        <v>236</v>
      </c>
      <c r="B245" s="155"/>
      <c r="C245" s="155"/>
      <c r="D245" s="155"/>
      <c r="E245" s="156"/>
      <c r="F245" s="157"/>
      <c r="G245" s="155"/>
      <c r="H245" s="156"/>
      <c r="I245" s="19" t="str">
        <f t="shared" si="19"/>
        <v/>
      </c>
      <c r="J245" s="19" t="str">
        <f t="shared" si="20"/>
        <v/>
      </c>
    </row>
    <row r="246" spans="1:10">
      <c r="A246" s="154">
        <v>237</v>
      </c>
      <c r="B246" s="155"/>
      <c r="C246" s="155"/>
      <c r="D246" s="155"/>
      <c r="E246" s="156"/>
      <c r="F246" s="157"/>
      <c r="G246" s="155"/>
      <c r="H246" s="156"/>
      <c r="I246" s="19" t="str">
        <f t="shared" si="19"/>
        <v/>
      </c>
      <c r="J246" s="19" t="str">
        <f t="shared" si="20"/>
        <v/>
      </c>
    </row>
    <row r="247" spans="1:10">
      <c r="A247" s="154">
        <v>238</v>
      </c>
      <c r="B247" s="155"/>
      <c r="C247" s="155"/>
      <c r="D247" s="155"/>
      <c r="E247" s="156"/>
      <c r="F247" s="157"/>
      <c r="G247" s="155"/>
      <c r="H247" s="156"/>
      <c r="I247" s="19" t="str">
        <f t="shared" si="19"/>
        <v/>
      </c>
      <c r="J247" s="19" t="str">
        <f t="shared" si="20"/>
        <v/>
      </c>
    </row>
    <row r="248" spans="1:10">
      <c r="A248" s="154">
        <v>239</v>
      </c>
      <c r="B248" s="155"/>
      <c r="C248" s="155"/>
      <c r="D248" s="155"/>
      <c r="E248" s="156"/>
      <c r="F248" s="157"/>
      <c r="G248" s="155"/>
      <c r="H248" s="156"/>
      <c r="I248" s="19" t="str">
        <f t="shared" si="19"/>
        <v/>
      </c>
      <c r="J248" s="19" t="str">
        <f t="shared" si="20"/>
        <v/>
      </c>
    </row>
    <row r="249" spans="1:10">
      <c r="A249" s="154">
        <v>240</v>
      </c>
      <c r="B249" s="155"/>
      <c r="C249" s="155"/>
      <c r="D249" s="155"/>
      <c r="E249" s="156"/>
      <c r="F249" s="157"/>
      <c r="G249" s="155"/>
      <c r="H249" s="156"/>
      <c r="I249" s="19" t="str">
        <f t="shared" si="19"/>
        <v/>
      </c>
      <c r="J249" s="19" t="str">
        <f t="shared" si="20"/>
        <v/>
      </c>
    </row>
    <row r="250" spans="1:10">
      <c r="A250" s="154">
        <v>241</v>
      </c>
      <c r="B250" s="155"/>
      <c r="C250" s="155"/>
      <c r="D250" s="155"/>
      <c r="E250" s="156"/>
      <c r="F250" s="157"/>
      <c r="G250" s="155"/>
      <c r="H250" s="156"/>
      <c r="I250" s="19" t="str">
        <f t="shared" si="19"/>
        <v/>
      </c>
      <c r="J250" s="19" t="str">
        <f t="shared" si="20"/>
        <v/>
      </c>
    </row>
    <row r="251" spans="1:10">
      <c r="A251" s="154">
        <v>242</v>
      </c>
      <c r="B251" s="155"/>
      <c r="C251" s="155"/>
      <c r="D251" s="155"/>
      <c r="E251" s="156"/>
      <c r="F251" s="157"/>
      <c r="G251" s="155"/>
      <c r="H251" s="156"/>
      <c r="I251" s="19" t="str">
        <f t="shared" si="19"/>
        <v/>
      </c>
      <c r="J251" s="19" t="str">
        <f t="shared" si="20"/>
        <v/>
      </c>
    </row>
    <row r="252" spans="1:10">
      <c r="A252" s="154">
        <v>243</v>
      </c>
      <c r="B252" s="155"/>
      <c r="C252" s="155"/>
      <c r="D252" s="155"/>
      <c r="E252" s="156"/>
      <c r="F252" s="157"/>
      <c r="G252" s="155"/>
      <c r="H252" s="156"/>
      <c r="I252" s="19" t="str">
        <f t="shared" si="19"/>
        <v/>
      </c>
      <c r="J252" s="19" t="str">
        <f t="shared" si="20"/>
        <v/>
      </c>
    </row>
    <row r="253" spans="1:10">
      <c r="A253" s="154">
        <v>244</v>
      </c>
      <c r="B253" s="155"/>
      <c r="C253" s="155"/>
      <c r="D253" s="155"/>
      <c r="E253" s="156"/>
      <c r="F253" s="157"/>
      <c r="G253" s="155"/>
      <c r="H253" s="156"/>
      <c r="I253" s="19" t="str">
        <f t="shared" si="19"/>
        <v/>
      </c>
      <c r="J253" s="19" t="str">
        <f t="shared" si="20"/>
        <v/>
      </c>
    </row>
    <row r="254" spans="1:10">
      <c r="A254" s="154">
        <v>245</v>
      </c>
      <c r="B254" s="155"/>
      <c r="C254" s="155"/>
      <c r="D254" s="155"/>
      <c r="E254" s="156"/>
      <c r="F254" s="157"/>
      <c r="G254" s="155"/>
      <c r="H254" s="156"/>
      <c r="I254" s="19" t="str">
        <f t="shared" si="19"/>
        <v/>
      </c>
      <c r="J254" s="19" t="str">
        <f t="shared" si="20"/>
        <v/>
      </c>
    </row>
    <row r="255" spans="1:10">
      <c r="A255" s="154">
        <v>246</v>
      </c>
      <c r="B255" s="155"/>
      <c r="C255" s="155"/>
      <c r="D255" s="155"/>
      <c r="E255" s="156"/>
      <c r="F255" s="157"/>
      <c r="G255" s="155"/>
      <c r="H255" s="156"/>
      <c r="I255" s="19" t="str">
        <f t="shared" si="19"/>
        <v/>
      </c>
      <c r="J255" s="19" t="str">
        <f t="shared" si="20"/>
        <v/>
      </c>
    </row>
    <row r="256" spans="1:10">
      <c r="A256" s="154">
        <v>247</v>
      </c>
      <c r="B256" s="155"/>
      <c r="C256" s="155"/>
      <c r="D256" s="155"/>
      <c r="E256" s="156"/>
      <c r="F256" s="157"/>
      <c r="G256" s="155"/>
      <c r="H256" s="156"/>
      <c r="I256" s="19" t="str">
        <f t="shared" si="19"/>
        <v/>
      </c>
      <c r="J256" s="19" t="str">
        <f t="shared" si="20"/>
        <v/>
      </c>
    </row>
    <row r="257" spans="1:10">
      <c r="A257" s="154">
        <v>248</v>
      </c>
      <c r="B257" s="155"/>
      <c r="C257" s="155"/>
      <c r="D257" s="155"/>
      <c r="E257" s="156"/>
      <c r="F257" s="157"/>
      <c r="G257" s="155"/>
      <c r="H257" s="156"/>
      <c r="I257" s="19" t="str">
        <f t="shared" si="19"/>
        <v/>
      </c>
      <c r="J257" s="19" t="str">
        <f t="shared" si="20"/>
        <v/>
      </c>
    </row>
    <row r="258" spans="1:10">
      <c r="A258" s="154">
        <v>249</v>
      </c>
      <c r="B258" s="155"/>
      <c r="C258" s="155"/>
      <c r="D258" s="155"/>
      <c r="E258" s="156"/>
      <c r="F258" s="157"/>
      <c r="G258" s="155"/>
      <c r="H258" s="156"/>
      <c r="I258" s="19" t="str">
        <f t="shared" si="19"/>
        <v/>
      </c>
      <c r="J258" s="19" t="str">
        <f t="shared" si="20"/>
        <v/>
      </c>
    </row>
    <row r="259" spans="1:10">
      <c r="A259" s="154">
        <v>250</v>
      </c>
      <c r="B259" s="155"/>
      <c r="C259" s="155"/>
      <c r="D259" s="155"/>
      <c r="E259" s="156"/>
      <c r="F259" s="157"/>
      <c r="G259" s="155"/>
      <c r="H259" s="156"/>
      <c r="I259" s="19" t="str">
        <f t="shared" si="19"/>
        <v/>
      </c>
      <c r="J259" s="19"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&amp;LConfirm existenţa lucrărilorDirector de departament&amp;RCandidat</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sheetPr codeName="Sheet8">
    <pageSetUpPr fitToPage="1"/>
  </sheetPr>
  <dimension ref="A1:P259"/>
  <sheetViews>
    <sheetView workbookViewId="0">
      <selection activeCell="B10" sqref="B10:H12"/>
    </sheetView>
  </sheetViews>
  <sheetFormatPr defaultRowHeight="15.75"/>
  <cols>
    <col min="1" max="1" width="5.7109375" style="71" customWidth="1"/>
    <col min="2" max="3" width="35.7109375" style="75" customWidth="1"/>
    <col min="4" max="4" width="18.7109375" style="75" customWidth="1"/>
    <col min="5" max="5" width="18.7109375" style="328" customWidth="1"/>
    <col min="6" max="6" width="10.7109375" style="80" customWidth="1"/>
    <col min="7" max="7" width="10.7109375" style="75" customWidth="1"/>
    <col min="8" max="8" width="12.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6" t="s">
        <v>670</v>
      </c>
      <c r="B5" s="466"/>
      <c r="C5" s="466"/>
      <c r="D5" s="466"/>
      <c r="E5" s="466"/>
      <c r="F5" s="466"/>
      <c r="G5" s="466"/>
      <c r="H5" s="466"/>
      <c r="I5" s="466"/>
      <c r="J5" s="239"/>
      <c r="K5" s="239"/>
      <c r="L5" s="239"/>
      <c r="M5" s="239"/>
      <c r="N5" s="75"/>
    </row>
    <row r="6" spans="1:16" ht="13.5" customHeight="1">
      <c r="E6" s="75"/>
      <c r="F6" s="75"/>
      <c r="H6" s="75"/>
      <c r="I6" s="339"/>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5.7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85"/>
      <c r="H9" s="78"/>
      <c r="I9" s="158">
        <f t="shared" ref="I9:N9" si="0">SUMIF(I10:I108,"&gt;0")</f>
        <v>0</v>
      </c>
      <c r="J9" s="158">
        <f t="shared" si="0"/>
        <v>0</v>
      </c>
      <c r="K9" s="4">
        <f t="shared" si="0"/>
        <v>0</v>
      </c>
      <c r="L9" s="4">
        <f t="shared" si="0"/>
        <v>0</v>
      </c>
      <c r="M9" s="4">
        <f t="shared" si="0"/>
        <v>0</v>
      </c>
      <c r="N9" s="4">
        <f t="shared" si="0"/>
        <v>0</v>
      </c>
      <c r="O9" s="336"/>
    </row>
    <row r="10" spans="1:16">
      <c r="A10" s="48">
        <v>1</v>
      </c>
      <c r="B10" s="8"/>
      <c r="C10" s="8"/>
      <c r="D10" s="76"/>
      <c r="E10" s="5"/>
      <c r="F10" s="232"/>
      <c r="G10" s="232"/>
      <c r="H10" s="232"/>
      <c r="I10" s="19" t="str">
        <f t="shared" ref="I10:I73" si="1">IF(OR($B10="",$C10="",$D10="",$E10="",$F10&lt;an_initial,$F10&gt;an_final,$O10=FALSE),"",IF($H10="",CS_STR_RO_ALT*$G10/P10,CS_STR_RO_ALT*$H10))</f>
        <v/>
      </c>
      <c r="J10" s="19" t="str">
        <f t="shared" ref="J10:J73" si="2">IF(OR($B10="",$C10="",$D10="",$E10="",$F10="",$F10&gt;an_final,$O10=FALSE),"",IF($H10="",CS_STR_RO_ALT*$G10/P10,CS_STR_RO_ALT*$H10))</f>
        <v/>
      </c>
      <c r="K10" s="69" t="str">
        <f t="shared" ref="K10:K73" si="3">IF(OR($B10="",$C10="",$D10="",$E10="",$F10="",$F10&gt;an_final,$O10=FALSE),"",IF($F10&gt;=an_initial,1,""))</f>
        <v/>
      </c>
      <c r="L10" s="69" t="str">
        <f t="shared" ref="L10:L73" si="4">IF(OR($B10="",$C10="",$D10="",$E10="",$F10="",$F10&gt;an_final,$O10=FALSE),"",1)</f>
        <v/>
      </c>
      <c r="M10" s="417" t="str">
        <f t="shared" ref="M10:M73" si="5">IF(OR($B10="",$C10="",$D10="",$E10="",$F10="",$F10&gt;an_final,$O10=FALSE),"",IF($H10="",$G10/P10,$H10))</f>
        <v/>
      </c>
      <c r="N10" s="69" t="str">
        <f t="shared" ref="N10:N73" si="6">IF(OR($B10="",$C10="",$D10="",$E10="",$F10="",$F10&lt;an_initial,$F10&gt;an_final,$O10=FALSE),"",IF($H10="",$G10/P10,$H10))</f>
        <v/>
      </c>
      <c r="O10" s="390" t="b">
        <f t="shared" ref="O10:O73" si="7">IF(nume_candidat="",FALSE,ISNUMBER(SEARCH(nume_candidat,$B10)))</f>
        <v>0</v>
      </c>
      <c r="P10" s="391">
        <f t="shared" ref="P10:P73" si="8">LEN(B10)-LEN(SUBSTITUTE(B10,",",""))+1</f>
        <v>1</v>
      </c>
    </row>
    <row r="11" spans="1:16">
      <c r="A11" s="48">
        <v>2</v>
      </c>
      <c r="B11" s="8"/>
      <c r="C11" s="8"/>
      <c r="D11" s="76"/>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76"/>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6"/>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154">
        <v>5</v>
      </c>
      <c r="B14" s="7"/>
      <c r="C14" s="7"/>
      <c r="D14" s="76"/>
      <c r="E14" s="229"/>
      <c r="F14" s="228"/>
      <c r="G14" s="228"/>
      <c r="H14" s="228"/>
      <c r="I14" s="19" t="str">
        <f t="shared" si="1"/>
        <v/>
      </c>
      <c r="J14" s="19" t="str">
        <f t="shared" si="2"/>
        <v/>
      </c>
      <c r="K14" s="416" t="str">
        <f t="shared" si="3"/>
        <v/>
      </c>
      <c r="L14" s="69" t="str">
        <f t="shared" si="4"/>
        <v/>
      </c>
      <c r="M14" s="417" t="str">
        <f t="shared" si="5"/>
        <v/>
      </c>
      <c r="N14" s="69" t="str">
        <f t="shared" si="6"/>
        <v/>
      </c>
      <c r="O14" s="390" t="b">
        <f t="shared" si="7"/>
        <v>0</v>
      </c>
      <c r="P14" s="391">
        <f t="shared" si="8"/>
        <v>1</v>
      </c>
    </row>
    <row r="15" spans="1:16">
      <c r="A15" s="154">
        <v>6</v>
      </c>
      <c r="B15" s="7"/>
      <c r="C15" s="7"/>
      <c r="D15" s="76"/>
      <c r="E15" s="229"/>
      <c r="F15" s="228"/>
      <c r="G15" s="228"/>
      <c r="H15" s="228"/>
      <c r="I15" s="19" t="str">
        <f t="shared" si="1"/>
        <v/>
      </c>
      <c r="J15" s="19" t="str">
        <f t="shared" si="2"/>
        <v/>
      </c>
      <c r="K15" s="416" t="str">
        <f t="shared" si="3"/>
        <v/>
      </c>
      <c r="L15" s="69" t="str">
        <f t="shared" si="4"/>
        <v/>
      </c>
      <c r="M15" s="417" t="str">
        <f t="shared" si="5"/>
        <v/>
      </c>
      <c r="N15" s="69" t="str">
        <f t="shared" si="6"/>
        <v/>
      </c>
      <c r="O15" s="390" t="b">
        <f t="shared" si="7"/>
        <v>0</v>
      </c>
      <c r="P15" s="391">
        <f t="shared" si="8"/>
        <v>1</v>
      </c>
    </row>
    <row r="16" spans="1:16">
      <c r="A16" s="154">
        <v>7</v>
      </c>
      <c r="B16" s="7"/>
      <c r="C16" s="7"/>
      <c r="D16" s="76"/>
      <c r="E16" s="229"/>
      <c r="F16" s="228"/>
      <c r="G16" s="228"/>
      <c r="H16" s="228"/>
      <c r="I16" s="19" t="str">
        <f t="shared" si="1"/>
        <v/>
      </c>
      <c r="J16" s="19" t="str">
        <f t="shared" si="2"/>
        <v/>
      </c>
      <c r="K16" s="416" t="str">
        <f t="shared" si="3"/>
        <v/>
      </c>
      <c r="L16" s="69" t="str">
        <f t="shared" si="4"/>
        <v/>
      </c>
      <c r="M16" s="417" t="str">
        <f t="shared" si="5"/>
        <v/>
      </c>
      <c r="N16" s="69" t="str">
        <f t="shared" si="6"/>
        <v/>
      </c>
      <c r="O16" s="390" t="b">
        <f t="shared" si="7"/>
        <v>0</v>
      </c>
      <c r="P16" s="391">
        <f t="shared" si="8"/>
        <v>1</v>
      </c>
    </row>
    <row r="17" spans="1:16">
      <c r="A17" s="154">
        <v>8</v>
      </c>
      <c r="B17" s="7"/>
      <c r="C17" s="7"/>
      <c r="D17" s="76"/>
      <c r="E17" s="229"/>
      <c r="F17" s="228"/>
      <c r="G17" s="228"/>
      <c r="H17" s="228"/>
      <c r="I17" s="19" t="str">
        <f t="shared" si="1"/>
        <v/>
      </c>
      <c r="J17" s="19" t="str">
        <f t="shared" si="2"/>
        <v/>
      </c>
      <c r="K17" s="416" t="str">
        <f t="shared" si="3"/>
        <v/>
      </c>
      <c r="L17" s="69" t="str">
        <f t="shared" si="4"/>
        <v/>
      </c>
      <c r="M17" s="417" t="str">
        <f t="shared" si="5"/>
        <v/>
      </c>
      <c r="N17" s="69" t="str">
        <f t="shared" si="6"/>
        <v/>
      </c>
      <c r="O17" s="390" t="b">
        <f t="shared" si="7"/>
        <v>0</v>
      </c>
      <c r="P17" s="391">
        <f t="shared" si="8"/>
        <v>1</v>
      </c>
    </row>
    <row r="18" spans="1:16">
      <c r="A18" s="154">
        <v>9</v>
      </c>
      <c r="B18" s="7"/>
      <c r="C18" s="7"/>
      <c r="D18" s="76"/>
      <c r="E18" s="229"/>
      <c r="F18" s="228"/>
      <c r="G18" s="228"/>
      <c r="H18" s="228"/>
      <c r="I18" s="19" t="str">
        <f t="shared" si="1"/>
        <v/>
      </c>
      <c r="J18" s="19" t="str">
        <f t="shared" si="2"/>
        <v/>
      </c>
      <c r="K18" s="416" t="str">
        <f t="shared" si="3"/>
        <v/>
      </c>
      <c r="L18" s="69" t="str">
        <f t="shared" si="4"/>
        <v/>
      </c>
      <c r="M18" s="417" t="str">
        <f t="shared" si="5"/>
        <v/>
      </c>
      <c r="N18" s="69" t="str">
        <f t="shared" si="6"/>
        <v/>
      </c>
      <c r="O18" s="390" t="b">
        <f t="shared" si="7"/>
        <v>0</v>
      </c>
      <c r="P18" s="391">
        <f t="shared" si="8"/>
        <v>1</v>
      </c>
    </row>
    <row r="19" spans="1:16">
      <c r="A19" s="154">
        <v>10</v>
      </c>
      <c r="B19" s="7"/>
      <c r="C19" s="7"/>
      <c r="D19" s="76"/>
      <c r="E19" s="229"/>
      <c r="F19" s="228"/>
      <c r="G19" s="228"/>
      <c r="H19" s="228"/>
      <c r="I19" s="19" t="str">
        <f t="shared" si="1"/>
        <v/>
      </c>
      <c r="J19" s="19" t="str">
        <f t="shared" si="2"/>
        <v/>
      </c>
      <c r="K19" s="416" t="str">
        <f t="shared" si="3"/>
        <v/>
      </c>
      <c r="L19" s="69" t="str">
        <f t="shared" si="4"/>
        <v/>
      </c>
      <c r="M19" s="417" t="str">
        <f t="shared" si="5"/>
        <v/>
      </c>
      <c r="N19" s="69" t="str">
        <f t="shared" si="6"/>
        <v/>
      </c>
      <c r="O19" s="390" t="b">
        <f t="shared" si="7"/>
        <v>0</v>
      </c>
      <c r="P19" s="391">
        <f t="shared" si="8"/>
        <v>1</v>
      </c>
    </row>
    <row r="20" spans="1:16">
      <c r="A20" s="154">
        <v>11</v>
      </c>
      <c r="B20" s="7"/>
      <c r="C20" s="7"/>
      <c r="D20" s="76"/>
      <c r="E20" s="229"/>
      <c r="F20" s="228"/>
      <c r="G20" s="228"/>
      <c r="H20" s="228"/>
      <c r="I20" s="19" t="str">
        <f t="shared" si="1"/>
        <v/>
      </c>
      <c r="J20" s="19" t="str">
        <f t="shared" si="2"/>
        <v/>
      </c>
      <c r="K20" s="416" t="str">
        <f t="shared" si="3"/>
        <v/>
      </c>
      <c r="L20" s="69" t="str">
        <f t="shared" si="4"/>
        <v/>
      </c>
      <c r="M20" s="417" t="str">
        <f t="shared" si="5"/>
        <v/>
      </c>
      <c r="N20" s="69" t="str">
        <f t="shared" si="6"/>
        <v/>
      </c>
      <c r="O20" s="390" t="b">
        <f t="shared" si="7"/>
        <v>0</v>
      </c>
      <c r="P20" s="391">
        <f t="shared" si="8"/>
        <v>1</v>
      </c>
    </row>
    <row r="21" spans="1:16">
      <c r="A21" s="154">
        <v>12</v>
      </c>
      <c r="B21" s="7"/>
      <c r="C21" s="7"/>
      <c r="D21" s="76"/>
      <c r="E21" s="229"/>
      <c r="F21" s="228"/>
      <c r="G21" s="228"/>
      <c r="H21" s="228"/>
      <c r="I21" s="19" t="str">
        <f t="shared" si="1"/>
        <v/>
      </c>
      <c r="J21" s="19" t="str">
        <f t="shared" si="2"/>
        <v/>
      </c>
      <c r="K21" s="416" t="str">
        <f t="shared" si="3"/>
        <v/>
      </c>
      <c r="L21" s="69" t="str">
        <f t="shared" si="4"/>
        <v/>
      </c>
      <c r="M21" s="417" t="str">
        <f t="shared" si="5"/>
        <v/>
      </c>
      <c r="N21" s="69" t="str">
        <f t="shared" si="6"/>
        <v/>
      </c>
      <c r="O21" s="390" t="b">
        <f t="shared" si="7"/>
        <v>0</v>
      </c>
      <c r="P21" s="391">
        <f t="shared" si="8"/>
        <v>1</v>
      </c>
    </row>
    <row r="22" spans="1:16">
      <c r="A22" s="154">
        <v>13</v>
      </c>
      <c r="B22" s="7"/>
      <c r="C22" s="7"/>
      <c r="D22" s="76"/>
      <c r="E22" s="229"/>
      <c r="F22" s="228"/>
      <c r="G22" s="228"/>
      <c r="H22" s="228"/>
      <c r="I22" s="19" t="str">
        <f t="shared" si="1"/>
        <v/>
      </c>
      <c r="J22" s="19" t="str">
        <f t="shared" si="2"/>
        <v/>
      </c>
      <c r="K22" s="416" t="str">
        <f t="shared" si="3"/>
        <v/>
      </c>
      <c r="L22" s="69" t="str">
        <f t="shared" si="4"/>
        <v/>
      </c>
      <c r="M22" s="417" t="str">
        <f t="shared" si="5"/>
        <v/>
      </c>
      <c r="N22" s="69" t="str">
        <f t="shared" si="6"/>
        <v/>
      </c>
      <c r="O22" s="390" t="b">
        <f t="shared" si="7"/>
        <v>0</v>
      </c>
      <c r="P22" s="391">
        <f t="shared" si="8"/>
        <v>1</v>
      </c>
    </row>
    <row r="23" spans="1:16">
      <c r="A23" s="154">
        <v>14</v>
      </c>
      <c r="B23" s="7"/>
      <c r="C23" s="7"/>
      <c r="D23" s="76"/>
      <c r="E23" s="229"/>
      <c r="F23" s="228"/>
      <c r="G23" s="228"/>
      <c r="H23" s="228"/>
      <c r="I23" s="19" t="str">
        <f t="shared" si="1"/>
        <v/>
      </c>
      <c r="J23" s="19" t="str">
        <f t="shared" si="2"/>
        <v/>
      </c>
      <c r="K23" s="416" t="str">
        <f t="shared" si="3"/>
        <v/>
      </c>
      <c r="L23" s="69" t="str">
        <f t="shared" si="4"/>
        <v/>
      </c>
      <c r="M23" s="417" t="str">
        <f t="shared" si="5"/>
        <v/>
      </c>
      <c r="N23" s="69" t="str">
        <f t="shared" si="6"/>
        <v/>
      </c>
      <c r="O23" s="390" t="b">
        <f t="shared" si="7"/>
        <v>0</v>
      </c>
      <c r="P23" s="391">
        <f t="shared" si="8"/>
        <v>1</v>
      </c>
    </row>
    <row r="24" spans="1:16">
      <c r="A24" s="154">
        <v>15</v>
      </c>
      <c r="B24" s="7"/>
      <c r="C24" s="7"/>
      <c r="D24" s="76"/>
      <c r="E24" s="229"/>
      <c r="F24" s="228"/>
      <c r="G24" s="228"/>
      <c r="H24" s="228"/>
      <c r="I24" s="19" t="str">
        <f t="shared" si="1"/>
        <v/>
      </c>
      <c r="J24" s="19" t="str">
        <f t="shared" si="2"/>
        <v/>
      </c>
      <c r="K24" s="416" t="str">
        <f t="shared" si="3"/>
        <v/>
      </c>
      <c r="L24" s="69" t="str">
        <f t="shared" si="4"/>
        <v/>
      </c>
      <c r="M24" s="417" t="str">
        <f t="shared" si="5"/>
        <v/>
      </c>
      <c r="N24" s="69" t="str">
        <f t="shared" si="6"/>
        <v/>
      </c>
      <c r="O24" s="390" t="b">
        <f t="shared" si="7"/>
        <v>0</v>
      </c>
      <c r="P24" s="391">
        <f t="shared" si="8"/>
        <v>1</v>
      </c>
    </row>
    <row r="25" spans="1:16">
      <c r="A25" s="154">
        <v>16</v>
      </c>
      <c r="B25" s="7"/>
      <c r="C25" s="7"/>
      <c r="D25" s="76"/>
      <c r="E25" s="229"/>
      <c r="F25" s="228"/>
      <c r="G25" s="228"/>
      <c r="H25" s="228"/>
      <c r="I25" s="19" t="str">
        <f t="shared" si="1"/>
        <v/>
      </c>
      <c r="J25" s="19" t="str">
        <f t="shared" si="2"/>
        <v/>
      </c>
      <c r="K25" s="416" t="str">
        <f t="shared" si="3"/>
        <v/>
      </c>
      <c r="L25" s="69" t="str">
        <f t="shared" si="4"/>
        <v/>
      </c>
      <c r="M25" s="417" t="str">
        <f t="shared" si="5"/>
        <v/>
      </c>
      <c r="N25" s="69" t="str">
        <f t="shared" si="6"/>
        <v/>
      </c>
      <c r="O25" s="390" t="b">
        <f t="shared" si="7"/>
        <v>0</v>
      </c>
      <c r="P25" s="391">
        <f t="shared" si="8"/>
        <v>1</v>
      </c>
    </row>
    <row r="26" spans="1:16">
      <c r="A26" s="154">
        <v>17</v>
      </c>
      <c r="B26" s="7"/>
      <c r="C26" s="7"/>
      <c r="D26" s="76"/>
      <c r="E26" s="229"/>
      <c r="F26" s="228"/>
      <c r="G26" s="228"/>
      <c r="H26" s="228"/>
      <c r="I26" s="19" t="str">
        <f t="shared" si="1"/>
        <v/>
      </c>
      <c r="J26" s="19" t="str">
        <f t="shared" si="2"/>
        <v/>
      </c>
      <c r="K26" s="416" t="str">
        <f t="shared" si="3"/>
        <v/>
      </c>
      <c r="L26" s="69" t="str">
        <f t="shared" si="4"/>
        <v/>
      </c>
      <c r="M26" s="417" t="str">
        <f t="shared" si="5"/>
        <v/>
      </c>
      <c r="N26" s="69" t="str">
        <f t="shared" si="6"/>
        <v/>
      </c>
      <c r="O26" s="390" t="b">
        <f t="shared" si="7"/>
        <v>0</v>
      </c>
      <c r="P26" s="391">
        <f t="shared" si="8"/>
        <v>1</v>
      </c>
    </row>
    <row r="27" spans="1:16">
      <c r="A27" s="154">
        <v>18</v>
      </c>
      <c r="B27" s="7"/>
      <c r="C27" s="7"/>
      <c r="D27" s="76"/>
      <c r="E27" s="229"/>
      <c r="F27" s="228"/>
      <c r="G27" s="228"/>
      <c r="H27" s="228"/>
      <c r="I27" s="19" t="str">
        <f t="shared" si="1"/>
        <v/>
      </c>
      <c r="J27" s="19" t="str">
        <f t="shared" si="2"/>
        <v/>
      </c>
      <c r="K27" s="416" t="str">
        <f t="shared" si="3"/>
        <v/>
      </c>
      <c r="L27" s="69" t="str">
        <f t="shared" si="4"/>
        <v/>
      </c>
      <c r="M27" s="417" t="str">
        <f t="shared" si="5"/>
        <v/>
      </c>
      <c r="N27" s="69" t="str">
        <f t="shared" si="6"/>
        <v/>
      </c>
      <c r="O27" s="390" t="b">
        <f t="shared" si="7"/>
        <v>0</v>
      </c>
      <c r="P27" s="391">
        <f t="shared" si="8"/>
        <v>1</v>
      </c>
    </row>
    <row r="28" spans="1:16">
      <c r="A28" s="154">
        <v>19</v>
      </c>
      <c r="B28" s="7"/>
      <c r="C28" s="7"/>
      <c r="D28" s="76"/>
      <c r="E28" s="229"/>
      <c r="F28" s="228"/>
      <c r="G28" s="228"/>
      <c r="H28" s="228"/>
      <c r="I28" s="19" t="str">
        <f t="shared" si="1"/>
        <v/>
      </c>
      <c r="J28" s="19" t="str">
        <f t="shared" si="2"/>
        <v/>
      </c>
      <c r="K28" s="416" t="str">
        <f t="shared" si="3"/>
        <v/>
      </c>
      <c r="L28" s="69" t="str">
        <f t="shared" si="4"/>
        <v/>
      </c>
      <c r="M28" s="417" t="str">
        <f t="shared" si="5"/>
        <v/>
      </c>
      <c r="N28" s="69" t="str">
        <f t="shared" si="6"/>
        <v/>
      </c>
      <c r="O28" s="390" t="b">
        <f t="shared" si="7"/>
        <v>0</v>
      </c>
      <c r="P28" s="391">
        <f t="shared" si="8"/>
        <v>1</v>
      </c>
    </row>
    <row r="29" spans="1:16">
      <c r="A29" s="154">
        <v>20</v>
      </c>
      <c r="B29" s="7"/>
      <c r="C29" s="7"/>
      <c r="D29" s="76"/>
      <c r="E29" s="229"/>
      <c r="F29" s="228"/>
      <c r="G29" s="228"/>
      <c r="H29" s="228"/>
      <c r="I29" s="19" t="str">
        <f t="shared" si="1"/>
        <v/>
      </c>
      <c r="J29" s="19" t="str">
        <f t="shared" si="2"/>
        <v/>
      </c>
      <c r="K29" s="416" t="str">
        <f t="shared" si="3"/>
        <v/>
      </c>
      <c r="L29" s="69" t="str">
        <f t="shared" si="4"/>
        <v/>
      </c>
      <c r="M29" s="417" t="str">
        <f t="shared" si="5"/>
        <v/>
      </c>
      <c r="N29" s="69" t="str">
        <f t="shared" si="6"/>
        <v/>
      </c>
      <c r="O29" s="390" t="b">
        <f t="shared" si="7"/>
        <v>0</v>
      </c>
      <c r="P29" s="391">
        <f t="shared" si="8"/>
        <v>1</v>
      </c>
    </row>
    <row r="30" spans="1:16">
      <c r="A30" s="154">
        <v>21</v>
      </c>
      <c r="B30" s="7"/>
      <c r="C30" s="7"/>
      <c r="D30" s="76"/>
      <c r="E30" s="229"/>
      <c r="F30" s="228"/>
      <c r="G30" s="228"/>
      <c r="H30" s="228"/>
      <c r="I30" s="19" t="str">
        <f t="shared" si="1"/>
        <v/>
      </c>
      <c r="J30" s="19" t="str">
        <f t="shared" si="2"/>
        <v/>
      </c>
      <c r="K30" s="416" t="str">
        <f t="shared" si="3"/>
        <v/>
      </c>
      <c r="L30" s="69" t="str">
        <f t="shared" si="4"/>
        <v/>
      </c>
      <c r="M30" s="417" t="str">
        <f t="shared" si="5"/>
        <v/>
      </c>
      <c r="N30" s="69" t="str">
        <f t="shared" si="6"/>
        <v/>
      </c>
      <c r="O30" s="390" t="b">
        <f t="shared" si="7"/>
        <v>0</v>
      </c>
      <c r="P30" s="391">
        <f t="shared" si="8"/>
        <v>1</v>
      </c>
    </row>
    <row r="31" spans="1:16">
      <c r="A31" s="154">
        <v>22</v>
      </c>
      <c r="B31" s="7"/>
      <c r="C31" s="7"/>
      <c r="D31" s="76"/>
      <c r="E31" s="229"/>
      <c r="F31" s="228"/>
      <c r="G31" s="228"/>
      <c r="H31" s="228"/>
      <c r="I31" s="19" t="str">
        <f t="shared" si="1"/>
        <v/>
      </c>
      <c r="J31" s="19" t="str">
        <f t="shared" si="2"/>
        <v/>
      </c>
      <c r="K31" s="416" t="str">
        <f t="shared" si="3"/>
        <v/>
      </c>
      <c r="L31" s="69" t="str">
        <f t="shared" si="4"/>
        <v/>
      </c>
      <c r="M31" s="417" t="str">
        <f t="shared" si="5"/>
        <v/>
      </c>
      <c r="N31" s="69" t="str">
        <f t="shared" si="6"/>
        <v/>
      </c>
      <c r="O31" s="390" t="b">
        <f t="shared" si="7"/>
        <v>0</v>
      </c>
      <c r="P31" s="391">
        <f t="shared" si="8"/>
        <v>1</v>
      </c>
    </row>
    <row r="32" spans="1:16">
      <c r="A32" s="154">
        <v>23</v>
      </c>
      <c r="B32" s="7"/>
      <c r="C32" s="7"/>
      <c r="D32" s="76"/>
      <c r="E32" s="229"/>
      <c r="F32" s="228"/>
      <c r="G32" s="228"/>
      <c r="H32" s="228"/>
      <c r="I32" s="19" t="str">
        <f t="shared" si="1"/>
        <v/>
      </c>
      <c r="J32" s="19" t="str">
        <f t="shared" si="2"/>
        <v/>
      </c>
      <c r="K32" s="416" t="str">
        <f t="shared" si="3"/>
        <v/>
      </c>
      <c r="L32" s="69" t="str">
        <f t="shared" si="4"/>
        <v/>
      </c>
      <c r="M32" s="417" t="str">
        <f t="shared" si="5"/>
        <v/>
      </c>
      <c r="N32" s="69" t="str">
        <f t="shared" si="6"/>
        <v/>
      </c>
      <c r="O32" s="390" t="b">
        <f t="shared" si="7"/>
        <v>0</v>
      </c>
      <c r="P32" s="391">
        <f t="shared" si="8"/>
        <v>1</v>
      </c>
    </row>
    <row r="33" spans="1:16">
      <c r="A33" s="154">
        <v>24</v>
      </c>
      <c r="B33" s="7"/>
      <c r="C33" s="7"/>
      <c r="D33" s="76"/>
      <c r="E33" s="229"/>
      <c r="F33" s="228"/>
      <c r="G33" s="228"/>
      <c r="H33" s="228"/>
      <c r="I33" s="19" t="str">
        <f t="shared" si="1"/>
        <v/>
      </c>
      <c r="J33" s="19" t="str">
        <f t="shared" si="2"/>
        <v/>
      </c>
      <c r="K33" s="416" t="str">
        <f t="shared" si="3"/>
        <v/>
      </c>
      <c r="L33" s="69" t="str">
        <f t="shared" si="4"/>
        <v/>
      </c>
      <c r="M33" s="417" t="str">
        <f t="shared" si="5"/>
        <v/>
      </c>
      <c r="N33" s="69" t="str">
        <f t="shared" si="6"/>
        <v/>
      </c>
      <c r="O33" s="390" t="b">
        <f t="shared" si="7"/>
        <v>0</v>
      </c>
      <c r="P33" s="391">
        <f t="shared" si="8"/>
        <v>1</v>
      </c>
    </row>
    <row r="34" spans="1:16">
      <c r="A34" s="154">
        <v>25</v>
      </c>
      <c r="B34" s="7"/>
      <c r="C34" s="7"/>
      <c r="D34" s="76"/>
      <c r="E34" s="229"/>
      <c r="F34" s="228"/>
      <c r="G34" s="228"/>
      <c r="H34" s="228"/>
      <c r="I34" s="19" t="str">
        <f t="shared" si="1"/>
        <v/>
      </c>
      <c r="J34" s="19" t="str">
        <f t="shared" si="2"/>
        <v/>
      </c>
      <c r="K34" s="416" t="str">
        <f t="shared" si="3"/>
        <v/>
      </c>
      <c r="L34" s="69" t="str">
        <f t="shared" si="4"/>
        <v/>
      </c>
      <c r="M34" s="417" t="str">
        <f t="shared" si="5"/>
        <v/>
      </c>
      <c r="N34" s="69" t="str">
        <f t="shared" si="6"/>
        <v/>
      </c>
      <c r="O34" s="390" t="b">
        <f t="shared" si="7"/>
        <v>0</v>
      </c>
      <c r="P34" s="391">
        <f t="shared" si="8"/>
        <v>1</v>
      </c>
    </row>
    <row r="35" spans="1:16">
      <c r="A35" s="154">
        <v>26</v>
      </c>
      <c r="B35" s="7"/>
      <c r="C35" s="7"/>
      <c r="D35" s="76"/>
      <c r="E35" s="229"/>
      <c r="F35" s="228"/>
      <c r="G35" s="228"/>
      <c r="H35" s="228"/>
      <c r="I35" s="19" t="str">
        <f t="shared" si="1"/>
        <v/>
      </c>
      <c r="J35" s="19" t="str">
        <f t="shared" si="2"/>
        <v/>
      </c>
      <c r="K35" s="416" t="str">
        <f t="shared" si="3"/>
        <v/>
      </c>
      <c r="L35" s="69" t="str">
        <f t="shared" si="4"/>
        <v/>
      </c>
      <c r="M35" s="417" t="str">
        <f t="shared" si="5"/>
        <v/>
      </c>
      <c r="N35" s="69" t="str">
        <f t="shared" si="6"/>
        <v/>
      </c>
      <c r="O35" s="390" t="b">
        <f t="shared" si="7"/>
        <v>0</v>
      </c>
      <c r="P35" s="391">
        <f t="shared" si="8"/>
        <v>1</v>
      </c>
    </row>
    <row r="36" spans="1:16">
      <c r="A36" s="154">
        <v>27</v>
      </c>
      <c r="B36" s="7"/>
      <c r="C36" s="7"/>
      <c r="D36" s="76"/>
      <c r="E36" s="229"/>
      <c r="F36" s="228"/>
      <c r="G36" s="228"/>
      <c r="H36" s="228"/>
      <c r="I36" s="19" t="str">
        <f t="shared" si="1"/>
        <v/>
      </c>
      <c r="J36" s="19" t="str">
        <f t="shared" si="2"/>
        <v/>
      </c>
      <c r="K36" s="416" t="str">
        <f t="shared" si="3"/>
        <v/>
      </c>
      <c r="L36" s="69" t="str">
        <f t="shared" si="4"/>
        <v/>
      </c>
      <c r="M36" s="417" t="str">
        <f t="shared" si="5"/>
        <v/>
      </c>
      <c r="N36" s="69" t="str">
        <f t="shared" si="6"/>
        <v/>
      </c>
      <c r="O36" s="390" t="b">
        <f t="shared" si="7"/>
        <v>0</v>
      </c>
      <c r="P36" s="391">
        <f t="shared" si="8"/>
        <v>1</v>
      </c>
    </row>
    <row r="37" spans="1:16">
      <c r="A37" s="154">
        <v>28</v>
      </c>
      <c r="B37" s="7"/>
      <c r="C37" s="7"/>
      <c r="D37" s="76"/>
      <c r="E37" s="229"/>
      <c r="F37" s="228"/>
      <c r="G37" s="228"/>
      <c r="H37" s="228"/>
      <c r="I37" s="19" t="str">
        <f t="shared" si="1"/>
        <v/>
      </c>
      <c r="J37" s="19" t="str">
        <f t="shared" si="2"/>
        <v/>
      </c>
      <c r="K37" s="416" t="str">
        <f t="shared" si="3"/>
        <v/>
      </c>
      <c r="L37" s="69" t="str">
        <f t="shared" si="4"/>
        <v/>
      </c>
      <c r="M37" s="417" t="str">
        <f t="shared" si="5"/>
        <v/>
      </c>
      <c r="N37" s="69" t="str">
        <f t="shared" si="6"/>
        <v/>
      </c>
      <c r="O37" s="390" t="b">
        <f t="shared" si="7"/>
        <v>0</v>
      </c>
      <c r="P37" s="391">
        <f t="shared" si="8"/>
        <v>1</v>
      </c>
    </row>
    <row r="38" spans="1:16">
      <c r="A38" s="154">
        <v>29</v>
      </c>
      <c r="B38" s="7"/>
      <c r="C38" s="7"/>
      <c r="D38" s="76"/>
      <c r="E38" s="229"/>
      <c r="F38" s="228"/>
      <c r="G38" s="228"/>
      <c r="H38" s="228"/>
      <c r="I38" s="19" t="str">
        <f t="shared" si="1"/>
        <v/>
      </c>
      <c r="J38" s="19" t="str">
        <f t="shared" si="2"/>
        <v/>
      </c>
      <c r="K38" s="416" t="str">
        <f t="shared" si="3"/>
        <v/>
      </c>
      <c r="L38" s="69" t="str">
        <f t="shared" si="4"/>
        <v/>
      </c>
      <c r="M38" s="417" t="str">
        <f t="shared" si="5"/>
        <v/>
      </c>
      <c r="N38" s="69" t="str">
        <f t="shared" si="6"/>
        <v/>
      </c>
      <c r="O38" s="390" t="b">
        <f t="shared" si="7"/>
        <v>0</v>
      </c>
      <c r="P38" s="391">
        <f t="shared" si="8"/>
        <v>1</v>
      </c>
    </row>
    <row r="39" spans="1:16">
      <c r="A39" s="154">
        <v>30</v>
      </c>
      <c r="B39" s="7"/>
      <c r="C39" s="7"/>
      <c r="D39" s="76"/>
      <c r="E39" s="229"/>
      <c r="F39" s="228"/>
      <c r="G39" s="228"/>
      <c r="H39" s="228"/>
      <c r="I39" s="19" t="str">
        <f t="shared" si="1"/>
        <v/>
      </c>
      <c r="J39" s="19" t="str">
        <f t="shared" si="2"/>
        <v/>
      </c>
      <c r="K39" s="416" t="str">
        <f t="shared" si="3"/>
        <v/>
      </c>
      <c r="L39" s="69" t="str">
        <f t="shared" si="4"/>
        <v/>
      </c>
      <c r="M39" s="417" t="str">
        <f t="shared" si="5"/>
        <v/>
      </c>
      <c r="N39" s="69" t="str">
        <f t="shared" si="6"/>
        <v/>
      </c>
      <c r="O39" s="390" t="b">
        <f t="shared" si="7"/>
        <v>0</v>
      </c>
      <c r="P39" s="391">
        <f t="shared" si="8"/>
        <v>1</v>
      </c>
    </row>
    <row r="40" spans="1:16">
      <c r="A40" s="154">
        <v>31</v>
      </c>
      <c r="B40" s="7"/>
      <c r="C40" s="7"/>
      <c r="D40" s="76"/>
      <c r="E40" s="229"/>
      <c r="F40" s="228"/>
      <c r="G40" s="228"/>
      <c r="H40" s="228"/>
      <c r="I40" s="19" t="str">
        <f t="shared" si="1"/>
        <v/>
      </c>
      <c r="J40" s="19" t="str">
        <f t="shared" si="2"/>
        <v/>
      </c>
      <c r="K40" s="416" t="str">
        <f t="shared" si="3"/>
        <v/>
      </c>
      <c r="L40" s="69" t="str">
        <f t="shared" si="4"/>
        <v/>
      </c>
      <c r="M40" s="417" t="str">
        <f t="shared" si="5"/>
        <v/>
      </c>
      <c r="N40" s="69" t="str">
        <f t="shared" si="6"/>
        <v/>
      </c>
      <c r="O40" s="390" t="b">
        <f t="shared" si="7"/>
        <v>0</v>
      </c>
      <c r="P40" s="391">
        <f t="shared" si="8"/>
        <v>1</v>
      </c>
    </row>
    <row r="41" spans="1:16">
      <c r="A41" s="154">
        <v>32</v>
      </c>
      <c r="B41" s="7"/>
      <c r="C41" s="7"/>
      <c r="D41" s="76"/>
      <c r="E41" s="229"/>
      <c r="F41" s="228"/>
      <c r="G41" s="228"/>
      <c r="H41" s="228"/>
      <c r="I41" s="19" t="str">
        <f t="shared" si="1"/>
        <v/>
      </c>
      <c r="J41" s="19" t="str">
        <f t="shared" si="2"/>
        <v/>
      </c>
      <c r="K41" s="416" t="str">
        <f t="shared" si="3"/>
        <v/>
      </c>
      <c r="L41" s="69" t="str">
        <f t="shared" si="4"/>
        <v/>
      </c>
      <c r="M41" s="417" t="str">
        <f t="shared" si="5"/>
        <v/>
      </c>
      <c r="N41" s="69" t="str">
        <f t="shared" si="6"/>
        <v/>
      </c>
      <c r="O41" s="390" t="b">
        <f t="shared" si="7"/>
        <v>0</v>
      </c>
      <c r="P41" s="391">
        <f t="shared" si="8"/>
        <v>1</v>
      </c>
    </row>
    <row r="42" spans="1:16">
      <c r="A42" s="154">
        <v>33</v>
      </c>
      <c r="B42" s="7"/>
      <c r="C42" s="7"/>
      <c r="D42" s="76"/>
      <c r="E42" s="229"/>
      <c r="F42" s="228"/>
      <c r="G42" s="228"/>
      <c r="H42" s="228"/>
      <c r="I42" s="19" t="str">
        <f t="shared" si="1"/>
        <v/>
      </c>
      <c r="J42" s="19" t="str">
        <f t="shared" si="2"/>
        <v/>
      </c>
      <c r="K42" s="416" t="str">
        <f t="shared" si="3"/>
        <v/>
      </c>
      <c r="L42" s="69" t="str">
        <f t="shared" si="4"/>
        <v/>
      </c>
      <c r="M42" s="417" t="str">
        <f t="shared" si="5"/>
        <v/>
      </c>
      <c r="N42" s="69" t="str">
        <f t="shared" si="6"/>
        <v/>
      </c>
      <c r="O42" s="390" t="b">
        <f t="shared" si="7"/>
        <v>0</v>
      </c>
      <c r="P42" s="391">
        <f t="shared" si="8"/>
        <v>1</v>
      </c>
    </row>
    <row r="43" spans="1:16">
      <c r="A43" s="154">
        <v>34</v>
      </c>
      <c r="B43" s="7"/>
      <c r="C43" s="7"/>
      <c r="D43" s="76"/>
      <c r="E43" s="229"/>
      <c r="F43" s="228"/>
      <c r="G43" s="228"/>
      <c r="H43" s="228"/>
      <c r="I43" s="19" t="str">
        <f t="shared" si="1"/>
        <v/>
      </c>
      <c r="J43" s="19" t="str">
        <f t="shared" si="2"/>
        <v/>
      </c>
      <c r="K43" s="416" t="str">
        <f t="shared" si="3"/>
        <v/>
      </c>
      <c r="L43" s="69" t="str">
        <f t="shared" si="4"/>
        <v/>
      </c>
      <c r="M43" s="417" t="str">
        <f t="shared" si="5"/>
        <v/>
      </c>
      <c r="N43" s="69" t="str">
        <f t="shared" si="6"/>
        <v/>
      </c>
      <c r="O43" s="390" t="b">
        <f t="shared" si="7"/>
        <v>0</v>
      </c>
      <c r="P43" s="391">
        <f t="shared" si="8"/>
        <v>1</v>
      </c>
    </row>
    <row r="44" spans="1:16">
      <c r="A44" s="154">
        <v>35</v>
      </c>
      <c r="B44" s="7"/>
      <c r="C44" s="7"/>
      <c r="D44" s="76"/>
      <c r="E44" s="229"/>
      <c r="F44" s="228"/>
      <c r="G44" s="228"/>
      <c r="H44" s="228"/>
      <c r="I44" s="19" t="str">
        <f t="shared" si="1"/>
        <v/>
      </c>
      <c r="J44" s="19" t="str">
        <f t="shared" si="2"/>
        <v/>
      </c>
      <c r="K44" s="416" t="str">
        <f t="shared" si="3"/>
        <v/>
      </c>
      <c r="L44" s="69" t="str">
        <f t="shared" si="4"/>
        <v/>
      </c>
      <c r="M44" s="417" t="str">
        <f t="shared" si="5"/>
        <v/>
      </c>
      <c r="N44" s="69" t="str">
        <f t="shared" si="6"/>
        <v/>
      </c>
      <c r="O44" s="390" t="b">
        <f t="shared" si="7"/>
        <v>0</v>
      </c>
      <c r="P44" s="391">
        <f t="shared" si="8"/>
        <v>1</v>
      </c>
    </row>
    <row r="45" spans="1:16">
      <c r="A45" s="154">
        <v>36</v>
      </c>
      <c r="B45" s="7"/>
      <c r="C45" s="7"/>
      <c r="D45" s="76"/>
      <c r="E45" s="229"/>
      <c r="F45" s="228"/>
      <c r="G45" s="228"/>
      <c r="H45" s="228"/>
      <c r="I45" s="19" t="str">
        <f t="shared" si="1"/>
        <v/>
      </c>
      <c r="J45" s="19" t="str">
        <f t="shared" si="2"/>
        <v/>
      </c>
      <c r="K45" s="416" t="str">
        <f t="shared" si="3"/>
        <v/>
      </c>
      <c r="L45" s="69" t="str">
        <f t="shared" si="4"/>
        <v/>
      </c>
      <c r="M45" s="417" t="str">
        <f t="shared" si="5"/>
        <v/>
      </c>
      <c r="N45" s="69" t="str">
        <f t="shared" si="6"/>
        <v/>
      </c>
      <c r="O45" s="390" t="b">
        <f t="shared" si="7"/>
        <v>0</v>
      </c>
      <c r="P45" s="391">
        <f t="shared" si="8"/>
        <v>1</v>
      </c>
    </row>
    <row r="46" spans="1:16">
      <c r="A46" s="154">
        <v>37</v>
      </c>
      <c r="B46" s="7"/>
      <c r="C46" s="7"/>
      <c r="D46" s="76"/>
      <c r="E46" s="229"/>
      <c r="F46" s="228"/>
      <c r="G46" s="228"/>
      <c r="H46" s="228"/>
      <c r="I46" s="19" t="str">
        <f t="shared" si="1"/>
        <v/>
      </c>
      <c r="J46" s="19" t="str">
        <f t="shared" si="2"/>
        <v/>
      </c>
      <c r="K46" s="416" t="str">
        <f t="shared" si="3"/>
        <v/>
      </c>
      <c r="L46" s="69" t="str">
        <f t="shared" si="4"/>
        <v/>
      </c>
      <c r="M46" s="417" t="str">
        <f t="shared" si="5"/>
        <v/>
      </c>
      <c r="N46" s="69" t="str">
        <f t="shared" si="6"/>
        <v/>
      </c>
      <c r="O46" s="390" t="b">
        <f t="shared" si="7"/>
        <v>0</v>
      </c>
      <c r="P46" s="391">
        <f t="shared" si="8"/>
        <v>1</v>
      </c>
    </row>
    <row r="47" spans="1:16">
      <c r="A47" s="154">
        <v>38</v>
      </c>
      <c r="B47" s="7"/>
      <c r="C47" s="7"/>
      <c r="D47" s="76"/>
      <c r="E47" s="229"/>
      <c r="F47" s="228"/>
      <c r="G47" s="228"/>
      <c r="H47" s="228"/>
      <c r="I47" s="19" t="str">
        <f t="shared" si="1"/>
        <v/>
      </c>
      <c r="J47" s="19" t="str">
        <f t="shared" si="2"/>
        <v/>
      </c>
      <c r="K47" s="416" t="str">
        <f t="shared" si="3"/>
        <v/>
      </c>
      <c r="L47" s="69" t="str">
        <f t="shared" si="4"/>
        <v/>
      </c>
      <c r="M47" s="417" t="str">
        <f t="shared" si="5"/>
        <v/>
      </c>
      <c r="N47" s="69" t="str">
        <f t="shared" si="6"/>
        <v/>
      </c>
      <c r="O47" s="390" t="b">
        <f t="shared" si="7"/>
        <v>0</v>
      </c>
      <c r="P47" s="391">
        <f t="shared" si="8"/>
        <v>1</v>
      </c>
    </row>
    <row r="48" spans="1:16">
      <c r="A48" s="154">
        <v>39</v>
      </c>
      <c r="B48" s="7"/>
      <c r="C48" s="7"/>
      <c r="D48" s="76"/>
      <c r="E48" s="229"/>
      <c r="F48" s="228"/>
      <c r="G48" s="228"/>
      <c r="H48" s="228"/>
      <c r="I48" s="19" t="str">
        <f t="shared" si="1"/>
        <v/>
      </c>
      <c r="J48" s="19" t="str">
        <f t="shared" si="2"/>
        <v/>
      </c>
      <c r="K48" s="416" t="str">
        <f t="shared" si="3"/>
        <v/>
      </c>
      <c r="L48" s="69" t="str">
        <f t="shared" si="4"/>
        <v/>
      </c>
      <c r="M48" s="417" t="str">
        <f t="shared" si="5"/>
        <v/>
      </c>
      <c r="N48" s="69" t="str">
        <f t="shared" si="6"/>
        <v/>
      </c>
      <c r="O48" s="390" t="b">
        <f t="shared" si="7"/>
        <v>0</v>
      </c>
      <c r="P48" s="391">
        <f t="shared" si="8"/>
        <v>1</v>
      </c>
    </row>
    <row r="49" spans="1:16">
      <c r="A49" s="154">
        <v>40</v>
      </c>
      <c r="B49" s="7"/>
      <c r="C49" s="7"/>
      <c r="D49" s="76"/>
      <c r="E49" s="229"/>
      <c r="F49" s="228"/>
      <c r="G49" s="228"/>
      <c r="H49" s="228"/>
      <c r="I49" s="19" t="str">
        <f t="shared" si="1"/>
        <v/>
      </c>
      <c r="J49" s="19" t="str">
        <f t="shared" si="2"/>
        <v/>
      </c>
      <c r="K49" s="416" t="str">
        <f t="shared" si="3"/>
        <v/>
      </c>
      <c r="L49" s="69" t="str">
        <f t="shared" si="4"/>
        <v/>
      </c>
      <c r="M49" s="417" t="str">
        <f t="shared" si="5"/>
        <v/>
      </c>
      <c r="N49" s="69" t="str">
        <f t="shared" si="6"/>
        <v/>
      </c>
      <c r="O49" s="390" t="b">
        <f t="shared" si="7"/>
        <v>0</v>
      </c>
      <c r="P49" s="391">
        <f t="shared" si="8"/>
        <v>1</v>
      </c>
    </row>
    <row r="50" spans="1:16">
      <c r="A50" s="154">
        <v>41</v>
      </c>
      <c r="B50" s="7"/>
      <c r="C50" s="7"/>
      <c r="D50" s="76"/>
      <c r="E50" s="229"/>
      <c r="F50" s="228"/>
      <c r="G50" s="228"/>
      <c r="H50" s="228"/>
      <c r="I50" s="19" t="str">
        <f t="shared" si="1"/>
        <v/>
      </c>
      <c r="J50" s="19" t="str">
        <f t="shared" si="2"/>
        <v/>
      </c>
      <c r="K50" s="416" t="str">
        <f t="shared" si="3"/>
        <v/>
      </c>
      <c r="L50" s="69" t="str">
        <f t="shared" si="4"/>
        <v/>
      </c>
      <c r="M50" s="417" t="str">
        <f t="shared" si="5"/>
        <v/>
      </c>
      <c r="N50" s="69" t="str">
        <f t="shared" si="6"/>
        <v/>
      </c>
      <c r="O50" s="390" t="b">
        <f t="shared" si="7"/>
        <v>0</v>
      </c>
      <c r="P50" s="391">
        <f t="shared" si="8"/>
        <v>1</v>
      </c>
    </row>
    <row r="51" spans="1:16">
      <c r="A51" s="154">
        <v>42</v>
      </c>
      <c r="B51" s="7"/>
      <c r="C51" s="7"/>
      <c r="D51" s="76"/>
      <c r="E51" s="229"/>
      <c r="F51" s="228"/>
      <c r="G51" s="228"/>
      <c r="H51" s="228"/>
      <c r="I51" s="19" t="str">
        <f t="shared" si="1"/>
        <v/>
      </c>
      <c r="J51" s="19" t="str">
        <f t="shared" si="2"/>
        <v/>
      </c>
      <c r="K51" s="416" t="str">
        <f t="shared" si="3"/>
        <v/>
      </c>
      <c r="L51" s="69" t="str">
        <f t="shared" si="4"/>
        <v/>
      </c>
      <c r="M51" s="417" t="str">
        <f t="shared" si="5"/>
        <v/>
      </c>
      <c r="N51" s="69" t="str">
        <f t="shared" si="6"/>
        <v/>
      </c>
      <c r="O51" s="390" t="b">
        <f t="shared" si="7"/>
        <v>0</v>
      </c>
      <c r="P51" s="391">
        <f t="shared" si="8"/>
        <v>1</v>
      </c>
    </row>
    <row r="52" spans="1:16">
      <c r="A52" s="154">
        <v>43</v>
      </c>
      <c r="B52" s="7"/>
      <c r="C52" s="7"/>
      <c r="D52" s="76"/>
      <c r="E52" s="229"/>
      <c r="F52" s="228"/>
      <c r="G52" s="228"/>
      <c r="H52" s="228"/>
      <c r="I52" s="19" t="str">
        <f t="shared" si="1"/>
        <v/>
      </c>
      <c r="J52" s="19" t="str">
        <f t="shared" si="2"/>
        <v/>
      </c>
      <c r="K52" s="416" t="str">
        <f t="shared" si="3"/>
        <v/>
      </c>
      <c r="L52" s="69" t="str">
        <f t="shared" si="4"/>
        <v/>
      </c>
      <c r="M52" s="417" t="str">
        <f t="shared" si="5"/>
        <v/>
      </c>
      <c r="N52" s="69" t="str">
        <f t="shared" si="6"/>
        <v/>
      </c>
      <c r="O52" s="390" t="b">
        <f t="shared" si="7"/>
        <v>0</v>
      </c>
      <c r="P52" s="391">
        <f t="shared" si="8"/>
        <v>1</v>
      </c>
    </row>
    <row r="53" spans="1:16">
      <c r="A53" s="154">
        <v>44</v>
      </c>
      <c r="B53" s="7"/>
      <c r="C53" s="7"/>
      <c r="D53" s="76"/>
      <c r="E53" s="229"/>
      <c r="F53" s="228"/>
      <c r="G53" s="228"/>
      <c r="H53" s="228"/>
      <c r="I53" s="19" t="str">
        <f t="shared" si="1"/>
        <v/>
      </c>
      <c r="J53" s="19" t="str">
        <f t="shared" si="2"/>
        <v/>
      </c>
      <c r="K53" s="416" t="str">
        <f t="shared" si="3"/>
        <v/>
      </c>
      <c r="L53" s="69" t="str">
        <f t="shared" si="4"/>
        <v/>
      </c>
      <c r="M53" s="417" t="str">
        <f t="shared" si="5"/>
        <v/>
      </c>
      <c r="N53" s="69" t="str">
        <f t="shared" si="6"/>
        <v/>
      </c>
      <c r="O53" s="390" t="b">
        <f t="shared" si="7"/>
        <v>0</v>
      </c>
      <c r="P53" s="391">
        <f t="shared" si="8"/>
        <v>1</v>
      </c>
    </row>
    <row r="54" spans="1:16">
      <c r="A54" s="154">
        <v>45</v>
      </c>
      <c r="B54" s="7"/>
      <c r="C54" s="7"/>
      <c r="D54" s="76"/>
      <c r="E54" s="229"/>
      <c r="F54" s="228"/>
      <c r="G54" s="228"/>
      <c r="H54" s="228"/>
      <c r="I54" s="19" t="str">
        <f t="shared" si="1"/>
        <v/>
      </c>
      <c r="J54" s="19" t="str">
        <f t="shared" si="2"/>
        <v/>
      </c>
      <c r="K54" s="416" t="str">
        <f t="shared" si="3"/>
        <v/>
      </c>
      <c r="L54" s="69" t="str">
        <f t="shared" si="4"/>
        <v/>
      </c>
      <c r="M54" s="417" t="str">
        <f t="shared" si="5"/>
        <v/>
      </c>
      <c r="N54" s="69" t="str">
        <f t="shared" si="6"/>
        <v/>
      </c>
      <c r="O54" s="390" t="b">
        <f t="shared" si="7"/>
        <v>0</v>
      </c>
      <c r="P54" s="391">
        <f t="shared" si="8"/>
        <v>1</v>
      </c>
    </row>
    <row r="55" spans="1:16">
      <c r="A55" s="154">
        <v>46</v>
      </c>
      <c r="B55" s="7"/>
      <c r="C55" s="7"/>
      <c r="D55" s="76"/>
      <c r="E55" s="229"/>
      <c r="F55" s="228"/>
      <c r="G55" s="228"/>
      <c r="H55" s="228"/>
      <c r="I55" s="19" t="str">
        <f t="shared" si="1"/>
        <v/>
      </c>
      <c r="J55" s="19" t="str">
        <f t="shared" si="2"/>
        <v/>
      </c>
      <c r="K55" s="416" t="str">
        <f t="shared" si="3"/>
        <v/>
      </c>
      <c r="L55" s="69" t="str">
        <f t="shared" si="4"/>
        <v/>
      </c>
      <c r="M55" s="417" t="str">
        <f t="shared" si="5"/>
        <v/>
      </c>
      <c r="N55" s="69" t="str">
        <f t="shared" si="6"/>
        <v/>
      </c>
      <c r="O55" s="390" t="b">
        <f t="shared" si="7"/>
        <v>0</v>
      </c>
      <c r="P55" s="391">
        <f t="shared" si="8"/>
        <v>1</v>
      </c>
    </row>
    <row r="56" spans="1:16">
      <c r="A56" s="154">
        <v>47</v>
      </c>
      <c r="B56" s="7"/>
      <c r="C56" s="7"/>
      <c r="D56" s="76"/>
      <c r="E56" s="229"/>
      <c r="F56" s="228"/>
      <c r="G56" s="228"/>
      <c r="H56" s="228"/>
      <c r="I56" s="19" t="str">
        <f t="shared" si="1"/>
        <v/>
      </c>
      <c r="J56" s="19" t="str">
        <f t="shared" si="2"/>
        <v/>
      </c>
      <c r="K56" s="416" t="str">
        <f t="shared" si="3"/>
        <v/>
      </c>
      <c r="L56" s="69" t="str">
        <f t="shared" si="4"/>
        <v/>
      </c>
      <c r="M56" s="417" t="str">
        <f t="shared" si="5"/>
        <v/>
      </c>
      <c r="N56" s="69" t="str">
        <f t="shared" si="6"/>
        <v/>
      </c>
      <c r="O56" s="390" t="b">
        <f t="shared" si="7"/>
        <v>0</v>
      </c>
      <c r="P56" s="391">
        <f t="shared" si="8"/>
        <v>1</v>
      </c>
    </row>
    <row r="57" spans="1:16">
      <c r="A57" s="154">
        <v>48</v>
      </c>
      <c r="B57" s="7"/>
      <c r="C57" s="7"/>
      <c r="D57" s="76"/>
      <c r="E57" s="229"/>
      <c r="F57" s="228"/>
      <c r="G57" s="228"/>
      <c r="H57" s="228"/>
      <c r="I57" s="19" t="str">
        <f t="shared" si="1"/>
        <v/>
      </c>
      <c r="J57" s="19" t="str">
        <f t="shared" si="2"/>
        <v/>
      </c>
      <c r="K57" s="416" t="str">
        <f t="shared" si="3"/>
        <v/>
      </c>
      <c r="L57" s="69" t="str">
        <f t="shared" si="4"/>
        <v/>
      </c>
      <c r="M57" s="417" t="str">
        <f t="shared" si="5"/>
        <v/>
      </c>
      <c r="N57" s="69" t="str">
        <f t="shared" si="6"/>
        <v/>
      </c>
      <c r="O57" s="390" t="b">
        <f t="shared" si="7"/>
        <v>0</v>
      </c>
      <c r="P57" s="391">
        <f t="shared" si="8"/>
        <v>1</v>
      </c>
    </row>
    <row r="58" spans="1:16">
      <c r="A58" s="154">
        <v>49</v>
      </c>
      <c r="B58" s="7"/>
      <c r="C58" s="7"/>
      <c r="D58" s="76"/>
      <c r="E58" s="229"/>
      <c r="F58" s="228"/>
      <c r="G58" s="228"/>
      <c r="H58" s="228"/>
      <c r="I58" s="19" t="str">
        <f t="shared" si="1"/>
        <v/>
      </c>
      <c r="J58" s="19" t="str">
        <f t="shared" si="2"/>
        <v/>
      </c>
      <c r="K58" s="416" t="str">
        <f t="shared" si="3"/>
        <v/>
      </c>
      <c r="L58" s="69" t="str">
        <f t="shared" si="4"/>
        <v/>
      </c>
      <c r="M58" s="417" t="str">
        <f t="shared" si="5"/>
        <v/>
      </c>
      <c r="N58" s="69" t="str">
        <f t="shared" si="6"/>
        <v/>
      </c>
      <c r="O58" s="390" t="b">
        <f t="shared" si="7"/>
        <v>0</v>
      </c>
      <c r="P58" s="391">
        <f t="shared" si="8"/>
        <v>1</v>
      </c>
    </row>
    <row r="59" spans="1:16">
      <c r="A59" s="154">
        <v>50</v>
      </c>
      <c r="B59" s="7"/>
      <c r="C59" s="7"/>
      <c r="D59" s="76"/>
      <c r="E59" s="229"/>
      <c r="F59" s="228"/>
      <c r="G59" s="228"/>
      <c r="H59" s="228"/>
      <c r="I59" s="19" t="str">
        <f t="shared" si="1"/>
        <v/>
      </c>
      <c r="J59" s="19" t="str">
        <f t="shared" si="2"/>
        <v/>
      </c>
      <c r="K59" s="416" t="str">
        <f t="shared" si="3"/>
        <v/>
      </c>
      <c r="L59" s="69" t="str">
        <f t="shared" si="4"/>
        <v/>
      </c>
      <c r="M59" s="417" t="str">
        <f t="shared" si="5"/>
        <v/>
      </c>
      <c r="N59" s="69" t="str">
        <f t="shared" si="6"/>
        <v/>
      </c>
      <c r="O59" s="390" t="b">
        <f t="shared" si="7"/>
        <v>0</v>
      </c>
      <c r="P59" s="391">
        <f t="shared" si="8"/>
        <v>1</v>
      </c>
    </row>
    <row r="60" spans="1:16">
      <c r="A60" s="154">
        <v>51</v>
      </c>
      <c r="B60" s="7"/>
      <c r="C60" s="7"/>
      <c r="D60" s="76"/>
      <c r="E60" s="229"/>
      <c r="F60" s="228"/>
      <c r="G60" s="228"/>
      <c r="H60" s="228"/>
      <c r="I60" s="19" t="str">
        <f t="shared" si="1"/>
        <v/>
      </c>
      <c r="J60" s="19" t="str">
        <f t="shared" si="2"/>
        <v/>
      </c>
      <c r="K60" s="416" t="str">
        <f t="shared" si="3"/>
        <v/>
      </c>
      <c r="L60" s="69" t="str">
        <f t="shared" si="4"/>
        <v/>
      </c>
      <c r="M60" s="417" t="str">
        <f t="shared" si="5"/>
        <v/>
      </c>
      <c r="N60" s="69" t="str">
        <f t="shared" si="6"/>
        <v/>
      </c>
      <c r="O60" s="390" t="b">
        <f t="shared" si="7"/>
        <v>0</v>
      </c>
      <c r="P60" s="391">
        <f t="shared" si="8"/>
        <v>1</v>
      </c>
    </row>
    <row r="61" spans="1:16">
      <c r="A61" s="154">
        <v>52</v>
      </c>
      <c r="B61" s="7"/>
      <c r="C61" s="7"/>
      <c r="D61" s="76"/>
      <c r="E61" s="229"/>
      <c r="F61" s="228"/>
      <c r="G61" s="228"/>
      <c r="H61" s="228"/>
      <c r="I61" s="19" t="str">
        <f t="shared" si="1"/>
        <v/>
      </c>
      <c r="J61" s="19" t="str">
        <f t="shared" si="2"/>
        <v/>
      </c>
      <c r="K61" s="416" t="str">
        <f t="shared" si="3"/>
        <v/>
      </c>
      <c r="L61" s="69" t="str">
        <f t="shared" si="4"/>
        <v/>
      </c>
      <c r="M61" s="417" t="str">
        <f t="shared" si="5"/>
        <v/>
      </c>
      <c r="N61" s="69" t="str">
        <f t="shared" si="6"/>
        <v/>
      </c>
      <c r="O61" s="390" t="b">
        <f t="shared" si="7"/>
        <v>0</v>
      </c>
      <c r="P61" s="391">
        <f t="shared" si="8"/>
        <v>1</v>
      </c>
    </row>
    <row r="62" spans="1:16">
      <c r="A62" s="154">
        <v>53</v>
      </c>
      <c r="B62" s="7"/>
      <c r="C62" s="7"/>
      <c r="D62" s="76"/>
      <c r="E62" s="229"/>
      <c r="F62" s="228"/>
      <c r="G62" s="228"/>
      <c r="H62" s="228"/>
      <c r="I62" s="19" t="str">
        <f t="shared" si="1"/>
        <v/>
      </c>
      <c r="J62" s="19" t="str">
        <f t="shared" si="2"/>
        <v/>
      </c>
      <c r="K62" s="416" t="str">
        <f t="shared" si="3"/>
        <v/>
      </c>
      <c r="L62" s="69" t="str">
        <f t="shared" si="4"/>
        <v/>
      </c>
      <c r="M62" s="417" t="str">
        <f t="shared" si="5"/>
        <v/>
      </c>
      <c r="N62" s="69" t="str">
        <f t="shared" si="6"/>
        <v/>
      </c>
      <c r="O62" s="390" t="b">
        <f t="shared" si="7"/>
        <v>0</v>
      </c>
      <c r="P62" s="391">
        <f t="shared" si="8"/>
        <v>1</v>
      </c>
    </row>
    <row r="63" spans="1:16">
      <c r="A63" s="154">
        <v>54</v>
      </c>
      <c r="B63" s="7"/>
      <c r="C63" s="7"/>
      <c r="D63" s="76"/>
      <c r="E63" s="229"/>
      <c r="F63" s="228"/>
      <c r="G63" s="228"/>
      <c r="H63" s="228"/>
      <c r="I63" s="19" t="str">
        <f t="shared" si="1"/>
        <v/>
      </c>
      <c r="J63" s="19" t="str">
        <f t="shared" si="2"/>
        <v/>
      </c>
      <c r="K63" s="416" t="str">
        <f t="shared" si="3"/>
        <v/>
      </c>
      <c r="L63" s="69" t="str">
        <f t="shared" si="4"/>
        <v/>
      </c>
      <c r="M63" s="417" t="str">
        <f t="shared" si="5"/>
        <v/>
      </c>
      <c r="N63" s="69" t="str">
        <f t="shared" si="6"/>
        <v/>
      </c>
      <c r="O63" s="390" t="b">
        <f t="shared" si="7"/>
        <v>0</v>
      </c>
      <c r="P63" s="391">
        <f t="shared" si="8"/>
        <v>1</v>
      </c>
    </row>
    <row r="64" spans="1:16">
      <c r="A64" s="154">
        <v>55</v>
      </c>
      <c r="B64" s="7"/>
      <c r="C64" s="7"/>
      <c r="D64" s="76"/>
      <c r="E64" s="229"/>
      <c r="F64" s="228"/>
      <c r="G64" s="228"/>
      <c r="H64" s="228"/>
      <c r="I64" s="19" t="str">
        <f t="shared" si="1"/>
        <v/>
      </c>
      <c r="J64" s="19" t="str">
        <f t="shared" si="2"/>
        <v/>
      </c>
      <c r="K64" s="416" t="str">
        <f t="shared" si="3"/>
        <v/>
      </c>
      <c r="L64" s="69" t="str">
        <f t="shared" si="4"/>
        <v/>
      </c>
      <c r="M64" s="417" t="str">
        <f t="shared" si="5"/>
        <v/>
      </c>
      <c r="N64" s="69" t="str">
        <f t="shared" si="6"/>
        <v/>
      </c>
      <c r="O64" s="390" t="b">
        <f t="shared" si="7"/>
        <v>0</v>
      </c>
      <c r="P64" s="391">
        <f t="shared" si="8"/>
        <v>1</v>
      </c>
    </row>
    <row r="65" spans="1:16">
      <c r="A65" s="154">
        <v>56</v>
      </c>
      <c r="B65" s="7"/>
      <c r="C65" s="7"/>
      <c r="D65" s="76"/>
      <c r="E65" s="229"/>
      <c r="F65" s="228"/>
      <c r="G65" s="228"/>
      <c r="H65" s="228"/>
      <c r="I65" s="19" t="str">
        <f t="shared" si="1"/>
        <v/>
      </c>
      <c r="J65" s="19" t="str">
        <f t="shared" si="2"/>
        <v/>
      </c>
      <c r="K65" s="416" t="str">
        <f t="shared" si="3"/>
        <v/>
      </c>
      <c r="L65" s="69" t="str">
        <f t="shared" si="4"/>
        <v/>
      </c>
      <c r="M65" s="417" t="str">
        <f t="shared" si="5"/>
        <v/>
      </c>
      <c r="N65" s="69" t="str">
        <f t="shared" si="6"/>
        <v/>
      </c>
      <c r="O65" s="390" t="b">
        <f t="shared" si="7"/>
        <v>0</v>
      </c>
      <c r="P65" s="391">
        <f t="shared" si="8"/>
        <v>1</v>
      </c>
    </row>
    <row r="66" spans="1:16">
      <c r="A66" s="154">
        <v>57</v>
      </c>
      <c r="B66" s="7"/>
      <c r="C66" s="7"/>
      <c r="D66" s="76"/>
      <c r="E66" s="229"/>
      <c r="F66" s="228"/>
      <c r="G66" s="228"/>
      <c r="H66" s="228"/>
      <c r="I66" s="19" t="str">
        <f t="shared" si="1"/>
        <v/>
      </c>
      <c r="J66" s="19" t="str">
        <f t="shared" si="2"/>
        <v/>
      </c>
      <c r="K66" s="416" t="str">
        <f t="shared" si="3"/>
        <v/>
      </c>
      <c r="L66" s="69" t="str">
        <f t="shared" si="4"/>
        <v/>
      </c>
      <c r="M66" s="417" t="str">
        <f t="shared" si="5"/>
        <v/>
      </c>
      <c r="N66" s="69" t="str">
        <f t="shared" si="6"/>
        <v/>
      </c>
      <c r="O66" s="390" t="b">
        <f t="shared" si="7"/>
        <v>0</v>
      </c>
      <c r="P66" s="391">
        <f t="shared" si="8"/>
        <v>1</v>
      </c>
    </row>
    <row r="67" spans="1:16">
      <c r="A67" s="154">
        <v>58</v>
      </c>
      <c r="B67" s="7"/>
      <c r="C67" s="7"/>
      <c r="D67" s="76"/>
      <c r="E67" s="229"/>
      <c r="F67" s="228"/>
      <c r="G67" s="228"/>
      <c r="H67" s="228"/>
      <c r="I67" s="19" t="str">
        <f t="shared" si="1"/>
        <v/>
      </c>
      <c r="J67" s="19" t="str">
        <f t="shared" si="2"/>
        <v/>
      </c>
      <c r="K67" s="416" t="str">
        <f t="shared" si="3"/>
        <v/>
      </c>
      <c r="L67" s="69" t="str">
        <f t="shared" si="4"/>
        <v/>
      </c>
      <c r="M67" s="417" t="str">
        <f t="shared" si="5"/>
        <v/>
      </c>
      <c r="N67" s="69" t="str">
        <f t="shared" si="6"/>
        <v/>
      </c>
      <c r="O67" s="390" t="b">
        <f t="shared" si="7"/>
        <v>0</v>
      </c>
      <c r="P67" s="391">
        <f t="shared" si="8"/>
        <v>1</v>
      </c>
    </row>
    <row r="68" spans="1:16">
      <c r="A68" s="154">
        <v>59</v>
      </c>
      <c r="B68" s="7"/>
      <c r="C68" s="7"/>
      <c r="D68" s="76"/>
      <c r="E68" s="229"/>
      <c r="F68" s="228"/>
      <c r="G68" s="228"/>
      <c r="H68" s="228"/>
      <c r="I68" s="19" t="str">
        <f t="shared" si="1"/>
        <v/>
      </c>
      <c r="J68" s="19" t="str">
        <f t="shared" si="2"/>
        <v/>
      </c>
      <c r="K68" s="416" t="str">
        <f t="shared" si="3"/>
        <v/>
      </c>
      <c r="L68" s="69" t="str">
        <f t="shared" si="4"/>
        <v/>
      </c>
      <c r="M68" s="417" t="str">
        <f t="shared" si="5"/>
        <v/>
      </c>
      <c r="N68" s="69" t="str">
        <f t="shared" si="6"/>
        <v/>
      </c>
      <c r="O68" s="390" t="b">
        <f t="shared" si="7"/>
        <v>0</v>
      </c>
      <c r="P68" s="391">
        <f t="shared" si="8"/>
        <v>1</v>
      </c>
    </row>
    <row r="69" spans="1:16">
      <c r="A69" s="154">
        <v>60</v>
      </c>
      <c r="B69" s="7"/>
      <c r="C69" s="7"/>
      <c r="D69" s="76"/>
      <c r="E69" s="229"/>
      <c r="F69" s="228"/>
      <c r="G69" s="228"/>
      <c r="H69" s="228"/>
      <c r="I69" s="19" t="str">
        <f t="shared" si="1"/>
        <v/>
      </c>
      <c r="J69" s="19" t="str">
        <f t="shared" si="2"/>
        <v/>
      </c>
      <c r="K69" s="416" t="str">
        <f t="shared" si="3"/>
        <v/>
      </c>
      <c r="L69" s="69" t="str">
        <f t="shared" si="4"/>
        <v/>
      </c>
      <c r="M69" s="417" t="str">
        <f t="shared" si="5"/>
        <v/>
      </c>
      <c r="N69" s="69" t="str">
        <f t="shared" si="6"/>
        <v/>
      </c>
      <c r="O69" s="390" t="b">
        <f t="shared" si="7"/>
        <v>0</v>
      </c>
      <c r="P69" s="391">
        <f t="shared" si="8"/>
        <v>1</v>
      </c>
    </row>
    <row r="70" spans="1:16">
      <c r="A70" s="154">
        <v>61</v>
      </c>
      <c r="B70" s="7"/>
      <c r="C70" s="7"/>
      <c r="D70" s="76"/>
      <c r="E70" s="229"/>
      <c r="F70" s="228"/>
      <c r="G70" s="228"/>
      <c r="H70" s="228"/>
      <c r="I70" s="19" t="str">
        <f t="shared" si="1"/>
        <v/>
      </c>
      <c r="J70" s="19" t="str">
        <f t="shared" si="2"/>
        <v/>
      </c>
      <c r="K70" s="416" t="str">
        <f t="shared" si="3"/>
        <v/>
      </c>
      <c r="L70" s="69" t="str">
        <f t="shared" si="4"/>
        <v/>
      </c>
      <c r="M70" s="417" t="str">
        <f t="shared" si="5"/>
        <v/>
      </c>
      <c r="N70" s="69" t="str">
        <f t="shared" si="6"/>
        <v/>
      </c>
      <c r="O70" s="390" t="b">
        <f t="shared" si="7"/>
        <v>0</v>
      </c>
      <c r="P70" s="391">
        <f t="shared" si="8"/>
        <v>1</v>
      </c>
    </row>
    <row r="71" spans="1:16">
      <c r="A71" s="154">
        <v>62</v>
      </c>
      <c r="B71" s="7"/>
      <c r="C71" s="7"/>
      <c r="D71" s="76"/>
      <c r="E71" s="229"/>
      <c r="F71" s="228"/>
      <c r="G71" s="228"/>
      <c r="H71" s="228"/>
      <c r="I71" s="19" t="str">
        <f t="shared" si="1"/>
        <v/>
      </c>
      <c r="J71" s="19" t="str">
        <f t="shared" si="2"/>
        <v/>
      </c>
      <c r="K71" s="416" t="str">
        <f t="shared" si="3"/>
        <v/>
      </c>
      <c r="L71" s="69" t="str">
        <f t="shared" si="4"/>
        <v/>
      </c>
      <c r="M71" s="417" t="str">
        <f t="shared" si="5"/>
        <v/>
      </c>
      <c r="N71" s="69" t="str">
        <f t="shared" si="6"/>
        <v/>
      </c>
      <c r="O71" s="390" t="b">
        <f t="shared" si="7"/>
        <v>0</v>
      </c>
      <c r="P71" s="391">
        <f t="shared" si="8"/>
        <v>1</v>
      </c>
    </row>
    <row r="72" spans="1:16">
      <c r="A72" s="154">
        <v>63</v>
      </c>
      <c r="B72" s="7"/>
      <c r="C72" s="7"/>
      <c r="D72" s="76"/>
      <c r="E72" s="229"/>
      <c r="F72" s="228"/>
      <c r="G72" s="228"/>
      <c r="H72" s="228"/>
      <c r="I72" s="19" t="str">
        <f t="shared" si="1"/>
        <v/>
      </c>
      <c r="J72" s="19" t="str">
        <f t="shared" si="2"/>
        <v/>
      </c>
      <c r="K72" s="416" t="str">
        <f t="shared" si="3"/>
        <v/>
      </c>
      <c r="L72" s="69" t="str">
        <f t="shared" si="4"/>
        <v/>
      </c>
      <c r="M72" s="417" t="str">
        <f t="shared" si="5"/>
        <v/>
      </c>
      <c r="N72" s="69" t="str">
        <f t="shared" si="6"/>
        <v/>
      </c>
      <c r="O72" s="390" t="b">
        <f t="shared" si="7"/>
        <v>0</v>
      </c>
      <c r="P72" s="391">
        <f t="shared" si="8"/>
        <v>1</v>
      </c>
    </row>
    <row r="73" spans="1:16">
      <c r="A73" s="154">
        <v>64</v>
      </c>
      <c r="B73" s="7"/>
      <c r="C73" s="7"/>
      <c r="D73" s="76"/>
      <c r="E73" s="229"/>
      <c r="F73" s="228"/>
      <c r="G73" s="228"/>
      <c r="H73" s="228"/>
      <c r="I73" s="19" t="str">
        <f t="shared" si="1"/>
        <v/>
      </c>
      <c r="J73" s="19" t="str">
        <f t="shared" si="2"/>
        <v/>
      </c>
      <c r="K73" s="416" t="str">
        <f t="shared" si="3"/>
        <v/>
      </c>
      <c r="L73" s="69" t="str">
        <f t="shared" si="4"/>
        <v/>
      </c>
      <c r="M73" s="417" t="str">
        <f t="shared" si="5"/>
        <v/>
      </c>
      <c r="N73" s="69" t="str">
        <f t="shared" si="6"/>
        <v/>
      </c>
      <c r="O73" s="390" t="b">
        <f t="shared" si="7"/>
        <v>0</v>
      </c>
      <c r="P73" s="391">
        <f t="shared" si="8"/>
        <v>1</v>
      </c>
    </row>
    <row r="74" spans="1:16">
      <c r="A74" s="154">
        <v>65</v>
      </c>
      <c r="B74" s="7"/>
      <c r="C74" s="7"/>
      <c r="D74" s="76"/>
      <c r="E74" s="229"/>
      <c r="F74" s="228"/>
      <c r="G74" s="228"/>
      <c r="H74" s="228"/>
      <c r="I74" s="19" t="str">
        <f t="shared" ref="I74:I137" si="9">IF(OR($B74="",$C74="",$D74="",$E74="",$F74&lt;an_initial,$F74&gt;an_final,$O74=FALSE),"",IF($H74="",CS_STR_RO_ALT*$G74/P74,CS_STR_RO_ALT*$H74))</f>
        <v/>
      </c>
      <c r="J74" s="19" t="str">
        <f t="shared" ref="J74:J137" si="10">IF(OR($B74="",$C74="",$D74="",$E74="",$F74="",$F74&gt;an_final,$O74=FALSE),"",IF($H74="",CS_STR_RO_ALT*$G74/P74,CS_STR_RO_ALT*$H74))</f>
        <v/>
      </c>
      <c r="K74" s="416" t="str">
        <f t="shared" ref="K74:K108" si="11">IF(OR($B74="",$C74="",$D74="",$E74="",$F74="",$F74&gt;an_final,$O74=FALSE),"",IF($F74&gt;=an_initial,1,""))</f>
        <v/>
      </c>
      <c r="L74" s="69" t="str">
        <f t="shared" ref="L74:L108" si="12">IF(OR($B74="",$C74="",$D74="",$E74="",$F74="",$F74&gt;an_final,$O74=FALSE),"",1)</f>
        <v/>
      </c>
      <c r="M74" s="417" t="str">
        <f t="shared" ref="M74:M108" si="13">IF(OR($B74="",$C74="",$D74="",$E74="",$F74="",$F74&gt;an_final,$O74=FALSE),"",IF($H74="",$G74/P74,$H74))</f>
        <v/>
      </c>
      <c r="N74" s="69" t="str">
        <f t="shared" ref="N74:N108" si="14">IF(OR($B74="",$C74="",$D74="",$E74="",$F74="",$F74&lt;an_initial,$F74&gt;an_final,$O74=FALSE),"",IF($H74="",$G74/P74,$H74))</f>
        <v/>
      </c>
      <c r="O74" s="390" t="b">
        <f t="shared" ref="O74:O108" si="15">IF(nume_candidat="",FALSE,ISNUMBER(SEARCH(nume_candidat,$B74)))</f>
        <v>0</v>
      </c>
      <c r="P74" s="391">
        <f t="shared" ref="P74:P108" si="16">LEN(B74)-LEN(SUBSTITUTE(B74,",",""))+1</f>
        <v>1</v>
      </c>
    </row>
    <row r="75" spans="1:16">
      <c r="A75" s="154">
        <v>66</v>
      </c>
      <c r="B75" s="7"/>
      <c r="C75" s="7"/>
      <c r="D75" s="76"/>
      <c r="E75" s="229"/>
      <c r="F75" s="228"/>
      <c r="G75" s="228"/>
      <c r="H75" s="228"/>
      <c r="I75" s="19" t="str">
        <f t="shared" si="9"/>
        <v/>
      </c>
      <c r="J75" s="19" t="str">
        <f t="shared" si="10"/>
        <v/>
      </c>
      <c r="K75" s="416" t="str">
        <f t="shared" si="11"/>
        <v/>
      </c>
      <c r="L75" s="69" t="str">
        <f t="shared" si="12"/>
        <v/>
      </c>
      <c r="M75" s="417" t="str">
        <f t="shared" si="13"/>
        <v/>
      </c>
      <c r="N75" s="69" t="str">
        <f t="shared" si="14"/>
        <v/>
      </c>
      <c r="O75" s="390" t="b">
        <f t="shared" si="15"/>
        <v>0</v>
      </c>
      <c r="P75" s="391">
        <f t="shared" si="16"/>
        <v>1</v>
      </c>
    </row>
    <row r="76" spans="1:16">
      <c r="A76" s="154">
        <v>67</v>
      </c>
      <c r="B76" s="7"/>
      <c r="C76" s="7"/>
      <c r="D76" s="76"/>
      <c r="E76" s="229"/>
      <c r="F76" s="228"/>
      <c r="G76" s="228"/>
      <c r="H76" s="228"/>
      <c r="I76" s="19" t="str">
        <f t="shared" si="9"/>
        <v/>
      </c>
      <c r="J76" s="19" t="str">
        <f t="shared" si="10"/>
        <v/>
      </c>
      <c r="K76" s="416" t="str">
        <f t="shared" si="11"/>
        <v/>
      </c>
      <c r="L76" s="69" t="str">
        <f t="shared" si="12"/>
        <v/>
      </c>
      <c r="M76" s="417" t="str">
        <f t="shared" si="13"/>
        <v/>
      </c>
      <c r="N76" s="69" t="str">
        <f t="shared" si="14"/>
        <v/>
      </c>
      <c r="O76" s="390" t="b">
        <f t="shared" si="15"/>
        <v>0</v>
      </c>
      <c r="P76" s="391">
        <f t="shared" si="16"/>
        <v>1</v>
      </c>
    </row>
    <row r="77" spans="1:16">
      <c r="A77" s="154">
        <v>68</v>
      </c>
      <c r="B77" s="7"/>
      <c r="C77" s="7"/>
      <c r="D77" s="76"/>
      <c r="E77" s="229"/>
      <c r="F77" s="228"/>
      <c r="G77" s="228"/>
      <c r="H77" s="228"/>
      <c r="I77" s="19" t="str">
        <f t="shared" si="9"/>
        <v/>
      </c>
      <c r="J77" s="19" t="str">
        <f t="shared" si="10"/>
        <v/>
      </c>
      <c r="K77" s="416" t="str">
        <f t="shared" si="11"/>
        <v/>
      </c>
      <c r="L77" s="69" t="str">
        <f t="shared" si="12"/>
        <v/>
      </c>
      <c r="M77" s="417" t="str">
        <f t="shared" si="13"/>
        <v/>
      </c>
      <c r="N77" s="69" t="str">
        <f t="shared" si="14"/>
        <v/>
      </c>
      <c r="O77" s="390" t="b">
        <f t="shared" si="15"/>
        <v>0</v>
      </c>
      <c r="P77" s="391">
        <f t="shared" si="16"/>
        <v>1</v>
      </c>
    </row>
    <row r="78" spans="1:16">
      <c r="A78" s="154">
        <v>69</v>
      </c>
      <c r="B78" s="7"/>
      <c r="C78" s="7"/>
      <c r="D78" s="76"/>
      <c r="E78" s="229"/>
      <c r="F78" s="228"/>
      <c r="G78" s="228"/>
      <c r="H78" s="228"/>
      <c r="I78" s="19" t="str">
        <f t="shared" si="9"/>
        <v/>
      </c>
      <c r="J78" s="19" t="str">
        <f t="shared" si="10"/>
        <v/>
      </c>
      <c r="K78" s="416" t="str">
        <f t="shared" si="11"/>
        <v/>
      </c>
      <c r="L78" s="69" t="str">
        <f t="shared" si="12"/>
        <v/>
      </c>
      <c r="M78" s="417" t="str">
        <f t="shared" si="13"/>
        <v/>
      </c>
      <c r="N78" s="69" t="str">
        <f t="shared" si="14"/>
        <v/>
      </c>
      <c r="O78" s="390" t="b">
        <f t="shared" si="15"/>
        <v>0</v>
      </c>
      <c r="P78" s="391">
        <f t="shared" si="16"/>
        <v>1</v>
      </c>
    </row>
    <row r="79" spans="1:16">
      <c r="A79" s="154">
        <v>70</v>
      </c>
      <c r="B79" s="7"/>
      <c r="C79" s="7"/>
      <c r="D79" s="76"/>
      <c r="E79" s="229"/>
      <c r="F79" s="228"/>
      <c r="G79" s="228"/>
      <c r="H79" s="228"/>
      <c r="I79" s="19" t="str">
        <f t="shared" si="9"/>
        <v/>
      </c>
      <c r="J79" s="19" t="str">
        <f t="shared" si="10"/>
        <v/>
      </c>
      <c r="K79" s="416" t="str">
        <f t="shared" si="11"/>
        <v/>
      </c>
      <c r="L79" s="69" t="str">
        <f t="shared" si="12"/>
        <v/>
      </c>
      <c r="M79" s="417" t="str">
        <f t="shared" si="13"/>
        <v/>
      </c>
      <c r="N79" s="69" t="str">
        <f t="shared" si="14"/>
        <v/>
      </c>
      <c r="O79" s="390" t="b">
        <f t="shared" si="15"/>
        <v>0</v>
      </c>
      <c r="P79" s="391">
        <f t="shared" si="16"/>
        <v>1</v>
      </c>
    </row>
    <row r="80" spans="1:16">
      <c r="A80" s="154">
        <v>71</v>
      </c>
      <c r="B80" s="7"/>
      <c r="C80" s="7"/>
      <c r="D80" s="76"/>
      <c r="E80" s="229"/>
      <c r="F80" s="228"/>
      <c r="G80" s="228"/>
      <c r="H80" s="228"/>
      <c r="I80" s="19" t="str">
        <f t="shared" si="9"/>
        <v/>
      </c>
      <c r="J80" s="19" t="str">
        <f t="shared" si="10"/>
        <v/>
      </c>
      <c r="K80" s="416" t="str">
        <f t="shared" si="11"/>
        <v/>
      </c>
      <c r="L80" s="69" t="str">
        <f t="shared" si="12"/>
        <v/>
      </c>
      <c r="M80" s="417" t="str">
        <f t="shared" si="13"/>
        <v/>
      </c>
      <c r="N80" s="69" t="str">
        <f t="shared" si="14"/>
        <v/>
      </c>
      <c r="O80" s="390" t="b">
        <f t="shared" si="15"/>
        <v>0</v>
      </c>
      <c r="P80" s="391">
        <f t="shared" si="16"/>
        <v>1</v>
      </c>
    </row>
    <row r="81" spans="1:16">
      <c r="A81" s="154">
        <v>72</v>
      </c>
      <c r="B81" s="7"/>
      <c r="C81" s="7"/>
      <c r="D81" s="76"/>
      <c r="E81" s="229"/>
      <c r="F81" s="228"/>
      <c r="G81" s="228"/>
      <c r="H81" s="228"/>
      <c r="I81" s="19" t="str">
        <f t="shared" si="9"/>
        <v/>
      </c>
      <c r="J81" s="19" t="str">
        <f t="shared" si="10"/>
        <v/>
      </c>
      <c r="K81" s="416" t="str">
        <f t="shared" si="11"/>
        <v/>
      </c>
      <c r="L81" s="69" t="str">
        <f t="shared" si="12"/>
        <v/>
      </c>
      <c r="M81" s="417" t="str">
        <f t="shared" si="13"/>
        <v/>
      </c>
      <c r="N81" s="69" t="str">
        <f t="shared" si="14"/>
        <v/>
      </c>
      <c r="O81" s="390" t="b">
        <f t="shared" si="15"/>
        <v>0</v>
      </c>
      <c r="P81" s="391">
        <f t="shared" si="16"/>
        <v>1</v>
      </c>
    </row>
    <row r="82" spans="1:16">
      <c r="A82" s="154">
        <v>73</v>
      </c>
      <c r="B82" s="7"/>
      <c r="C82" s="7"/>
      <c r="D82" s="76"/>
      <c r="E82" s="229"/>
      <c r="F82" s="228"/>
      <c r="G82" s="228"/>
      <c r="H82" s="228"/>
      <c r="I82" s="19" t="str">
        <f t="shared" si="9"/>
        <v/>
      </c>
      <c r="J82" s="19" t="str">
        <f t="shared" si="10"/>
        <v/>
      </c>
      <c r="K82" s="416" t="str">
        <f t="shared" si="11"/>
        <v/>
      </c>
      <c r="L82" s="69" t="str">
        <f t="shared" si="12"/>
        <v/>
      </c>
      <c r="M82" s="417" t="str">
        <f t="shared" si="13"/>
        <v/>
      </c>
      <c r="N82" s="69" t="str">
        <f t="shared" si="14"/>
        <v/>
      </c>
      <c r="O82" s="390" t="b">
        <f t="shared" si="15"/>
        <v>0</v>
      </c>
      <c r="P82" s="391">
        <f t="shared" si="16"/>
        <v>1</v>
      </c>
    </row>
    <row r="83" spans="1:16">
      <c r="A83" s="154">
        <v>74</v>
      </c>
      <c r="B83" s="7"/>
      <c r="C83" s="7"/>
      <c r="D83" s="76"/>
      <c r="E83" s="229"/>
      <c r="F83" s="228"/>
      <c r="G83" s="228"/>
      <c r="H83" s="228"/>
      <c r="I83" s="19" t="str">
        <f t="shared" si="9"/>
        <v/>
      </c>
      <c r="J83" s="19" t="str">
        <f t="shared" si="10"/>
        <v/>
      </c>
      <c r="K83" s="416" t="str">
        <f t="shared" si="11"/>
        <v/>
      </c>
      <c r="L83" s="69" t="str">
        <f t="shared" si="12"/>
        <v/>
      </c>
      <c r="M83" s="417" t="str">
        <f t="shared" si="13"/>
        <v/>
      </c>
      <c r="N83" s="69" t="str">
        <f t="shared" si="14"/>
        <v/>
      </c>
      <c r="O83" s="390" t="b">
        <f t="shared" si="15"/>
        <v>0</v>
      </c>
      <c r="P83" s="391">
        <f t="shared" si="16"/>
        <v>1</v>
      </c>
    </row>
    <row r="84" spans="1:16">
      <c r="A84" s="154">
        <v>75</v>
      </c>
      <c r="B84" s="7"/>
      <c r="C84" s="7"/>
      <c r="D84" s="76"/>
      <c r="E84" s="229"/>
      <c r="F84" s="228"/>
      <c r="G84" s="228"/>
      <c r="H84" s="228"/>
      <c r="I84" s="19" t="str">
        <f t="shared" si="9"/>
        <v/>
      </c>
      <c r="J84" s="19" t="str">
        <f t="shared" si="10"/>
        <v/>
      </c>
      <c r="K84" s="416" t="str">
        <f t="shared" si="11"/>
        <v/>
      </c>
      <c r="L84" s="69" t="str">
        <f t="shared" si="12"/>
        <v/>
      </c>
      <c r="M84" s="417" t="str">
        <f t="shared" si="13"/>
        <v/>
      </c>
      <c r="N84" s="69" t="str">
        <f t="shared" si="14"/>
        <v/>
      </c>
      <c r="O84" s="390" t="b">
        <f t="shared" si="15"/>
        <v>0</v>
      </c>
      <c r="P84" s="391">
        <f t="shared" si="16"/>
        <v>1</v>
      </c>
    </row>
    <row r="85" spans="1:16">
      <c r="A85" s="154">
        <v>76</v>
      </c>
      <c r="B85" s="7"/>
      <c r="C85" s="7"/>
      <c r="D85" s="76"/>
      <c r="E85" s="229"/>
      <c r="F85" s="228"/>
      <c r="G85" s="228"/>
      <c r="H85" s="228"/>
      <c r="I85" s="19" t="str">
        <f t="shared" si="9"/>
        <v/>
      </c>
      <c r="J85" s="19" t="str">
        <f t="shared" si="10"/>
        <v/>
      </c>
      <c r="K85" s="416" t="str">
        <f t="shared" si="11"/>
        <v/>
      </c>
      <c r="L85" s="69" t="str">
        <f t="shared" si="12"/>
        <v/>
      </c>
      <c r="M85" s="417" t="str">
        <f t="shared" si="13"/>
        <v/>
      </c>
      <c r="N85" s="69" t="str">
        <f t="shared" si="14"/>
        <v/>
      </c>
      <c r="O85" s="390" t="b">
        <f t="shared" si="15"/>
        <v>0</v>
      </c>
      <c r="P85" s="391">
        <f t="shared" si="16"/>
        <v>1</v>
      </c>
    </row>
    <row r="86" spans="1:16">
      <c r="A86" s="154">
        <v>77</v>
      </c>
      <c r="B86" s="7"/>
      <c r="C86" s="7"/>
      <c r="D86" s="76"/>
      <c r="E86" s="229"/>
      <c r="F86" s="228"/>
      <c r="G86" s="228"/>
      <c r="H86" s="228"/>
      <c r="I86" s="19" t="str">
        <f t="shared" si="9"/>
        <v/>
      </c>
      <c r="J86" s="19" t="str">
        <f t="shared" si="10"/>
        <v/>
      </c>
      <c r="K86" s="416" t="str">
        <f t="shared" si="11"/>
        <v/>
      </c>
      <c r="L86" s="69" t="str">
        <f t="shared" si="12"/>
        <v/>
      </c>
      <c r="M86" s="417" t="str">
        <f t="shared" si="13"/>
        <v/>
      </c>
      <c r="N86" s="69" t="str">
        <f t="shared" si="14"/>
        <v/>
      </c>
      <c r="O86" s="390" t="b">
        <f t="shared" si="15"/>
        <v>0</v>
      </c>
      <c r="P86" s="391">
        <f t="shared" si="16"/>
        <v>1</v>
      </c>
    </row>
    <row r="87" spans="1:16">
      <c r="A87" s="154">
        <v>78</v>
      </c>
      <c r="B87" s="7"/>
      <c r="C87" s="7"/>
      <c r="D87" s="76"/>
      <c r="E87" s="229"/>
      <c r="F87" s="228"/>
      <c r="G87" s="228"/>
      <c r="H87" s="228"/>
      <c r="I87" s="19" t="str">
        <f t="shared" si="9"/>
        <v/>
      </c>
      <c r="J87" s="19" t="str">
        <f t="shared" si="10"/>
        <v/>
      </c>
      <c r="K87" s="416" t="str">
        <f t="shared" si="11"/>
        <v/>
      </c>
      <c r="L87" s="69" t="str">
        <f t="shared" si="12"/>
        <v/>
      </c>
      <c r="M87" s="417" t="str">
        <f t="shared" si="13"/>
        <v/>
      </c>
      <c r="N87" s="69" t="str">
        <f t="shared" si="14"/>
        <v/>
      </c>
      <c r="O87" s="390" t="b">
        <f t="shared" si="15"/>
        <v>0</v>
      </c>
      <c r="P87" s="391">
        <f t="shared" si="16"/>
        <v>1</v>
      </c>
    </row>
    <row r="88" spans="1:16">
      <c r="A88" s="154">
        <v>79</v>
      </c>
      <c r="B88" s="7"/>
      <c r="C88" s="7"/>
      <c r="D88" s="76"/>
      <c r="E88" s="229"/>
      <c r="F88" s="228"/>
      <c r="G88" s="228"/>
      <c r="H88" s="228"/>
      <c r="I88" s="19" t="str">
        <f t="shared" si="9"/>
        <v/>
      </c>
      <c r="J88" s="19" t="str">
        <f t="shared" si="10"/>
        <v/>
      </c>
      <c r="K88" s="416" t="str">
        <f t="shared" si="11"/>
        <v/>
      </c>
      <c r="L88" s="69" t="str">
        <f t="shared" si="12"/>
        <v/>
      </c>
      <c r="M88" s="417" t="str">
        <f t="shared" si="13"/>
        <v/>
      </c>
      <c r="N88" s="69" t="str">
        <f t="shared" si="14"/>
        <v/>
      </c>
      <c r="O88" s="390" t="b">
        <f t="shared" si="15"/>
        <v>0</v>
      </c>
      <c r="P88" s="391">
        <f t="shared" si="16"/>
        <v>1</v>
      </c>
    </row>
    <row r="89" spans="1:16">
      <c r="A89" s="154">
        <v>80</v>
      </c>
      <c r="B89" s="7"/>
      <c r="C89" s="7"/>
      <c r="D89" s="76"/>
      <c r="E89" s="229"/>
      <c r="F89" s="228"/>
      <c r="G89" s="228"/>
      <c r="H89" s="228"/>
      <c r="I89" s="19" t="str">
        <f t="shared" si="9"/>
        <v/>
      </c>
      <c r="J89" s="19" t="str">
        <f t="shared" si="10"/>
        <v/>
      </c>
      <c r="K89" s="416" t="str">
        <f t="shared" si="11"/>
        <v/>
      </c>
      <c r="L89" s="69" t="str">
        <f t="shared" si="12"/>
        <v/>
      </c>
      <c r="M89" s="417" t="str">
        <f t="shared" si="13"/>
        <v/>
      </c>
      <c r="N89" s="69" t="str">
        <f t="shared" si="14"/>
        <v/>
      </c>
      <c r="O89" s="390" t="b">
        <f t="shared" si="15"/>
        <v>0</v>
      </c>
      <c r="P89" s="391">
        <f t="shared" si="16"/>
        <v>1</v>
      </c>
    </row>
    <row r="90" spans="1:16">
      <c r="A90" s="154">
        <v>81</v>
      </c>
      <c r="B90" s="7"/>
      <c r="C90" s="7"/>
      <c r="D90" s="76"/>
      <c r="E90" s="229"/>
      <c r="F90" s="228"/>
      <c r="G90" s="228"/>
      <c r="H90" s="228"/>
      <c r="I90" s="19" t="str">
        <f t="shared" si="9"/>
        <v/>
      </c>
      <c r="J90" s="19" t="str">
        <f t="shared" si="10"/>
        <v/>
      </c>
      <c r="K90" s="416" t="str">
        <f t="shared" si="11"/>
        <v/>
      </c>
      <c r="L90" s="69" t="str">
        <f t="shared" si="12"/>
        <v/>
      </c>
      <c r="M90" s="417" t="str">
        <f t="shared" si="13"/>
        <v/>
      </c>
      <c r="N90" s="69" t="str">
        <f t="shared" si="14"/>
        <v/>
      </c>
      <c r="O90" s="390" t="b">
        <f t="shared" si="15"/>
        <v>0</v>
      </c>
      <c r="P90" s="391">
        <f t="shared" si="16"/>
        <v>1</v>
      </c>
    </row>
    <row r="91" spans="1:16">
      <c r="A91" s="154">
        <v>82</v>
      </c>
      <c r="B91" s="7"/>
      <c r="C91" s="7"/>
      <c r="D91" s="76"/>
      <c r="E91" s="229"/>
      <c r="F91" s="228"/>
      <c r="G91" s="228"/>
      <c r="H91" s="228"/>
      <c r="I91" s="19" t="str">
        <f t="shared" si="9"/>
        <v/>
      </c>
      <c r="J91" s="19" t="str">
        <f t="shared" si="10"/>
        <v/>
      </c>
      <c r="K91" s="416" t="str">
        <f t="shared" si="11"/>
        <v/>
      </c>
      <c r="L91" s="69" t="str">
        <f t="shared" si="12"/>
        <v/>
      </c>
      <c r="M91" s="417" t="str">
        <f t="shared" si="13"/>
        <v/>
      </c>
      <c r="N91" s="69" t="str">
        <f t="shared" si="14"/>
        <v/>
      </c>
      <c r="O91" s="390" t="b">
        <f t="shared" si="15"/>
        <v>0</v>
      </c>
      <c r="P91" s="391">
        <f t="shared" si="16"/>
        <v>1</v>
      </c>
    </row>
    <row r="92" spans="1:16">
      <c r="A92" s="154">
        <v>83</v>
      </c>
      <c r="B92" s="7"/>
      <c r="C92" s="7"/>
      <c r="D92" s="76"/>
      <c r="E92" s="229"/>
      <c r="F92" s="228"/>
      <c r="G92" s="228"/>
      <c r="H92" s="228"/>
      <c r="I92" s="19" t="str">
        <f t="shared" si="9"/>
        <v/>
      </c>
      <c r="J92" s="19" t="str">
        <f t="shared" si="10"/>
        <v/>
      </c>
      <c r="K92" s="416" t="str">
        <f t="shared" si="11"/>
        <v/>
      </c>
      <c r="L92" s="69" t="str">
        <f t="shared" si="12"/>
        <v/>
      </c>
      <c r="M92" s="417" t="str">
        <f t="shared" si="13"/>
        <v/>
      </c>
      <c r="N92" s="69" t="str">
        <f t="shared" si="14"/>
        <v/>
      </c>
      <c r="O92" s="390" t="b">
        <f t="shared" si="15"/>
        <v>0</v>
      </c>
      <c r="P92" s="391">
        <f t="shared" si="16"/>
        <v>1</v>
      </c>
    </row>
    <row r="93" spans="1:16">
      <c r="A93" s="154">
        <v>84</v>
      </c>
      <c r="B93" s="7"/>
      <c r="C93" s="7"/>
      <c r="D93" s="76"/>
      <c r="E93" s="229"/>
      <c r="F93" s="228"/>
      <c r="G93" s="228"/>
      <c r="H93" s="228"/>
      <c r="I93" s="19" t="str">
        <f t="shared" si="9"/>
        <v/>
      </c>
      <c r="J93" s="19" t="str">
        <f t="shared" si="10"/>
        <v/>
      </c>
      <c r="K93" s="416" t="str">
        <f t="shared" si="11"/>
        <v/>
      </c>
      <c r="L93" s="69" t="str">
        <f t="shared" si="12"/>
        <v/>
      </c>
      <c r="M93" s="417" t="str">
        <f t="shared" si="13"/>
        <v/>
      </c>
      <c r="N93" s="69" t="str">
        <f t="shared" si="14"/>
        <v/>
      </c>
      <c r="O93" s="390" t="b">
        <f t="shared" si="15"/>
        <v>0</v>
      </c>
      <c r="P93" s="391">
        <f t="shared" si="16"/>
        <v>1</v>
      </c>
    </row>
    <row r="94" spans="1:16">
      <c r="A94" s="154">
        <v>85</v>
      </c>
      <c r="B94" s="7"/>
      <c r="C94" s="7"/>
      <c r="D94" s="76"/>
      <c r="E94" s="229"/>
      <c r="F94" s="228"/>
      <c r="G94" s="228"/>
      <c r="H94" s="228"/>
      <c r="I94" s="19" t="str">
        <f t="shared" si="9"/>
        <v/>
      </c>
      <c r="J94" s="19" t="str">
        <f t="shared" si="10"/>
        <v/>
      </c>
      <c r="K94" s="416" t="str">
        <f t="shared" si="11"/>
        <v/>
      </c>
      <c r="L94" s="69" t="str">
        <f t="shared" si="12"/>
        <v/>
      </c>
      <c r="M94" s="417" t="str">
        <f t="shared" si="13"/>
        <v/>
      </c>
      <c r="N94" s="69" t="str">
        <f t="shared" si="14"/>
        <v/>
      </c>
      <c r="O94" s="390" t="b">
        <f t="shared" si="15"/>
        <v>0</v>
      </c>
      <c r="P94" s="391">
        <f t="shared" si="16"/>
        <v>1</v>
      </c>
    </row>
    <row r="95" spans="1:16">
      <c r="A95" s="154">
        <v>86</v>
      </c>
      <c r="B95" s="7"/>
      <c r="C95" s="7"/>
      <c r="D95" s="76"/>
      <c r="E95" s="229"/>
      <c r="F95" s="228"/>
      <c r="G95" s="228"/>
      <c r="H95" s="228"/>
      <c r="I95" s="19" t="str">
        <f t="shared" si="9"/>
        <v/>
      </c>
      <c r="J95" s="19" t="str">
        <f t="shared" si="10"/>
        <v/>
      </c>
      <c r="K95" s="416" t="str">
        <f t="shared" si="11"/>
        <v/>
      </c>
      <c r="L95" s="69" t="str">
        <f t="shared" si="12"/>
        <v/>
      </c>
      <c r="M95" s="417" t="str">
        <f t="shared" si="13"/>
        <v/>
      </c>
      <c r="N95" s="69" t="str">
        <f t="shared" si="14"/>
        <v/>
      </c>
      <c r="O95" s="390" t="b">
        <f t="shared" si="15"/>
        <v>0</v>
      </c>
      <c r="P95" s="391">
        <f t="shared" si="16"/>
        <v>1</v>
      </c>
    </row>
    <row r="96" spans="1:16">
      <c r="A96" s="154">
        <v>87</v>
      </c>
      <c r="B96" s="7"/>
      <c r="C96" s="7"/>
      <c r="D96" s="76"/>
      <c r="E96" s="229"/>
      <c r="F96" s="228"/>
      <c r="G96" s="228"/>
      <c r="H96" s="228"/>
      <c r="I96" s="19" t="str">
        <f t="shared" si="9"/>
        <v/>
      </c>
      <c r="J96" s="19" t="str">
        <f t="shared" si="10"/>
        <v/>
      </c>
      <c r="K96" s="416" t="str">
        <f t="shared" si="11"/>
        <v/>
      </c>
      <c r="L96" s="69" t="str">
        <f t="shared" si="12"/>
        <v/>
      </c>
      <c r="M96" s="417" t="str">
        <f t="shared" si="13"/>
        <v/>
      </c>
      <c r="N96" s="69" t="str">
        <f t="shared" si="14"/>
        <v/>
      </c>
      <c r="O96" s="390" t="b">
        <f t="shared" si="15"/>
        <v>0</v>
      </c>
      <c r="P96" s="391">
        <f t="shared" si="16"/>
        <v>1</v>
      </c>
    </row>
    <row r="97" spans="1:16">
      <c r="A97" s="154">
        <v>88</v>
      </c>
      <c r="B97" s="7"/>
      <c r="C97" s="7"/>
      <c r="D97" s="76"/>
      <c r="E97" s="229"/>
      <c r="F97" s="228"/>
      <c r="G97" s="228"/>
      <c r="H97" s="228"/>
      <c r="I97" s="19" t="str">
        <f t="shared" si="9"/>
        <v/>
      </c>
      <c r="J97" s="19" t="str">
        <f t="shared" si="10"/>
        <v/>
      </c>
      <c r="K97" s="416" t="str">
        <f t="shared" si="11"/>
        <v/>
      </c>
      <c r="L97" s="69" t="str">
        <f t="shared" si="12"/>
        <v/>
      </c>
      <c r="M97" s="417" t="str">
        <f t="shared" si="13"/>
        <v/>
      </c>
      <c r="N97" s="69" t="str">
        <f t="shared" si="14"/>
        <v/>
      </c>
      <c r="O97" s="390" t="b">
        <f t="shared" si="15"/>
        <v>0</v>
      </c>
      <c r="P97" s="391">
        <f t="shared" si="16"/>
        <v>1</v>
      </c>
    </row>
    <row r="98" spans="1:16">
      <c r="A98" s="154">
        <v>89</v>
      </c>
      <c r="B98" s="7"/>
      <c r="C98" s="7"/>
      <c r="D98" s="76"/>
      <c r="E98" s="229"/>
      <c r="F98" s="228"/>
      <c r="G98" s="228"/>
      <c r="H98" s="228"/>
      <c r="I98" s="19" t="str">
        <f t="shared" si="9"/>
        <v/>
      </c>
      <c r="J98" s="19" t="str">
        <f t="shared" si="10"/>
        <v/>
      </c>
      <c r="K98" s="416" t="str">
        <f t="shared" si="11"/>
        <v/>
      </c>
      <c r="L98" s="69" t="str">
        <f t="shared" si="12"/>
        <v/>
      </c>
      <c r="M98" s="417" t="str">
        <f t="shared" si="13"/>
        <v/>
      </c>
      <c r="N98" s="69" t="str">
        <f t="shared" si="14"/>
        <v/>
      </c>
      <c r="O98" s="390" t="b">
        <f t="shared" si="15"/>
        <v>0</v>
      </c>
      <c r="P98" s="391">
        <f t="shared" si="16"/>
        <v>1</v>
      </c>
    </row>
    <row r="99" spans="1:16">
      <c r="A99" s="154">
        <v>90</v>
      </c>
      <c r="B99" s="7"/>
      <c r="C99" s="7"/>
      <c r="D99" s="76"/>
      <c r="E99" s="229"/>
      <c r="F99" s="228"/>
      <c r="G99" s="228"/>
      <c r="H99" s="228"/>
      <c r="I99" s="19" t="str">
        <f t="shared" si="9"/>
        <v/>
      </c>
      <c r="J99" s="19" t="str">
        <f t="shared" si="10"/>
        <v/>
      </c>
      <c r="K99" s="416" t="str">
        <f t="shared" si="11"/>
        <v/>
      </c>
      <c r="L99" s="69" t="str">
        <f t="shared" si="12"/>
        <v/>
      </c>
      <c r="M99" s="417" t="str">
        <f t="shared" si="13"/>
        <v/>
      </c>
      <c r="N99" s="69" t="str">
        <f t="shared" si="14"/>
        <v/>
      </c>
      <c r="O99" s="390" t="b">
        <f t="shared" si="15"/>
        <v>0</v>
      </c>
      <c r="P99" s="391">
        <f t="shared" si="16"/>
        <v>1</v>
      </c>
    </row>
    <row r="100" spans="1:16">
      <c r="A100" s="154">
        <v>91</v>
      </c>
      <c r="B100" s="7"/>
      <c r="C100" s="7"/>
      <c r="D100" s="76"/>
      <c r="E100" s="229"/>
      <c r="F100" s="228"/>
      <c r="G100" s="228"/>
      <c r="H100" s="228"/>
      <c r="I100" s="19" t="str">
        <f t="shared" si="9"/>
        <v/>
      </c>
      <c r="J100" s="19" t="str">
        <f t="shared" si="10"/>
        <v/>
      </c>
      <c r="K100" s="416" t="str">
        <f t="shared" si="11"/>
        <v/>
      </c>
      <c r="L100" s="69" t="str">
        <f t="shared" si="12"/>
        <v/>
      </c>
      <c r="M100" s="417" t="str">
        <f t="shared" si="13"/>
        <v/>
      </c>
      <c r="N100" s="69" t="str">
        <f t="shared" si="14"/>
        <v/>
      </c>
      <c r="O100" s="390" t="b">
        <f t="shared" si="15"/>
        <v>0</v>
      </c>
      <c r="P100" s="391">
        <f t="shared" si="16"/>
        <v>1</v>
      </c>
    </row>
    <row r="101" spans="1:16">
      <c r="A101" s="154">
        <v>92</v>
      </c>
      <c r="B101" s="7"/>
      <c r="C101" s="7"/>
      <c r="D101" s="76"/>
      <c r="E101" s="229"/>
      <c r="F101" s="228"/>
      <c r="G101" s="228"/>
      <c r="H101" s="228"/>
      <c r="I101" s="19" t="str">
        <f t="shared" si="9"/>
        <v/>
      </c>
      <c r="J101" s="19" t="str">
        <f t="shared" si="10"/>
        <v/>
      </c>
      <c r="K101" s="416" t="str">
        <f t="shared" si="11"/>
        <v/>
      </c>
      <c r="L101" s="69" t="str">
        <f t="shared" si="12"/>
        <v/>
      </c>
      <c r="M101" s="417" t="str">
        <f t="shared" si="13"/>
        <v/>
      </c>
      <c r="N101" s="69" t="str">
        <f t="shared" si="14"/>
        <v/>
      </c>
      <c r="O101" s="390" t="b">
        <f t="shared" si="15"/>
        <v>0</v>
      </c>
      <c r="P101" s="391">
        <f t="shared" si="16"/>
        <v>1</v>
      </c>
    </row>
    <row r="102" spans="1:16">
      <c r="A102" s="154">
        <v>93</v>
      </c>
      <c r="B102" s="7"/>
      <c r="C102" s="7"/>
      <c r="D102" s="76"/>
      <c r="E102" s="229"/>
      <c r="F102" s="228"/>
      <c r="G102" s="228"/>
      <c r="H102" s="228"/>
      <c r="I102" s="19" t="str">
        <f t="shared" si="9"/>
        <v/>
      </c>
      <c r="J102" s="19" t="str">
        <f t="shared" si="10"/>
        <v/>
      </c>
      <c r="K102" s="416" t="str">
        <f t="shared" si="11"/>
        <v/>
      </c>
      <c r="L102" s="69" t="str">
        <f t="shared" si="12"/>
        <v/>
      </c>
      <c r="M102" s="417" t="str">
        <f t="shared" si="13"/>
        <v/>
      </c>
      <c r="N102" s="69" t="str">
        <f t="shared" si="14"/>
        <v/>
      </c>
      <c r="O102" s="390" t="b">
        <f t="shared" si="15"/>
        <v>0</v>
      </c>
      <c r="P102" s="391">
        <f t="shared" si="16"/>
        <v>1</v>
      </c>
    </row>
    <row r="103" spans="1:16">
      <c r="A103" s="154">
        <v>94</v>
      </c>
      <c r="B103" s="7"/>
      <c r="C103" s="7"/>
      <c r="D103" s="76"/>
      <c r="E103" s="229"/>
      <c r="F103" s="228"/>
      <c r="G103" s="228"/>
      <c r="H103" s="228"/>
      <c r="I103" s="19" t="str">
        <f t="shared" si="9"/>
        <v/>
      </c>
      <c r="J103" s="19" t="str">
        <f t="shared" si="10"/>
        <v/>
      </c>
      <c r="K103" s="416" t="str">
        <f t="shared" si="11"/>
        <v/>
      </c>
      <c r="L103" s="69" t="str">
        <f t="shared" si="12"/>
        <v/>
      </c>
      <c r="M103" s="417" t="str">
        <f t="shared" si="13"/>
        <v/>
      </c>
      <c r="N103" s="69" t="str">
        <f t="shared" si="14"/>
        <v/>
      </c>
      <c r="O103" s="390" t="b">
        <f t="shared" si="15"/>
        <v>0</v>
      </c>
      <c r="P103" s="391">
        <f t="shared" si="16"/>
        <v>1</v>
      </c>
    </row>
    <row r="104" spans="1:16">
      <c r="A104" s="154">
        <v>95</v>
      </c>
      <c r="B104" s="7"/>
      <c r="C104" s="7"/>
      <c r="D104" s="76"/>
      <c r="E104" s="229"/>
      <c r="F104" s="228"/>
      <c r="G104" s="228"/>
      <c r="H104" s="228"/>
      <c r="I104" s="19" t="str">
        <f t="shared" si="9"/>
        <v/>
      </c>
      <c r="J104" s="19" t="str">
        <f t="shared" si="10"/>
        <v/>
      </c>
      <c r="K104" s="416" t="str">
        <f t="shared" si="11"/>
        <v/>
      </c>
      <c r="L104" s="69" t="str">
        <f t="shared" si="12"/>
        <v/>
      </c>
      <c r="M104" s="417" t="str">
        <f t="shared" si="13"/>
        <v/>
      </c>
      <c r="N104" s="69" t="str">
        <f t="shared" si="14"/>
        <v/>
      </c>
      <c r="O104" s="390" t="b">
        <f t="shared" si="15"/>
        <v>0</v>
      </c>
      <c r="P104" s="391">
        <f t="shared" si="16"/>
        <v>1</v>
      </c>
    </row>
    <row r="105" spans="1:16">
      <c r="A105" s="154">
        <v>96</v>
      </c>
      <c r="B105" s="7"/>
      <c r="C105" s="7"/>
      <c r="D105" s="76"/>
      <c r="E105" s="229"/>
      <c r="F105" s="228"/>
      <c r="G105" s="228"/>
      <c r="H105" s="228"/>
      <c r="I105" s="19" t="str">
        <f t="shared" si="9"/>
        <v/>
      </c>
      <c r="J105" s="19" t="str">
        <f t="shared" si="10"/>
        <v/>
      </c>
      <c r="K105" s="416" t="str">
        <f t="shared" si="11"/>
        <v/>
      </c>
      <c r="L105" s="69" t="str">
        <f t="shared" si="12"/>
        <v/>
      </c>
      <c r="M105" s="417" t="str">
        <f t="shared" si="13"/>
        <v/>
      </c>
      <c r="N105" s="69" t="str">
        <f t="shared" si="14"/>
        <v/>
      </c>
      <c r="O105" s="390" t="b">
        <f t="shared" si="15"/>
        <v>0</v>
      </c>
      <c r="P105" s="391">
        <f t="shared" si="16"/>
        <v>1</v>
      </c>
    </row>
    <row r="106" spans="1:16">
      <c r="A106" s="154">
        <v>97</v>
      </c>
      <c r="B106" s="7"/>
      <c r="C106" s="7"/>
      <c r="D106" s="76"/>
      <c r="E106" s="229"/>
      <c r="F106" s="228"/>
      <c r="G106" s="228"/>
      <c r="H106" s="228"/>
      <c r="I106" s="19" t="str">
        <f t="shared" si="9"/>
        <v/>
      </c>
      <c r="J106" s="19" t="str">
        <f t="shared" si="10"/>
        <v/>
      </c>
      <c r="K106" s="416" t="str">
        <f t="shared" si="11"/>
        <v/>
      </c>
      <c r="L106" s="69" t="str">
        <f t="shared" si="12"/>
        <v/>
      </c>
      <c r="M106" s="417" t="str">
        <f t="shared" si="13"/>
        <v/>
      </c>
      <c r="N106" s="69" t="str">
        <f t="shared" si="14"/>
        <v/>
      </c>
      <c r="O106" s="390" t="b">
        <f t="shared" si="15"/>
        <v>0</v>
      </c>
      <c r="P106" s="391">
        <f t="shared" si="16"/>
        <v>1</v>
      </c>
    </row>
    <row r="107" spans="1:16">
      <c r="A107" s="154">
        <v>98</v>
      </c>
      <c r="B107" s="7"/>
      <c r="C107" s="7"/>
      <c r="D107" s="76"/>
      <c r="E107" s="229"/>
      <c r="F107" s="228"/>
      <c r="G107" s="228"/>
      <c r="H107" s="228"/>
      <c r="I107" s="19" t="str">
        <f t="shared" si="9"/>
        <v/>
      </c>
      <c r="J107" s="19" t="str">
        <f t="shared" si="10"/>
        <v/>
      </c>
      <c r="K107" s="416" t="str">
        <f t="shared" si="11"/>
        <v/>
      </c>
      <c r="L107" s="69" t="str">
        <f t="shared" si="12"/>
        <v/>
      </c>
      <c r="M107" s="417" t="str">
        <f t="shared" si="13"/>
        <v/>
      </c>
      <c r="N107" s="69" t="str">
        <f t="shared" si="14"/>
        <v/>
      </c>
      <c r="O107" s="390" t="b">
        <f t="shared" si="15"/>
        <v>0</v>
      </c>
      <c r="P107" s="391">
        <f t="shared" si="16"/>
        <v>1</v>
      </c>
    </row>
    <row r="108" spans="1:16">
      <c r="A108" s="154">
        <v>99</v>
      </c>
      <c r="B108" s="7"/>
      <c r="C108" s="7"/>
      <c r="D108" s="76"/>
      <c r="E108" s="229"/>
      <c r="F108" s="228"/>
      <c r="G108" s="228"/>
      <c r="H108" s="228"/>
      <c r="I108" s="19" t="str">
        <f t="shared" si="9"/>
        <v/>
      </c>
      <c r="J108" s="19" t="str">
        <f t="shared" si="10"/>
        <v/>
      </c>
      <c r="K108" s="416" t="str">
        <f t="shared" si="11"/>
        <v/>
      </c>
      <c r="L108" s="69" t="str">
        <f t="shared" si="12"/>
        <v/>
      </c>
      <c r="M108" s="417" t="str">
        <f t="shared" si="13"/>
        <v/>
      </c>
      <c r="N108" s="69" t="str">
        <f t="shared" si="14"/>
        <v/>
      </c>
      <c r="O108" s="390" t="b">
        <f t="shared" si="15"/>
        <v>0</v>
      </c>
      <c r="P108" s="391">
        <f t="shared" si="16"/>
        <v>1</v>
      </c>
    </row>
    <row r="109" spans="1:16">
      <c r="A109" s="154">
        <v>100</v>
      </c>
      <c r="B109" s="155"/>
      <c r="C109" s="155"/>
      <c r="D109" s="76"/>
      <c r="E109" s="156"/>
      <c r="F109" s="157"/>
      <c r="G109" s="155"/>
      <c r="H109" s="156"/>
      <c r="I109" s="19" t="str">
        <f t="shared" si="9"/>
        <v/>
      </c>
      <c r="J109" s="19" t="str">
        <f t="shared" si="10"/>
        <v/>
      </c>
    </row>
    <row r="110" spans="1:16">
      <c r="A110" s="154">
        <v>101</v>
      </c>
      <c r="B110" s="155"/>
      <c r="C110" s="155"/>
      <c r="D110" s="76"/>
      <c r="E110" s="156"/>
      <c r="F110" s="157"/>
      <c r="G110" s="155"/>
      <c r="H110" s="156"/>
      <c r="I110" s="19" t="str">
        <f t="shared" si="9"/>
        <v/>
      </c>
      <c r="J110" s="19" t="str">
        <f t="shared" si="10"/>
        <v/>
      </c>
    </row>
    <row r="111" spans="1:16">
      <c r="A111" s="154">
        <v>102</v>
      </c>
      <c r="B111" s="155"/>
      <c r="C111" s="155"/>
      <c r="D111" s="76"/>
      <c r="E111" s="156"/>
      <c r="F111" s="157"/>
      <c r="G111" s="155"/>
      <c r="H111" s="156"/>
      <c r="I111" s="19" t="str">
        <f t="shared" si="9"/>
        <v/>
      </c>
      <c r="J111" s="19" t="str">
        <f t="shared" si="10"/>
        <v/>
      </c>
    </row>
    <row r="112" spans="1:16">
      <c r="A112" s="154">
        <v>103</v>
      </c>
      <c r="B112" s="155"/>
      <c r="C112" s="155"/>
      <c r="D112" s="76"/>
      <c r="E112" s="156"/>
      <c r="F112" s="157"/>
      <c r="G112" s="155"/>
      <c r="H112" s="156"/>
      <c r="I112" s="19" t="str">
        <f t="shared" si="9"/>
        <v/>
      </c>
      <c r="J112" s="19" t="str">
        <f t="shared" si="10"/>
        <v/>
      </c>
    </row>
    <row r="113" spans="1:10">
      <c r="A113" s="154">
        <v>104</v>
      </c>
      <c r="B113" s="155"/>
      <c r="C113" s="155"/>
      <c r="D113" s="76"/>
      <c r="E113" s="156"/>
      <c r="F113" s="157"/>
      <c r="G113" s="155"/>
      <c r="H113" s="156"/>
      <c r="I113" s="19" t="str">
        <f t="shared" si="9"/>
        <v/>
      </c>
      <c r="J113" s="19" t="str">
        <f t="shared" si="10"/>
        <v/>
      </c>
    </row>
    <row r="114" spans="1:10">
      <c r="A114" s="154">
        <v>105</v>
      </c>
      <c r="B114" s="155"/>
      <c r="C114" s="155"/>
      <c r="D114" s="76"/>
      <c r="E114" s="156"/>
      <c r="F114" s="157"/>
      <c r="G114" s="155"/>
      <c r="H114" s="156"/>
      <c r="I114" s="19" t="str">
        <f t="shared" si="9"/>
        <v/>
      </c>
      <c r="J114" s="19" t="str">
        <f t="shared" si="10"/>
        <v/>
      </c>
    </row>
    <row r="115" spans="1:10">
      <c r="A115" s="154">
        <v>106</v>
      </c>
      <c r="B115" s="155"/>
      <c r="C115" s="155"/>
      <c r="D115" s="76"/>
      <c r="E115" s="156"/>
      <c r="F115" s="157"/>
      <c r="G115" s="155"/>
      <c r="H115" s="156"/>
      <c r="I115" s="19" t="str">
        <f t="shared" si="9"/>
        <v/>
      </c>
      <c r="J115" s="19" t="str">
        <f t="shared" si="10"/>
        <v/>
      </c>
    </row>
    <row r="116" spans="1:10">
      <c r="A116" s="154">
        <v>107</v>
      </c>
      <c r="B116" s="155"/>
      <c r="C116" s="155"/>
      <c r="D116" s="76"/>
      <c r="E116" s="156"/>
      <c r="F116" s="157"/>
      <c r="G116" s="155"/>
      <c r="H116" s="156"/>
      <c r="I116" s="19" t="str">
        <f t="shared" si="9"/>
        <v/>
      </c>
      <c r="J116" s="19" t="str">
        <f t="shared" si="10"/>
        <v/>
      </c>
    </row>
    <row r="117" spans="1:10">
      <c r="A117" s="154">
        <v>108</v>
      </c>
      <c r="B117" s="155"/>
      <c r="C117" s="155"/>
      <c r="D117" s="76"/>
      <c r="E117" s="156"/>
      <c r="F117" s="157"/>
      <c r="G117" s="155"/>
      <c r="H117" s="156"/>
      <c r="I117" s="19" t="str">
        <f t="shared" si="9"/>
        <v/>
      </c>
      <c r="J117" s="19" t="str">
        <f t="shared" si="10"/>
        <v/>
      </c>
    </row>
    <row r="118" spans="1:10">
      <c r="A118" s="154">
        <v>109</v>
      </c>
      <c r="B118" s="155"/>
      <c r="C118" s="155"/>
      <c r="D118" s="76"/>
      <c r="E118" s="156"/>
      <c r="F118" s="157"/>
      <c r="G118" s="155"/>
      <c r="H118" s="156"/>
      <c r="I118" s="19" t="str">
        <f t="shared" si="9"/>
        <v/>
      </c>
      <c r="J118" s="19" t="str">
        <f t="shared" si="10"/>
        <v/>
      </c>
    </row>
    <row r="119" spans="1:10">
      <c r="A119" s="154">
        <v>110</v>
      </c>
      <c r="B119" s="155"/>
      <c r="C119" s="155"/>
      <c r="D119" s="76"/>
      <c r="E119" s="156"/>
      <c r="F119" s="157"/>
      <c r="G119" s="155"/>
      <c r="H119" s="156"/>
      <c r="I119" s="19" t="str">
        <f t="shared" si="9"/>
        <v/>
      </c>
      <c r="J119" s="19" t="str">
        <f t="shared" si="10"/>
        <v/>
      </c>
    </row>
    <row r="120" spans="1:10">
      <c r="A120" s="154">
        <v>111</v>
      </c>
      <c r="B120" s="155"/>
      <c r="C120" s="155"/>
      <c r="D120" s="76"/>
      <c r="E120" s="156"/>
      <c r="F120" s="157"/>
      <c r="G120" s="155"/>
      <c r="H120" s="156"/>
      <c r="I120" s="19" t="str">
        <f t="shared" si="9"/>
        <v/>
      </c>
      <c r="J120" s="19" t="str">
        <f t="shared" si="10"/>
        <v/>
      </c>
    </row>
    <row r="121" spans="1:10">
      <c r="A121" s="154">
        <v>112</v>
      </c>
      <c r="B121" s="155"/>
      <c r="C121" s="155"/>
      <c r="D121" s="76"/>
      <c r="E121" s="156"/>
      <c r="F121" s="157"/>
      <c r="G121" s="155"/>
      <c r="H121" s="156"/>
      <c r="I121" s="19" t="str">
        <f t="shared" si="9"/>
        <v/>
      </c>
      <c r="J121" s="19" t="str">
        <f t="shared" si="10"/>
        <v/>
      </c>
    </row>
    <row r="122" spans="1:10">
      <c r="A122" s="154">
        <v>113</v>
      </c>
      <c r="B122" s="155"/>
      <c r="C122" s="155"/>
      <c r="D122" s="76"/>
      <c r="E122" s="156"/>
      <c r="F122" s="157"/>
      <c r="G122" s="155"/>
      <c r="H122" s="156"/>
      <c r="I122" s="19" t="str">
        <f t="shared" si="9"/>
        <v/>
      </c>
      <c r="J122" s="19" t="str">
        <f t="shared" si="10"/>
        <v/>
      </c>
    </row>
    <row r="123" spans="1:10">
      <c r="A123" s="154">
        <v>114</v>
      </c>
      <c r="B123" s="155"/>
      <c r="C123" s="155"/>
      <c r="D123" s="76"/>
      <c r="E123" s="156"/>
      <c r="F123" s="157"/>
      <c r="G123" s="155"/>
      <c r="H123" s="156"/>
      <c r="I123" s="19" t="str">
        <f t="shared" si="9"/>
        <v/>
      </c>
      <c r="J123" s="19" t="str">
        <f t="shared" si="10"/>
        <v/>
      </c>
    </row>
    <row r="124" spans="1:10">
      <c r="A124" s="154">
        <v>115</v>
      </c>
      <c r="B124" s="155"/>
      <c r="C124" s="155"/>
      <c r="D124" s="76"/>
      <c r="E124" s="156"/>
      <c r="F124" s="157"/>
      <c r="G124" s="155"/>
      <c r="H124" s="156"/>
      <c r="I124" s="19" t="str">
        <f t="shared" si="9"/>
        <v/>
      </c>
      <c r="J124" s="19" t="str">
        <f t="shared" si="10"/>
        <v/>
      </c>
    </row>
    <row r="125" spans="1:10">
      <c r="A125" s="154">
        <v>116</v>
      </c>
      <c r="B125" s="155"/>
      <c r="C125" s="155"/>
      <c r="D125" s="76"/>
      <c r="E125" s="156"/>
      <c r="F125" s="157"/>
      <c r="G125" s="155"/>
      <c r="H125" s="156"/>
      <c r="I125" s="19" t="str">
        <f t="shared" si="9"/>
        <v/>
      </c>
      <c r="J125" s="19" t="str">
        <f t="shared" si="10"/>
        <v/>
      </c>
    </row>
    <row r="126" spans="1:10">
      <c r="A126" s="154">
        <v>117</v>
      </c>
      <c r="B126" s="155"/>
      <c r="C126" s="155"/>
      <c r="D126" s="76"/>
      <c r="E126" s="156"/>
      <c r="F126" s="157"/>
      <c r="G126" s="155"/>
      <c r="H126" s="156"/>
      <c r="I126" s="19" t="str">
        <f t="shared" si="9"/>
        <v/>
      </c>
      <c r="J126" s="19" t="str">
        <f t="shared" si="10"/>
        <v/>
      </c>
    </row>
    <row r="127" spans="1:10">
      <c r="A127" s="154">
        <v>118</v>
      </c>
      <c r="B127" s="155"/>
      <c r="C127" s="155"/>
      <c r="D127" s="76"/>
      <c r="E127" s="156"/>
      <c r="F127" s="157"/>
      <c r="G127" s="155"/>
      <c r="H127" s="156"/>
      <c r="I127" s="19" t="str">
        <f t="shared" si="9"/>
        <v/>
      </c>
      <c r="J127" s="19" t="str">
        <f t="shared" si="10"/>
        <v/>
      </c>
    </row>
    <row r="128" spans="1:10">
      <c r="A128" s="154">
        <v>119</v>
      </c>
      <c r="B128" s="155"/>
      <c r="C128" s="155"/>
      <c r="D128" s="76"/>
      <c r="E128" s="156"/>
      <c r="F128" s="157"/>
      <c r="G128" s="155"/>
      <c r="H128" s="156"/>
      <c r="I128" s="19" t="str">
        <f t="shared" si="9"/>
        <v/>
      </c>
      <c r="J128" s="19" t="str">
        <f t="shared" si="10"/>
        <v/>
      </c>
    </row>
    <row r="129" spans="1:10">
      <c r="A129" s="154">
        <v>120</v>
      </c>
      <c r="B129" s="155"/>
      <c r="C129" s="155"/>
      <c r="D129" s="76"/>
      <c r="E129" s="156"/>
      <c r="F129" s="157"/>
      <c r="G129" s="155"/>
      <c r="H129" s="156"/>
      <c r="I129" s="19" t="str">
        <f t="shared" si="9"/>
        <v/>
      </c>
      <c r="J129" s="19" t="str">
        <f t="shared" si="10"/>
        <v/>
      </c>
    </row>
    <row r="130" spans="1:10">
      <c r="A130" s="154">
        <v>121</v>
      </c>
      <c r="B130" s="155"/>
      <c r="C130" s="155"/>
      <c r="D130" s="76"/>
      <c r="E130" s="156"/>
      <c r="F130" s="157"/>
      <c r="G130" s="155"/>
      <c r="H130" s="156"/>
      <c r="I130" s="19" t="str">
        <f t="shared" si="9"/>
        <v/>
      </c>
      <c r="J130" s="19" t="str">
        <f t="shared" si="10"/>
        <v/>
      </c>
    </row>
    <row r="131" spans="1:10">
      <c r="A131" s="154">
        <v>122</v>
      </c>
      <c r="B131" s="155"/>
      <c r="C131" s="155"/>
      <c r="D131" s="76"/>
      <c r="E131" s="156"/>
      <c r="F131" s="157"/>
      <c r="G131" s="155"/>
      <c r="H131" s="156"/>
      <c r="I131" s="19" t="str">
        <f t="shared" si="9"/>
        <v/>
      </c>
      <c r="J131" s="19" t="str">
        <f t="shared" si="10"/>
        <v/>
      </c>
    </row>
    <row r="132" spans="1:10">
      <c r="A132" s="154">
        <v>123</v>
      </c>
      <c r="B132" s="155"/>
      <c r="C132" s="155"/>
      <c r="D132" s="76"/>
      <c r="E132" s="156"/>
      <c r="F132" s="157"/>
      <c r="G132" s="155"/>
      <c r="H132" s="156"/>
      <c r="I132" s="19" t="str">
        <f t="shared" si="9"/>
        <v/>
      </c>
      <c r="J132" s="19" t="str">
        <f t="shared" si="10"/>
        <v/>
      </c>
    </row>
    <row r="133" spans="1:10">
      <c r="A133" s="154">
        <v>124</v>
      </c>
      <c r="B133" s="155"/>
      <c r="C133" s="155"/>
      <c r="D133" s="76"/>
      <c r="E133" s="156"/>
      <c r="F133" s="157"/>
      <c r="G133" s="155"/>
      <c r="H133" s="156"/>
      <c r="I133" s="19" t="str">
        <f t="shared" si="9"/>
        <v/>
      </c>
      <c r="J133" s="19" t="str">
        <f t="shared" si="10"/>
        <v/>
      </c>
    </row>
    <row r="134" spans="1:10">
      <c r="A134" s="154">
        <v>125</v>
      </c>
      <c r="B134" s="155"/>
      <c r="C134" s="155"/>
      <c r="D134" s="76"/>
      <c r="E134" s="156"/>
      <c r="F134" s="157"/>
      <c r="G134" s="155"/>
      <c r="H134" s="156"/>
      <c r="I134" s="19" t="str">
        <f t="shared" si="9"/>
        <v/>
      </c>
      <c r="J134" s="19" t="str">
        <f t="shared" si="10"/>
        <v/>
      </c>
    </row>
    <row r="135" spans="1:10">
      <c r="A135" s="154">
        <v>126</v>
      </c>
      <c r="B135" s="155"/>
      <c r="C135" s="155"/>
      <c r="D135" s="76"/>
      <c r="E135" s="156"/>
      <c r="F135" s="157"/>
      <c r="G135" s="155"/>
      <c r="H135" s="156"/>
      <c r="I135" s="19" t="str">
        <f t="shared" si="9"/>
        <v/>
      </c>
      <c r="J135" s="19" t="str">
        <f t="shared" si="10"/>
        <v/>
      </c>
    </row>
    <row r="136" spans="1:10">
      <c r="A136" s="154">
        <v>127</v>
      </c>
      <c r="B136" s="155"/>
      <c r="C136" s="155"/>
      <c r="D136" s="76"/>
      <c r="E136" s="156"/>
      <c r="F136" s="157"/>
      <c r="G136" s="155"/>
      <c r="H136" s="156"/>
      <c r="I136" s="19" t="str">
        <f t="shared" si="9"/>
        <v/>
      </c>
      <c r="J136" s="19" t="str">
        <f t="shared" si="10"/>
        <v/>
      </c>
    </row>
    <row r="137" spans="1:10">
      <c r="A137" s="154">
        <v>128</v>
      </c>
      <c r="B137" s="155"/>
      <c r="C137" s="155"/>
      <c r="D137" s="76"/>
      <c r="E137" s="156"/>
      <c r="F137" s="157"/>
      <c r="G137" s="155"/>
      <c r="H137" s="156"/>
      <c r="I137" s="19" t="str">
        <f t="shared" si="9"/>
        <v/>
      </c>
      <c r="J137" s="19" t="str">
        <f t="shared" si="10"/>
        <v/>
      </c>
    </row>
    <row r="138" spans="1:10">
      <c r="A138" s="154">
        <v>129</v>
      </c>
      <c r="B138" s="155"/>
      <c r="C138" s="155"/>
      <c r="D138" s="76"/>
      <c r="E138" s="156"/>
      <c r="F138" s="157"/>
      <c r="G138" s="155"/>
      <c r="H138" s="156"/>
      <c r="I138" s="19" t="str">
        <f t="shared" ref="I138:I201" si="17">IF(OR($B138="",$C138="",$D138="",$E138="",$F138&lt;an_initial,$F138&gt;an_final,$O138=FALSE),"",IF($H138="",CS_STR_RO_ALT*$G138/P138,CS_STR_RO_ALT*$H138))</f>
        <v/>
      </c>
      <c r="J138" s="19" t="str">
        <f t="shared" ref="J138:J201" si="18">IF(OR($B138="",$C138="",$D138="",$E138="",$F138="",$F138&gt;an_final,$O138=FALSE),"",IF($H138="",CS_STR_RO_ALT*$G138/P138,CS_STR_RO_ALT*$H138))</f>
        <v/>
      </c>
    </row>
    <row r="139" spans="1:10">
      <c r="A139" s="154">
        <v>130</v>
      </c>
      <c r="B139" s="155"/>
      <c r="C139" s="155"/>
      <c r="D139" s="76"/>
      <c r="E139" s="156"/>
      <c r="F139" s="157"/>
      <c r="G139" s="155"/>
      <c r="H139" s="156"/>
      <c r="I139" s="19" t="str">
        <f t="shared" si="17"/>
        <v/>
      </c>
      <c r="J139" s="19" t="str">
        <f t="shared" si="18"/>
        <v/>
      </c>
    </row>
    <row r="140" spans="1:10">
      <c r="A140" s="154">
        <v>131</v>
      </c>
      <c r="B140" s="155"/>
      <c r="C140" s="155"/>
      <c r="D140" s="76"/>
      <c r="E140" s="156"/>
      <c r="F140" s="157"/>
      <c r="G140" s="155"/>
      <c r="H140" s="156"/>
      <c r="I140" s="19" t="str">
        <f t="shared" si="17"/>
        <v/>
      </c>
      <c r="J140" s="19" t="str">
        <f t="shared" si="18"/>
        <v/>
      </c>
    </row>
    <row r="141" spans="1:10">
      <c r="A141" s="154">
        <v>132</v>
      </c>
      <c r="B141" s="155"/>
      <c r="C141" s="155"/>
      <c r="D141" s="76"/>
      <c r="E141" s="156"/>
      <c r="F141" s="157"/>
      <c r="G141" s="155"/>
      <c r="H141" s="156"/>
      <c r="I141" s="19" t="str">
        <f t="shared" si="17"/>
        <v/>
      </c>
      <c r="J141" s="19" t="str">
        <f t="shared" si="18"/>
        <v/>
      </c>
    </row>
    <row r="142" spans="1:10">
      <c r="A142" s="154">
        <v>133</v>
      </c>
      <c r="B142" s="155"/>
      <c r="C142" s="155"/>
      <c r="D142" s="76"/>
      <c r="E142" s="156"/>
      <c r="F142" s="157"/>
      <c r="G142" s="155"/>
      <c r="H142" s="156"/>
      <c r="I142" s="19" t="str">
        <f t="shared" si="17"/>
        <v/>
      </c>
      <c r="J142" s="19" t="str">
        <f t="shared" si="18"/>
        <v/>
      </c>
    </row>
    <row r="143" spans="1:10">
      <c r="A143" s="154">
        <v>134</v>
      </c>
      <c r="B143" s="155"/>
      <c r="C143" s="155"/>
      <c r="D143" s="76"/>
      <c r="E143" s="156"/>
      <c r="F143" s="157"/>
      <c r="G143" s="155"/>
      <c r="H143" s="156"/>
      <c r="I143" s="19" t="str">
        <f t="shared" si="17"/>
        <v/>
      </c>
      <c r="J143" s="19" t="str">
        <f t="shared" si="18"/>
        <v/>
      </c>
    </row>
    <row r="144" spans="1:10">
      <c r="A144" s="154">
        <v>135</v>
      </c>
      <c r="B144" s="155"/>
      <c r="C144" s="155"/>
      <c r="D144" s="76"/>
      <c r="E144" s="156"/>
      <c r="F144" s="157"/>
      <c r="G144" s="155"/>
      <c r="H144" s="156"/>
      <c r="I144" s="19" t="str">
        <f t="shared" si="17"/>
        <v/>
      </c>
      <c r="J144" s="19" t="str">
        <f t="shared" si="18"/>
        <v/>
      </c>
    </row>
    <row r="145" spans="1:10">
      <c r="A145" s="154">
        <v>136</v>
      </c>
      <c r="B145" s="155"/>
      <c r="C145" s="155"/>
      <c r="D145" s="76"/>
      <c r="E145" s="156"/>
      <c r="F145" s="157"/>
      <c r="G145" s="155"/>
      <c r="H145" s="156"/>
      <c r="I145" s="19" t="str">
        <f t="shared" si="17"/>
        <v/>
      </c>
      <c r="J145" s="19" t="str">
        <f t="shared" si="18"/>
        <v/>
      </c>
    </row>
    <row r="146" spans="1:10">
      <c r="A146" s="154">
        <v>137</v>
      </c>
      <c r="B146" s="155"/>
      <c r="C146" s="155"/>
      <c r="D146" s="76"/>
      <c r="E146" s="156"/>
      <c r="F146" s="157"/>
      <c r="G146" s="155"/>
      <c r="H146" s="156"/>
      <c r="I146" s="19" t="str">
        <f t="shared" si="17"/>
        <v/>
      </c>
      <c r="J146" s="19" t="str">
        <f t="shared" si="18"/>
        <v/>
      </c>
    </row>
    <row r="147" spans="1:10">
      <c r="A147" s="154">
        <v>138</v>
      </c>
      <c r="B147" s="155"/>
      <c r="C147" s="155"/>
      <c r="D147" s="76"/>
      <c r="E147" s="156"/>
      <c r="F147" s="157"/>
      <c r="G147" s="155"/>
      <c r="H147" s="156"/>
      <c r="I147" s="19" t="str">
        <f t="shared" si="17"/>
        <v/>
      </c>
      <c r="J147" s="19" t="str">
        <f t="shared" si="18"/>
        <v/>
      </c>
    </row>
    <row r="148" spans="1:10">
      <c r="A148" s="154">
        <v>139</v>
      </c>
      <c r="B148" s="155"/>
      <c r="C148" s="155"/>
      <c r="D148" s="76"/>
      <c r="E148" s="156"/>
      <c r="F148" s="157"/>
      <c r="G148" s="155"/>
      <c r="H148" s="156"/>
      <c r="I148" s="19" t="str">
        <f t="shared" si="17"/>
        <v/>
      </c>
      <c r="J148" s="19" t="str">
        <f t="shared" si="18"/>
        <v/>
      </c>
    </row>
    <row r="149" spans="1:10">
      <c r="A149" s="154">
        <v>140</v>
      </c>
      <c r="B149" s="155"/>
      <c r="C149" s="155"/>
      <c r="D149" s="76"/>
      <c r="E149" s="156"/>
      <c r="F149" s="157"/>
      <c r="G149" s="155"/>
      <c r="H149" s="156"/>
      <c r="I149" s="19" t="str">
        <f t="shared" si="17"/>
        <v/>
      </c>
      <c r="J149" s="19" t="str">
        <f t="shared" si="18"/>
        <v/>
      </c>
    </row>
    <row r="150" spans="1:10">
      <c r="A150" s="154">
        <v>141</v>
      </c>
      <c r="B150" s="155"/>
      <c r="C150" s="155"/>
      <c r="D150" s="76"/>
      <c r="E150" s="156"/>
      <c r="F150" s="157"/>
      <c r="G150" s="155"/>
      <c r="H150" s="156"/>
      <c r="I150" s="19" t="str">
        <f t="shared" si="17"/>
        <v/>
      </c>
      <c r="J150" s="19" t="str">
        <f t="shared" si="18"/>
        <v/>
      </c>
    </row>
    <row r="151" spans="1:10">
      <c r="A151" s="154">
        <v>142</v>
      </c>
      <c r="B151" s="155"/>
      <c r="C151" s="155"/>
      <c r="D151" s="76"/>
      <c r="E151" s="156"/>
      <c r="F151" s="157"/>
      <c r="G151" s="155"/>
      <c r="H151" s="156"/>
      <c r="I151" s="19" t="str">
        <f t="shared" si="17"/>
        <v/>
      </c>
      <c r="J151" s="19" t="str">
        <f t="shared" si="18"/>
        <v/>
      </c>
    </row>
    <row r="152" spans="1:10">
      <c r="A152" s="154">
        <v>143</v>
      </c>
      <c r="B152" s="155"/>
      <c r="C152" s="155"/>
      <c r="D152" s="76"/>
      <c r="E152" s="156"/>
      <c r="F152" s="157"/>
      <c r="G152" s="155"/>
      <c r="H152" s="156"/>
      <c r="I152" s="19" t="str">
        <f t="shared" si="17"/>
        <v/>
      </c>
      <c r="J152" s="19" t="str">
        <f t="shared" si="18"/>
        <v/>
      </c>
    </row>
    <row r="153" spans="1:10">
      <c r="A153" s="154">
        <v>144</v>
      </c>
      <c r="B153" s="155"/>
      <c r="C153" s="155"/>
      <c r="D153" s="76"/>
      <c r="E153" s="156"/>
      <c r="F153" s="157"/>
      <c r="G153" s="155"/>
      <c r="H153" s="156"/>
      <c r="I153" s="19" t="str">
        <f t="shared" si="17"/>
        <v/>
      </c>
      <c r="J153" s="19" t="str">
        <f t="shared" si="18"/>
        <v/>
      </c>
    </row>
    <row r="154" spans="1:10">
      <c r="A154" s="154">
        <v>145</v>
      </c>
      <c r="B154" s="155"/>
      <c r="C154" s="155"/>
      <c r="D154" s="76"/>
      <c r="E154" s="156"/>
      <c r="F154" s="157"/>
      <c r="G154" s="155"/>
      <c r="H154" s="156"/>
      <c r="I154" s="19" t="str">
        <f t="shared" si="17"/>
        <v/>
      </c>
      <c r="J154" s="19" t="str">
        <f t="shared" si="18"/>
        <v/>
      </c>
    </row>
    <row r="155" spans="1:10">
      <c r="A155" s="154">
        <v>146</v>
      </c>
      <c r="B155" s="155"/>
      <c r="C155" s="155"/>
      <c r="D155" s="76"/>
      <c r="E155" s="156"/>
      <c r="F155" s="157"/>
      <c r="G155" s="155"/>
      <c r="H155" s="156"/>
      <c r="I155" s="19" t="str">
        <f t="shared" si="17"/>
        <v/>
      </c>
      <c r="J155" s="19" t="str">
        <f t="shared" si="18"/>
        <v/>
      </c>
    </row>
    <row r="156" spans="1:10">
      <c r="A156" s="154">
        <v>147</v>
      </c>
      <c r="B156" s="155"/>
      <c r="C156" s="155"/>
      <c r="D156" s="76"/>
      <c r="E156" s="156"/>
      <c r="F156" s="157"/>
      <c r="G156" s="155"/>
      <c r="H156" s="156"/>
      <c r="I156" s="19" t="str">
        <f t="shared" si="17"/>
        <v/>
      </c>
      <c r="J156" s="19" t="str">
        <f t="shared" si="18"/>
        <v/>
      </c>
    </row>
    <row r="157" spans="1:10">
      <c r="A157" s="154">
        <v>148</v>
      </c>
      <c r="B157" s="155"/>
      <c r="C157" s="155"/>
      <c r="D157" s="76"/>
      <c r="E157" s="156"/>
      <c r="F157" s="157"/>
      <c r="G157" s="155"/>
      <c r="H157" s="156"/>
      <c r="I157" s="19" t="str">
        <f t="shared" si="17"/>
        <v/>
      </c>
      <c r="J157" s="19" t="str">
        <f t="shared" si="18"/>
        <v/>
      </c>
    </row>
    <row r="158" spans="1:10">
      <c r="A158" s="154">
        <v>149</v>
      </c>
      <c r="B158" s="155"/>
      <c r="C158" s="155"/>
      <c r="D158" s="76"/>
      <c r="E158" s="156"/>
      <c r="F158" s="157"/>
      <c r="G158" s="155"/>
      <c r="H158" s="156"/>
      <c r="I158" s="19" t="str">
        <f t="shared" si="17"/>
        <v/>
      </c>
      <c r="J158" s="19" t="str">
        <f t="shared" si="18"/>
        <v/>
      </c>
    </row>
    <row r="159" spans="1:10">
      <c r="A159" s="154">
        <v>150</v>
      </c>
      <c r="B159" s="155"/>
      <c r="C159" s="155"/>
      <c r="D159" s="76"/>
      <c r="E159" s="156"/>
      <c r="F159" s="157"/>
      <c r="G159" s="155"/>
      <c r="H159" s="156"/>
      <c r="I159" s="19" t="str">
        <f t="shared" si="17"/>
        <v/>
      </c>
      <c r="J159" s="19" t="str">
        <f t="shared" si="18"/>
        <v/>
      </c>
    </row>
    <row r="160" spans="1:10">
      <c r="A160" s="154">
        <v>151</v>
      </c>
      <c r="B160" s="155"/>
      <c r="C160" s="155"/>
      <c r="D160" s="76"/>
      <c r="E160" s="156"/>
      <c r="F160" s="157"/>
      <c r="G160" s="155"/>
      <c r="H160" s="156"/>
      <c r="I160" s="19" t="str">
        <f t="shared" si="17"/>
        <v/>
      </c>
      <c r="J160" s="19" t="str">
        <f t="shared" si="18"/>
        <v/>
      </c>
    </row>
    <row r="161" spans="1:10">
      <c r="A161" s="154">
        <v>152</v>
      </c>
      <c r="B161" s="155"/>
      <c r="C161" s="155"/>
      <c r="D161" s="76"/>
      <c r="E161" s="156"/>
      <c r="F161" s="157"/>
      <c r="G161" s="155"/>
      <c r="H161" s="156"/>
      <c r="I161" s="19" t="str">
        <f t="shared" si="17"/>
        <v/>
      </c>
      <c r="J161" s="19" t="str">
        <f t="shared" si="18"/>
        <v/>
      </c>
    </row>
    <row r="162" spans="1:10">
      <c r="A162" s="154">
        <v>153</v>
      </c>
      <c r="B162" s="155"/>
      <c r="C162" s="155"/>
      <c r="D162" s="76"/>
      <c r="E162" s="156"/>
      <c r="F162" s="157"/>
      <c r="G162" s="155"/>
      <c r="H162" s="156"/>
      <c r="I162" s="19" t="str">
        <f t="shared" si="17"/>
        <v/>
      </c>
      <c r="J162" s="19" t="str">
        <f t="shared" si="18"/>
        <v/>
      </c>
    </row>
    <row r="163" spans="1:10">
      <c r="A163" s="154">
        <v>154</v>
      </c>
      <c r="B163" s="155"/>
      <c r="C163" s="155"/>
      <c r="D163" s="76"/>
      <c r="E163" s="156"/>
      <c r="F163" s="157"/>
      <c r="G163" s="155"/>
      <c r="H163" s="156"/>
      <c r="I163" s="19" t="str">
        <f t="shared" si="17"/>
        <v/>
      </c>
      <c r="J163" s="19" t="str">
        <f t="shared" si="18"/>
        <v/>
      </c>
    </row>
    <row r="164" spans="1:10">
      <c r="A164" s="154">
        <v>155</v>
      </c>
      <c r="B164" s="155"/>
      <c r="C164" s="155"/>
      <c r="D164" s="76"/>
      <c r="E164" s="156"/>
      <c r="F164" s="157"/>
      <c r="G164" s="155"/>
      <c r="H164" s="156"/>
      <c r="I164" s="19" t="str">
        <f t="shared" si="17"/>
        <v/>
      </c>
      <c r="J164" s="19" t="str">
        <f t="shared" si="18"/>
        <v/>
      </c>
    </row>
    <row r="165" spans="1:10">
      <c r="A165" s="154">
        <v>156</v>
      </c>
      <c r="B165" s="155"/>
      <c r="C165" s="155"/>
      <c r="D165" s="76"/>
      <c r="E165" s="156"/>
      <c r="F165" s="157"/>
      <c r="G165" s="155"/>
      <c r="H165" s="156"/>
      <c r="I165" s="19" t="str">
        <f t="shared" si="17"/>
        <v/>
      </c>
      <c r="J165" s="19" t="str">
        <f t="shared" si="18"/>
        <v/>
      </c>
    </row>
    <row r="166" spans="1:10">
      <c r="A166" s="154">
        <v>157</v>
      </c>
      <c r="B166" s="155"/>
      <c r="C166" s="155"/>
      <c r="D166" s="76"/>
      <c r="E166" s="156"/>
      <c r="F166" s="157"/>
      <c r="G166" s="155"/>
      <c r="H166" s="156"/>
      <c r="I166" s="19" t="str">
        <f t="shared" si="17"/>
        <v/>
      </c>
      <c r="J166" s="19" t="str">
        <f t="shared" si="18"/>
        <v/>
      </c>
    </row>
    <row r="167" spans="1:10">
      <c r="A167" s="154">
        <v>158</v>
      </c>
      <c r="B167" s="155"/>
      <c r="C167" s="155"/>
      <c r="D167" s="76"/>
      <c r="E167" s="156"/>
      <c r="F167" s="157"/>
      <c r="G167" s="155"/>
      <c r="H167" s="156"/>
      <c r="I167" s="19" t="str">
        <f t="shared" si="17"/>
        <v/>
      </c>
      <c r="J167" s="19" t="str">
        <f t="shared" si="18"/>
        <v/>
      </c>
    </row>
    <row r="168" spans="1:10">
      <c r="A168" s="154">
        <v>159</v>
      </c>
      <c r="B168" s="155"/>
      <c r="C168" s="155"/>
      <c r="D168" s="76"/>
      <c r="E168" s="156"/>
      <c r="F168" s="157"/>
      <c r="G168" s="155"/>
      <c r="H168" s="156"/>
      <c r="I168" s="19" t="str">
        <f t="shared" si="17"/>
        <v/>
      </c>
      <c r="J168" s="19" t="str">
        <f t="shared" si="18"/>
        <v/>
      </c>
    </row>
    <row r="169" spans="1:10">
      <c r="A169" s="154">
        <v>160</v>
      </c>
      <c r="B169" s="155"/>
      <c r="C169" s="155"/>
      <c r="D169" s="76"/>
      <c r="E169" s="156"/>
      <c r="F169" s="157"/>
      <c r="G169" s="155"/>
      <c r="H169" s="156"/>
      <c r="I169" s="19" t="str">
        <f t="shared" si="17"/>
        <v/>
      </c>
      <c r="J169" s="19" t="str">
        <f t="shared" si="18"/>
        <v/>
      </c>
    </row>
    <row r="170" spans="1:10">
      <c r="A170" s="154">
        <v>161</v>
      </c>
      <c r="B170" s="155"/>
      <c r="C170" s="155"/>
      <c r="D170" s="76"/>
      <c r="E170" s="156"/>
      <c r="F170" s="157"/>
      <c r="G170" s="155"/>
      <c r="H170" s="156"/>
      <c r="I170" s="19" t="str">
        <f t="shared" si="17"/>
        <v/>
      </c>
      <c r="J170" s="19" t="str">
        <f t="shared" si="18"/>
        <v/>
      </c>
    </row>
    <row r="171" spans="1:10">
      <c r="A171" s="154">
        <v>162</v>
      </c>
      <c r="B171" s="155"/>
      <c r="C171" s="155"/>
      <c r="D171" s="76"/>
      <c r="E171" s="156"/>
      <c r="F171" s="157"/>
      <c r="G171" s="155"/>
      <c r="H171" s="156"/>
      <c r="I171" s="19" t="str">
        <f t="shared" si="17"/>
        <v/>
      </c>
      <c r="J171" s="19" t="str">
        <f t="shared" si="18"/>
        <v/>
      </c>
    </row>
    <row r="172" spans="1:10">
      <c r="A172" s="154">
        <v>163</v>
      </c>
      <c r="B172" s="155"/>
      <c r="C172" s="155"/>
      <c r="D172" s="76"/>
      <c r="E172" s="156"/>
      <c r="F172" s="157"/>
      <c r="G172" s="155"/>
      <c r="H172" s="156"/>
      <c r="I172" s="19" t="str">
        <f t="shared" si="17"/>
        <v/>
      </c>
      <c r="J172" s="19" t="str">
        <f t="shared" si="18"/>
        <v/>
      </c>
    </row>
    <row r="173" spans="1:10">
      <c r="A173" s="154">
        <v>164</v>
      </c>
      <c r="B173" s="155"/>
      <c r="C173" s="155"/>
      <c r="D173" s="76"/>
      <c r="E173" s="156"/>
      <c r="F173" s="157"/>
      <c r="G173" s="155"/>
      <c r="H173" s="156"/>
      <c r="I173" s="19" t="str">
        <f t="shared" si="17"/>
        <v/>
      </c>
      <c r="J173" s="19" t="str">
        <f t="shared" si="18"/>
        <v/>
      </c>
    </row>
    <row r="174" spans="1:10">
      <c r="A174" s="154">
        <v>165</v>
      </c>
      <c r="B174" s="155"/>
      <c r="C174" s="155"/>
      <c r="D174" s="76"/>
      <c r="E174" s="156"/>
      <c r="F174" s="157"/>
      <c r="G174" s="155"/>
      <c r="H174" s="156"/>
      <c r="I174" s="19" t="str">
        <f t="shared" si="17"/>
        <v/>
      </c>
      <c r="J174" s="19" t="str">
        <f t="shared" si="18"/>
        <v/>
      </c>
    </row>
    <row r="175" spans="1:10">
      <c r="A175" s="154">
        <v>166</v>
      </c>
      <c r="B175" s="155"/>
      <c r="C175" s="155"/>
      <c r="D175" s="76"/>
      <c r="E175" s="156"/>
      <c r="F175" s="157"/>
      <c r="G175" s="155"/>
      <c r="H175" s="156"/>
      <c r="I175" s="19" t="str">
        <f t="shared" si="17"/>
        <v/>
      </c>
      <c r="J175" s="19" t="str">
        <f t="shared" si="18"/>
        <v/>
      </c>
    </row>
    <row r="176" spans="1:10">
      <c r="A176" s="154">
        <v>167</v>
      </c>
      <c r="B176" s="155"/>
      <c r="C176" s="155"/>
      <c r="D176" s="76"/>
      <c r="E176" s="156"/>
      <c r="F176" s="157"/>
      <c r="G176" s="155"/>
      <c r="H176" s="156"/>
      <c r="I176" s="19" t="str">
        <f t="shared" si="17"/>
        <v/>
      </c>
      <c r="J176" s="19" t="str">
        <f t="shared" si="18"/>
        <v/>
      </c>
    </row>
    <row r="177" spans="1:10">
      <c r="A177" s="154">
        <v>168</v>
      </c>
      <c r="B177" s="155"/>
      <c r="C177" s="155"/>
      <c r="D177" s="76"/>
      <c r="E177" s="156"/>
      <c r="F177" s="157"/>
      <c r="G177" s="155"/>
      <c r="H177" s="156"/>
      <c r="I177" s="19" t="str">
        <f t="shared" si="17"/>
        <v/>
      </c>
      <c r="J177" s="19" t="str">
        <f t="shared" si="18"/>
        <v/>
      </c>
    </row>
    <row r="178" spans="1:10">
      <c r="A178" s="154">
        <v>169</v>
      </c>
      <c r="B178" s="155"/>
      <c r="C178" s="155"/>
      <c r="D178" s="76"/>
      <c r="E178" s="156"/>
      <c r="F178" s="157"/>
      <c r="G178" s="155"/>
      <c r="H178" s="156"/>
      <c r="I178" s="19" t="str">
        <f t="shared" si="17"/>
        <v/>
      </c>
      <c r="J178" s="19" t="str">
        <f t="shared" si="18"/>
        <v/>
      </c>
    </row>
    <row r="179" spans="1:10">
      <c r="A179" s="154">
        <v>170</v>
      </c>
      <c r="B179" s="155"/>
      <c r="C179" s="155"/>
      <c r="D179" s="76"/>
      <c r="E179" s="156"/>
      <c r="F179" s="157"/>
      <c r="G179" s="155"/>
      <c r="H179" s="156"/>
      <c r="I179" s="19" t="str">
        <f t="shared" si="17"/>
        <v/>
      </c>
      <c r="J179" s="19" t="str">
        <f t="shared" si="18"/>
        <v/>
      </c>
    </row>
    <row r="180" spans="1:10">
      <c r="A180" s="154">
        <v>171</v>
      </c>
      <c r="B180" s="155"/>
      <c r="C180" s="155"/>
      <c r="D180" s="76"/>
      <c r="E180" s="156"/>
      <c r="F180" s="157"/>
      <c r="G180" s="155"/>
      <c r="H180" s="156"/>
      <c r="I180" s="19" t="str">
        <f t="shared" si="17"/>
        <v/>
      </c>
      <c r="J180" s="19" t="str">
        <f t="shared" si="18"/>
        <v/>
      </c>
    </row>
    <row r="181" spans="1:10">
      <c r="A181" s="154">
        <v>172</v>
      </c>
      <c r="B181" s="155"/>
      <c r="C181" s="155"/>
      <c r="D181" s="76"/>
      <c r="E181" s="156"/>
      <c r="F181" s="157"/>
      <c r="G181" s="155"/>
      <c r="H181" s="156"/>
      <c r="I181" s="19" t="str">
        <f t="shared" si="17"/>
        <v/>
      </c>
      <c r="J181" s="19" t="str">
        <f t="shared" si="18"/>
        <v/>
      </c>
    </row>
    <row r="182" spans="1:10">
      <c r="A182" s="154">
        <v>173</v>
      </c>
      <c r="B182" s="155"/>
      <c r="C182" s="155"/>
      <c r="D182" s="76"/>
      <c r="E182" s="156"/>
      <c r="F182" s="157"/>
      <c r="G182" s="155"/>
      <c r="H182" s="156"/>
      <c r="I182" s="19" t="str">
        <f t="shared" si="17"/>
        <v/>
      </c>
      <c r="J182" s="19" t="str">
        <f t="shared" si="18"/>
        <v/>
      </c>
    </row>
    <row r="183" spans="1:10">
      <c r="A183" s="154">
        <v>174</v>
      </c>
      <c r="B183" s="155"/>
      <c r="C183" s="155"/>
      <c r="D183" s="76"/>
      <c r="E183" s="156"/>
      <c r="F183" s="157"/>
      <c r="G183" s="155"/>
      <c r="H183" s="156"/>
      <c r="I183" s="19" t="str">
        <f t="shared" si="17"/>
        <v/>
      </c>
      <c r="J183" s="19" t="str">
        <f t="shared" si="18"/>
        <v/>
      </c>
    </row>
    <row r="184" spans="1:10">
      <c r="A184" s="154">
        <v>175</v>
      </c>
      <c r="B184" s="155"/>
      <c r="C184" s="155"/>
      <c r="D184" s="76"/>
      <c r="E184" s="156"/>
      <c r="F184" s="157"/>
      <c r="G184" s="155"/>
      <c r="H184" s="156"/>
      <c r="I184" s="19" t="str">
        <f t="shared" si="17"/>
        <v/>
      </c>
      <c r="J184" s="19" t="str">
        <f t="shared" si="18"/>
        <v/>
      </c>
    </row>
    <row r="185" spans="1:10">
      <c r="A185" s="154">
        <v>176</v>
      </c>
      <c r="B185" s="155"/>
      <c r="C185" s="155"/>
      <c r="D185" s="76"/>
      <c r="E185" s="156"/>
      <c r="F185" s="157"/>
      <c r="G185" s="155"/>
      <c r="H185" s="156"/>
      <c r="I185" s="19" t="str">
        <f t="shared" si="17"/>
        <v/>
      </c>
      <c r="J185" s="19" t="str">
        <f t="shared" si="18"/>
        <v/>
      </c>
    </row>
    <row r="186" spans="1:10">
      <c r="A186" s="154">
        <v>177</v>
      </c>
      <c r="B186" s="155"/>
      <c r="C186" s="155"/>
      <c r="D186" s="76"/>
      <c r="E186" s="156"/>
      <c r="F186" s="157"/>
      <c r="G186" s="155"/>
      <c r="H186" s="156"/>
      <c r="I186" s="19" t="str">
        <f t="shared" si="17"/>
        <v/>
      </c>
      <c r="J186" s="19" t="str">
        <f t="shared" si="18"/>
        <v/>
      </c>
    </row>
    <row r="187" spans="1:10">
      <c r="A187" s="154">
        <v>178</v>
      </c>
      <c r="B187" s="155"/>
      <c r="C187" s="155"/>
      <c r="D187" s="76"/>
      <c r="E187" s="156"/>
      <c r="F187" s="157"/>
      <c r="G187" s="155"/>
      <c r="H187" s="156"/>
      <c r="I187" s="19" t="str">
        <f t="shared" si="17"/>
        <v/>
      </c>
      <c r="J187" s="19" t="str">
        <f t="shared" si="18"/>
        <v/>
      </c>
    </row>
    <row r="188" spans="1:10">
      <c r="A188" s="154">
        <v>179</v>
      </c>
      <c r="B188" s="155"/>
      <c r="C188" s="155"/>
      <c r="D188" s="76"/>
      <c r="E188" s="156"/>
      <c r="F188" s="157"/>
      <c r="G188" s="155"/>
      <c r="H188" s="156"/>
      <c r="I188" s="19" t="str">
        <f t="shared" si="17"/>
        <v/>
      </c>
      <c r="J188" s="19" t="str">
        <f t="shared" si="18"/>
        <v/>
      </c>
    </row>
    <row r="189" spans="1:10">
      <c r="A189" s="154">
        <v>180</v>
      </c>
      <c r="B189" s="155"/>
      <c r="C189" s="155"/>
      <c r="D189" s="76"/>
      <c r="E189" s="156"/>
      <c r="F189" s="157"/>
      <c r="G189" s="155"/>
      <c r="H189" s="156"/>
      <c r="I189" s="19" t="str">
        <f t="shared" si="17"/>
        <v/>
      </c>
      <c r="J189" s="19" t="str">
        <f t="shared" si="18"/>
        <v/>
      </c>
    </row>
    <row r="190" spans="1:10">
      <c r="A190" s="154">
        <v>181</v>
      </c>
      <c r="B190" s="155"/>
      <c r="C190" s="155"/>
      <c r="D190" s="76"/>
      <c r="E190" s="156"/>
      <c r="F190" s="157"/>
      <c r="G190" s="155"/>
      <c r="H190" s="156"/>
      <c r="I190" s="19" t="str">
        <f t="shared" si="17"/>
        <v/>
      </c>
      <c r="J190" s="19" t="str">
        <f t="shared" si="18"/>
        <v/>
      </c>
    </row>
    <row r="191" spans="1:10">
      <c r="A191" s="154">
        <v>182</v>
      </c>
      <c r="B191" s="155"/>
      <c r="C191" s="155"/>
      <c r="D191" s="76"/>
      <c r="E191" s="156"/>
      <c r="F191" s="157"/>
      <c r="G191" s="155"/>
      <c r="H191" s="156"/>
      <c r="I191" s="19" t="str">
        <f t="shared" si="17"/>
        <v/>
      </c>
      <c r="J191" s="19" t="str">
        <f t="shared" si="18"/>
        <v/>
      </c>
    </row>
    <row r="192" spans="1:10">
      <c r="A192" s="154">
        <v>183</v>
      </c>
      <c r="B192" s="155"/>
      <c r="C192" s="155"/>
      <c r="D192" s="76"/>
      <c r="E192" s="156"/>
      <c r="F192" s="157"/>
      <c r="G192" s="155"/>
      <c r="H192" s="156"/>
      <c r="I192" s="19" t="str">
        <f t="shared" si="17"/>
        <v/>
      </c>
      <c r="J192" s="19" t="str">
        <f t="shared" si="18"/>
        <v/>
      </c>
    </row>
    <row r="193" spans="1:10">
      <c r="A193" s="154">
        <v>184</v>
      </c>
      <c r="B193" s="155"/>
      <c r="C193" s="155"/>
      <c r="D193" s="76"/>
      <c r="E193" s="156"/>
      <c r="F193" s="157"/>
      <c r="G193" s="155"/>
      <c r="H193" s="156"/>
      <c r="I193" s="19" t="str">
        <f t="shared" si="17"/>
        <v/>
      </c>
      <c r="J193" s="19" t="str">
        <f t="shared" si="18"/>
        <v/>
      </c>
    </row>
    <row r="194" spans="1:10">
      <c r="A194" s="154">
        <v>185</v>
      </c>
      <c r="B194" s="155"/>
      <c r="C194" s="155"/>
      <c r="D194" s="76"/>
      <c r="E194" s="156"/>
      <c r="F194" s="157"/>
      <c r="G194" s="155"/>
      <c r="H194" s="156"/>
      <c r="I194" s="19" t="str">
        <f t="shared" si="17"/>
        <v/>
      </c>
      <c r="J194" s="19" t="str">
        <f t="shared" si="18"/>
        <v/>
      </c>
    </row>
    <row r="195" spans="1:10">
      <c r="A195" s="154">
        <v>186</v>
      </c>
      <c r="B195" s="155"/>
      <c r="C195" s="155"/>
      <c r="D195" s="76"/>
      <c r="E195" s="156"/>
      <c r="F195" s="157"/>
      <c r="G195" s="155"/>
      <c r="H195" s="156"/>
      <c r="I195" s="19" t="str">
        <f t="shared" si="17"/>
        <v/>
      </c>
      <c r="J195" s="19" t="str">
        <f t="shared" si="18"/>
        <v/>
      </c>
    </row>
    <row r="196" spans="1:10">
      <c r="A196" s="154">
        <v>187</v>
      </c>
      <c r="B196" s="155"/>
      <c r="C196" s="155"/>
      <c r="D196" s="76"/>
      <c r="E196" s="156"/>
      <c r="F196" s="157"/>
      <c r="G196" s="155"/>
      <c r="H196" s="156"/>
      <c r="I196" s="19" t="str">
        <f t="shared" si="17"/>
        <v/>
      </c>
      <c r="J196" s="19" t="str">
        <f t="shared" si="18"/>
        <v/>
      </c>
    </row>
    <row r="197" spans="1:10">
      <c r="A197" s="154">
        <v>188</v>
      </c>
      <c r="B197" s="155"/>
      <c r="C197" s="155"/>
      <c r="D197" s="76"/>
      <c r="E197" s="156"/>
      <c r="F197" s="157"/>
      <c r="G197" s="155"/>
      <c r="H197" s="156"/>
      <c r="I197" s="19" t="str">
        <f t="shared" si="17"/>
        <v/>
      </c>
      <c r="J197" s="19" t="str">
        <f t="shared" si="18"/>
        <v/>
      </c>
    </row>
    <row r="198" spans="1:10">
      <c r="A198" s="154">
        <v>189</v>
      </c>
      <c r="B198" s="155"/>
      <c r="C198" s="155"/>
      <c r="D198" s="76"/>
      <c r="E198" s="156"/>
      <c r="F198" s="157"/>
      <c r="G198" s="155"/>
      <c r="H198" s="156"/>
      <c r="I198" s="19" t="str">
        <f t="shared" si="17"/>
        <v/>
      </c>
      <c r="J198" s="19" t="str">
        <f t="shared" si="18"/>
        <v/>
      </c>
    </row>
    <row r="199" spans="1:10">
      <c r="A199" s="154">
        <v>190</v>
      </c>
      <c r="B199" s="155"/>
      <c r="C199" s="155"/>
      <c r="D199" s="76"/>
      <c r="E199" s="156"/>
      <c r="F199" s="157"/>
      <c r="G199" s="155"/>
      <c r="H199" s="156"/>
      <c r="I199" s="19" t="str">
        <f t="shared" si="17"/>
        <v/>
      </c>
      <c r="J199" s="19" t="str">
        <f t="shared" si="18"/>
        <v/>
      </c>
    </row>
    <row r="200" spans="1:10">
      <c r="A200" s="154">
        <v>191</v>
      </c>
      <c r="B200" s="155"/>
      <c r="C200" s="155"/>
      <c r="D200" s="76"/>
      <c r="E200" s="156"/>
      <c r="F200" s="157"/>
      <c r="G200" s="155"/>
      <c r="H200" s="156"/>
      <c r="I200" s="19" t="str">
        <f t="shared" si="17"/>
        <v/>
      </c>
      <c r="J200" s="19" t="str">
        <f t="shared" si="18"/>
        <v/>
      </c>
    </row>
    <row r="201" spans="1:10">
      <c r="A201" s="154">
        <v>192</v>
      </c>
      <c r="B201" s="155"/>
      <c r="C201" s="155"/>
      <c r="D201" s="76"/>
      <c r="E201" s="156"/>
      <c r="F201" s="157"/>
      <c r="G201" s="155"/>
      <c r="H201" s="156"/>
      <c r="I201" s="19" t="str">
        <f t="shared" si="17"/>
        <v/>
      </c>
      <c r="J201" s="19" t="str">
        <f t="shared" si="18"/>
        <v/>
      </c>
    </row>
    <row r="202" spans="1:10">
      <c r="A202" s="154">
        <v>193</v>
      </c>
      <c r="B202" s="155"/>
      <c r="C202" s="155"/>
      <c r="D202" s="76"/>
      <c r="E202" s="156"/>
      <c r="F202" s="157"/>
      <c r="G202" s="155"/>
      <c r="H202" s="156"/>
      <c r="I202" s="19" t="str">
        <f t="shared" ref="I202:I259" si="19">IF(OR($B202="",$C202="",$D202="",$E202="",$F202&lt;an_initial,$F202&gt;an_final,$O202=FALSE),"",IF($H202="",CS_STR_RO_ALT*$G202/P202,CS_STR_RO_ALT*$H202))</f>
        <v/>
      </c>
      <c r="J202" s="19" t="str">
        <f t="shared" ref="J202:J259" si="20">IF(OR($B202="",$C202="",$D202="",$E202="",$F202="",$F202&gt;an_final,$O202=FALSE),"",IF($H202="",CS_STR_RO_ALT*$G202/P202,CS_STR_RO_ALT*$H202))</f>
        <v/>
      </c>
    </row>
    <row r="203" spans="1:10">
      <c r="A203" s="154">
        <v>194</v>
      </c>
      <c r="B203" s="155"/>
      <c r="C203" s="155"/>
      <c r="D203" s="76"/>
      <c r="E203" s="156"/>
      <c r="F203" s="157"/>
      <c r="G203" s="155"/>
      <c r="H203" s="156"/>
      <c r="I203" s="19" t="str">
        <f t="shared" si="19"/>
        <v/>
      </c>
      <c r="J203" s="19" t="str">
        <f t="shared" si="20"/>
        <v/>
      </c>
    </row>
    <row r="204" spans="1:10">
      <c r="A204" s="154">
        <v>195</v>
      </c>
      <c r="B204" s="155"/>
      <c r="C204" s="155"/>
      <c r="D204" s="76"/>
      <c r="E204" s="156"/>
      <c r="F204" s="157"/>
      <c r="G204" s="155"/>
      <c r="H204" s="156"/>
      <c r="I204" s="19" t="str">
        <f t="shared" si="19"/>
        <v/>
      </c>
      <c r="J204" s="19" t="str">
        <f t="shared" si="20"/>
        <v/>
      </c>
    </row>
    <row r="205" spans="1:10">
      <c r="A205" s="154">
        <v>196</v>
      </c>
      <c r="B205" s="155"/>
      <c r="C205" s="155"/>
      <c r="D205" s="76"/>
      <c r="E205" s="156"/>
      <c r="F205" s="157"/>
      <c r="G205" s="155"/>
      <c r="H205" s="156"/>
      <c r="I205" s="19" t="str">
        <f t="shared" si="19"/>
        <v/>
      </c>
      <c r="J205" s="19" t="str">
        <f t="shared" si="20"/>
        <v/>
      </c>
    </row>
    <row r="206" spans="1:10">
      <c r="A206" s="154">
        <v>197</v>
      </c>
      <c r="B206" s="155"/>
      <c r="C206" s="155"/>
      <c r="D206" s="76"/>
      <c r="E206" s="156"/>
      <c r="F206" s="157"/>
      <c r="G206" s="155"/>
      <c r="H206" s="156"/>
      <c r="I206" s="19" t="str">
        <f t="shared" si="19"/>
        <v/>
      </c>
      <c r="J206" s="19" t="str">
        <f t="shared" si="20"/>
        <v/>
      </c>
    </row>
    <row r="207" spans="1:10">
      <c r="A207" s="154">
        <v>198</v>
      </c>
      <c r="B207" s="155"/>
      <c r="C207" s="155"/>
      <c r="D207" s="76"/>
      <c r="E207" s="156"/>
      <c r="F207" s="157"/>
      <c r="G207" s="155"/>
      <c r="H207" s="156"/>
      <c r="I207" s="19" t="str">
        <f t="shared" si="19"/>
        <v/>
      </c>
      <c r="J207" s="19" t="str">
        <f t="shared" si="20"/>
        <v/>
      </c>
    </row>
    <row r="208" spans="1:10">
      <c r="A208" s="154">
        <v>199</v>
      </c>
      <c r="B208" s="155"/>
      <c r="C208" s="155"/>
      <c r="D208" s="76"/>
      <c r="E208" s="156"/>
      <c r="F208" s="157"/>
      <c r="G208" s="155"/>
      <c r="H208" s="156"/>
      <c r="I208" s="19" t="str">
        <f t="shared" si="19"/>
        <v/>
      </c>
      <c r="J208" s="19" t="str">
        <f t="shared" si="20"/>
        <v/>
      </c>
    </row>
    <row r="209" spans="1:10">
      <c r="A209" s="154">
        <v>200</v>
      </c>
      <c r="B209" s="155"/>
      <c r="C209" s="155"/>
      <c r="D209" s="76"/>
      <c r="E209" s="156"/>
      <c r="F209" s="157"/>
      <c r="G209" s="155"/>
      <c r="H209" s="156"/>
      <c r="I209" s="19" t="str">
        <f t="shared" si="19"/>
        <v/>
      </c>
      <c r="J209" s="19" t="str">
        <f t="shared" si="20"/>
        <v/>
      </c>
    </row>
    <row r="210" spans="1:10">
      <c r="A210" s="154">
        <v>201</v>
      </c>
      <c r="B210" s="155"/>
      <c r="C210" s="155"/>
      <c r="D210" s="76"/>
      <c r="E210" s="156"/>
      <c r="F210" s="157"/>
      <c r="G210" s="155"/>
      <c r="H210" s="156"/>
      <c r="I210" s="19" t="str">
        <f t="shared" si="19"/>
        <v/>
      </c>
      <c r="J210" s="19" t="str">
        <f t="shared" si="20"/>
        <v/>
      </c>
    </row>
    <row r="211" spans="1:10">
      <c r="A211" s="154">
        <v>202</v>
      </c>
      <c r="B211" s="155"/>
      <c r="C211" s="155"/>
      <c r="D211" s="76"/>
      <c r="E211" s="156"/>
      <c r="F211" s="157"/>
      <c r="G211" s="155"/>
      <c r="H211" s="156"/>
      <c r="I211" s="19" t="str">
        <f t="shared" si="19"/>
        <v/>
      </c>
      <c r="J211" s="19" t="str">
        <f t="shared" si="20"/>
        <v/>
      </c>
    </row>
    <row r="212" spans="1:10">
      <c r="A212" s="154">
        <v>203</v>
      </c>
      <c r="B212" s="155"/>
      <c r="C212" s="155"/>
      <c r="D212" s="76"/>
      <c r="E212" s="156"/>
      <c r="F212" s="157"/>
      <c r="G212" s="155"/>
      <c r="H212" s="156"/>
      <c r="I212" s="19" t="str">
        <f t="shared" si="19"/>
        <v/>
      </c>
      <c r="J212" s="19" t="str">
        <f t="shared" si="20"/>
        <v/>
      </c>
    </row>
    <row r="213" spans="1:10">
      <c r="A213" s="154">
        <v>204</v>
      </c>
      <c r="B213" s="155"/>
      <c r="C213" s="155"/>
      <c r="D213" s="76"/>
      <c r="E213" s="156"/>
      <c r="F213" s="157"/>
      <c r="G213" s="155"/>
      <c r="H213" s="156"/>
      <c r="I213" s="19" t="str">
        <f t="shared" si="19"/>
        <v/>
      </c>
      <c r="J213" s="19" t="str">
        <f t="shared" si="20"/>
        <v/>
      </c>
    </row>
    <row r="214" spans="1:10">
      <c r="A214" s="154">
        <v>205</v>
      </c>
      <c r="B214" s="155"/>
      <c r="C214" s="155"/>
      <c r="D214" s="76"/>
      <c r="E214" s="156"/>
      <c r="F214" s="157"/>
      <c r="G214" s="155"/>
      <c r="H214" s="156"/>
      <c r="I214" s="19" t="str">
        <f t="shared" si="19"/>
        <v/>
      </c>
      <c r="J214" s="19" t="str">
        <f t="shared" si="20"/>
        <v/>
      </c>
    </row>
    <row r="215" spans="1:10">
      <c r="A215" s="154">
        <v>206</v>
      </c>
      <c r="B215" s="155"/>
      <c r="C215" s="155"/>
      <c r="D215" s="76"/>
      <c r="E215" s="156"/>
      <c r="F215" s="157"/>
      <c r="G215" s="155"/>
      <c r="H215" s="156"/>
      <c r="I215" s="19" t="str">
        <f t="shared" si="19"/>
        <v/>
      </c>
      <c r="J215" s="19" t="str">
        <f t="shared" si="20"/>
        <v/>
      </c>
    </row>
    <row r="216" spans="1:10">
      <c r="A216" s="154">
        <v>207</v>
      </c>
      <c r="B216" s="155"/>
      <c r="C216" s="155"/>
      <c r="D216" s="76"/>
      <c r="E216" s="156"/>
      <c r="F216" s="157"/>
      <c r="G216" s="155"/>
      <c r="H216" s="156"/>
      <c r="I216" s="19" t="str">
        <f t="shared" si="19"/>
        <v/>
      </c>
      <c r="J216" s="19" t="str">
        <f t="shared" si="20"/>
        <v/>
      </c>
    </row>
    <row r="217" spans="1:10">
      <c r="A217" s="154">
        <v>208</v>
      </c>
      <c r="B217" s="155"/>
      <c r="C217" s="155"/>
      <c r="D217" s="76"/>
      <c r="E217" s="156"/>
      <c r="F217" s="157"/>
      <c r="G217" s="155"/>
      <c r="H217" s="156"/>
      <c r="I217" s="19" t="str">
        <f t="shared" si="19"/>
        <v/>
      </c>
      <c r="J217" s="19" t="str">
        <f t="shared" si="20"/>
        <v/>
      </c>
    </row>
    <row r="218" spans="1:10">
      <c r="A218" s="154">
        <v>209</v>
      </c>
      <c r="B218" s="155"/>
      <c r="C218" s="155"/>
      <c r="D218" s="76"/>
      <c r="E218" s="156"/>
      <c r="F218" s="157"/>
      <c r="G218" s="155"/>
      <c r="H218" s="156"/>
      <c r="I218" s="19" t="str">
        <f t="shared" si="19"/>
        <v/>
      </c>
      <c r="J218" s="19" t="str">
        <f t="shared" si="20"/>
        <v/>
      </c>
    </row>
    <row r="219" spans="1:10">
      <c r="A219" s="154">
        <v>210</v>
      </c>
      <c r="B219" s="155"/>
      <c r="C219" s="155"/>
      <c r="D219" s="76"/>
      <c r="E219" s="156"/>
      <c r="F219" s="157"/>
      <c r="G219" s="155"/>
      <c r="H219" s="156"/>
      <c r="I219" s="19" t="str">
        <f t="shared" si="19"/>
        <v/>
      </c>
      <c r="J219" s="19" t="str">
        <f t="shared" si="20"/>
        <v/>
      </c>
    </row>
    <row r="220" spans="1:10">
      <c r="A220" s="154">
        <v>211</v>
      </c>
      <c r="B220" s="155"/>
      <c r="C220" s="155"/>
      <c r="D220" s="76"/>
      <c r="E220" s="156"/>
      <c r="F220" s="157"/>
      <c r="G220" s="155"/>
      <c r="H220" s="156"/>
      <c r="I220" s="19" t="str">
        <f t="shared" si="19"/>
        <v/>
      </c>
      <c r="J220" s="19" t="str">
        <f t="shared" si="20"/>
        <v/>
      </c>
    </row>
    <row r="221" spans="1:10">
      <c r="A221" s="154">
        <v>212</v>
      </c>
      <c r="B221" s="155"/>
      <c r="C221" s="155"/>
      <c r="D221" s="76"/>
      <c r="E221" s="156"/>
      <c r="F221" s="157"/>
      <c r="G221" s="155"/>
      <c r="H221" s="156"/>
      <c r="I221" s="19" t="str">
        <f t="shared" si="19"/>
        <v/>
      </c>
      <c r="J221" s="19" t="str">
        <f t="shared" si="20"/>
        <v/>
      </c>
    </row>
    <row r="222" spans="1:10">
      <c r="A222" s="154">
        <v>213</v>
      </c>
      <c r="B222" s="155"/>
      <c r="C222" s="155"/>
      <c r="D222" s="76"/>
      <c r="E222" s="156"/>
      <c r="F222" s="157"/>
      <c r="G222" s="155"/>
      <c r="H222" s="156"/>
      <c r="I222" s="19" t="str">
        <f t="shared" si="19"/>
        <v/>
      </c>
      <c r="J222" s="19" t="str">
        <f t="shared" si="20"/>
        <v/>
      </c>
    </row>
    <row r="223" spans="1:10">
      <c r="A223" s="154">
        <v>214</v>
      </c>
      <c r="B223" s="155"/>
      <c r="C223" s="155"/>
      <c r="D223" s="76"/>
      <c r="E223" s="156"/>
      <c r="F223" s="157"/>
      <c r="G223" s="155"/>
      <c r="H223" s="156"/>
      <c r="I223" s="19" t="str">
        <f t="shared" si="19"/>
        <v/>
      </c>
      <c r="J223" s="19" t="str">
        <f t="shared" si="20"/>
        <v/>
      </c>
    </row>
    <row r="224" spans="1:10">
      <c r="A224" s="154">
        <v>215</v>
      </c>
      <c r="B224" s="155"/>
      <c r="C224" s="155"/>
      <c r="D224" s="76"/>
      <c r="E224" s="156"/>
      <c r="F224" s="157"/>
      <c r="G224" s="155"/>
      <c r="H224" s="156"/>
      <c r="I224" s="19" t="str">
        <f t="shared" si="19"/>
        <v/>
      </c>
      <c r="J224" s="19" t="str">
        <f t="shared" si="20"/>
        <v/>
      </c>
    </row>
    <row r="225" spans="1:10">
      <c r="A225" s="154">
        <v>216</v>
      </c>
      <c r="B225" s="155"/>
      <c r="C225" s="155"/>
      <c r="D225" s="76"/>
      <c r="E225" s="156"/>
      <c r="F225" s="157"/>
      <c r="G225" s="155"/>
      <c r="H225" s="156"/>
      <c r="I225" s="19" t="str">
        <f t="shared" si="19"/>
        <v/>
      </c>
      <c r="J225" s="19" t="str">
        <f t="shared" si="20"/>
        <v/>
      </c>
    </row>
    <row r="226" spans="1:10">
      <c r="A226" s="154">
        <v>217</v>
      </c>
      <c r="B226" s="155"/>
      <c r="C226" s="155"/>
      <c r="D226" s="76"/>
      <c r="E226" s="156"/>
      <c r="F226" s="157"/>
      <c r="G226" s="155"/>
      <c r="H226" s="156"/>
      <c r="I226" s="19" t="str">
        <f t="shared" si="19"/>
        <v/>
      </c>
      <c r="J226" s="19" t="str">
        <f t="shared" si="20"/>
        <v/>
      </c>
    </row>
    <row r="227" spans="1:10">
      <c r="A227" s="154">
        <v>218</v>
      </c>
      <c r="B227" s="155"/>
      <c r="C227" s="155"/>
      <c r="D227" s="76"/>
      <c r="E227" s="156"/>
      <c r="F227" s="157"/>
      <c r="G227" s="155"/>
      <c r="H227" s="156"/>
      <c r="I227" s="19" t="str">
        <f t="shared" si="19"/>
        <v/>
      </c>
      <c r="J227" s="19" t="str">
        <f t="shared" si="20"/>
        <v/>
      </c>
    </row>
    <row r="228" spans="1:10">
      <c r="A228" s="154">
        <v>219</v>
      </c>
      <c r="B228" s="155"/>
      <c r="C228" s="155"/>
      <c r="D228" s="76"/>
      <c r="E228" s="156"/>
      <c r="F228" s="157"/>
      <c r="G228" s="155"/>
      <c r="H228" s="156"/>
      <c r="I228" s="19" t="str">
        <f t="shared" si="19"/>
        <v/>
      </c>
      <c r="J228" s="19" t="str">
        <f t="shared" si="20"/>
        <v/>
      </c>
    </row>
    <row r="229" spans="1:10">
      <c r="A229" s="154">
        <v>220</v>
      </c>
      <c r="B229" s="155"/>
      <c r="C229" s="155"/>
      <c r="D229" s="76"/>
      <c r="E229" s="156"/>
      <c r="F229" s="157"/>
      <c r="G229" s="155"/>
      <c r="H229" s="156"/>
      <c r="I229" s="19" t="str">
        <f t="shared" si="19"/>
        <v/>
      </c>
      <c r="J229" s="19" t="str">
        <f t="shared" si="20"/>
        <v/>
      </c>
    </row>
    <row r="230" spans="1:10">
      <c r="A230" s="154">
        <v>221</v>
      </c>
      <c r="B230" s="155"/>
      <c r="C230" s="155"/>
      <c r="D230" s="76"/>
      <c r="E230" s="156"/>
      <c r="F230" s="157"/>
      <c r="G230" s="155"/>
      <c r="H230" s="156"/>
      <c r="I230" s="19" t="str">
        <f t="shared" si="19"/>
        <v/>
      </c>
      <c r="J230" s="19" t="str">
        <f t="shared" si="20"/>
        <v/>
      </c>
    </row>
    <row r="231" spans="1:10">
      <c r="A231" s="154">
        <v>222</v>
      </c>
      <c r="B231" s="155"/>
      <c r="C231" s="155"/>
      <c r="D231" s="76"/>
      <c r="E231" s="156"/>
      <c r="F231" s="157"/>
      <c r="G231" s="155"/>
      <c r="H231" s="156"/>
      <c r="I231" s="19" t="str">
        <f t="shared" si="19"/>
        <v/>
      </c>
      <c r="J231" s="19" t="str">
        <f t="shared" si="20"/>
        <v/>
      </c>
    </row>
    <row r="232" spans="1:10">
      <c r="A232" s="154">
        <v>223</v>
      </c>
      <c r="B232" s="155"/>
      <c r="C232" s="155"/>
      <c r="D232" s="76"/>
      <c r="E232" s="156"/>
      <c r="F232" s="157"/>
      <c r="G232" s="155"/>
      <c r="H232" s="156"/>
      <c r="I232" s="19" t="str">
        <f t="shared" si="19"/>
        <v/>
      </c>
      <c r="J232" s="19" t="str">
        <f t="shared" si="20"/>
        <v/>
      </c>
    </row>
    <row r="233" spans="1:10">
      <c r="A233" s="154">
        <v>224</v>
      </c>
      <c r="B233" s="155"/>
      <c r="C233" s="155"/>
      <c r="D233" s="76"/>
      <c r="E233" s="156"/>
      <c r="F233" s="157"/>
      <c r="G233" s="155"/>
      <c r="H233" s="156"/>
      <c r="I233" s="19" t="str">
        <f t="shared" si="19"/>
        <v/>
      </c>
      <c r="J233" s="19" t="str">
        <f t="shared" si="20"/>
        <v/>
      </c>
    </row>
    <row r="234" spans="1:10">
      <c r="A234" s="154">
        <v>225</v>
      </c>
      <c r="B234" s="155"/>
      <c r="C234" s="155"/>
      <c r="D234" s="76"/>
      <c r="E234" s="156"/>
      <c r="F234" s="157"/>
      <c r="G234" s="155"/>
      <c r="H234" s="156"/>
      <c r="I234" s="19" t="str">
        <f t="shared" si="19"/>
        <v/>
      </c>
      <c r="J234" s="19" t="str">
        <f t="shared" si="20"/>
        <v/>
      </c>
    </row>
    <row r="235" spans="1:10">
      <c r="A235" s="154">
        <v>226</v>
      </c>
      <c r="B235" s="155"/>
      <c r="C235" s="155"/>
      <c r="D235" s="76"/>
      <c r="E235" s="156"/>
      <c r="F235" s="157"/>
      <c r="G235" s="155"/>
      <c r="H235" s="156"/>
      <c r="I235" s="19" t="str">
        <f t="shared" si="19"/>
        <v/>
      </c>
      <c r="J235" s="19" t="str">
        <f t="shared" si="20"/>
        <v/>
      </c>
    </row>
    <row r="236" spans="1:10">
      <c r="A236" s="154">
        <v>227</v>
      </c>
      <c r="B236" s="155"/>
      <c r="C236" s="155"/>
      <c r="D236" s="76"/>
      <c r="E236" s="156"/>
      <c r="F236" s="157"/>
      <c r="G236" s="155"/>
      <c r="H236" s="156"/>
      <c r="I236" s="19" t="str">
        <f t="shared" si="19"/>
        <v/>
      </c>
      <c r="J236" s="19" t="str">
        <f t="shared" si="20"/>
        <v/>
      </c>
    </row>
    <row r="237" spans="1:10">
      <c r="A237" s="154">
        <v>228</v>
      </c>
      <c r="B237" s="155"/>
      <c r="C237" s="155"/>
      <c r="D237" s="76"/>
      <c r="E237" s="156"/>
      <c r="F237" s="157"/>
      <c r="G237" s="155"/>
      <c r="H237" s="156"/>
      <c r="I237" s="19" t="str">
        <f t="shared" si="19"/>
        <v/>
      </c>
      <c r="J237" s="19" t="str">
        <f t="shared" si="20"/>
        <v/>
      </c>
    </row>
    <row r="238" spans="1:10">
      <c r="A238" s="154">
        <v>229</v>
      </c>
      <c r="B238" s="155"/>
      <c r="C238" s="155"/>
      <c r="D238" s="76"/>
      <c r="E238" s="156"/>
      <c r="F238" s="157"/>
      <c r="G238" s="155"/>
      <c r="H238" s="156"/>
      <c r="I238" s="19" t="str">
        <f t="shared" si="19"/>
        <v/>
      </c>
      <c r="J238" s="19" t="str">
        <f t="shared" si="20"/>
        <v/>
      </c>
    </row>
    <row r="239" spans="1:10">
      <c r="A239" s="154">
        <v>230</v>
      </c>
      <c r="B239" s="155"/>
      <c r="C239" s="155"/>
      <c r="D239" s="76"/>
      <c r="E239" s="156"/>
      <c r="F239" s="157"/>
      <c r="G239" s="155"/>
      <c r="H239" s="156"/>
      <c r="I239" s="19" t="str">
        <f t="shared" si="19"/>
        <v/>
      </c>
      <c r="J239" s="19" t="str">
        <f t="shared" si="20"/>
        <v/>
      </c>
    </row>
    <row r="240" spans="1:10">
      <c r="A240" s="154">
        <v>231</v>
      </c>
      <c r="B240" s="155"/>
      <c r="C240" s="155"/>
      <c r="D240" s="76"/>
      <c r="E240" s="156"/>
      <c r="F240" s="157"/>
      <c r="G240" s="155"/>
      <c r="H240" s="156"/>
      <c r="I240" s="19" t="str">
        <f t="shared" si="19"/>
        <v/>
      </c>
      <c r="J240" s="19" t="str">
        <f t="shared" si="20"/>
        <v/>
      </c>
    </row>
    <row r="241" spans="1:10">
      <c r="A241" s="154">
        <v>232</v>
      </c>
      <c r="B241" s="155"/>
      <c r="C241" s="155"/>
      <c r="D241" s="76"/>
      <c r="E241" s="156"/>
      <c r="F241" s="157"/>
      <c r="G241" s="155"/>
      <c r="H241" s="156"/>
      <c r="I241" s="19" t="str">
        <f t="shared" si="19"/>
        <v/>
      </c>
      <c r="J241" s="19" t="str">
        <f t="shared" si="20"/>
        <v/>
      </c>
    </row>
    <row r="242" spans="1:10">
      <c r="A242" s="154">
        <v>233</v>
      </c>
      <c r="B242" s="155"/>
      <c r="C242" s="155"/>
      <c r="D242" s="76"/>
      <c r="E242" s="156"/>
      <c r="F242" s="157"/>
      <c r="G242" s="155"/>
      <c r="H242" s="156"/>
      <c r="I242" s="19" t="str">
        <f t="shared" si="19"/>
        <v/>
      </c>
      <c r="J242" s="19" t="str">
        <f t="shared" si="20"/>
        <v/>
      </c>
    </row>
    <row r="243" spans="1:10">
      <c r="A243" s="154">
        <v>234</v>
      </c>
      <c r="B243" s="155"/>
      <c r="C243" s="155"/>
      <c r="D243" s="76"/>
      <c r="E243" s="156"/>
      <c r="F243" s="157"/>
      <c r="G243" s="155"/>
      <c r="H243" s="156"/>
      <c r="I243" s="19" t="str">
        <f t="shared" si="19"/>
        <v/>
      </c>
      <c r="J243" s="19" t="str">
        <f t="shared" si="20"/>
        <v/>
      </c>
    </row>
    <row r="244" spans="1:10">
      <c r="A244" s="154">
        <v>235</v>
      </c>
      <c r="B244" s="155"/>
      <c r="C244" s="155"/>
      <c r="D244" s="76"/>
      <c r="E244" s="156"/>
      <c r="F244" s="157"/>
      <c r="G244" s="155"/>
      <c r="H244" s="156"/>
      <c r="I244" s="19" t="str">
        <f t="shared" si="19"/>
        <v/>
      </c>
      <c r="J244" s="19" t="str">
        <f t="shared" si="20"/>
        <v/>
      </c>
    </row>
    <row r="245" spans="1:10">
      <c r="A245" s="154">
        <v>236</v>
      </c>
      <c r="B245" s="155"/>
      <c r="C245" s="155"/>
      <c r="D245" s="76"/>
      <c r="E245" s="156"/>
      <c r="F245" s="157"/>
      <c r="G245" s="155"/>
      <c r="H245" s="156"/>
      <c r="I245" s="19" t="str">
        <f t="shared" si="19"/>
        <v/>
      </c>
      <c r="J245" s="19" t="str">
        <f t="shared" si="20"/>
        <v/>
      </c>
    </row>
    <row r="246" spans="1:10">
      <c r="A246" s="154">
        <v>237</v>
      </c>
      <c r="B246" s="155"/>
      <c r="C246" s="155"/>
      <c r="D246" s="76"/>
      <c r="E246" s="156"/>
      <c r="F246" s="157"/>
      <c r="G246" s="155"/>
      <c r="H246" s="156"/>
      <c r="I246" s="19" t="str">
        <f t="shared" si="19"/>
        <v/>
      </c>
      <c r="J246" s="19" t="str">
        <f t="shared" si="20"/>
        <v/>
      </c>
    </row>
    <row r="247" spans="1:10">
      <c r="A247" s="154">
        <v>238</v>
      </c>
      <c r="B247" s="155"/>
      <c r="C247" s="155"/>
      <c r="D247" s="76"/>
      <c r="E247" s="156"/>
      <c r="F247" s="157"/>
      <c r="G247" s="155"/>
      <c r="H247" s="156"/>
      <c r="I247" s="19" t="str">
        <f t="shared" si="19"/>
        <v/>
      </c>
      <c r="J247" s="19" t="str">
        <f t="shared" si="20"/>
        <v/>
      </c>
    </row>
    <row r="248" spans="1:10">
      <c r="A248" s="154">
        <v>239</v>
      </c>
      <c r="B248" s="155"/>
      <c r="C248" s="155"/>
      <c r="D248" s="76"/>
      <c r="E248" s="156"/>
      <c r="F248" s="157"/>
      <c r="G248" s="155"/>
      <c r="H248" s="156"/>
      <c r="I248" s="19" t="str">
        <f t="shared" si="19"/>
        <v/>
      </c>
      <c r="J248" s="19" t="str">
        <f t="shared" si="20"/>
        <v/>
      </c>
    </row>
    <row r="249" spans="1:10">
      <c r="A249" s="154">
        <v>240</v>
      </c>
      <c r="B249" s="155"/>
      <c r="C249" s="155"/>
      <c r="D249" s="76"/>
      <c r="E249" s="156"/>
      <c r="F249" s="157"/>
      <c r="G249" s="155"/>
      <c r="H249" s="156"/>
      <c r="I249" s="19" t="str">
        <f t="shared" si="19"/>
        <v/>
      </c>
      <c r="J249" s="19" t="str">
        <f t="shared" si="20"/>
        <v/>
      </c>
    </row>
    <row r="250" spans="1:10">
      <c r="A250" s="154">
        <v>241</v>
      </c>
      <c r="B250" s="155"/>
      <c r="C250" s="155"/>
      <c r="D250" s="76"/>
      <c r="E250" s="156"/>
      <c r="F250" s="157"/>
      <c r="G250" s="155"/>
      <c r="H250" s="156"/>
      <c r="I250" s="19" t="str">
        <f t="shared" si="19"/>
        <v/>
      </c>
      <c r="J250" s="19" t="str">
        <f t="shared" si="20"/>
        <v/>
      </c>
    </row>
    <row r="251" spans="1:10">
      <c r="A251" s="154">
        <v>242</v>
      </c>
      <c r="B251" s="155"/>
      <c r="C251" s="155"/>
      <c r="D251" s="76"/>
      <c r="E251" s="156"/>
      <c r="F251" s="157"/>
      <c r="G251" s="155"/>
      <c r="H251" s="156"/>
      <c r="I251" s="19" t="str">
        <f t="shared" si="19"/>
        <v/>
      </c>
      <c r="J251" s="19" t="str">
        <f t="shared" si="20"/>
        <v/>
      </c>
    </row>
    <row r="252" spans="1:10">
      <c r="A252" s="154">
        <v>243</v>
      </c>
      <c r="B252" s="155"/>
      <c r="C252" s="155"/>
      <c r="D252" s="76"/>
      <c r="E252" s="156"/>
      <c r="F252" s="157"/>
      <c r="G252" s="155"/>
      <c r="H252" s="156"/>
      <c r="I252" s="19" t="str">
        <f t="shared" si="19"/>
        <v/>
      </c>
      <c r="J252" s="19" t="str">
        <f t="shared" si="20"/>
        <v/>
      </c>
    </row>
    <row r="253" spans="1:10">
      <c r="A253" s="154">
        <v>244</v>
      </c>
      <c r="B253" s="155"/>
      <c r="C253" s="155"/>
      <c r="D253" s="76"/>
      <c r="E253" s="156"/>
      <c r="F253" s="157"/>
      <c r="G253" s="155"/>
      <c r="H253" s="156"/>
      <c r="I253" s="19" t="str">
        <f t="shared" si="19"/>
        <v/>
      </c>
      <c r="J253" s="19" t="str">
        <f t="shared" si="20"/>
        <v/>
      </c>
    </row>
    <row r="254" spans="1:10">
      <c r="A254" s="154">
        <v>245</v>
      </c>
      <c r="B254" s="155"/>
      <c r="C254" s="155"/>
      <c r="D254" s="76"/>
      <c r="E254" s="156"/>
      <c r="F254" s="157"/>
      <c r="G254" s="155"/>
      <c r="H254" s="156"/>
      <c r="I254" s="19" t="str">
        <f t="shared" si="19"/>
        <v/>
      </c>
      <c r="J254" s="19" t="str">
        <f t="shared" si="20"/>
        <v/>
      </c>
    </row>
    <row r="255" spans="1:10">
      <c r="A255" s="154">
        <v>246</v>
      </c>
      <c r="B255" s="155"/>
      <c r="C255" s="155"/>
      <c r="D255" s="76"/>
      <c r="E255" s="156"/>
      <c r="F255" s="157"/>
      <c r="G255" s="155"/>
      <c r="H255" s="156"/>
      <c r="I255" s="19" t="str">
        <f t="shared" si="19"/>
        <v/>
      </c>
      <c r="J255" s="19" t="str">
        <f t="shared" si="20"/>
        <v/>
      </c>
    </row>
    <row r="256" spans="1:10">
      <c r="A256" s="154">
        <v>247</v>
      </c>
      <c r="B256" s="155"/>
      <c r="C256" s="155"/>
      <c r="D256" s="76"/>
      <c r="E256" s="156"/>
      <c r="F256" s="157"/>
      <c r="G256" s="155"/>
      <c r="H256" s="156"/>
      <c r="I256" s="19" t="str">
        <f t="shared" si="19"/>
        <v/>
      </c>
      <c r="J256" s="19" t="str">
        <f t="shared" si="20"/>
        <v/>
      </c>
    </row>
    <row r="257" spans="1:10">
      <c r="A257" s="154">
        <v>248</v>
      </c>
      <c r="B257" s="155"/>
      <c r="C257" s="155"/>
      <c r="D257" s="76"/>
      <c r="E257" s="156"/>
      <c r="F257" s="157"/>
      <c r="G257" s="155"/>
      <c r="H257" s="156"/>
      <c r="I257" s="19" t="str">
        <f t="shared" si="19"/>
        <v/>
      </c>
      <c r="J257" s="19" t="str">
        <f t="shared" si="20"/>
        <v/>
      </c>
    </row>
    <row r="258" spans="1:10">
      <c r="A258" s="154">
        <v>249</v>
      </c>
      <c r="B258" s="155"/>
      <c r="C258" s="155"/>
      <c r="D258" s="76"/>
      <c r="E258" s="156"/>
      <c r="F258" s="157"/>
      <c r="G258" s="155"/>
      <c r="H258" s="156"/>
      <c r="I258" s="19" t="str">
        <f t="shared" si="19"/>
        <v/>
      </c>
      <c r="J258" s="19" t="str">
        <f t="shared" si="20"/>
        <v/>
      </c>
    </row>
    <row r="259" spans="1:10">
      <c r="A259" s="154">
        <v>250</v>
      </c>
      <c r="B259" s="155"/>
      <c r="C259" s="155"/>
      <c r="D259" s="76"/>
      <c r="E259" s="156"/>
      <c r="F259" s="157"/>
      <c r="G259" s="155"/>
      <c r="H259" s="156"/>
      <c r="I259" s="19" t="str">
        <f t="shared" si="19"/>
        <v/>
      </c>
      <c r="J259" s="19"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&amp;LConfirm existenţa lucrărilorDirector de departament&amp;RCandidat</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A1:P259"/>
  <sheetViews>
    <sheetView workbookViewId="0">
      <selection activeCell="B10" sqref="B10:G12"/>
    </sheetView>
  </sheetViews>
  <sheetFormatPr defaultRowHeight="15.75"/>
  <cols>
    <col min="1" max="1" width="5.7109375" style="71" customWidth="1"/>
    <col min="2" max="3" width="35.7109375" style="75" customWidth="1"/>
    <col min="4" max="4" width="23" style="75" customWidth="1"/>
    <col min="5" max="5" width="18.7109375" style="328" customWidth="1"/>
    <col min="6" max="6" width="10.7109375" style="80" customWidth="1"/>
    <col min="7" max="7" width="10.7109375" style="75" customWidth="1"/>
    <col min="8" max="8" width="14.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0" t="s">
        <v>675</v>
      </c>
      <c r="B5" s="460"/>
      <c r="C5" s="460"/>
      <c r="D5" s="460"/>
      <c r="E5" s="460"/>
      <c r="F5" s="460"/>
      <c r="G5" s="460"/>
      <c r="H5" s="460"/>
      <c r="I5" s="460"/>
      <c r="J5" s="239"/>
      <c r="K5" s="239"/>
      <c r="L5" s="239"/>
      <c r="M5" s="239"/>
      <c r="N5" s="75"/>
    </row>
    <row r="6" spans="1:16" ht="13.5" customHeight="1">
      <c r="E6" s="75"/>
      <c r="F6" s="75"/>
      <c r="H6" s="75"/>
      <c r="I6" s="339"/>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6.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77"/>
      <c r="H9" s="78"/>
      <c r="I9" s="158">
        <f t="shared" ref="I9:N9" si="0">SUMIF(I10:I108,"&gt;0")</f>
        <v>0</v>
      </c>
      <c r="J9" s="158">
        <f t="shared" si="0"/>
        <v>0</v>
      </c>
      <c r="K9" s="4">
        <f t="shared" si="0"/>
        <v>0</v>
      </c>
      <c r="L9" s="4">
        <f t="shared" si="0"/>
        <v>0</v>
      </c>
      <c r="M9" s="4">
        <f t="shared" si="0"/>
        <v>0</v>
      </c>
      <c r="N9" s="4">
        <f t="shared" si="0"/>
        <v>0</v>
      </c>
      <c r="O9" s="336"/>
    </row>
    <row r="10" spans="1:16">
      <c r="A10" s="48">
        <v>1</v>
      </c>
      <c r="B10" s="8"/>
      <c r="C10" s="8"/>
      <c r="D10" s="8"/>
      <c r="E10" s="5"/>
      <c r="F10" s="232"/>
      <c r="G10" s="232"/>
      <c r="H10" s="232"/>
      <c r="I10" s="19" t="str">
        <f t="shared" ref="I10:I73" si="1">IF(OR($B10="",$C10="",$D10="",$E10="",$F10&lt;an_initial,$F10&gt;an_final,$O10=FALSE),"",IF($H10="",CS_STR_A2*$G10/P10,CS_STR_A2*$H10))</f>
        <v/>
      </c>
      <c r="J10" s="19" t="str">
        <f t="shared" ref="J10:J73" si="2">IF(OR($B10="",$C10="",$D10="",$E10="",$F10="",$F10&gt;an_final,$O10=FALSE),"",IF($H10="",CS_STR_A2*$G10/P10,CS_STR_A2*$H10))</f>
        <v/>
      </c>
      <c r="K10" s="69" t="str">
        <f t="shared" ref="K10:K73" si="3">IF(OR($B10="",$C10="",$D10="",$E10="",$F10="",$F10&gt;an_final,$O10=FALSE),"",IF($F10&gt;=an_initial,1,""))</f>
        <v/>
      </c>
      <c r="L10" s="69" t="str">
        <f t="shared" ref="L10:L73" si="4">IF(OR($B10="",$C10="",$D10="",$E10="",$F10="",$F10&gt;an_final,$O10=FALSE),"",1)</f>
        <v/>
      </c>
      <c r="M10" s="417" t="str">
        <f t="shared" ref="M10:M73" si="5">IF(OR($B10="",$C10="",$D10="",$E10="",$F10="",$F10&gt;an_final,$O10=FALSE),"",IF($H10="",$G10/P10,$H10))</f>
        <v/>
      </c>
      <c r="N10" s="69" t="str">
        <f t="shared" ref="N10:N73" si="6">IF(OR($B10="",$C10="",$D10="",$E10="",$F10="",$F10&lt;an_initial,$F10&gt;an_final,$O10=FALSE),"",IF($H10="",$G10/P10,$H10))</f>
        <v/>
      </c>
      <c r="O10" s="390" t="b">
        <f t="shared" ref="O10:O73" si="7">IF(nume_candidat="",FALSE,ISNUMBER(SEARCH(nume_candidat,$B10)))</f>
        <v>0</v>
      </c>
      <c r="P10" s="391">
        <f t="shared" ref="P10:P73" si="8">LEN(B10)-LEN(SUBSTITUTE(B10,",",""))+1</f>
        <v>1</v>
      </c>
    </row>
    <row r="11" spans="1:16">
      <c r="A11" s="48">
        <v>2</v>
      </c>
      <c r="B11" s="8"/>
      <c r="C11" s="8"/>
      <c r="D11" s="8"/>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8"/>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48">
        <v>5</v>
      </c>
      <c r="B14" s="7"/>
      <c r="C14" s="7"/>
      <c r="D14" s="7"/>
      <c r="E14" s="229"/>
      <c r="F14" s="228"/>
      <c r="G14" s="228"/>
      <c r="H14" s="228"/>
      <c r="I14" s="19" t="str">
        <f t="shared" si="1"/>
        <v/>
      </c>
      <c r="J14" s="19" t="str">
        <f t="shared" si="2"/>
        <v/>
      </c>
      <c r="K14" s="69" t="str">
        <f t="shared" si="3"/>
        <v/>
      </c>
      <c r="L14" s="69" t="str">
        <f t="shared" si="4"/>
        <v/>
      </c>
      <c r="M14" s="417" t="str">
        <f t="shared" si="5"/>
        <v/>
      </c>
      <c r="N14" s="69" t="str">
        <f t="shared" si="6"/>
        <v/>
      </c>
      <c r="O14" s="390" t="b">
        <f t="shared" si="7"/>
        <v>0</v>
      </c>
      <c r="P14" s="391">
        <f t="shared" si="8"/>
        <v>1</v>
      </c>
    </row>
    <row r="15" spans="1:16">
      <c r="A15" s="48">
        <v>6</v>
      </c>
      <c r="B15" s="7"/>
      <c r="C15" s="7"/>
      <c r="D15" s="7"/>
      <c r="E15" s="229"/>
      <c r="F15" s="228"/>
      <c r="G15" s="228"/>
      <c r="H15" s="228"/>
      <c r="I15" s="19" t="str">
        <f t="shared" si="1"/>
        <v/>
      </c>
      <c r="J15" s="19" t="str">
        <f t="shared" si="2"/>
        <v/>
      </c>
      <c r="K15" s="69" t="str">
        <f t="shared" si="3"/>
        <v/>
      </c>
      <c r="L15" s="69" t="str">
        <f t="shared" si="4"/>
        <v/>
      </c>
      <c r="M15" s="417" t="str">
        <f t="shared" si="5"/>
        <v/>
      </c>
      <c r="N15" s="69" t="str">
        <f t="shared" si="6"/>
        <v/>
      </c>
      <c r="O15" s="390" t="b">
        <f t="shared" si="7"/>
        <v>0</v>
      </c>
      <c r="P15" s="391">
        <f t="shared" si="8"/>
        <v>1</v>
      </c>
    </row>
    <row r="16" spans="1:16">
      <c r="A16" s="48">
        <v>7</v>
      </c>
      <c r="B16" s="7"/>
      <c r="C16" s="7"/>
      <c r="D16" s="7"/>
      <c r="E16" s="229"/>
      <c r="F16" s="228"/>
      <c r="G16" s="228"/>
      <c r="H16" s="228"/>
      <c r="I16" s="19" t="str">
        <f t="shared" si="1"/>
        <v/>
      </c>
      <c r="J16" s="19" t="str">
        <f t="shared" si="2"/>
        <v/>
      </c>
      <c r="K16" s="69" t="str">
        <f t="shared" si="3"/>
        <v/>
      </c>
      <c r="L16" s="69" t="str">
        <f t="shared" si="4"/>
        <v/>
      </c>
      <c r="M16" s="417" t="str">
        <f t="shared" si="5"/>
        <v/>
      </c>
      <c r="N16" s="69" t="str">
        <f t="shared" si="6"/>
        <v/>
      </c>
      <c r="O16" s="390" t="b">
        <f t="shared" si="7"/>
        <v>0</v>
      </c>
      <c r="P16" s="391">
        <f t="shared" si="8"/>
        <v>1</v>
      </c>
    </row>
    <row r="17" spans="1:16">
      <c r="A17" s="48">
        <v>8</v>
      </c>
      <c r="B17" s="7"/>
      <c r="C17" s="7"/>
      <c r="D17" s="7"/>
      <c r="E17" s="229"/>
      <c r="F17" s="228"/>
      <c r="G17" s="228"/>
      <c r="H17" s="228"/>
      <c r="I17" s="19" t="str">
        <f t="shared" si="1"/>
        <v/>
      </c>
      <c r="J17" s="19" t="str">
        <f t="shared" si="2"/>
        <v/>
      </c>
      <c r="K17" s="69" t="str">
        <f t="shared" si="3"/>
        <v/>
      </c>
      <c r="L17" s="69" t="str">
        <f t="shared" si="4"/>
        <v/>
      </c>
      <c r="M17" s="417" t="str">
        <f t="shared" si="5"/>
        <v/>
      </c>
      <c r="N17" s="69" t="str">
        <f t="shared" si="6"/>
        <v/>
      </c>
      <c r="O17" s="390" t="b">
        <f t="shared" si="7"/>
        <v>0</v>
      </c>
      <c r="P17" s="391">
        <f t="shared" si="8"/>
        <v>1</v>
      </c>
    </row>
    <row r="18" spans="1:16">
      <c r="A18" s="48">
        <v>9</v>
      </c>
      <c r="B18" s="7"/>
      <c r="C18" s="7"/>
      <c r="D18" s="7"/>
      <c r="E18" s="229"/>
      <c r="F18" s="228"/>
      <c r="G18" s="228"/>
      <c r="H18" s="228"/>
      <c r="I18" s="19" t="str">
        <f t="shared" si="1"/>
        <v/>
      </c>
      <c r="J18" s="19" t="str">
        <f t="shared" si="2"/>
        <v/>
      </c>
      <c r="K18" s="69" t="str">
        <f t="shared" si="3"/>
        <v/>
      </c>
      <c r="L18" s="69" t="str">
        <f t="shared" si="4"/>
        <v/>
      </c>
      <c r="M18" s="417" t="str">
        <f t="shared" si="5"/>
        <v/>
      </c>
      <c r="N18" s="69" t="str">
        <f t="shared" si="6"/>
        <v/>
      </c>
      <c r="O18" s="390" t="b">
        <f t="shared" si="7"/>
        <v>0</v>
      </c>
      <c r="P18" s="391">
        <f t="shared" si="8"/>
        <v>1</v>
      </c>
    </row>
    <row r="19" spans="1:16">
      <c r="A19" s="48">
        <v>10</v>
      </c>
      <c r="B19" s="7"/>
      <c r="C19" s="7"/>
      <c r="D19" s="7"/>
      <c r="E19" s="229"/>
      <c r="F19" s="228"/>
      <c r="G19" s="228"/>
      <c r="H19" s="228"/>
      <c r="I19" s="19" t="str">
        <f t="shared" si="1"/>
        <v/>
      </c>
      <c r="J19" s="19" t="str">
        <f t="shared" si="2"/>
        <v/>
      </c>
      <c r="K19" s="69" t="str">
        <f t="shared" si="3"/>
        <v/>
      </c>
      <c r="L19" s="69" t="str">
        <f t="shared" si="4"/>
        <v/>
      </c>
      <c r="M19" s="417" t="str">
        <f t="shared" si="5"/>
        <v/>
      </c>
      <c r="N19" s="69" t="str">
        <f t="shared" si="6"/>
        <v/>
      </c>
      <c r="O19" s="390" t="b">
        <f t="shared" si="7"/>
        <v>0</v>
      </c>
      <c r="P19" s="391">
        <f t="shared" si="8"/>
        <v>1</v>
      </c>
    </row>
    <row r="20" spans="1:16">
      <c r="A20" s="48">
        <v>11</v>
      </c>
      <c r="B20" s="7"/>
      <c r="C20" s="7"/>
      <c r="D20" s="7"/>
      <c r="E20" s="229"/>
      <c r="F20" s="228"/>
      <c r="G20" s="228"/>
      <c r="H20" s="228"/>
      <c r="I20" s="19" t="str">
        <f t="shared" si="1"/>
        <v/>
      </c>
      <c r="J20" s="19" t="str">
        <f t="shared" si="2"/>
        <v/>
      </c>
      <c r="K20" s="69" t="str">
        <f t="shared" si="3"/>
        <v/>
      </c>
      <c r="L20" s="69" t="str">
        <f t="shared" si="4"/>
        <v/>
      </c>
      <c r="M20" s="417" t="str">
        <f t="shared" si="5"/>
        <v/>
      </c>
      <c r="N20" s="69" t="str">
        <f t="shared" si="6"/>
        <v/>
      </c>
      <c r="O20" s="390" t="b">
        <f t="shared" si="7"/>
        <v>0</v>
      </c>
      <c r="P20" s="391">
        <f t="shared" si="8"/>
        <v>1</v>
      </c>
    </row>
    <row r="21" spans="1:16">
      <c r="A21" s="48">
        <v>12</v>
      </c>
      <c r="B21" s="7"/>
      <c r="C21" s="7"/>
      <c r="D21" s="7"/>
      <c r="E21" s="229"/>
      <c r="F21" s="228"/>
      <c r="G21" s="228"/>
      <c r="H21" s="228"/>
      <c r="I21" s="19" t="str">
        <f t="shared" si="1"/>
        <v/>
      </c>
      <c r="J21" s="19" t="str">
        <f t="shared" si="2"/>
        <v/>
      </c>
      <c r="K21" s="69" t="str">
        <f t="shared" si="3"/>
        <v/>
      </c>
      <c r="L21" s="69" t="str">
        <f t="shared" si="4"/>
        <v/>
      </c>
      <c r="M21" s="417" t="str">
        <f t="shared" si="5"/>
        <v/>
      </c>
      <c r="N21" s="69" t="str">
        <f t="shared" si="6"/>
        <v/>
      </c>
      <c r="O21" s="390" t="b">
        <f t="shared" si="7"/>
        <v>0</v>
      </c>
      <c r="P21" s="391">
        <f t="shared" si="8"/>
        <v>1</v>
      </c>
    </row>
    <row r="22" spans="1:16">
      <c r="A22" s="48">
        <v>13</v>
      </c>
      <c r="B22" s="7"/>
      <c r="C22" s="7"/>
      <c r="D22" s="7"/>
      <c r="E22" s="229"/>
      <c r="F22" s="228"/>
      <c r="G22" s="228"/>
      <c r="H22" s="228"/>
      <c r="I22" s="19" t="str">
        <f t="shared" si="1"/>
        <v/>
      </c>
      <c r="J22" s="19" t="str">
        <f t="shared" si="2"/>
        <v/>
      </c>
      <c r="K22" s="69" t="str">
        <f t="shared" si="3"/>
        <v/>
      </c>
      <c r="L22" s="69" t="str">
        <f t="shared" si="4"/>
        <v/>
      </c>
      <c r="M22" s="417" t="str">
        <f t="shared" si="5"/>
        <v/>
      </c>
      <c r="N22" s="69" t="str">
        <f t="shared" si="6"/>
        <v/>
      </c>
      <c r="O22" s="390" t="b">
        <f t="shared" si="7"/>
        <v>0</v>
      </c>
      <c r="P22" s="391">
        <f t="shared" si="8"/>
        <v>1</v>
      </c>
    </row>
    <row r="23" spans="1:16">
      <c r="A23" s="48">
        <v>14</v>
      </c>
      <c r="B23" s="7"/>
      <c r="C23" s="7"/>
      <c r="D23" s="7"/>
      <c r="E23" s="229"/>
      <c r="F23" s="228"/>
      <c r="G23" s="228"/>
      <c r="H23" s="228"/>
      <c r="I23" s="19" t="str">
        <f t="shared" si="1"/>
        <v/>
      </c>
      <c r="J23" s="19" t="str">
        <f t="shared" si="2"/>
        <v/>
      </c>
      <c r="K23" s="69" t="str">
        <f t="shared" si="3"/>
        <v/>
      </c>
      <c r="L23" s="69" t="str">
        <f t="shared" si="4"/>
        <v/>
      </c>
      <c r="M23" s="417" t="str">
        <f t="shared" si="5"/>
        <v/>
      </c>
      <c r="N23" s="69" t="str">
        <f t="shared" si="6"/>
        <v/>
      </c>
      <c r="O23" s="390" t="b">
        <f t="shared" si="7"/>
        <v>0</v>
      </c>
      <c r="P23" s="391">
        <f t="shared" si="8"/>
        <v>1</v>
      </c>
    </row>
    <row r="24" spans="1:16">
      <c r="A24" s="48">
        <v>15</v>
      </c>
      <c r="B24" s="7"/>
      <c r="C24" s="7"/>
      <c r="D24" s="7"/>
      <c r="E24" s="229"/>
      <c r="F24" s="228"/>
      <c r="G24" s="228"/>
      <c r="H24" s="228"/>
      <c r="I24" s="19" t="str">
        <f t="shared" si="1"/>
        <v/>
      </c>
      <c r="J24" s="19" t="str">
        <f t="shared" si="2"/>
        <v/>
      </c>
      <c r="K24" s="69" t="str">
        <f t="shared" si="3"/>
        <v/>
      </c>
      <c r="L24" s="69" t="str">
        <f t="shared" si="4"/>
        <v/>
      </c>
      <c r="M24" s="417" t="str">
        <f t="shared" si="5"/>
        <v/>
      </c>
      <c r="N24" s="69" t="str">
        <f t="shared" si="6"/>
        <v/>
      </c>
      <c r="O24" s="390" t="b">
        <f t="shared" si="7"/>
        <v>0</v>
      </c>
      <c r="P24" s="391">
        <f t="shared" si="8"/>
        <v>1</v>
      </c>
    </row>
    <row r="25" spans="1:16">
      <c r="A25" s="48">
        <v>16</v>
      </c>
      <c r="B25" s="7"/>
      <c r="C25" s="7"/>
      <c r="D25" s="7"/>
      <c r="E25" s="229"/>
      <c r="F25" s="228"/>
      <c r="G25" s="228"/>
      <c r="H25" s="228"/>
      <c r="I25" s="19" t="str">
        <f t="shared" si="1"/>
        <v/>
      </c>
      <c r="J25" s="19" t="str">
        <f t="shared" si="2"/>
        <v/>
      </c>
      <c r="K25" s="69" t="str">
        <f t="shared" si="3"/>
        <v/>
      </c>
      <c r="L25" s="69" t="str">
        <f t="shared" si="4"/>
        <v/>
      </c>
      <c r="M25" s="417" t="str">
        <f t="shared" si="5"/>
        <v/>
      </c>
      <c r="N25" s="69" t="str">
        <f t="shared" si="6"/>
        <v/>
      </c>
      <c r="O25" s="390" t="b">
        <f t="shared" si="7"/>
        <v>0</v>
      </c>
      <c r="P25" s="391">
        <f t="shared" si="8"/>
        <v>1</v>
      </c>
    </row>
    <row r="26" spans="1:16">
      <c r="A26" s="48">
        <v>17</v>
      </c>
      <c r="B26" s="7"/>
      <c r="C26" s="7"/>
      <c r="D26" s="7"/>
      <c r="E26" s="229"/>
      <c r="F26" s="228"/>
      <c r="G26" s="228"/>
      <c r="H26" s="228"/>
      <c r="I26" s="19" t="str">
        <f t="shared" si="1"/>
        <v/>
      </c>
      <c r="J26" s="19" t="str">
        <f t="shared" si="2"/>
        <v/>
      </c>
      <c r="K26" s="69" t="str">
        <f t="shared" si="3"/>
        <v/>
      </c>
      <c r="L26" s="69" t="str">
        <f t="shared" si="4"/>
        <v/>
      </c>
      <c r="M26" s="417" t="str">
        <f t="shared" si="5"/>
        <v/>
      </c>
      <c r="N26" s="69" t="str">
        <f t="shared" si="6"/>
        <v/>
      </c>
      <c r="O26" s="390" t="b">
        <f t="shared" si="7"/>
        <v>0</v>
      </c>
      <c r="P26" s="391">
        <f t="shared" si="8"/>
        <v>1</v>
      </c>
    </row>
    <row r="27" spans="1:16">
      <c r="A27" s="48">
        <v>18</v>
      </c>
      <c r="B27" s="7"/>
      <c r="C27" s="7"/>
      <c r="D27" s="7"/>
      <c r="E27" s="229"/>
      <c r="F27" s="228"/>
      <c r="G27" s="228"/>
      <c r="H27" s="228"/>
      <c r="I27" s="19" t="str">
        <f t="shared" si="1"/>
        <v/>
      </c>
      <c r="J27" s="19" t="str">
        <f t="shared" si="2"/>
        <v/>
      </c>
      <c r="K27" s="69" t="str">
        <f t="shared" si="3"/>
        <v/>
      </c>
      <c r="L27" s="69" t="str">
        <f t="shared" si="4"/>
        <v/>
      </c>
      <c r="M27" s="417" t="str">
        <f t="shared" si="5"/>
        <v/>
      </c>
      <c r="N27" s="69" t="str">
        <f t="shared" si="6"/>
        <v/>
      </c>
      <c r="O27" s="390" t="b">
        <f t="shared" si="7"/>
        <v>0</v>
      </c>
      <c r="P27" s="391">
        <f t="shared" si="8"/>
        <v>1</v>
      </c>
    </row>
    <row r="28" spans="1:16">
      <c r="A28" s="48">
        <v>19</v>
      </c>
      <c r="B28" s="7"/>
      <c r="C28" s="7"/>
      <c r="D28" s="7"/>
      <c r="E28" s="229"/>
      <c r="F28" s="228"/>
      <c r="G28" s="228"/>
      <c r="H28" s="228"/>
      <c r="I28" s="19" t="str">
        <f t="shared" si="1"/>
        <v/>
      </c>
      <c r="J28" s="19" t="str">
        <f t="shared" si="2"/>
        <v/>
      </c>
      <c r="K28" s="69" t="str">
        <f t="shared" si="3"/>
        <v/>
      </c>
      <c r="L28" s="69" t="str">
        <f t="shared" si="4"/>
        <v/>
      </c>
      <c r="M28" s="417" t="str">
        <f t="shared" si="5"/>
        <v/>
      </c>
      <c r="N28" s="69" t="str">
        <f t="shared" si="6"/>
        <v/>
      </c>
      <c r="O28" s="390" t="b">
        <f t="shared" si="7"/>
        <v>0</v>
      </c>
      <c r="P28" s="391">
        <f t="shared" si="8"/>
        <v>1</v>
      </c>
    </row>
    <row r="29" spans="1:16">
      <c r="A29" s="48">
        <v>20</v>
      </c>
      <c r="B29" s="7"/>
      <c r="C29" s="7"/>
      <c r="D29" s="7"/>
      <c r="E29" s="229"/>
      <c r="F29" s="228"/>
      <c r="G29" s="228"/>
      <c r="H29" s="228"/>
      <c r="I29" s="19" t="str">
        <f t="shared" si="1"/>
        <v/>
      </c>
      <c r="J29" s="19" t="str">
        <f t="shared" si="2"/>
        <v/>
      </c>
      <c r="K29" s="69" t="str">
        <f t="shared" si="3"/>
        <v/>
      </c>
      <c r="L29" s="69" t="str">
        <f t="shared" si="4"/>
        <v/>
      </c>
      <c r="M29" s="417" t="str">
        <f t="shared" si="5"/>
        <v/>
      </c>
      <c r="N29" s="69" t="str">
        <f t="shared" si="6"/>
        <v/>
      </c>
      <c r="O29" s="390" t="b">
        <f t="shared" si="7"/>
        <v>0</v>
      </c>
      <c r="P29" s="391">
        <f t="shared" si="8"/>
        <v>1</v>
      </c>
    </row>
    <row r="30" spans="1:16">
      <c r="A30" s="48">
        <v>21</v>
      </c>
      <c r="B30" s="7"/>
      <c r="C30" s="7"/>
      <c r="D30" s="7"/>
      <c r="E30" s="229"/>
      <c r="F30" s="228"/>
      <c r="G30" s="228"/>
      <c r="H30" s="228"/>
      <c r="I30" s="19" t="str">
        <f t="shared" si="1"/>
        <v/>
      </c>
      <c r="J30" s="19" t="str">
        <f t="shared" si="2"/>
        <v/>
      </c>
      <c r="K30" s="69" t="str">
        <f t="shared" si="3"/>
        <v/>
      </c>
      <c r="L30" s="69" t="str">
        <f t="shared" si="4"/>
        <v/>
      </c>
      <c r="M30" s="417" t="str">
        <f t="shared" si="5"/>
        <v/>
      </c>
      <c r="N30" s="69" t="str">
        <f t="shared" si="6"/>
        <v/>
      </c>
      <c r="O30" s="390" t="b">
        <f t="shared" si="7"/>
        <v>0</v>
      </c>
      <c r="P30" s="391">
        <f t="shared" si="8"/>
        <v>1</v>
      </c>
    </row>
    <row r="31" spans="1:16">
      <c r="A31" s="48">
        <v>22</v>
      </c>
      <c r="B31" s="7"/>
      <c r="C31" s="7"/>
      <c r="D31" s="7"/>
      <c r="E31" s="229"/>
      <c r="F31" s="228"/>
      <c r="G31" s="228"/>
      <c r="H31" s="228"/>
      <c r="I31" s="19" t="str">
        <f t="shared" si="1"/>
        <v/>
      </c>
      <c r="J31" s="19" t="str">
        <f t="shared" si="2"/>
        <v/>
      </c>
      <c r="K31" s="69" t="str">
        <f t="shared" si="3"/>
        <v/>
      </c>
      <c r="L31" s="69" t="str">
        <f t="shared" si="4"/>
        <v/>
      </c>
      <c r="M31" s="417" t="str">
        <f t="shared" si="5"/>
        <v/>
      </c>
      <c r="N31" s="69" t="str">
        <f t="shared" si="6"/>
        <v/>
      </c>
      <c r="O31" s="390" t="b">
        <f t="shared" si="7"/>
        <v>0</v>
      </c>
      <c r="P31" s="391">
        <f t="shared" si="8"/>
        <v>1</v>
      </c>
    </row>
    <row r="32" spans="1:16">
      <c r="A32" s="48">
        <v>23</v>
      </c>
      <c r="B32" s="7"/>
      <c r="C32" s="7"/>
      <c r="D32" s="7"/>
      <c r="E32" s="229"/>
      <c r="F32" s="228"/>
      <c r="G32" s="228"/>
      <c r="H32" s="228"/>
      <c r="I32" s="19" t="str">
        <f t="shared" si="1"/>
        <v/>
      </c>
      <c r="J32" s="19" t="str">
        <f t="shared" si="2"/>
        <v/>
      </c>
      <c r="K32" s="69" t="str">
        <f t="shared" si="3"/>
        <v/>
      </c>
      <c r="L32" s="69" t="str">
        <f t="shared" si="4"/>
        <v/>
      </c>
      <c r="M32" s="417" t="str">
        <f t="shared" si="5"/>
        <v/>
      </c>
      <c r="N32" s="69" t="str">
        <f t="shared" si="6"/>
        <v/>
      </c>
      <c r="O32" s="390" t="b">
        <f t="shared" si="7"/>
        <v>0</v>
      </c>
      <c r="P32" s="391">
        <f t="shared" si="8"/>
        <v>1</v>
      </c>
    </row>
    <row r="33" spans="1:16">
      <c r="A33" s="48">
        <v>24</v>
      </c>
      <c r="B33" s="7"/>
      <c r="C33" s="7"/>
      <c r="D33" s="7"/>
      <c r="E33" s="229"/>
      <c r="F33" s="228"/>
      <c r="G33" s="228"/>
      <c r="H33" s="228"/>
      <c r="I33" s="19" t="str">
        <f t="shared" si="1"/>
        <v/>
      </c>
      <c r="J33" s="19" t="str">
        <f t="shared" si="2"/>
        <v/>
      </c>
      <c r="K33" s="69" t="str">
        <f t="shared" si="3"/>
        <v/>
      </c>
      <c r="L33" s="69" t="str">
        <f t="shared" si="4"/>
        <v/>
      </c>
      <c r="M33" s="417" t="str">
        <f t="shared" si="5"/>
        <v/>
      </c>
      <c r="N33" s="69" t="str">
        <f t="shared" si="6"/>
        <v/>
      </c>
      <c r="O33" s="390" t="b">
        <f t="shared" si="7"/>
        <v>0</v>
      </c>
      <c r="P33" s="391">
        <f t="shared" si="8"/>
        <v>1</v>
      </c>
    </row>
    <row r="34" spans="1:16">
      <c r="A34" s="48">
        <v>25</v>
      </c>
      <c r="B34" s="7"/>
      <c r="C34" s="7"/>
      <c r="D34" s="7"/>
      <c r="E34" s="229"/>
      <c r="F34" s="228"/>
      <c r="G34" s="228"/>
      <c r="H34" s="228"/>
      <c r="I34" s="19" t="str">
        <f t="shared" si="1"/>
        <v/>
      </c>
      <c r="J34" s="19" t="str">
        <f t="shared" si="2"/>
        <v/>
      </c>
      <c r="K34" s="69" t="str">
        <f t="shared" si="3"/>
        <v/>
      </c>
      <c r="L34" s="69" t="str">
        <f t="shared" si="4"/>
        <v/>
      </c>
      <c r="M34" s="417" t="str">
        <f t="shared" si="5"/>
        <v/>
      </c>
      <c r="N34" s="69" t="str">
        <f t="shared" si="6"/>
        <v/>
      </c>
      <c r="O34" s="390" t="b">
        <f t="shared" si="7"/>
        <v>0</v>
      </c>
      <c r="P34" s="391">
        <f t="shared" si="8"/>
        <v>1</v>
      </c>
    </row>
    <row r="35" spans="1:16">
      <c r="A35" s="48">
        <v>26</v>
      </c>
      <c r="B35" s="7"/>
      <c r="C35" s="7"/>
      <c r="D35" s="7"/>
      <c r="E35" s="229"/>
      <c r="F35" s="228"/>
      <c r="G35" s="228"/>
      <c r="H35" s="228"/>
      <c r="I35" s="19" t="str">
        <f t="shared" si="1"/>
        <v/>
      </c>
      <c r="J35" s="19" t="str">
        <f t="shared" si="2"/>
        <v/>
      </c>
      <c r="K35" s="69" t="str">
        <f t="shared" si="3"/>
        <v/>
      </c>
      <c r="L35" s="69" t="str">
        <f t="shared" si="4"/>
        <v/>
      </c>
      <c r="M35" s="417" t="str">
        <f t="shared" si="5"/>
        <v/>
      </c>
      <c r="N35" s="69" t="str">
        <f t="shared" si="6"/>
        <v/>
      </c>
      <c r="O35" s="390" t="b">
        <f t="shared" si="7"/>
        <v>0</v>
      </c>
      <c r="P35" s="391">
        <f t="shared" si="8"/>
        <v>1</v>
      </c>
    </row>
    <row r="36" spans="1:16">
      <c r="A36" s="48">
        <v>27</v>
      </c>
      <c r="B36" s="7"/>
      <c r="C36" s="7"/>
      <c r="D36" s="7"/>
      <c r="E36" s="229"/>
      <c r="F36" s="228"/>
      <c r="G36" s="228"/>
      <c r="H36" s="228"/>
      <c r="I36" s="19" t="str">
        <f t="shared" si="1"/>
        <v/>
      </c>
      <c r="J36" s="19" t="str">
        <f t="shared" si="2"/>
        <v/>
      </c>
      <c r="K36" s="69" t="str">
        <f t="shared" si="3"/>
        <v/>
      </c>
      <c r="L36" s="69" t="str">
        <f t="shared" si="4"/>
        <v/>
      </c>
      <c r="M36" s="417" t="str">
        <f t="shared" si="5"/>
        <v/>
      </c>
      <c r="N36" s="69" t="str">
        <f t="shared" si="6"/>
        <v/>
      </c>
      <c r="O36" s="390" t="b">
        <f t="shared" si="7"/>
        <v>0</v>
      </c>
      <c r="P36" s="391">
        <f t="shared" si="8"/>
        <v>1</v>
      </c>
    </row>
    <row r="37" spans="1:16">
      <c r="A37" s="48">
        <v>28</v>
      </c>
      <c r="B37" s="7"/>
      <c r="C37" s="7"/>
      <c r="D37" s="7"/>
      <c r="E37" s="229"/>
      <c r="F37" s="228"/>
      <c r="G37" s="228"/>
      <c r="H37" s="228"/>
      <c r="I37" s="19" t="str">
        <f t="shared" si="1"/>
        <v/>
      </c>
      <c r="J37" s="19" t="str">
        <f t="shared" si="2"/>
        <v/>
      </c>
      <c r="K37" s="69" t="str">
        <f t="shared" si="3"/>
        <v/>
      </c>
      <c r="L37" s="69" t="str">
        <f t="shared" si="4"/>
        <v/>
      </c>
      <c r="M37" s="417" t="str">
        <f t="shared" si="5"/>
        <v/>
      </c>
      <c r="N37" s="69" t="str">
        <f t="shared" si="6"/>
        <v/>
      </c>
      <c r="O37" s="390" t="b">
        <f t="shared" si="7"/>
        <v>0</v>
      </c>
      <c r="P37" s="391">
        <f t="shared" si="8"/>
        <v>1</v>
      </c>
    </row>
    <row r="38" spans="1:16">
      <c r="A38" s="48">
        <v>29</v>
      </c>
      <c r="B38" s="7"/>
      <c r="C38" s="7"/>
      <c r="D38" s="7"/>
      <c r="E38" s="229"/>
      <c r="F38" s="228"/>
      <c r="G38" s="228"/>
      <c r="H38" s="228"/>
      <c r="I38" s="19" t="str">
        <f t="shared" si="1"/>
        <v/>
      </c>
      <c r="J38" s="19" t="str">
        <f t="shared" si="2"/>
        <v/>
      </c>
      <c r="K38" s="69" t="str">
        <f t="shared" si="3"/>
        <v/>
      </c>
      <c r="L38" s="69" t="str">
        <f t="shared" si="4"/>
        <v/>
      </c>
      <c r="M38" s="417" t="str">
        <f t="shared" si="5"/>
        <v/>
      </c>
      <c r="N38" s="69" t="str">
        <f t="shared" si="6"/>
        <v/>
      </c>
      <c r="O38" s="390" t="b">
        <f t="shared" si="7"/>
        <v>0</v>
      </c>
      <c r="P38" s="391">
        <f t="shared" si="8"/>
        <v>1</v>
      </c>
    </row>
    <row r="39" spans="1:16">
      <c r="A39" s="48">
        <v>30</v>
      </c>
      <c r="B39" s="7"/>
      <c r="C39" s="7"/>
      <c r="D39" s="7"/>
      <c r="E39" s="229"/>
      <c r="F39" s="228"/>
      <c r="G39" s="228"/>
      <c r="H39" s="228"/>
      <c r="I39" s="19" t="str">
        <f t="shared" si="1"/>
        <v/>
      </c>
      <c r="J39" s="19" t="str">
        <f t="shared" si="2"/>
        <v/>
      </c>
      <c r="K39" s="69" t="str">
        <f t="shared" si="3"/>
        <v/>
      </c>
      <c r="L39" s="69" t="str">
        <f t="shared" si="4"/>
        <v/>
      </c>
      <c r="M39" s="417" t="str">
        <f t="shared" si="5"/>
        <v/>
      </c>
      <c r="N39" s="69" t="str">
        <f t="shared" si="6"/>
        <v/>
      </c>
      <c r="O39" s="390" t="b">
        <f t="shared" si="7"/>
        <v>0</v>
      </c>
      <c r="P39" s="391">
        <f t="shared" si="8"/>
        <v>1</v>
      </c>
    </row>
    <row r="40" spans="1:16">
      <c r="A40" s="48">
        <v>31</v>
      </c>
      <c r="B40" s="7"/>
      <c r="C40" s="7"/>
      <c r="D40" s="7"/>
      <c r="E40" s="229"/>
      <c r="F40" s="228"/>
      <c r="G40" s="228"/>
      <c r="H40" s="228"/>
      <c r="I40" s="19" t="str">
        <f t="shared" si="1"/>
        <v/>
      </c>
      <c r="J40" s="19" t="str">
        <f t="shared" si="2"/>
        <v/>
      </c>
      <c r="K40" s="69" t="str">
        <f t="shared" si="3"/>
        <v/>
      </c>
      <c r="L40" s="69" t="str">
        <f t="shared" si="4"/>
        <v/>
      </c>
      <c r="M40" s="417" t="str">
        <f t="shared" si="5"/>
        <v/>
      </c>
      <c r="N40" s="69" t="str">
        <f t="shared" si="6"/>
        <v/>
      </c>
      <c r="O40" s="390" t="b">
        <f t="shared" si="7"/>
        <v>0</v>
      </c>
      <c r="P40" s="391">
        <f t="shared" si="8"/>
        <v>1</v>
      </c>
    </row>
    <row r="41" spans="1:16">
      <c r="A41" s="48">
        <v>32</v>
      </c>
      <c r="B41" s="7"/>
      <c r="C41" s="7"/>
      <c r="D41" s="7"/>
      <c r="E41" s="229"/>
      <c r="F41" s="228"/>
      <c r="G41" s="228"/>
      <c r="H41" s="228"/>
      <c r="I41" s="19" t="str">
        <f t="shared" si="1"/>
        <v/>
      </c>
      <c r="J41" s="19" t="str">
        <f t="shared" si="2"/>
        <v/>
      </c>
      <c r="K41" s="69" t="str">
        <f t="shared" si="3"/>
        <v/>
      </c>
      <c r="L41" s="69" t="str">
        <f t="shared" si="4"/>
        <v/>
      </c>
      <c r="M41" s="417" t="str">
        <f t="shared" si="5"/>
        <v/>
      </c>
      <c r="N41" s="69" t="str">
        <f t="shared" si="6"/>
        <v/>
      </c>
      <c r="O41" s="390" t="b">
        <f t="shared" si="7"/>
        <v>0</v>
      </c>
      <c r="P41" s="391">
        <f t="shared" si="8"/>
        <v>1</v>
      </c>
    </row>
    <row r="42" spans="1:16">
      <c r="A42" s="48">
        <v>33</v>
      </c>
      <c r="B42" s="7"/>
      <c r="C42" s="7"/>
      <c r="D42" s="7"/>
      <c r="E42" s="229"/>
      <c r="F42" s="228"/>
      <c r="G42" s="228"/>
      <c r="H42" s="228"/>
      <c r="I42" s="19" t="str">
        <f t="shared" si="1"/>
        <v/>
      </c>
      <c r="J42" s="19" t="str">
        <f t="shared" si="2"/>
        <v/>
      </c>
      <c r="K42" s="69" t="str">
        <f t="shared" si="3"/>
        <v/>
      </c>
      <c r="L42" s="69" t="str">
        <f t="shared" si="4"/>
        <v/>
      </c>
      <c r="M42" s="417" t="str">
        <f t="shared" si="5"/>
        <v/>
      </c>
      <c r="N42" s="69" t="str">
        <f t="shared" si="6"/>
        <v/>
      </c>
      <c r="O42" s="390" t="b">
        <f t="shared" si="7"/>
        <v>0</v>
      </c>
      <c r="P42" s="391">
        <f t="shared" si="8"/>
        <v>1</v>
      </c>
    </row>
    <row r="43" spans="1:16">
      <c r="A43" s="48">
        <v>34</v>
      </c>
      <c r="B43" s="7"/>
      <c r="C43" s="7"/>
      <c r="D43" s="7"/>
      <c r="E43" s="229"/>
      <c r="F43" s="228"/>
      <c r="G43" s="228"/>
      <c r="H43" s="228"/>
      <c r="I43" s="19" t="str">
        <f t="shared" si="1"/>
        <v/>
      </c>
      <c r="J43" s="19" t="str">
        <f t="shared" si="2"/>
        <v/>
      </c>
      <c r="K43" s="69" t="str">
        <f t="shared" si="3"/>
        <v/>
      </c>
      <c r="L43" s="69" t="str">
        <f t="shared" si="4"/>
        <v/>
      </c>
      <c r="M43" s="417" t="str">
        <f t="shared" si="5"/>
        <v/>
      </c>
      <c r="N43" s="69" t="str">
        <f t="shared" si="6"/>
        <v/>
      </c>
      <c r="O43" s="390" t="b">
        <f t="shared" si="7"/>
        <v>0</v>
      </c>
      <c r="P43" s="391">
        <f t="shared" si="8"/>
        <v>1</v>
      </c>
    </row>
    <row r="44" spans="1:16">
      <c r="A44" s="48">
        <v>35</v>
      </c>
      <c r="B44" s="7"/>
      <c r="C44" s="7"/>
      <c r="D44" s="7"/>
      <c r="E44" s="229"/>
      <c r="F44" s="228"/>
      <c r="G44" s="228"/>
      <c r="H44" s="228"/>
      <c r="I44" s="19" t="str">
        <f t="shared" si="1"/>
        <v/>
      </c>
      <c r="J44" s="19" t="str">
        <f t="shared" si="2"/>
        <v/>
      </c>
      <c r="K44" s="69" t="str">
        <f t="shared" si="3"/>
        <v/>
      </c>
      <c r="L44" s="69" t="str">
        <f t="shared" si="4"/>
        <v/>
      </c>
      <c r="M44" s="417" t="str">
        <f t="shared" si="5"/>
        <v/>
      </c>
      <c r="N44" s="69" t="str">
        <f t="shared" si="6"/>
        <v/>
      </c>
      <c r="O44" s="390" t="b">
        <f t="shared" si="7"/>
        <v>0</v>
      </c>
      <c r="P44" s="391">
        <f t="shared" si="8"/>
        <v>1</v>
      </c>
    </row>
    <row r="45" spans="1:16">
      <c r="A45" s="48">
        <v>36</v>
      </c>
      <c r="B45" s="7"/>
      <c r="C45" s="7"/>
      <c r="D45" s="7"/>
      <c r="E45" s="229"/>
      <c r="F45" s="228"/>
      <c r="G45" s="228"/>
      <c r="H45" s="228"/>
      <c r="I45" s="19" t="str">
        <f t="shared" si="1"/>
        <v/>
      </c>
      <c r="J45" s="19" t="str">
        <f t="shared" si="2"/>
        <v/>
      </c>
      <c r="K45" s="69" t="str">
        <f t="shared" si="3"/>
        <v/>
      </c>
      <c r="L45" s="69" t="str">
        <f t="shared" si="4"/>
        <v/>
      </c>
      <c r="M45" s="417" t="str">
        <f t="shared" si="5"/>
        <v/>
      </c>
      <c r="N45" s="69" t="str">
        <f t="shared" si="6"/>
        <v/>
      </c>
      <c r="O45" s="390" t="b">
        <f t="shared" si="7"/>
        <v>0</v>
      </c>
      <c r="P45" s="391">
        <f t="shared" si="8"/>
        <v>1</v>
      </c>
    </row>
    <row r="46" spans="1:16">
      <c r="A46" s="48">
        <v>37</v>
      </c>
      <c r="B46" s="7"/>
      <c r="C46" s="7"/>
      <c r="D46" s="7"/>
      <c r="E46" s="229"/>
      <c r="F46" s="228"/>
      <c r="G46" s="228"/>
      <c r="H46" s="228"/>
      <c r="I46" s="19" t="str">
        <f t="shared" si="1"/>
        <v/>
      </c>
      <c r="J46" s="19" t="str">
        <f t="shared" si="2"/>
        <v/>
      </c>
      <c r="K46" s="69" t="str">
        <f t="shared" si="3"/>
        <v/>
      </c>
      <c r="L46" s="69" t="str">
        <f t="shared" si="4"/>
        <v/>
      </c>
      <c r="M46" s="417" t="str">
        <f t="shared" si="5"/>
        <v/>
      </c>
      <c r="N46" s="69" t="str">
        <f t="shared" si="6"/>
        <v/>
      </c>
      <c r="O46" s="390" t="b">
        <f t="shared" si="7"/>
        <v>0</v>
      </c>
      <c r="P46" s="391">
        <f t="shared" si="8"/>
        <v>1</v>
      </c>
    </row>
    <row r="47" spans="1:16">
      <c r="A47" s="48">
        <v>38</v>
      </c>
      <c r="B47" s="7"/>
      <c r="C47" s="7"/>
      <c r="D47" s="7"/>
      <c r="E47" s="229"/>
      <c r="F47" s="228"/>
      <c r="G47" s="228"/>
      <c r="H47" s="228"/>
      <c r="I47" s="19" t="str">
        <f t="shared" si="1"/>
        <v/>
      </c>
      <c r="J47" s="19" t="str">
        <f t="shared" si="2"/>
        <v/>
      </c>
      <c r="K47" s="69" t="str">
        <f t="shared" si="3"/>
        <v/>
      </c>
      <c r="L47" s="69" t="str">
        <f t="shared" si="4"/>
        <v/>
      </c>
      <c r="M47" s="417" t="str">
        <f t="shared" si="5"/>
        <v/>
      </c>
      <c r="N47" s="69" t="str">
        <f t="shared" si="6"/>
        <v/>
      </c>
      <c r="O47" s="390" t="b">
        <f t="shared" si="7"/>
        <v>0</v>
      </c>
      <c r="P47" s="391">
        <f t="shared" si="8"/>
        <v>1</v>
      </c>
    </row>
    <row r="48" spans="1:16">
      <c r="A48" s="48">
        <v>39</v>
      </c>
      <c r="B48" s="7"/>
      <c r="C48" s="7"/>
      <c r="D48" s="7"/>
      <c r="E48" s="229"/>
      <c r="F48" s="228"/>
      <c r="G48" s="228"/>
      <c r="H48" s="228"/>
      <c r="I48" s="19" t="str">
        <f t="shared" si="1"/>
        <v/>
      </c>
      <c r="J48" s="19" t="str">
        <f t="shared" si="2"/>
        <v/>
      </c>
      <c r="K48" s="69" t="str">
        <f t="shared" si="3"/>
        <v/>
      </c>
      <c r="L48" s="69" t="str">
        <f t="shared" si="4"/>
        <v/>
      </c>
      <c r="M48" s="417" t="str">
        <f t="shared" si="5"/>
        <v/>
      </c>
      <c r="N48" s="69" t="str">
        <f t="shared" si="6"/>
        <v/>
      </c>
      <c r="O48" s="390" t="b">
        <f t="shared" si="7"/>
        <v>0</v>
      </c>
      <c r="P48" s="391">
        <f t="shared" si="8"/>
        <v>1</v>
      </c>
    </row>
    <row r="49" spans="1:16">
      <c r="A49" s="48">
        <v>40</v>
      </c>
      <c r="B49" s="7"/>
      <c r="C49" s="7"/>
      <c r="D49" s="7"/>
      <c r="E49" s="229"/>
      <c r="F49" s="228"/>
      <c r="G49" s="228"/>
      <c r="H49" s="228"/>
      <c r="I49" s="19" t="str">
        <f t="shared" si="1"/>
        <v/>
      </c>
      <c r="J49" s="19" t="str">
        <f t="shared" si="2"/>
        <v/>
      </c>
      <c r="K49" s="69" t="str">
        <f t="shared" si="3"/>
        <v/>
      </c>
      <c r="L49" s="69" t="str">
        <f t="shared" si="4"/>
        <v/>
      </c>
      <c r="M49" s="417" t="str">
        <f t="shared" si="5"/>
        <v/>
      </c>
      <c r="N49" s="69" t="str">
        <f t="shared" si="6"/>
        <v/>
      </c>
      <c r="O49" s="390" t="b">
        <f t="shared" si="7"/>
        <v>0</v>
      </c>
      <c r="P49" s="391">
        <f t="shared" si="8"/>
        <v>1</v>
      </c>
    </row>
    <row r="50" spans="1:16">
      <c r="A50" s="48">
        <v>41</v>
      </c>
      <c r="B50" s="7"/>
      <c r="C50" s="7"/>
      <c r="D50" s="7"/>
      <c r="E50" s="229"/>
      <c r="F50" s="228"/>
      <c r="G50" s="228"/>
      <c r="H50" s="228"/>
      <c r="I50" s="19" t="str">
        <f t="shared" si="1"/>
        <v/>
      </c>
      <c r="J50" s="19" t="str">
        <f t="shared" si="2"/>
        <v/>
      </c>
      <c r="K50" s="69" t="str">
        <f t="shared" si="3"/>
        <v/>
      </c>
      <c r="L50" s="69" t="str">
        <f t="shared" si="4"/>
        <v/>
      </c>
      <c r="M50" s="417" t="str">
        <f t="shared" si="5"/>
        <v/>
      </c>
      <c r="N50" s="69" t="str">
        <f t="shared" si="6"/>
        <v/>
      </c>
      <c r="O50" s="390" t="b">
        <f t="shared" si="7"/>
        <v>0</v>
      </c>
      <c r="P50" s="391">
        <f t="shared" si="8"/>
        <v>1</v>
      </c>
    </row>
    <row r="51" spans="1:16">
      <c r="A51" s="48">
        <v>42</v>
      </c>
      <c r="B51" s="7"/>
      <c r="C51" s="7"/>
      <c r="D51" s="7"/>
      <c r="E51" s="229"/>
      <c r="F51" s="228"/>
      <c r="G51" s="228"/>
      <c r="H51" s="228"/>
      <c r="I51" s="19" t="str">
        <f t="shared" si="1"/>
        <v/>
      </c>
      <c r="J51" s="19" t="str">
        <f t="shared" si="2"/>
        <v/>
      </c>
      <c r="K51" s="69" t="str">
        <f t="shared" si="3"/>
        <v/>
      </c>
      <c r="L51" s="69" t="str">
        <f t="shared" si="4"/>
        <v/>
      </c>
      <c r="M51" s="417" t="str">
        <f t="shared" si="5"/>
        <v/>
      </c>
      <c r="N51" s="69" t="str">
        <f t="shared" si="6"/>
        <v/>
      </c>
      <c r="O51" s="390" t="b">
        <f t="shared" si="7"/>
        <v>0</v>
      </c>
      <c r="P51" s="391">
        <f t="shared" si="8"/>
        <v>1</v>
      </c>
    </row>
    <row r="52" spans="1:16">
      <c r="A52" s="48">
        <v>43</v>
      </c>
      <c r="B52" s="7"/>
      <c r="C52" s="7"/>
      <c r="D52" s="7"/>
      <c r="E52" s="229"/>
      <c r="F52" s="228"/>
      <c r="G52" s="228"/>
      <c r="H52" s="228"/>
      <c r="I52" s="19" t="str">
        <f t="shared" si="1"/>
        <v/>
      </c>
      <c r="J52" s="19" t="str">
        <f t="shared" si="2"/>
        <v/>
      </c>
      <c r="K52" s="69" t="str">
        <f t="shared" si="3"/>
        <v/>
      </c>
      <c r="L52" s="69" t="str">
        <f t="shared" si="4"/>
        <v/>
      </c>
      <c r="M52" s="417" t="str">
        <f t="shared" si="5"/>
        <v/>
      </c>
      <c r="N52" s="69" t="str">
        <f t="shared" si="6"/>
        <v/>
      </c>
      <c r="O52" s="390" t="b">
        <f t="shared" si="7"/>
        <v>0</v>
      </c>
      <c r="P52" s="391">
        <f t="shared" si="8"/>
        <v>1</v>
      </c>
    </row>
    <row r="53" spans="1:16">
      <c r="A53" s="48">
        <v>44</v>
      </c>
      <c r="B53" s="7"/>
      <c r="C53" s="7"/>
      <c r="D53" s="7"/>
      <c r="E53" s="229"/>
      <c r="F53" s="228"/>
      <c r="G53" s="228"/>
      <c r="H53" s="228"/>
      <c r="I53" s="19" t="str">
        <f t="shared" si="1"/>
        <v/>
      </c>
      <c r="J53" s="19" t="str">
        <f t="shared" si="2"/>
        <v/>
      </c>
      <c r="K53" s="69" t="str">
        <f t="shared" si="3"/>
        <v/>
      </c>
      <c r="L53" s="69" t="str">
        <f t="shared" si="4"/>
        <v/>
      </c>
      <c r="M53" s="417" t="str">
        <f t="shared" si="5"/>
        <v/>
      </c>
      <c r="N53" s="69" t="str">
        <f t="shared" si="6"/>
        <v/>
      </c>
      <c r="O53" s="390" t="b">
        <f t="shared" si="7"/>
        <v>0</v>
      </c>
      <c r="P53" s="391">
        <f t="shared" si="8"/>
        <v>1</v>
      </c>
    </row>
    <row r="54" spans="1:16">
      <c r="A54" s="48">
        <v>45</v>
      </c>
      <c r="B54" s="7"/>
      <c r="C54" s="7"/>
      <c r="D54" s="7"/>
      <c r="E54" s="229"/>
      <c r="F54" s="228"/>
      <c r="G54" s="228"/>
      <c r="H54" s="228"/>
      <c r="I54" s="19" t="str">
        <f t="shared" si="1"/>
        <v/>
      </c>
      <c r="J54" s="19" t="str">
        <f t="shared" si="2"/>
        <v/>
      </c>
      <c r="K54" s="69" t="str">
        <f t="shared" si="3"/>
        <v/>
      </c>
      <c r="L54" s="69" t="str">
        <f t="shared" si="4"/>
        <v/>
      </c>
      <c r="M54" s="417" t="str">
        <f t="shared" si="5"/>
        <v/>
      </c>
      <c r="N54" s="69" t="str">
        <f t="shared" si="6"/>
        <v/>
      </c>
      <c r="O54" s="390" t="b">
        <f t="shared" si="7"/>
        <v>0</v>
      </c>
      <c r="P54" s="391">
        <f t="shared" si="8"/>
        <v>1</v>
      </c>
    </row>
    <row r="55" spans="1:16">
      <c r="A55" s="48">
        <v>46</v>
      </c>
      <c r="B55" s="7"/>
      <c r="C55" s="7"/>
      <c r="D55" s="7"/>
      <c r="E55" s="229"/>
      <c r="F55" s="228"/>
      <c r="G55" s="228"/>
      <c r="H55" s="228"/>
      <c r="I55" s="19" t="str">
        <f t="shared" si="1"/>
        <v/>
      </c>
      <c r="J55" s="19" t="str">
        <f t="shared" si="2"/>
        <v/>
      </c>
      <c r="K55" s="69" t="str">
        <f t="shared" si="3"/>
        <v/>
      </c>
      <c r="L55" s="69" t="str">
        <f t="shared" si="4"/>
        <v/>
      </c>
      <c r="M55" s="417" t="str">
        <f t="shared" si="5"/>
        <v/>
      </c>
      <c r="N55" s="69" t="str">
        <f t="shared" si="6"/>
        <v/>
      </c>
      <c r="O55" s="390" t="b">
        <f t="shared" si="7"/>
        <v>0</v>
      </c>
      <c r="P55" s="391">
        <f t="shared" si="8"/>
        <v>1</v>
      </c>
    </row>
    <row r="56" spans="1:16">
      <c r="A56" s="48">
        <v>47</v>
      </c>
      <c r="B56" s="7"/>
      <c r="C56" s="7"/>
      <c r="D56" s="7"/>
      <c r="E56" s="229"/>
      <c r="F56" s="228"/>
      <c r="G56" s="228"/>
      <c r="H56" s="228"/>
      <c r="I56" s="19" t="str">
        <f t="shared" si="1"/>
        <v/>
      </c>
      <c r="J56" s="19" t="str">
        <f t="shared" si="2"/>
        <v/>
      </c>
      <c r="K56" s="69" t="str">
        <f t="shared" si="3"/>
        <v/>
      </c>
      <c r="L56" s="69" t="str">
        <f t="shared" si="4"/>
        <v/>
      </c>
      <c r="M56" s="417" t="str">
        <f t="shared" si="5"/>
        <v/>
      </c>
      <c r="N56" s="69" t="str">
        <f t="shared" si="6"/>
        <v/>
      </c>
      <c r="O56" s="390" t="b">
        <f t="shared" si="7"/>
        <v>0</v>
      </c>
      <c r="P56" s="391">
        <f t="shared" si="8"/>
        <v>1</v>
      </c>
    </row>
    <row r="57" spans="1:16">
      <c r="A57" s="48">
        <v>48</v>
      </c>
      <c r="B57" s="7"/>
      <c r="C57" s="7"/>
      <c r="D57" s="7"/>
      <c r="E57" s="229"/>
      <c r="F57" s="228"/>
      <c r="G57" s="228"/>
      <c r="H57" s="228"/>
      <c r="I57" s="19" t="str">
        <f t="shared" si="1"/>
        <v/>
      </c>
      <c r="J57" s="19" t="str">
        <f t="shared" si="2"/>
        <v/>
      </c>
      <c r="K57" s="69" t="str">
        <f t="shared" si="3"/>
        <v/>
      </c>
      <c r="L57" s="69" t="str">
        <f t="shared" si="4"/>
        <v/>
      </c>
      <c r="M57" s="417" t="str">
        <f t="shared" si="5"/>
        <v/>
      </c>
      <c r="N57" s="69" t="str">
        <f t="shared" si="6"/>
        <v/>
      </c>
      <c r="O57" s="390" t="b">
        <f t="shared" si="7"/>
        <v>0</v>
      </c>
      <c r="P57" s="391">
        <f t="shared" si="8"/>
        <v>1</v>
      </c>
    </row>
    <row r="58" spans="1:16">
      <c r="A58" s="48">
        <v>49</v>
      </c>
      <c r="B58" s="7"/>
      <c r="C58" s="7"/>
      <c r="D58" s="7"/>
      <c r="E58" s="229"/>
      <c r="F58" s="228"/>
      <c r="G58" s="228"/>
      <c r="H58" s="228"/>
      <c r="I58" s="19" t="str">
        <f t="shared" si="1"/>
        <v/>
      </c>
      <c r="J58" s="19" t="str">
        <f t="shared" si="2"/>
        <v/>
      </c>
      <c r="K58" s="69" t="str">
        <f t="shared" si="3"/>
        <v/>
      </c>
      <c r="L58" s="69" t="str">
        <f t="shared" si="4"/>
        <v/>
      </c>
      <c r="M58" s="417" t="str">
        <f t="shared" si="5"/>
        <v/>
      </c>
      <c r="N58" s="69" t="str">
        <f t="shared" si="6"/>
        <v/>
      </c>
      <c r="O58" s="390" t="b">
        <f t="shared" si="7"/>
        <v>0</v>
      </c>
      <c r="P58" s="391">
        <f t="shared" si="8"/>
        <v>1</v>
      </c>
    </row>
    <row r="59" spans="1:16">
      <c r="A59" s="48">
        <v>50</v>
      </c>
      <c r="B59" s="7"/>
      <c r="C59" s="7"/>
      <c r="D59" s="7"/>
      <c r="E59" s="229"/>
      <c r="F59" s="228"/>
      <c r="G59" s="228"/>
      <c r="H59" s="228"/>
      <c r="I59" s="19" t="str">
        <f t="shared" si="1"/>
        <v/>
      </c>
      <c r="J59" s="19" t="str">
        <f t="shared" si="2"/>
        <v/>
      </c>
      <c r="K59" s="69" t="str">
        <f t="shared" si="3"/>
        <v/>
      </c>
      <c r="L59" s="69" t="str">
        <f t="shared" si="4"/>
        <v/>
      </c>
      <c r="M59" s="417" t="str">
        <f t="shared" si="5"/>
        <v/>
      </c>
      <c r="N59" s="69" t="str">
        <f t="shared" si="6"/>
        <v/>
      </c>
      <c r="O59" s="390" t="b">
        <f t="shared" si="7"/>
        <v>0</v>
      </c>
      <c r="P59" s="391">
        <f t="shared" si="8"/>
        <v>1</v>
      </c>
    </row>
    <row r="60" spans="1:16">
      <c r="A60" s="48">
        <v>51</v>
      </c>
      <c r="B60" s="7"/>
      <c r="C60" s="7"/>
      <c r="D60" s="7"/>
      <c r="E60" s="229"/>
      <c r="F60" s="228"/>
      <c r="G60" s="228"/>
      <c r="H60" s="228"/>
      <c r="I60" s="19" t="str">
        <f t="shared" si="1"/>
        <v/>
      </c>
      <c r="J60" s="19" t="str">
        <f t="shared" si="2"/>
        <v/>
      </c>
      <c r="K60" s="69" t="str">
        <f t="shared" si="3"/>
        <v/>
      </c>
      <c r="L60" s="69" t="str">
        <f t="shared" si="4"/>
        <v/>
      </c>
      <c r="M60" s="417" t="str">
        <f t="shared" si="5"/>
        <v/>
      </c>
      <c r="N60" s="69" t="str">
        <f t="shared" si="6"/>
        <v/>
      </c>
      <c r="O60" s="390" t="b">
        <f t="shared" si="7"/>
        <v>0</v>
      </c>
      <c r="P60" s="391">
        <f t="shared" si="8"/>
        <v>1</v>
      </c>
    </row>
    <row r="61" spans="1:16">
      <c r="A61" s="48">
        <v>52</v>
      </c>
      <c r="B61" s="7"/>
      <c r="C61" s="7"/>
      <c r="D61" s="7"/>
      <c r="E61" s="229"/>
      <c r="F61" s="228"/>
      <c r="G61" s="228"/>
      <c r="H61" s="228"/>
      <c r="I61" s="19" t="str">
        <f t="shared" si="1"/>
        <v/>
      </c>
      <c r="J61" s="19" t="str">
        <f t="shared" si="2"/>
        <v/>
      </c>
      <c r="K61" s="69" t="str">
        <f t="shared" si="3"/>
        <v/>
      </c>
      <c r="L61" s="69" t="str">
        <f t="shared" si="4"/>
        <v/>
      </c>
      <c r="M61" s="417" t="str">
        <f t="shared" si="5"/>
        <v/>
      </c>
      <c r="N61" s="69" t="str">
        <f t="shared" si="6"/>
        <v/>
      </c>
      <c r="O61" s="390" t="b">
        <f t="shared" si="7"/>
        <v>0</v>
      </c>
      <c r="P61" s="391">
        <f t="shared" si="8"/>
        <v>1</v>
      </c>
    </row>
    <row r="62" spans="1:16">
      <c r="A62" s="48">
        <v>53</v>
      </c>
      <c r="B62" s="7"/>
      <c r="C62" s="7"/>
      <c r="D62" s="7"/>
      <c r="E62" s="229"/>
      <c r="F62" s="228"/>
      <c r="G62" s="228"/>
      <c r="H62" s="228"/>
      <c r="I62" s="19" t="str">
        <f t="shared" si="1"/>
        <v/>
      </c>
      <c r="J62" s="19" t="str">
        <f t="shared" si="2"/>
        <v/>
      </c>
      <c r="K62" s="69" t="str">
        <f t="shared" si="3"/>
        <v/>
      </c>
      <c r="L62" s="69" t="str">
        <f t="shared" si="4"/>
        <v/>
      </c>
      <c r="M62" s="417" t="str">
        <f t="shared" si="5"/>
        <v/>
      </c>
      <c r="N62" s="69" t="str">
        <f t="shared" si="6"/>
        <v/>
      </c>
      <c r="O62" s="390" t="b">
        <f t="shared" si="7"/>
        <v>0</v>
      </c>
      <c r="P62" s="391">
        <f t="shared" si="8"/>
        <v>1</v>
      </c>
    </row>
    <row r="63" spans="1:16">
      <c r="A63" s="48">
        <v>54</v>
      </c>
      <c r="B63" s="7"/>
      <c r="C63" s="7"/>
      <c r="D63" s="7"/>
      <c r="E63" s="229"/>
      <c r="F63" s="228"/>
      <c r="G63" s="228"/>
      <c r="H63" s="228"/>
      <c r="I63" s="19" t="str">
        <f t="shared" si="1"/>
        <v/>
      </c>
      <c r="J63" s="19" t="str">
        <f t="shared" si="2"/>
        <v/>
      </c>
      <c r="K63" s="69" t="str">
        <f t="shared" si="3"/>
        <v/>
      </c>
      <c r="L63" s="69" t="str">
        <f t="shared" si="4"/>
        <v/>
      </c>
      <c r="M63" s="417" t="str">
        <f t="shared" si="5"/>
        <v/>
      </c>
      <c r="N63" s="69" t="str">
        <f t="shared" si="6"/>
        <v/>
      </c>
      <c r="O63" s="390" t="b">
        <f t="shared" si="7"/>
        <v>0</v>
      </c>
      <c r="P63" s="391">
        <f t="shared" si="8"/>
        <v>1</v>
      </c>
    </row>
    <row r="64" spans="1:16">
      <c r="A64" s="48">
        <v>55</v>
      </c>
      <c r="B64" s="7"/>
      <c r="C64" s="7"/>
      <c r="D64" s="7"/>
      <c r="E64" s="229"/>
      <c r="F64" s="228"/>
      <c r="G64" s="228"/>
      <c r="H64" s="228"/>
      <c r="I64" s="19" t="str">
        <f t="shared" si="1"/>
        <v/>
      </c>
      <c r="J64" s="19" t="str">
        <f t="shared" si="2"/>
        <v/>
      </c>
      <c r="K64" s="69" t="str">
        <f t="shared" si="3"/>
        <v/>
      </c>
      <c r="L64" s="69" t="str">
        <f t="shared" si="4"/>
        <v/>
      </c>
      <c r="M64" s="417" t="str">
        <f t="shared" si="5"/>
        <v/>
      </c>
      <c r="N64" s="69" t="str">
        <f t="shared" si="6"/>
        <v/>
      </c>
      <c r="O64" s="390" t="b">
        <f t="shared" si="7"/>
        <v>0</v>
      </c>
      <c r="P64" s="391">
        <f t="shared" si="8"/>
        <v>1</v>
      </c>
    </row>
    <row r="65" spans="1:16">
      <c r="A65" s="48">
        <v>56</v>
      </c>
      <c r="B65" s="7"/>
      <c r="C65" s="7"/>
      <c r="D65" s="7"/>
      <c r="E65" s="229"/>
      <c r="F65" s="228"/>
      <c r="G65" s="228"/>
      <c r="H65" s="228"/>
      <c r="I65" s="19" t="str">
        <f t="shared" si="1"/>
        <v/>
      </c>
      <c r="J65" s="19" t="str">
        <f t="shared" si="2"/>
        <v/>
      </c>
      <c r="K65" s="69" t="str">
        <f t="shared" si="3"/>
        <v/>
      </c>
      <c r="L65" s="69" t="str">
        <f t="shared" si="4"/>
        <v/>
      </c>
      <c r="M65" s="417" t="str">
        <f t="shared" si="5"/>
        <v/>
      </c>
      <c r="N65" s="69" t="str">
        <f t="shared" si="6"/>
        <v/>
      </c>
      <c r="O65" s="390" t="b">
        <f t="shared" si="7"/>
        <v>0</v>
      </c>
      <c r="P65" s="391">
        <f t="shared" si="8"/>
        <v>1</v>
      </c>
    </row>
    <row r="66" spans="1:16">
      <c r="A66" s="48">
        <v>57</v>
      </c>
      <c r="B66" s="7"/>
      <c r="C66" s="7"/>
      <c r="D66" s="7"/>
      <c r="E66" s="229"/>
      <c r="F66" s="228"/>
      <c r="G66" s="228"/>
      <c r="H66" s="228"/>
      <c r="I66" s="19" t="str">
        <f t="shared" si="1"/>
        <v/>
      </c>
      <c r="J66" s="19" t="str">
        <f t="shared" si="2"/>
        <v/>
      </c>
      <c r="K66" s="69" t="str">
        <f t="shared" si="3"/>
        <v/>
      </c>
      <c r="L66" s="69" t="str">
        <f t="shared" si="4"/>
        <v/>
      </c>
      <c r="M66" s="417" t="str">
        <f t="shared" si="5"/>
        <v/>
      </c>
      <c r="N66" s="69" t="str">
        <f t="shared" si="6"/>
        <v/>
      </c>
      <c r="O66" s="390" t="b">
        <f t="shared" si="7"/>
        <v>0</v>
      </c>
      <c r="P66" s="391">
        <f t="shared" si="8"/>
        <v>1</v>
      </c>
    </row>
    <row r="67" spans="1:16">
      <c r="A67" s="48">
        <v>58</v>
      </c>
      <c r="B67" s="7"/>
      <c r="C67" s="7"/>
      <c r="D67" s="7"/>
      <c r="E67" s="229"/>
      <c r="F67" s="228"/>
      <c r="G67" s="228"/>
      <c r="H67" s="228"/>
      <c r="I67" s="19" t="str">
        <f t="shared" si="1"/>
        <v/>
      </c>
      <c r="J67" s="19" t="str">
        <f t="shared" si="2"/>
        <v/>
      </c>
      <c r="K67" s="69" t="str">
        <f t="shared" si="3"/>
        <v/>
      </c>
      <c r="L67" s="69" t="str">
        <f t="shared" si="4"/>
        <v/>
      </c>
      <c r="M67" s="417" t="str">
        <f t="shared" si="5"/>
        <v/>
      </c>
      <c r="N67" s="69" t="str">
        <f t="shared" si="6"/>
        <v/>
      </c>
      <c r="O67" s="390" t="b">
        <f t="shared" si="7"/>
        <v>0</v>
      </c>
      <c r="P67" s="391">
        <f t="shared" si="8"/>
        <v>1</v>
      </c>
    </row>
    <row r="68" spans="1:16">
      <c r="A68" s="48">
        <v>59</v>
      </c>
      <c r="B68" s="7"/>
      <c r="C68" s="7"/>
      <c r="D68" s="7"/>
      <c r="E68" s="229"/>
      <c r="F68" s="228"/>
      <c r="G68" s="228"/>
      <c r="H68" s="228"/>
      <c r="I68" s="19" t="str">
        <f t="shared" si="1"/>
        <v/>
      </c>
      <c r="J68" s="19" t="str">
        <f t="shared" si="2"/>
        <v/>
      </c>
      <c r="K68" s="69" t="str">
        <f t="shared" si="3"/>
        <v/>
      </c>
      <c r="L68" s="69" t="str">
        <f t="shared" si="4"/>
        <v/>
      </c>
      <c r="M68" s="417" t="str">
        <f t="shared" si="5"/>
        <v/>
      </c>
      <c r="N68" s="69" t="str">
        <f t="shared" si="6"/>
        <v/>
      </c>
      <c r="O68" s="390" t="b">
        <f t="shared" si="7"/>
        <v>0</v>
      </c>
      <c r="P68" s="391">
        <f t="shared" si="8"/>
        <v>1</v>
      </c>
    </row>
    <row r="69" spans="1:16">
      <c r="A69" s="48">
        <v>60</v>
      </c>
      <c r="B69" s="7"/>
      <c r="C69" s="7"/>
      <c r="D69" s="7"/>
      <c r="E69" s="229"/>
      <c r="F69" s="228"/>
      <c r="G69" s="228"/>
      <c r="H69" s="228"/>
      <c r="I69" s="19" t="str">
        <f t="shared" si="1"/>
        <v/>
      </c>
      <c r="J69" s="19" t="str">
        <f t="shared" si="2"/>
        <v/>
      </c>
      <c r="K69" s="69" t="str">
        <f t="shared" si="3"/>
        <v/>
      </c>
      <c r="L69" s="69" t="str">
        <f t="shared" si="4"/>
        <v/>
      </c>
      <c r="M69" s="417" t="str">
        <f t="shared" si="5"/>
        <v/>
      </c>
      <c r="N69" s="69" t="str">
        <f t="shared" si="6"/>
        <v/>
      </c>
      <c r="O69" s="390" t="b">
        <f t="shared" si="7"/>
        <v>0</v>
      </c>
      <c r="P69" s="391">
        <f t="shared" si="8"/>
        <v>1</v>
      </c>
    </row>
    <row r="70" spans="1:16">
      <c r="A70" s="48">
        <v>61</v>
      </c>
      <c r="B70" s="7"/>
      <c r="C70" s="7"/>
      <c r="D70" s="7"/>
      <c r="E70" s="229"/>
      <c r="F70" s="228"/>
      <c r="G70" s="228"/>
      <c r="H70" s="228"/>
      <c r="I70" s="19" t="str">
        <f t="shared" si="1"/>
        <v/>
      </c>
      <c r="J70" s="19" t="str">
        <f t="shared" si="2"/>
        <v/>
      </c>
      <c r="K70" s="69" t="str">
        <f t="shared" si="3"/>
        <v/>
      </c>
      <c r="L70" s="69" t="str">
        <f t="shared" si="4"/>
        <v/>
      </c>
      <c r="M70" s="417" t="str">
        <f t="shared" si="5"/>
        <v/>
      </c>
      <c r="N70" s="69" t="str">
        <f t="shared" si="6"/>
        <v/>
      </c>
      <c r="O70" s="390" t="b">
        <f t="shared" si="7"/>
        <v>0</v>
      </c>
      <c r="P70" s="391">
        <f t="shared" si="8"/>
        <v>1</v>
      </c>
    </row>
    <row r="71" spans="1:16">
      <c r="A71" s="48">
        <v>62</v>
      </c>
      <c r="B71" s="7"/>
      <c r="C71" s="7"/>
      <c r="D71" s="7"/>
      <c r="E71" s="229"/>
      <c r="F71" s="228"/>
      <c r="G71" s="228"/>
      <c r="H71" s="228"/>
      <c r="I71" s="19" t="str">
        <f t="shared" si="1"/>
        <v/>
      </c>
      <c r="J71" s="19" t="str">
        <f t="shared" si="2"/>
        <v/>
      </c>
      <c r="K71" s="69" t="str">
        <f t="shared" si="3"/>
        <v/>
      </c>
      <c r="L71" s="69" t="str">
        <f t="shared" si="4"/>
        <v/>
      </c>
      <c r="M71" s="417" t="str">
        <f t="shared" si="5"/>
        <v/>
      </c>
      <c r="N71" s="69" t="str">
        <f t="shared" si="6"/>
        <v/>
      </c>
      <c r="O71" s="390" t="b">
        <f t="shared" si="7"/>
        <v>0</v>
      </c>
      <c r="P71" s="391">
        <f t="shared" si="8"/>
        <v>1</v>
      </c>
    </row>
    <row r="72" spans="1:16">
      <c r="A72" s="48">
        <v>63</v>
      </c>
      <c r="B72" s="7"/>
      <c r="C72" s="7"/>
      <c r="D72" s="7"/>
      <c r="E72" s="229"/>
      <c r="F72" s="228"/>
      <c r="G72" s="228"/>
      <c r="H72" s="228"/>
      <c r="I72" s="19" t="str">
        <f t="shared" si="1"/>
        <v/>
      </c>
      <c r="J72" s="19" t="str">
        <f t="shared" si="2"/>
        <v/>
      </c>
      <c r="K72" s="69" t="str">
        <f t="shared" si="3"/>
        <v/>
      </c>
      <c r="L72" s="69" t="str">
        <f t="shared" si="4"/>
        <v/>
      </c>
      <c r="M72" s="417" t="str">
        <f t="shared" si="5"/>
        <v/>
      </c>
      <c r="N72" s="69" t="str">
        <f t="shared" si="6"/>
        <v/>
      </c>
      <c r="O72" s="390" t="b">
        <f t="shared" si="7"/>
        <v>0</v>
      </c>
      <c r="P72" s="391">
        <f t="shared" si="8"/>
        <v>1</v>
      </c>
    </row>
    <row r="73" spans="1:16">
      <c r="A73" s="48">
        <v>64</v>
      </c>
      <c r="B73" s="7"/>
      <c r="C73" s="7"/>
      <c r="D73" s="7"/>
      <c r="E73" s="229"/>
      <c r="F73" s="228"/>
      <c r="G73" s="228"/>
      <c r="H73" s="228"/>
      <c r="I73" s="19" t="str">
        <f t="shared" si="1"/>
        <v/>
      </c>
      <c r="J73" s="19" t="str">
        <f t="shared" si="2"/>
        <v/>
      </c>
      <c r="K73" s="69" t="str">
        <f t="shared" si="3"/>
        <v/>
      </c>
      <c r="L73" s="69" t="str">
        <f t="shared" si="4"/>
        <v/>
      </c>
      <c r="M73" s="417" t="str">
        <f t="shared" si="5"/>
        <v/>
      </c>
      <c r="N73" s="69" t="str">
        <f t="shared" si="6"/>
        <v/>
      </c>
      <c r="O73" s="390" t="b">
        <f t="shared" si="7"/>
        <v>0</v>
      </c>
      <c r="P73" s="391">
        <f t="shared" si="8"/>
        <v>1</v>
      </c>
    </row>
    <row r="74" spans="1:16">
      <c r="A74" s="48">
        <v>65</v>
      </c>
      <c r="B74" s="7"/>
      <c r="C74" s="7"/>
      <c r="D74" s="7"/>
      <c r="E74" s="229"/>
      <c r="F74" s="228"/>
      <c r="G74" s="228"/>
      <c r="H74" s="228"/>
      <c r="I74" s="19" t="str">
        <f t="shared" ref="I74:I137" si="9">IF(OR($B74="",$C74="",$D74="",$E74="",$F74&lt;an_initial,$F74&gt;an_final,$O74=FALSE),"",IF($H74="",CS_STR_A2*$G74/P74,CS_STR_A2*$H74))</f>
        <v/>
      </c>
      <c r="J74" s="19" t="str">
        <f t="shared" ref="J74:J137" si="10">IF(OR($B74="",$C74="",$D74="",$E74="",$F74="",$F74&gt;an_final,$O74=FALSE),"",IF($H74="",CS_STR_A2*$G74/P74,CS_STR_A2*$H74))</f>
        <v/>
      </c>
      <c r="K74" s="69" t="str">
        <f t="shared" ref="K74:K108" si="11">IF(OR($B74="",$C74="",$D74="",$E74="",$F74="",$F74&gt;an_final,$O74=FALSE),"",IF($F74&gt;=an_initial,1,""))</f>
        <v/>
      </c>
      <c r="L74" s="69" t="str">
        <f t="shared" ref="L74:L108" si="12">IF(OR($B74="",$C74="",$D74="",$E74="",$F74="",$F74&gt;an_final,$O74=FALSE),"",1)</f>
        <v/>
      </c>
      <c r="M74" s="417" t="str">
        <f t="shared" ref="M74:M108" si="13">IF(OR($B74="",$C74="",$D74="",$E74="",$F74="",$F74&gt;an_final,$O74=FALSE),"",IF($H74="",$G74/P74,$H74))</f>
        <v/>
      </c>
      <c r="N74" s="69" t="str">
        <f t="shared" ref="N74:N108" si="14">IF(OR($B74="",$C74="",$D74="",$E74="",$F74="",$F74&lt;an_initial,$F74&gt;an_final,$O74=FALSE),"",IF($H74="",$G74/P74,$H74))</f>
        <v/>
      </c>
      <c r="O74" s="390" t="b">
        <f t="shared" ref="O74:O108" si="15">IF(nume_candidat="",FALSE,ISNUMBER(SEARCH(nume_candidat,$B74)))</f>
        <v>0</v>
      </c>
      <c r="P74" s="391">
        <f t="shared" ref="P74:P108" si="16">LEN(B74)-LEN(SUBSTITUTE(B74,",",""))+1</f>
        <v>1</v>
      </c>
    </row>
    <row r="75" spans="1:16">
      <c r="A75" s="48">
        <v>66</v>
      </c>
      <c r="B75" s="7"/>
      <c r="C75" s="7"/>
      <c r="D75" s="7"/>
      <c r="E75" s="229"/>
      <c r="F75" s="228"/>
      <c r="G75" s="228"/>
      <c r="H75" s="228"/>
      <c r="I75" s="19" t="str">
        <f t="shared" si="9"/>
        <v/>
      </c>
      <c r="J75" s="19" t="str">
        <f t="shared" si="10"/>
        <v/>
      </c>
      <c r="K75" s="69" t="str">
        <f t="shared" si="11"/>
        <v/>
      </c>
      <c r="L75" s="69" t="str">
        <f t="shared" si="12"/>
        <v/>
      </c>
      <c r="M75" s="417" t="str">
        <f t="shared" si="13"/>
        <v/>
      </c>
      <c r="N75" s="69" t="str">
        <f t="shared" si="14"/>
        <v/>
      </c>
      <c r="O75" s="390" t="b">
        <f t="shared" si="15"/>
        <v>0</v>
      </c>
      <c r="P75" s="391">
        <f t="shared" si="16"/>
        <v>1</v>
      </c>
    </row>
    <row r="76" spans="1:16">
      <c r="A76" s="48">
        <v>67</v>
      </c>
      <c r="B76" s="7"/>
      <c r="C76" s="7"/>
      <c r="D76" s="7"/>
      <c r="E76" s="229"/>
      <c r="F76" s="228"/>
      <c r="G76" s="228"/>
      <c r="H76" s="228"/>
      <c r="I76" s="19" t="str">
        <f t="shared" si="9"/>
        <v/>
      </c>
      <c r="J76" s="19" t="str">
        <f t="shared" si="10"/>
        <v/>
      </c>
      <c r="K76" s="69" t="str">
        <f t="shared" si="11"/>
        <v/>
      </c>
      <c r="L76" s="69" t="str">
        <f t="shared" si="12"/>
        <v/>
      </c>
      <c r="M76" s="417" t="str">
        <f t="shared" si="13"/>
        <v/>
      </c>
      <c r="N76" s="69" t="str">
        <f t="shared" si="14"/>
        <v/>
      </c>
      <c r="O76" s="390" t="b">
        <f t="shared" si="15"/>
        <v>0</v>
      </c>
      <c r="P76" s="391">
        <f t="shared" si="16"/>
        <v>1</v>
      </c>
    </row>
    <row r="77" spans="1:16">
      <c r="A77" s="48">
        <v>68</v>
      </c>
      <c r="B77" s="7"/>
      <c r="C77" s="7"/>
      <c r="D77" s="7"/>
      <c r="E77" s="229"/>
      <c r="F77" s="228"/>
      <c r="G77" s="228"/>
      <c r="H77" s="228"/>
      <c r="I77" s="19" t="str">
        <f t="shared" si="9"/>
        <v/>
      </c>
      <c r="J77" s="19" t="str">
        <f t="shared" si="10"/>
        <v/>
      </c>
      <c r="K77" s="69" t="str">
        <f t="shared" si="11"/>
        <v/>
      </c>
      <c r="L77" s="69" t="str">
        <f t="shared" si="12"/>
        <v/>
      </c>
      <c r="M77" s="417" t="str">
        <f t="shared" si="13"/>
        <v/>
      </c>
      <c r="N77" s="69" t="str">
        <f t="shared" si="14"/>
        <v/>
      </c>
      <c r="O77" s="390" t="b">
        <f t="shared" si="15"/>
        <v>0</v>
      </c>
      <c r="P77" s="391">
        <f t="shared" si="16"/>
        <v>1</v>
      </c>
    </row>
    <row r="78" spans="1:16">
      <c r="A78" s="48">
        <v>69</v>
      </c>
      <c r="B78" s="7"/>
      <c r="C78" s="7"/>
      <c r="D78" s="7"/>
      <c r="E78" s="229"/>
      <c r="F78" s="228"/>
      <c r="G78" s="228"/>
      <c r="H78" s="228"/>
      <c r="I78" s="19" t="str">
        <f t="shared" si="9"/>
        <v/>
      </c>
      <c r="J78" s="19" t="str">
        <f t="shared" si="10"/>
        <v/>
      </c>
      <c r="K78" s="69" t="str">
        <f t="shared" si="11"/>
        <v/>
      </c>
      <c r="L78" s="69" t="str">
        <f t="shared" si="12"/>
        <v/>
      </c>
      <c r="M78" s="417" t="str">
        <f t="shared" si="13"/>
        <v/>
      </c>
      <c r="N78" s="69" t="str">
        <f t="shared" si="14"/>
        <v/>
      </c>
      <c r="O78" s="390" t="b">
        <f t="shared" si="15"/>
        <v>0</v>
      </c>
      <c r="P78" s="391">
        <f t="shared" si="16"/>
        <v>1</v>
      </c>
    </row>
    <row r="79" spans="1:16">
      <c r="A79" s="48">
        <v>70</v>
      </c>
      <c r="B79" s="7"/>
      <c r="C79" s="7"/>
      <c r="D79" s="7"/>
      <c r="E79" s="229"/>
      <c r="F79" s="228"/>
      <c r="G79" s="228"/>
      <c r="H79" s="228"/>
      <c r="I79" s="19" t="str">
        <f t="shared" si="9"/>
        <v/>
      </c>
      <c r="J79" s="19" t="str">
        <f t="shared" si="10"/>
        <v/>
      </c>
      <c r="K79" s="69" t="str">
        <f t="shared" si="11"/>
        <v/>
      </c>
      <c r="L79" s="69" t="str">
        <f t="shared" si="12"/>
        <v/>
      </c>
      <c r="M79" s="417" t="str">
        <f t="shared" si="13"/>
        <v/>
      </c>
      <c r="N79" s="69" t="str">
        <f t="shared" si="14"/>
        <v/>
      </c>
      <c r="O79" s="390" t="b">
        <f t="shared" si="15"/>
        <v>0</v>
      </c>
      <c r="P79" s="391">
        <f t="shared" si="16"/>
        <v>1</v>
      </c>
    </row>
    <row r="80" spans="1:16">
      <c r="A80" s="48">
        <v>71</v>
      </c>
      <c r="B80" s="7"/>
      <c r="C80" s="7"/>
      <c r="D80" s="7"/>
      <c r="E80" s="229"/>
      <c r="F80" s="228"/>
      <c r="G80" s="228"/>
      <c r="H80" s="228"/>
      <c r="I80" s="19" t="str">
        <f t="shared" si="9"/>
        <v/>
      </c>
      <c r="J80" s="19" t="str">
        <f t="shared" si="10"/>
        <v/>
      </c>
      <c r="K80" s="69" t="str">
        <f t="shared" si="11"/>
        <v/>
      </c>
      <c r="L80" s="69" t="str">
        <f t="shared" si="12"/>
        <v/>
      </c>
      <c r="M80" s="417" t="str">
        <f t="shared" si="13"/>
        <v/>
      </c>
      <c r="N80" s="69" t="str">
        <f t="shared" si="14"/>
        <v/>
      </c>
      <c r="O80" s="390" t="b">
        <f t="shared" si="15"/>
        <v>0</v>
      </c>
      <c r="P80" s="391">
        <f t="shared" si="16"/>
        <v>1</v>
      </c>
    </row>
    <row r="81" spans="1:16">
      <c r="A81" s="48">
        <v>72</v>
      </c>
      <c r="B81" s="7"/>
      <c r="C81" s="7"/>
      <c r="D81" s="7"/>
      <c r="E81" s="229"/>
      <c r="F81" s="228"/>
      <c r="G81" s="228"/>
      <c r="H81" s="228"/>
      <c r="I81" s="19" t="str">
        <f t="shared" si="9"/>
        <v/>
      </c>
      <c r="J81" s="19" t="str">
        <f t="shared" si="10"/>
        <v/>
      </c>
      <c r="K81" s="69" t="str">
        <f t="shared" si="11"/>
        <v/>
      </c>
      <c r="L81" s="69" t="str">
        <f t="shared" si="12"/>
        <v/>
      </c>
      <c r="M81" s="417" t="str">
        <f t="shared" si="13"/>
        <v/>
      </c>
      <c r="N81" s="69" t="str">
        <f t="shared" si="14"/>
        <v/>
      </c>
      <c r="O81" s="390" t="b">
        <f t="shared" si="15"/>
        <v>0</v>
      </c>
      <c r="P81" s="391">
        <f t="shared" si="16"/>
        <v>1</v>
      </c>
    </row>
    <row r="82" spans="1:16">
      <c r="A82" s="48">
        <v>73</v>
      </c>
      <c r="B82" s="7"/>
      <c r="C82" s="7"/>
      <c r="D82" s="7"/>
      <c r="E82" s="229"/>
      <c r="F82" s="228"/>
      <c r="G82" s="228"/>
      <c r="H82" s="228"/>
      <c r="I82" s="19" t="str">
        <f t="shared" si="9"/>
        <v/>
      </c>
      <c r="J82" s="19" t="str">
        <f t="shared" si="10"/>
        <v/>
      </c>
      <c r="K82" s="69" t="str">
        <f t="shared" si="11"/>
        <v/>
      </c>
      <c r="L82" s="69" t="str">
        <f t="shared" si="12"/>
        <v/>
      </c>
      <c r="M82" s="417" t="str">
        <f t="shared" si="13"/>
        <v/>
      </c>
      <c r="N82" s="69" t="str">
        <f t="shared" si="14"/>
        <v/>
      </c>
      <c r="O82" s="390" t="b">
        <f t="shared" si="15"/>
        <v>0</v>
      </c>
      <c r="P82" s="391">
        <f t="shared" si="16"/>
        <v>1</v>
      </c>
    </row>
    <row r="83" spans="1:16">
      <c r="A83" s="48">
        <v>74</v>
      </c>
      <c r="B83" s="7"/>
      <c r="C83" s="7"/>
      <c r="D83" s="7"/>
      <c r="E83" s="229"/>
      <c r="F83" s="228"/>
      <c r="G83" s="228"/>
      <c r="H83" s="228"/>
      <c r="I83" s="19" t="str">
        <f t="shared" si="9"/>
        <v/>
      </c>
      <c r="J83" s="19" t="str">
        <f t="shared" si="10"/>
        <v/>
      </c>
      <c r="K83" s="69" t="str">
        <f t="shared" si="11"/>
        <v/>
      </c>
      <c r="L83" s="69" t="str">
        <f t="shared" si="12"/>
        <v/>
      </c>
      <c r="M83" s="417" t="str">
        <f t="shared" si="13"/>
        <v/>
      </c>
      <c r="N83" s="69" t="str">
        <f t="shared" si="14"/>
        <v/>
      </c>
      <c r="O83" s="390" t="b">
        <f t="shared" si="15"/>
        <v>0</v>
      </c>
      <c r="P83" s="391">
        <f t="shared" si="16"/>
        <v>1</v>
      </c>
    </row>
    <row r="84" spans="1:16">
      <c r="A84" s="48">
        <v>75</v>
      </c>
      <c r="B84" s="7"/>
      <c r="C84" s="7"/>
      <c r="D84" s="7"/>
      <c r="E84" s="229"/>
      <c r="F84" s="228"/>
      <c r="G84" s="228"/>
      <c r="H84" s="228"/>
      <c r="I84" s="19" t="str">
        <f t="shared" si="9"/>
        <v/>
      </c>
      <c r="J84" s="19" t="str">
        <f t="shared" si="10"/>
        <v/>
      </c>
      <c r="K84" s="69" t="str">
        <f t="shared" si="11"/>
        <v/>
      </c>
      <c r="L84" s="69" t="str">
        <f t="shared" si="12"/>
        <v/>
      </c>
      <c r="M84" s="417" t="str">
        <f t="shared" si="13"/>
        <v/>
      </c>
      <c r="N84" s="69" t="str">
        <f t="shared" si="14"/>
        <v/>
      </c>
      <c r="O84" s="390" t="b">
        <f t="shared" si="15"/>
        <v>0</v>
      </c>
      <c r="P84" s="391">
        <f t="shared" si="16"/>
        <v>1</v>
      </c>
    </row>
    <row r="85" spans="1:16">
      <c r="A85" s="48">
        <v>76</v>
      </c>
      <c r="B85" s="7"/>
      <c r="C85" s="7"/>
      <c r="D85" s="7"/>
      <c r="E85" s="229"/>
      <c r="F85" s="228"/>
      <c r="G85" s="228"/>
      <c r="H85" s="228"/>
      <c r="I85" s="19" t="str">
        <f t="shared" si="9"/>
        <v/>
      </c>
      <c r="J85" s="19" t="str">
        <f t="shared" si="10"/>
        <v/>
      </c>
      <c r="K85" s="69" t="str">
        <f t="shared" si="11"/>
        <v/>
      </c>
      <c r="L85" s="69" t="str">
        <f t="shared" si="12"/>
        <v/>
      </c>
      <c r="M85" s="417" t="str">
        <f t="shared" si="13"/>
        <v/>
      </c>
      <c r="N85" s="69" t="str">
        <f t="shared" si="14"/>
        <v/>
      </c>
      <c r="O85" s="390" t="b">
        <f t="shared" si="15"/>
        <v>0</v>
      </c>
      <c r="P85" s="391">
        <f t="shared" si="16"/>
        <v>1</v>
      </c>
    </row>
    <row r="86" spans="1:16">
      <c r="A86" s="48">
        <v>77</v>
      </c>
      <c r="B86" s="7"/>
      <c r="C86" s="7"/>
      <c r="D86" s="7"/>
      <c r="E86" s="229"/>
      <c r="F86" s="228"/>
      <c r="G86" s="228"/>
      <c r="H86" s="228"/>
      <c r="I86" s="19" t="str">
        <f t="shared" si="9"/>
        <v/>
      </c>
      <c r="J86" s="19" t="str">
        <f t="shared" si="10"/>
        <v/>
      </c>
      <c r="K86" s="69" t="str">
        <f t="shared" si="11"/>
        <v/>
      </c>
      <c r="L86" s="69" t="str">
        <f t="shared" si="12"/>
        <v/>
      </c>
      <c r="M86" s="417" t="str">
        <f t="shared" si="13"/>
        <v/>
      </c>
      <c r="N86" s="69" t="str">
        <f t="shared" si="14"/>
        <v/>
      </c>
      <c r="O86" s="390" t="b">
        <f t="shared" si="15"/>
        <v>0</v>
      </c>
      <c r="P86" s="391">
        <f t="shared" si="16"/>
        <v>1</v>
      </c>
    </row>
    <row r="87" spans="1:16">
      <c r="A87" s="48">
        <v>78</v>
      </c>
      <c r="B87" s="7"/>
      <c r="C87" s="7"/>
      <c r="D87" s="7"/>
      <c r="E87" s="229"/>
      <c r="F87" s="228"/>
      <c r="G87" s="228"/>
      <c r="H87" s="228"/>
      <c r="I87" s="19" t="str">
        <f t="shared" si="9"/>
        <v/>
      </c>
      <c r="J87" s="19" t="str">
        <f t="shared" si="10"/>
        <v/>
      </c>
      <c r="K87" s="69" t="str">
        <f t="shared" si="11"/>
        <v/>
      </c>
      <c r="L87" s="69" t="str">
        <f t="shared" si="12"/>
        <v/>
      </c>
      <c r="M87" s="417" t="str">
        <f t="shared" si="13"/>
        <v/>
      </c>
      <c r="N87" s="69" t="str">
        <f t="shared" si="14"/>
        <v/>
      </c>
      <c r="O87" s="390" t="b">
        <f t="shared" si="15"/>
        <v>0</v>
      </c>
      <c r="P87" s="391">
        <f t="shared" si="16"/>
        <v>1</v>
      </c>
    </row>
    <row r="88" spans="1:16">
      <c r="A88" s="48">
        <v>79</v>
      </c>
      <c r="B88" s="7"/>
      <c r="C88" s="7"/>
      <c r="D88" s="7"/>
      <c r="E88" s="229"/>
      <c r="F88" s="228"/>
      <c r="G88" s="228"/>
      <c r="H88" s="228"/>
      <c r="I88" s="19" t="str">
        <f t="shared" si="9"/>
        <v/>
      </c>
      <c r="J88" s="19" t="str">
        <f t="shared" si="10"/>
        <v/>
      </c>
      <c r="K88" s="69" t="str">
        <f t="shared" si="11"/>
        <v/>
      </c>
      <c r="L88" s="69" t="str">
        <f t="shared" si="12"/>
        <v/>
      </c>
      <c r="M88" s="417" t="str">
        <f t="shared" si="13"/>
        <v/>
      </c>
      <c r="N88" s="69" t="str">
        <f t="shared" si="14"/>
        <v/>
      </c>
      <c r="O88" s="390" t="b">
        <f t="shared" si="15"/>
        <v>0</v>
      </c>
      <c r="P88" s="391">
        <f t="shared" si="16"/>
        <v>1</v>
      </c>
    </row>
    <row r="89" spans="1:16">
      <c r="A89" s="48">
        <v>80</v>
      </c>
      <c r="B89" s="7"/>
      <c r="C89" s="7"/>
      <c r="D89" s="7"/>
      <c r="E89" s="229"/>
      <c r="F89" s="228"/>
      <c r="G89" s="228"/>
      <c r="H89" s="228"/>
      <c r="I89" s="19" t="str">
        <f t="shared" si="9"/>
        <v/>
      </c>
      <c r="J89" s="19" t="str">
        <f t="shared" si="10"/>
        <v/>
      </c>
      <c r="K89" s="69" t="str">
        <f t="shared" si="11"/>
        <v/>
      </c>
      <c r="L89" s="69" t="str">
        <f t="shared" si="12"/>
        <v/>
      </c>
      <c r="M89" s="417" t="str">
        <f t="shared" si="13"/>
        <v/>
      </c>
      <c r="N89" s="69" t="str">
        <f t="shared" si="14"/>
        <v/>
      </c>
      <c r="O89" s="390" t="b">
        <f t="shared" si="15"/>
        <v>0</v>
      </c>
      <c r="P89" s="391">
        <f t="shared" si="16"/>
        <v>1</v>
      </c>
    </row>
    <row r="90" spans="1:16">
      <c r="A90" s="48">
        <v>81</v>
      </c>
      <c r="B90" s="7"/>
      <c r="C90" s="7"/>
      <c r="D90" s="7"/>
      <c r="E90" s="229"/>
      <c r="F90" s="228"/>
      <c r="G90" s="228"/>
      <c r="H90" s="228"/>
      <c r="I90" s="19" t="str">
        <f t="shared" si="9"/>
        <v/>
      </c>
      <c r="J90" s="19" t="str">
        <f t="shared" si="10"/>
        <v/>
      </c>
      <c r="K90" s="69" t="str">
        <f t="shared" si="11"/>
        <v/>
      </c>
      <c r="L90" s="69" t="str">
        <f t="shared" si="12"/>
        <v/>
      </c>
      <c r="M90" s="417" t="str">
        <f t="shared" si="13"/>
        <v/>
      </c>
      <c r="N90" s="69" t="str">
        <f t="shared" si="14"/>
        <v/>
      </c>
      <c r="O90" s="390" t="b">
        <f t="shared" si="15"/>
        <v>0</v>
      </c>
      <c r="P90" s="391">
        <f t="shared" si="16"/>
        <v>1</v>
      </c>
    </row>
    <row r="91" spans="1:16">
      <c r="A91" s="48">
        <v>82</v>
      </c>
      <c r="B91" s="7"/>
      <c r="C91" s="7"/>
      <c r="D91" s="7"/>
      <c r="E91" s="229"/>
      <c r="F91" s="228"/>
      <c r="G91" s="228"/>
      <c r="H91" s="228"/>
      <c r="I91" s="19" t="str">
        <f t="shared" si="9"/>
        <v/>
      </c>
      <c r="J91" s="19" t="str">
        <f t="shared" si="10"/>
        <v/>
      </c>
      <c r="K91" s="69" t="str">
        <f t="shared" si="11"/>
        <v/>
      </c>
      <c r="L91" s="69" t="str">
        <f t="shared" si="12"/>
        <v/>
      </c>
      <c r="M91" s="417" t="str">
        <f t="shared" si="13"/>
        <v/>
      </c>
      <c r="N91" s="69" t="str">
        <f t="shared" si="14"/>
        <v/>
      </c>
      <c r="O91" s="390" t="b">
        <f t="shared" si="15"/>
        <v>0</v>
      </c>
      <c r="P91" s="391">
        <f t="shared" si="16"/>
        <v>1</v>
      </c>
    </row>
    <row r="92" spans="1:16">
      <c r="A92" s="48">
        <v>83</v>
      </c>
      <c r="B92" s="7"/>
      <c r="C92" s="7"/>
      <c r="D92" s="7"/>
      <c r="E92" s="229"/>
      <c r="F92" s="228"/>
      <c r="G92" s="228"/>
      <c r="H92" s="228"/>
      <c r="I92" s="19" t="str">
        <f t="shared" si="9"/>
        <v/>
      </c>
      <c r="J92" s="19" t="str">
        <f t="shared" si="10"/>
        <v/>
      </c>
      <c r="K92" s="69" t="str">
        <f t="shared" si="11"/>
        <v/>
      </c>
      <c r="L92" s="69" t="str">
        <f t="shared" si="12"/>
        <v/>
      </c>
      <c r="M92" s="417" t="str">
        <f t="shared" si="13"/>
        <v/>
      </c>
      <c r="N92" s="69" t="str">
        <f t="shared" si="14"/>
        <v/>
      </c>
      <c r="O92" s="390" t="b">
        <f t="shared" si="15"/>
        <v>0</v>
      </c>
      <c r="P92" s="391">
        <f t="shared" si="16"/>
        <v>1</v>
      </c>
    </row>
    <row r="93" spans="1:16">
      <c r="A93" s="48">
        <v>84</v>
      </c>
      <c r="B93" s="7"/>
      <c r="C93" s="7"/>
      <c r="D93" s="7"/>
      <c r="E93" s="229"/>
      <c r="F93" s="228"/>
      <c r="G93" s="228"/>
      <c r="H93" s="228"/>
      <c r="I93" s="19" t="str">
        <f t="shared" si="9"/>
        <v/>
      </c>
      <c r="J93" s="19" t="str">
        <f t="shared" si="10"/>
        <v/>
      </c>
      <c r="K93" s="69" t="str">
        <f t="shared" si="11"/>
        <v/>
      </c>
      <c r="L93" s="69" t="str">
        <f t="shared" si="12"/>
        <v/>
      </c>
      <c r="M93" s="417" t="str">
        <f t="shared" si="13"/>
        <v/>
      </c>
      <c r="N93" s="69" t="str">
        <f t="shared" si="14"/>
        <v/>
      </c>
      <c r="O93" s="390" t="b">
        <f t="shared" si="15"/>
        <v>0</v>
      </c>
      <c r="P93" s="391">
        <f t="shared" si="16"/>
        <v>1</v>
      </c>
    </row>
    <row r="94" spans="1:16">
      <c r="A94" s="48">
        <v>85</v>
      </c>
      <c r="B94" s="7"/>
      <c r="C94" s="7"/>
      <c r="D94" s="7"/>
      <c r="E94" s="229"/>
      <c r="F94" s="228"/>
      <c r="G94" s="228"/>
      <c r="H94" s="228"/>
      <c r="I94" s="19" t="str">
        <f t="shared" si="9"/>
        <v/>
      </c>
      <c r="J94" s="19" t="str">
        <f t="shared" si="10"/>
        <v/>
      </c>
      <c r="K94" s="69" t="str">
        <f t="shared" si="11"/>
        <v/>
      </c>
      <c r="L94" s="69" t="str">
        <f t="shared" si="12"/>
        <v/>
      </c>
      <c r="M94" s="417" t="str">
        <f t="shared" si="13"/>
        <v/>
      </c>
      <c r="N94" s="69" t="str">
        <f t="shared" si="14"/>
        <v/>
      </c>
      <c r="O94" s="390" t="b">
        <f t="shared" si="15"/>
        <v>0</v>
      </c>
      <c r="P94" s="391">
        <f t="shared" si="16"/>
        <v>1</v>
      </c>
    </row>
    <row r="95" spans="1:16">
      <c r="A95" s="48">
        <v>86</v>
      </c>
      <c r="B95" s="7"/>
      <c r="C95" s="7"/>
      <c r="D95" s="7"/>
      <c r="E95" s="229"/>
      <c r="F95" s="228"/>
      <c r="G95" s="228"/>
      <c r="H95" s="228"/>
      <c r="I95" s="19" t="str">
        <f t="shared" si="9"/>
        <v/>
      </c>
      <c r="J95" s="19" t="str">
        <f t="shared" si="10"/>
        <v/>
      </c>
      <c r="K95" s="69" t="str">
        <f t="shared" si="11"/>
        <v/>
      </c>
      <c r="L95" s="69" t="str">
        <f t="shared" si="12"/>
        <v/>
      </c>
      <c r="M95" s="417" t="str">
        <f t="shared" si="13"/>
        <v/>
      </c>
      <c r="N95" s="69" t="str">
        <f t="shared" si="14"/>
        <v/>
      </c>
      <c r="O95" s="390" t="b">
        <f t="shared" si="15"/>
        <v>0</v>
      </c>
      <c r="P95" s="391">
        <f t="shared" si="16"/>
        <v>1</v>
      </c>
    </row>
    <row r="96" spans="1:16">
      <c r="A96" s="48">
        <v>87</v>
      </c>
      <c r="B96" s="7"/>
      <c r="C96" s="7"/>
      <c r="D96" s="7"/>
      <c r="E96" s="229"/>
      <c r="F96" s="228"/>
      <c r="G96" s="228"/>
      <c r="H96" s="228"/>
      <c r="I96" s="19" t="str">
        <f t="shared" si="9"/>
        <v/>
      </c>
      <c r="J96" s="19" t="str">
        <f t="shared" si="10"/>
        <v/>
      </c>
      <c r="K96" s="69" t="str">
        <f t="shared" si="11"/>
        <v/>
      </c>
      <c r="L96" s="69" t="str">
        <f t="shared" si="12"/>
        <v/>
      </c>
      <c r="M96" s="417" t="str">
        <f t="shared" si="13"/>
        <v/>
      </c>
      <c r="N96" s="69" t="str">
        <f t="shared" si="14"/>
        <v/>
      </c>
      <c r="O96" s="390" t="b">
        <f t="shared" si="15"/>
        <v>0</v>
      </c>
      <c r="P96" s="391">
        <f t="shared" si="16"/>
        <v>1</v>
      </c>
    </row>
    <row r="97" spans="1:16">
      <c r="A97" s="48">
        <v>88</v>
      </c>
      <c r="B97" s="7"/>
      <c r="C97" s="7"/>
      <c r="D97" s="7"/>
      <c r="E97" s="229"/>
      <c r="F97" s="228"/>
      <c r="G97" s="228"/>
      <c r="H97" s="228"/>
      <c r="I97" s="19" t="str">
        <f t="shared" si="9"/>
        <v/>
      </c>
      <c r="J97" s="19" t="str">
        <f t="shared" si="10"/>
        <v/>
      </c>
      <c r="K97" s="69" t="str">
        <f t="shared" si="11"/>
        <v/>
      </c>
      <c r="L97" s="69" t="str">
        <f t="shared" si="12"/>
        <v/>
      </c>
      <c r="M97" s="417" t="str">
        <f t="shared" si="13"/>
        <v/>
      </c>
      <c r="N97" s="69" t="str">
        <f t="shared" si="14"/>
        <v/>
      </c>
      <c r="O97" s="390" t="b">
        <f t="shared" si="15"/>
        <v>0</v>
      </c>
      <c r="P97" s="391">
        <f t="shared" si="16"/>
        <v>1</v>
      </c>
    </row>
    <row r="98" spans="1:16">
      <c r="A98" s="48">
        <v>89</v>
      </c>
      <c r="B98" s="7"/>
      <c r="C98" s="7"/>
      <c r="D98" s="7"/>
      <c r="E98" s="229"/>
      <c r="F98" s="228"/>
      <c r="G98" s="228"/>
      <c r="H98" s="228"/>
      <c r="I98" s="19" t="str">
        <f t="shared" si="9"/>
        <v/>
      </c>
      <c r="J98" s="19" t="str">
        <f t="shared" si="10"/>
        <v/>
      </c>
      <c r="K98" s="69" t="str">
        <f t="shared" si="11"/>
        <v/>
      </c>
      <c r="L98" s="69" t="str">
        <f t="shared" si="12"/>
        <v/>
      </c>
      <c r="M98" s="417" t="str">
        <f t="shared" si="13"/>
        <v/>
      </c>
      <c r="N98" s="69" t="str">
        <f t="shared" si="14"/>
        <v/>
      </c>
      <c r="O98" s="390" t="b">
        <f t="shared" si="15"/>
        <v>0</v>
      </c>
      <c r="P98" s="391">
        <f t="shared" si="16"/>
        <v>1</v>
      </c>
    </row>
    <row r="99" spans="1:16">
      <c r="A99" s="48">
        <v>90</v>
      </c>
      <c r="B99" s="7"/>
      <c r="C99" s="7"/>
      <c r="D99" s="7"/>
      <c r="E99" s="229"/>
      <c r="F99" s="228"/>
      <c r="G99" s="228"/>
      <c r="H99" s="228"/>
      <c r="I99" s="19" t="str">
        <f t="shared" si="9"/>
        <v/>
      </c>
      <c r="J99" s="19" t="str">
        <f t="shared" si="10"/>
        <v/>
      </c>
      <c r="K99" s="69" t="str">
        <f t="shared" si="11"/>
        <v/>
      </c>
      <c r="L99" s="69" t="str">
        <f t="shared" si="12"/>
        <v/>
      </c>
      <c r="M99" s="417" t="str">
        <f t="shared" si="13"/>
        <v/>
      </c>
      <c r="N99" s="69" t="str">
        <f t="shared" si="14"/>
        <v/>
      </c>
      <c r="O99" s="390" t="b">
        <f t="shared" si="15"/>
        <v>0</v>
      </c>
      <c r="P99" s="391">
        <f t="shared" si="16"/>
        <v>1</v>
      </c>
    </row>
    <row r="100" spans="1:16">
      <c r="A100" s="48">
        <v>91</v>
      </c>
      <c r="B100" s="7"/>
      <c r="C100" s="7"/>
      <c r="D100" s="7"/>
      <c r="E100" s="229"/>
      <c r="F100" s="228"/>
      <c r="G100" s="228"/>
      <c r="H100" s="228"/>
      <c r="I100" s="19" t="str">
        <f t="shared" si="9"/>
        <v/>
      </c>
      <c r="J100" s="19" t="str">
        <f t="shared" si="10"/>
        <v/>
      </c>
      <c r="K100" s="69" t="str">
        <f t="shared" si="11"/>
        <v/>
      </c>
      <c r="L100" s="69" t="str">
        <f t="shared" si="12"/>
        <v/>
      </c>
      <c r="M100" s="417" t="str">
        <f t="shared" si="13"/>
        <v/>
      </c>
      <c r="N100" s="69" t="str">
        <f t="shared" si="14"/>
        <v/>
      </c>
      <c r="O100" s="390" t="b">
        <f t="shared" si="15"/>
        <v>0</v>
      </c>
      <c r="P100" s="391">
        <f t="shared" si="16"/>
        <v>1</v>
      </c>
    </row>
    <row r="101" spans="1:16">
      <c r="A101" s="48">
        <v>92</v>
      </c>
      <c r="B101" s="7"/>
      <c r="C101" s="7"/>
      <c r="D101" s="7"/>
      <c r="E101" s="229"/>
      <c r="F101" s="228"/>
      <c r="G101" s="228"/>
      <c r="H101" s="228"/>
      <c r="I101" s="19" t="str">
        <f t="shared" si="9"/>
        <v/>
      </c>
      <c r="J101" s="19" t="str">
        <f t="shared" si="10"/>
        <v/>
      </c>
      <c r="K101" s="69" t="str">
        <f t="shared" si="11"/>
        <v/>
      </c>
      <c r="L101" s="69" t="str">
        <f t="shared" si="12"/>
        <v/>
      </c>
      <c r="M101" s="417" t="str">
        <f t="shared" si="13"/>
        <v/>
      </c>
      <c r="N101" s="69" t="str">
        <f t="shared" si="14"/>
        <v/>
      </c>
      <c r="O101" s="390" t="b">
        <f t="shared" si="15"/>
        <v>0</v>
      </c>
      <c r="P101" s="391">
        <f t="shared" si="16"/>
        <v>1</v>
      </c>
    </row>
    <row r="102" spans="1:16">
      <c r="A102" s="48">
        <v>93</v>
      </c>
      <c r="B102" s="7"/>
      <c r="C102" s="7"/>
      <c r="D102" s="7"/>
      <c r="E102" s="229"/>
      <c r="F102" s="228"/>
      <c r="G102" s="228"/>
      <c r="H102" s="228"/>
      <c r="I102" s="19" t="str">
        <f t="shared" si="9"/>
        <v/>
      </c>
      <c r="J102" s="19" t="str">
        <f t="shared" si="10"/>
        <v/>
      </c>
      <c r="K102" s="69" t="str">
        <f t="shared" si="11"/>
        <v/>
      </c>
      <c r="L102" s="69" t="str">
        <f t="shared" si="12"/>
        <v/>
      </c>
      <c r="M102" s="417" t="str">
        <f t="shared" si="13"/>
        <v/>
      </c>
      <c r="N102" s="69" t="str">
        <f t="shared" si="14"/>
        <v/>
      </c>
      <c r="O102" s="390" t="b">
        <f t="shared" si="15"/>
        <v>0</v>
      </c>
      <c r="P102" s="391">
        <f t="shared" si="16"/>
        <v>1</v>
      </c>
    </row>
    <row r="103" spans="1:16">
      <c r="A103" s="48">
        <v>94</v>
      </c>
      <c r="B103" s="7"/>
      <c r="C103" s="7"/>
      <c r="D103" s="7"/>
      <c r="E103" s="229"/>
      <c r="F103" s="228"/>
      <c r="G103" s="228"/>
      <c r="H103" s="228"/>
      <c r="I103" s="19" t="str">
        <f t="shared" si="9"/>
        <v/>
      </c>
      <c r="J103" s="19" t="str">
        <f t="shared" si="10"/>
        <v/>
      </c>
      <c r="K103" s="69" t="str">
        <f t="shared" si="11"/>
        <v/>
      </c>
      <c r="L103" s="69" t="str">
        <f t="shared" si="12"/>
        <v/>
      </c>
      <c r="M103" s="417" t="str">
        <f t="shared" si="13"/>
        <v/>
      </c>
      <c r="N103" s="69" t="str">
        <f t="shared" si="14"/>
        <v/>
      </c>
      <c r="O103" s="390" t="b">
        <f t="shared" si="15"/>
        <v>0</v>
      </c>
      <c r="P103" s="391">
        <f t="shared" si="16"/>
        <v>1</v>
      </c>
    </row>
    <row r="104" spans="1:16">
      <c r="A104" s="48">
        <v>95</v>
      </c>
      <c r="B104" s="7"/>
      <c r="C104" s="7"/>
      <c r="D104" s="7"/>
      <c r="E104" s="229"/>
      <c r="F104" s="228"/>
      <c r="G104" s="228"/>
      <c r="H104" s="228"/>
      <c r="I104" s="19" t="str">
        <f t="shared" si="9"/>
        <v/>
      </c>
      <c r="J104" s="19" t="str">
        <f t="shared" si="10"/>
        <v/>
      </c>
      <c r="K104" s="69" t="str">
        <f t="shared" si="11"/>
        <v/>
      </c>
      <c r="L104" s="69" t="str">
        <f t="shared" si="12"/>
        <v/>
      </c>
      <c r="M104" s="417" t="str">
        <f t="shared" si="13"/>
        <v/>
      </c>
      <c r="N104" s="69" t="str">
        <f t="shared" si="14"/>
        <v/>
      </c>
      <c r="O104" s="390" t="b">
        <f t="shared" si="15"/>
        <v>0</v>
      </c>
      <c r="P104" s="391">
        <f t="shared" si="16"/>
        <v>1</v>
      </c>
    </row>
    <row r="105" spans="1:16">
      <c r="A105" s="48">
        <v>96</v>
      </c>
      <c r="B105" s="7"/>
      <c r="C105" s="7"/>
      <c r="D105" s="7"/>
      <c r="E105" s="229"/>
      <c r="F105" s="228"/>
      <c r="G105" s="228"/>
      <c r="H105" s="228"/>
      <c r="I105" s="19" t="str">
        <f t="shared" si="9"/>
        <v/>
      </c>
      <c r="J105" s="19" t="str">
        <f t="shared" si="10"/>
        <v/>
      </c>
      <c r="K105" s="69" t="str">
        <f t="shared" si="11"/>
        <v/>
      </c>
      <c r="L105" s="69" t="str">
        <f t="shared" si="12"/>
        <v/>
      </c>
      <c r="M105" s="417" t="str">
        <f t="shared" si="13"/>
        <v/>
      </c>
      <c r="N105" s="69" t="str">
        <f t="shared" si="14"/>
        <v/>
      </c>
      <c r="O105" s="390" t="b">
        <f t="shared" si="15"/>
        <v>0</v>
      </c>
      <c r="P105" s="391">
        <f t="shared" si="16"/>
        <v>1</v>
      </c>
    </row>
    <row r="106" spans="1:16">
      <c r="A106" s="48">
        <v>97</v>
      </c>
      <c r="B106" s="7"/>
      <c r="C106" s="7"/>
      <c r="D106" s="7"/>
      <c r="E106" s="229"/>
      <c r="F106" s="228"/>
      <c r="G106" s="228"/>
      <c r="H106" s="228"/>
      <c r="I106" s="19" t="str">
        <f t="shared" si="9"/>
        <v/>
      </c>
      <c r="J106" s="19" t="str">
        <f t="shared" si="10"/>
        <v/>
      </c>
      <c r="K106" s="69" t="str">
        <f t="shared" si="11"/>
        <v/>
      </c>
      <c r="L106" s="69" t="str">
        <f t="shared" si="12"/>
        <v/>
      </c>
      <c r="M106" s="417" t="str">
        <f t="shared" si="13"/>
        <v/>
      </c>
      <c r="N106" s="69" t="str">
        <f t="shared" si="14"/>
        <v/>
      </c>
      <c r="O106" s="390" t="b">
        <f t="shared" si="15"/>
        <v>0</v>
      </c>
      <c r="P106" s="391">
        <f t="shared" si="16"/>
        <v>1</v>
      </c>
    </row>
    <row r="107" spans="1:16">
      <c r="A107" s="48">
        <v>98</v>
      </c>
      <c r="B107" s="7"/>
      <c r="C107" s="7"/>
      <c r="D107" s="7"/>
      <c r="E107" s="229"/>
      <c r="F107" s="228"/>
      <c r="G107" s="228"/>
      <c r="H107" s="228"/>
      <c r="I107" s="19" t="str">
        <f t="shared" si="9"/>
        <v/>
      </c>
      <c r="J107" s="19" t="str">
        <f t="shared" si="10"/>
        <v/>
      </c>
      <c r="K107" s="69" t="str">
        <f t="shared" si="11"/>
        <v/>
      </c>
      <c r="L107" s="69" t="str">
        <f t="shared" si="12"/>
        <v/>
      </c>
      <c r="M107" s="417" t="str">
        <f t="shared" si="13"/>
        <v/>
      </c>
      <c r="N107" s="69" t="str">
        <f t="shared" si="14"/>
        <v/>
      </c>
      <c r="O107" s="390" t="b">
        <f t="shared" si="15"/>
        <v>0</v>
      </c>
      <c r="P107" s="391">
        <f t="shared" si="16"/>
        <v>1</v>
      </c>
    </row>
    <row r="108" spans="1:16">
      <c r="A108" s="154">
        <v>99</v>
      </c>
      <c r="B108" s="7"/>
      <c r="C108" s="7"/>
      <c r="D108" s="7"/>
      <c r="E108" s="229"/>
      <c r="F108" s="228"/>
      <c r="G108" s="228"/>
      <c r="H108" s="228"/>
      <c r="I108" s="19" t="str">
        <f t="shared" si="9"/>
        <v/>
      </c>
      <c r="J108" s="19" t="str">
        <f t="shared" si="10"/>
        <v/>
      </c>
      <c r="K108" s="416" t="str">
        <f t="shared" si="11"/>
        <v/>
      </c>
      <c r="L108" s="69" t="str">
        <f t="shared" si="12"/>
        <v/>
      </c>
      <c r="M108" s="417" t="str">
        <f t="shared" si="13"/>
        <v/>
      </c>
      <c r="N108" s="69" t="str">
        <f t="shared" si="14"/>
        <v/>
      </c>
      <c r="O108" s="390" t="b">
        <f t="shared" si="15"/>
        <v>0</v>
      </c>
      <c r="P108" s="391">
        <f t="shared" si="16"/>
        <v>1</v>
      </c>
    </row>
    <row r="109" spans="1:16">
      <c r="A109" s="154">
        <v>100</v>
      </c>
      <c r="B109" s="155"/>
      <c r="C109" s="155"/>
      <c r="D109" s="155"/>
      <c r="E109" s="156"/>
      <c r="F109" s="157"/>
      <c r="G109" s="155"/>
      <c r="H109" s="156"/>
      <c r="I109" s="19" t="str">
        <f t="shared" si="9"/>
        <v/>
      </c>
      <c r="J109" s="19" t="str">
        <f t="shared" si="10"/>
        <v/>
      </c>
    </row>
    <row r="110" spans="1:16">
      <c r="A110" s="154">
        <v>101</v>
      </c>
      <c r="B110" s="155"/>
      <c r="C110" s="155"/>
      <c r="D110" s="155"/>
      <c r="E110" s="156"/>
      <c r="F110" s="157"/>
      <c r="G110" s="155"/>
      <c r="H110" s="156"/>
      <c r="I110" s="19" t="str">
        <f t="shared" si="9"/>
        <v/>
      </c>
      <c r="J110" s="19" t="str">
        <f t="shared" si="10"/>
        <v/>
      </c>
    </row>
    <row r="111" spans="1:16">
      <c r="A111" s="154">
        <v>102</v>
      </c>
      <c r="B111" s="155"/>
      <c r="C111" s="155"/>
      <c r="D111" s="155"/>
      <c r="E111" s="156"/>
      <c r="F111" s="157"/>
      <c r="G111" s="155"/>
      <c r="H111" s="156"/>
      <c r="I111" s="19" t="str">
        <f t="shared" si="9"/>
        <v/>
      </c>
      <c r="J111" s="19" t="str">
        <f t="shared" si="10"/>
        <v/>
      </c>
    </row>
    <row r="112" spans="1:16">
      <c r="A112" s="154">
        <v>103</v>
      </c>
      <c r="B112" s="155"/>
      <c r="C112" s="155"/>
      <c r="D112" s="155"/>
      <c r="E112" s="156"/>
      <c r="F112" s="157"/>
      <c r="G112" s="155"/>
      <c r="H112" s="156"/>
      <c r="I112" s="19" t="str">
        <f t="shared" si="9"/>
        <v/>
      </c>
      <c r="J112" s="19" t="str">
        <f t="shared" si="10"/>
        <v/>
      </c>
    </row>
    <row r="113" spans="1:10">
      <c r="A113" s="154">
        <v>104</v>
      </c>
      <c r="B113" s="155"/>
      <c r="C113" s="155"/>
      <c r="D113" s="155"/>
      <c r="E113" s="156"/>
      <c r="F113" s="157"/>
      <c r="G113" s="155"/>
      <c r="H113" s="156"/>
      <c r="I113" s="19" t="str">
        <f t="shared" si="9"/>
        <v/>
      </c>
      <c r="J113" s="19" t="str">
        <f t="shared" si="10"/>
        <v/>
      </c>
    </row>
    <row r="114" spans="1:10">
      <c r="A114" s="154">
        <v>105</v>
      </c>
      <c r="B114" s="155"/>
      <c r="C114" s="155"/>
      <c r="D114" s="155"/>
      <c r="E114" s="156"/>
      <c r="F114" s="157"/>
      <c r="G114" s="155"/>
      <c r="H114" s="156"/>
      <c r="I114" s="19" t="str">
        <f t="shared" si="9"/>
        <v/>
      </c>
      <c r="J114" s="19" t="str">
        <f t="shared" si="10"/>
        <v/>
      </c>
    </row>
    <row r="115" spans="1:10">
      <c r="A115" s="154">
        <v>106</v>
      </c>
      <c r="B115" s="155"/>
      <c r="C115" s="155"/>
      <c r="D115" s="155"/>
      <c r="E115" s="156"/>
      <c r="F115" s="157"/>
      <c r="G115" s="155"/>
      <c r="H115" s="156"/>
      <c r="I115" s="19" t="str">
        <f t="shared" si="9"/>
        <v/>
      </c>
      <c r="J115" s="19" t="str">
        <f t="shared" si="10"/>
        <v/>
      </c>
    </row>
    <row r="116" spans="1:10">
      <c r="A116" s="154">
        <v>107</v>
      </c>
      <c r="B116" s="155"/>
      <c r="C116" s="155"/>
      <c r="D116" s="155"/>
      <c r="E116" s="156"/>
      <c r="F116" s="157"/>
      <c r="G116" s="155"/>
      <c r="H116" s="156"/>
      <c r="I116" s="19" t="str">
        <f t="shared" si="9"/>
        <v/>
      </c>
      <c r="J116" s="19" t="str">
        <f t="shared" si="10"/>
        <v/>
      </c>
    </row>
    <row r="117" spans="1:10">
      <c r="A117" s="154">
        <v>108</v>
      </c>
      <c r="B117" s="155"/>
      <c r="C117" s="155"/>
      <c r="D117" s="155"/>
      <c r="E117" s="156"/>
      <c r="F117" s="157"/>
      <c r="G117" s="155"/>
      <c r="H117" s="156"/>
      <c r="I117" s="19" t="str">
        <f t="shared" si="9"/>
        <v/>
      </c>
      <c r="J117" s="19" t="str">
        <f t="shared" si="10"/>
        <v/>
      </c>
    </row>
    <row r="118" spans="1:10">
      <c r="A118" s="154">
        <v>109</v>
      </c>
      <c r="B118" s="155"/>
      <c r="C118" s="155"/>
      <c r="D118" s="155"/>
      <c r="E118" s="156"/>
      <c r="F118" s="157"/>
      <c r="G118" s="155"/>
      <c r="H118" s="156"/>
      <c r="I118" s="19" t="str">
        <f t="shared" si="9"/>
        <v/>
      </c>
      <c r="J118" s="19" t="str">
        <f t="shared" si="10"/>
        <v/>
      </c>
    </row>
    <row r="119" spans="1:10">
      <c r="A119" s="154">
        <v>110</v>
      </c>
      <c r="B119" s="155"/>
      <c r="C119" s="155"/>
      <c r="D119" s="155"/>
      <c r="E119" s="156"/>
      <c r="F119" s="157"/>
      <c r="G119" s="155"/>
      <c r="H119" s="156"/>
      <c r="I119" s="19" t="str">
        <f t="shared" si="9"/>
        <v/>
      </c>
      <c r="J119" s="19" t="str">
        <f t="shared" si="10"/>
        <v/>
      </c>
    </row>
    <row r="120" spans="1:10">
      <c r="A120" s="154">
        <v>111</v>
      </c>
      <c r="B120" s="155"/>
      <c r="C120" s="155"/>
      <c r="D120" s="155"/>
      <c r="E120" s="156"/>
      <c r="F120" s="157"/>
      <c r="G120" s="155"/>
      <c r="H120" s="156"/>
      <c r="I120" s="19" t="str">
        <f t="shared" si="9"/>
        <v/>
      </c>
      <c r="J120" s="19" t="str">
        <f t="shared" si="10"/>
        <v/>
      </c>
    </row>
    <row r="121" spans="1:10">
      <c r="A121" s="154">
        <v>112</v>
      </c>
      <c r="B121" s="155"/>
      <c r="C121" s="155"/>
      <c r="D121" s="155"/>
      <c r="E121" s="156"/>
      <c r="F121" s="157"/>
      <c r="G121" s="155"/>
      <c r="H121" s="156"/>
      <c r="I121" s="19" t="str">
        <f t="shared" si="9"/>
        <v/>
      </c>
      <c r="J121" s="19" t="str">
        <f t="shared" si="10"/>
        <v/>
      </c>
    </row>
    <row r="122" spans="1:10">
      <c r="A122" s="154">
        <v>113</v>
      </c>
      <c r="B122" s="155"/>
      <c r="C122" s="155"/>
      <c r="D122" s="155"/>
      <c r="E122" s="156"/>
      <c r="F122" s="157"/>
      <c r="G122" s="155"/>
      <c r="H122" s="156"/>
      <c r="I122" s="19" t="str">
        <f t="shared" si="9"/>
        <v/>
      </c>
      <c r="J122" s="19" t="str">
        <f t="shared" si="10"/>
        <v/>
      </c>
    </row>
    <row r="123" spans="1:10">
      <c r="A123" s="154">
        <v>114</v>
      </c>
      <c r="B123" s="155"/>
      <c r="C123" s="155"/>
      <c r="D123" s="155"/>
      <c r="E123" s="156"/>
      <c r="F123" s="157"/>
      <c r="G123" s="155"/>
      <c r="H123" s="156"/>
      <c r="I123" s="19" t="str">
        <f t="shared" si="9"/>
        <v/>
      </c>
      <c r="J123" s="19" t="str">
        <f t="shared" si="10"/>
        <v/>
      </c>
    </row>
    <row r="124" spans="1:10">
      <c r="A124" s="154">
        <v>115</v>
      </c>
      <c r="B124" s="155"/>
      <c r="C124" s="155"/>
      <c r="D124" s="155"/>
      <c r="E124" s="156"/>
      <c r="F124" s="157"/>
      <c r="G124" s="155"/>
      <c r="H124" s="156"/>
      <c r="I124" s="19" t="str">
        <f t="shared" si="9"/>
        <v/>
      </c>
      <c r="J124" s="19" t="str">
        <f t="shared" si="10"/>
        <v/>
      </c>
    </row>
    <row r="125" spans="1:10">
      <c r="A125" s="154">
        <v>116</v>
      </c>
      <c r="B125" s="155"/>
      <c r="C125" s="155"/>
      <c r="D125" s="155"/>
      <c r="E125" s="156"/>
      <c r="F125" s="157"/>
      <c r="G125" s="155"/>
      <c r="H125" s="156"/>
      <c r="I125" s="19" t="str">
        <f t="shared" si="9"/>
        <v/>
      </c>
      <c r="J125" s="19" t="str">
        <f t="shared" si="10"/>
        <v/>
      </c>
    </row>
    <row r="126" spans="1:10">
      <c r="A126" s="154">
        <v>117</v>
      </c>
      <c r="B126" s="155"/>
      <c r="C126" s="155"/>
      <c r="D126" s="155"/>
      <c r="E126" s="156"/>
      <c r="F126" s="157"/>
      <c r="G126" s="155"/>
      <c r="H126" s="156"/>
      <c r="I126" s="19" t="str">
        <f t="shared" si="9"/>
        <v/>
      </c>
      <c r="J126" s="19" t="str">
        <f t="shared" si="10"/>
        <v/>
      </c>
    </row>
    <row r="127" spans="1:10">
      <c r="A127" s="154">
        <v>118</v>
      </c>
      <c r="B127" s="155"/>
      <c r="C127" s="155"/>
      <c r="D127" s="155"/>
      <c r="E127" s="156"/>
      <c r="F127" s="157"/>
      <c r="G127" s="155"/>
      <c r="H127" s="156"/>
      <c r="I127" s="19" t="str">
        <f t="shared" si="9"/>
        <v/>
      </c>
      <c r="J127" s="19" t="str">
        <f t="shared" si="10"/>
        <v/>
      </c>
    </row>
    <row r="128" spans="1:10">
      <c r="A128" s="154">
        <v>119</v>
      </c>
      <c r="B128" s="155"/>
      <c r="C128" s="155"/>
      <c r="D128" s="155"/>
      <c r="E128" s="156"/>
      <c r="F128" s="157"/>
      <c r="G128" s="155"/>
      <c r="H128" s="156"/>
      <c r="I128" s="19" t="str">
        <f t="shared" si="9"/>
        <v/>
      </c>
      <c r="J128" s="19" t="str">
        <f t="shared" si="10"/>
        <v/>
      </c>
    </row>
    <row r="129" spans="1:10">
      <c r="A129" s="154">
        <v>120</v>
      </c>
      <c r="B129" s="155"/>
      <c r="C129" s="155"/>
      <c r="D129" s="155"/>
      <c r="E129" s="156"/>
      <c r="F129" s="157"/>
      <c r="G129" s="155"/>
      <c r="H129" s="156"/>
      <c r="I129" s="19" t="str">
        <f t="shared" si="9"/>
        <v/>
      </c>
      <c r="J129" s="19" t="str">
        <f t="shared" si="10"/>
        <v/>
      </c>
    </row>
    <row r="130" spans="1:10">
      <c r="A130" s="154">
        <v>121</v>
      </c>
      <c r="B130" s="155"/>
      <c r="C130" s="155"/>
      <c r="D130" s="155"/>
      <c r="E130" s="156"/>
      <c r="F130" s="157"/>
      <c r="G130" s="155"/>
      <c r="H130" s="156"/>
      <c r="I130" s="19" t="str">
        <f t="shared" si="9"/>
        <v/>
      </c>
      <c r="J130" s="19" t="str">
        <f t="shared" si="10"/>
        <v/>
      </c>
    </row>
    <row r="131" spans="1:10">
      <c r="A131" s="154">
        <v>122</v>
      </c>
      <c r="B131" s="155"/>
      <c r="C131" s="155"/>
      <c r="D131" s="155"/>
      <c r="E131" s="156"/>
      <c r="F131" s="157"/>
      <c r="G131" s="155"/>
      <c r="H131" s="156"/>
      <c r="I131" s="19" t="str">
        <f t="shared" si="9"/>
        <v/>
      </c>
      <c r="J131" s="19" t="str">
        <f t="shared" si="10"/>
        <v/>
      </c>
    </row>
    <row r="132" spans="1:10">
      <c r="A132" s="154">
        <v>123</v>
      </c>
      <c r="B132" s="155"/>
      <c r="C132" s="155"/>
      <c r="D132" s="155"/>
      <c r="E132" s="156"/>
      <c r="F132" s="157"/>
      <c r="G132" s="155"/>
      <c r="H132" s="156"/>
      <c r="I132" s="19" t="str">
        <f t="shared" si="9"/>
        <v/>
      </c>
      <c r="J132" s="19" t="str">
        <f t="shared" si="10"/>
        <v/>
      </c>
    </row>
    <row r="133" spans="1:10">
      <c r="A133" s="154">
        <v>124</v>
      </c>
      <c r="B133" s="155"/>
      <c r="C133" s="155"/>
      <c r="D133" s="155"/>
      <c r="E133" s="156"/>
      <c r="F133" s="157"/>
      <c r="G133" s="155"/>
      <c r="H133" s="156"/>
      <c r="I133" s="19" t="str">
        <f t="shared" si="9"/>
        <v/>
      </c>
      <c r="J133" s="19" t="str">
        <f t="shared" si="10"/>
        <v/>
      </c>
    </row>
    <row r="134" spans="1:10">
      <c r="A134" s="154">
        <v>125</v>
      </c>
      <c r="B134" s="155"/>
      <c r="C134" s="155"/>
      <c r="D134" s="155"/>
      <c r="E134" s="156"/>
      <c r="F134" s="157"/>
      <c r="G134" s="155"/>
      <c r="H134" s="156"/>
      <c r="I134" s="19" t="str">
        <f t="shared" si="9"/>
        <v/>
      </c>
      <c r="J134" s="19" t="str">
        <f t="shared" si="10"/>
        <v/>
      </c>
    </row>
    <row r="135" spans="1:10">
      <c r="A135" s="154">
        <v>126</v>
      </c>
      <c r="B135" s="155"/>
      <c r="C135" s="155"/>
      <c r="D135" s="155"/>
      <c r="E135" s="156"/>
      <c r="F135" s="157"/>
      <c r="G135" s="155"/>
      <c r="H135" s="156"/>
      <c r="I135" s="19" t="str">
        <f t="shared" si="9"/>
        <v/>
      </c>
      <c r="J135" s="19" t="str">
        <f t="shared" si="10"/>
        <v/>
      </c>
    </row>
    <row r="136" spans="1:10">
      <c r="A136" s="154">
        <v>127</v>
      </c>
      <c r="B136" s="155"/>
      <c r="C136" s="155"/>
      <c r="D136" s="155"/>
      <c r="E136" s="156"/>
      <c r="F136" s="157"/>
      <c r="G136" s="155"/>
      <c r="H136" s="156"/>
      <c r="I136" s="19" t="str">
        <f t="shared" si="9"/>
        <v/>
      </c>
      <c r="J136" s="19" t="str">
        <f t="shared" si="10"/>
        <v/>
      </c>
    </row>
    <row r="137" spans="1:10">
      <c r="A137" s="154">
        <v>128</v>
      </c>
      <c r="B137" s="155"/>
      <c r="C137" s="155"/>
      <c r="D137" s="155"/>
      <c r="E137" s="156"/>
      <c r="F137" s="157"/>
      <c r="G137" s="155"/>
      <c r="H137" s="156"/>
      <c r="I137" s="19" t="str">
        <f t="shared" si="9"/>
        <v/>
      </c>
      <c r="J137" s="19" t="str">
        <f t="shared" si="10"/>
        <v/>
      </c>
    </row>
    <row r="138" spans="1:10">
      <c r="A138" s="154">
        <v>129</v>
      </c>
      <c r="B138" s="155"/>
      <c r="C138" s="155"/>
      <c r="D138" s="155"/>
      <c r="E138" s="156"/>
      <c r="F138" s="157"/>
      <c r="G138" s="155"/>
      <c r="H138" s="156"/>
      <c r="I138" s="19" t="str">
        <f t="shared" ref="I138:I201" si="17">IF(OR($B138="",$C138="",$D138="",$E138="",$F138&lt;an_initial,$F138&gt;an_final,$O138=FALSE),"",IF($H138="",CS_STR_A2*$G138/P138,CS_STR_A2*$H138))</f>
        <v/>
      </c>
      <c r="J138" s="19" t="str">
        <f t="shared" ref="J138:J201" si="18">IF(OR($B138="",$C138="",$D138="",$E138="",$F138="",$F138&gt;an_final,$O138=FALSE),"",IF($H138="",CS_STR_A2*$G138/P138,CS_STR_A2*$H138))</f>
        <v/>
      </c>
    </row>
    <row r="139" spans="1:10">
      <c r="A139" s="154">
        <v>130</v>
      </c>
      <c r="B139" s="155"/>
      <c r="C139" s="155"/>
      <c r="D139" s="155"/>
      <c r="E139" s="156"/>
      <c r="F139" s="157"/>
      <c r="G139" s="155"/>
      <c r="H139" s="156"/>
      <c r="I139" s="19" t="str">
        <f t="shared" si="17"/>
        <v/>
      </c>
      <c r="J139" s="19" t="str">
        <f t="shared" si="18"/>
        <v/>
      </c>
    </row>
    <row r="140" spans="1:10">
      <c r="A140" s="154">
        <v>131</v>
      </c>
      <c r="B140" s="155"/>
      <c r="C140" s="155"/>
      <c r="D140" s="155"/>
      <c r="E140" s="156"/>
      <c r="F140" s="157"/>
      <c r="G140" s="155"/>
      <c r="H140" s="156"/>
      <c r="I140" s="19" t="str">
        <f t="shared" si="17"/>
        <v/>
      </c>
      <c r="J140" s="19" t="str">
        <f t="shared" si="18"/>
        <v/>
      </c>
    </row>
    <row r="141" spans="1:10">
      <c r="A141" s="154">
        <v>132</v>
      </c>
      <c r="B141" s="155"/>
      <c r="C141" s="155"/>
      <c r="D141" s="155"/>
      <c r="E141" s="156"/>
      <c r="F141" s="157"/>
      <c r="G141" s="155"/>
      <c r="H141" s="156"/>
      <c r="I141" s="19" t="str">
        <f t="shared" si="17"/>
        <v/>
      </c>
      <c r="J141" s="19" t="str">
        <f t="shared" si="18"/>
        <v/>
      </c>
    </row>
    <row r="142" spans="1:10">
      <c r="A142" s="154">
        <v>133</v>
      </c>
      <c r="B142" s="155"/>
      <c r="C142" s="155"/>
      <c r="D142" s="155"/>
      <c r="E142" s="156"/>
      <c r="F142" s="157"/>
      <c r="G142" s="155"/>
      <c r="H142" s="156"/>
      <c r="I142" s="19" t="str">
        <f t="shared" si="17"/>
        <v/>
      </c>
      <c r="J142" s="19" t="str">
        <f t="shared" si="18"/>
        <v/>
      </c>
    </row>
    <row r="143" spans="1:10">
      <c r="A143" s="154">
        <v>134</v>
      </c>
      <c r="B143" s="155"/>
      <c r="C143" s="155"/>
      <c r="D143" s="155"/>
      <c r="E143" s="156"/>
      <c r="F143" s="157"/>
      <c r="G143" s="155"/>
      <c r="H143" s="156"/>
      <c r="I143" s="19" t="str">
        <f t="shared" si="17"/>
        <v/>
      </c>
      <c r="J143" s="19" t="str">
        <f t="shared" si="18"/>
        <v/>
      </c>
    </row>
    <row r="144" spans="1:10">
      <c r="A144" s="154">
        <v>135</v>
      </c>
      <c r="B144" s="155"/>
      <c r="C144" s="155"/>
      <c r="D144" s="155"/>
      <c r="E144" s="156"/>
      <c r="F144" s="157"/>
      <c r="G144" s="155"/>
      <c r="H144" s="156"/>
      <c r="I144" s="19" t="str">
        <f t="shared" si="17"/>
        <v/>
      </c>
      <c r="J144" s="19" t="str">
        <f t="shared" si="18"/>
        <v/>
      </c>
    </row>
    <row r="145" spans="1:10">
      <c r="A145" s="154">
        <v>136</v>
      </c>
      <c r="B145" s="155"/>
      <c r="C145" s="155"/>
      <c r="D145" s="155"/>
      <c r="E145" s="156"/>
      <c r="F145" s="157"/>
      <c r="G145" s="155"/>
      <c r="H145" s="156"/>
      <c r="I145" s="19" t="str">
        <f t="shared" si="17"/>
        <v/>
      </c>
      <c r="J145" s="19" t="str">
        <f t="shared" si="18"/>
        <v/>
      </c>
    </row>
    <row r="146" spans="1:10">
      <c r="A146" s="154">
        <v>137</v>
      </c>
      <c r="B146" s="155"/>
      <c r="C146" s="155"/>
      <c r="D146" s="155"/>
      <c r="E146" s="156"/>
      <c r="F146" s="157"/>
      <c r="G146" s="155"/>
      <c r="H146" s="156"/>
      <c r="I146" s="19" t="str">
        <f t="shared" si="17"/>
        <v/>
      </c>
      <c r="J146" s="19" t="str">
        <f t="shared" si="18"/>
        <v/>
      </c>
    </row>
    <row r="147" spans="1:10">
      <c r="A147" s="154">
        <v>138</v>
      </c>
      <c r="B147" s="155"/>
      <c r="C147" s="155"/>
      <c r="D147" s="155"/>
      <c r="E147" s="156"/>
      <c r="F147" s="157"/>
      <c r="G147" s="155"/>
      <c r="H147" s="156"/>
      <c r="I147" s="19" t="str">
        <f t="shared" si="17"/>
        <v/>
      </c>
      <c r="J147" s="19" t="str">
        <f t="shared" si="18"/>
        <v/>
      </c>
    </row>
    <row r="148" spans="1:10">
      <c r="A148" s="154">
        <v>139</v>
      </c>
      <c r="B148" s="155"/>
      <c r="C148" s="155"/>
      <c r="D148" s="155"/>
      <c r="E148" s="156"/>
      <c r="F148" s="157"/>
      <c r="G148" s="155"/>
      <c r="H148" s="156"/>
      <c r="I148" s="19" t="str">
        <f t="shared" si="17"/>
        <v/>
      </c>
      <c r="J148" s="19" t="str">
        <f t="shared" si="18"/>
        <v/>
      </c>
    </row>
    <row r="149" spans="1:10">
      <c r="A149" s="154">
        <v>140</v>
      </c>
      <c r="B149" s="155"/>
      <c r="C149" s="155"/>
      <c r="D149" s="155"/>
      <c r="E149" s="156"/>
      <c r="F149" s="157"/>
      <c r="G149" s="155"/>
      <c r="H149" s="156"/>
      <c r="I149" s="19" t="str">
        <f t="shared" si="17"/>
        <v/>
      </c>
      <c r="J149" s="19" t="str">
        <f t="shared" si="18"/>
        <v/>
      </c>
    </row>
    <row r="150" spans="1:10">
      <c r="A150" s="154">
        <v>141</v>
      </c>
      <c r="B150" s="155"/>
      <c r="C150" s="155"/>
      <c r="D150" s="155"/>
      <c r="E150" s="156"/>
      <c r="F150" s="157"/>
      <c r="G150" s="155"/>
      <c r="H150" s="156"/>
      <c r="I150" s="19" t="str">
        <f t="shared" si="17"/>
        <v/>
      </c>
      <c r="J150" s="19" t="str">
        <f t="shared" si="18"/>
        <v/>
      </c>
    </row>
    <row r="151" spans="1:10">
      <c r="A151" s="154">
        <v>142</v>
      </c>
      <c r="B151" s="155"/>
      <c r="C151" s="155"/>
      <c r="D151" s="155"/>
      <c r="E151" s="156"/>
      <c r="F151" s="157"/>
      <c r="G151" s="155"/>
      <c r="H151" s="156"/>
      <c r="I151" s="19" t="str">
        <f t="shared" si="17"/>
        <v/>
      </c>
      <c r="J151" s="19" t="str">
        <f t="shared" si="18"/>
        <v/>
      </c>
    </row>
    <row r="152" spans="1:10">
      <c r="A152" s="154">
        <v>143</v>
      </c>
      <c r="B152" s="155"/>
      <c r="C152" s="155"/>
      <c r="D152" s="155"/>
      <c r="E152" s="156"/>
      <c r="F152" s="157"/>
      <c r="G152" s="155"/>
      <c r="H152" s="156"/>
      <c r="I152" s="19" t="str">
        <f t="shared" si="17"/>
        <v/>
      </c>
      <c r="J152" s="19" t="str">
        <f t="shared" si="18"/>
        <v/>
      </c>
    </row>
    <row r="153" spans="1:10">
      <c r="A153" s="154">
        <v>144</v>
      </c>
      <c r="B153" s="155"/>
      <c r="C153" s="155"/>
      <c r="D153" s="155"/>
      <c r="E153" s="156"/>
      <c r="F153" s="157"/>
      <c r="G153" s="155"/>
      <c r="H153" s="156"/>
      <c r="I153" s="19" t="str">
        <f t="shared" si="17"/>
        <v/>
      </c>
      <c r="J153" s="19" t="str">
        <f t="shared" si="18"/>
        <v/>
      </c>
    </row>
    <row r="154" spans="1:10">
      <c r="A154" s="154">
        <v>145</v>
      </c>
      <c r="B154" s="155"/>
      <c r="C154" s="155"/>
      <c r="D154" s="155"/>
      <c r="E154" s="156"/>
      <c r="F154" s="157"/>
      <c r="G154" s="155"/>
      <c r="H154" s="156"/>
      <c r="I154" s="19" t="str">
        <f t="shared" si="17"/>
        <v/>
      </c>
      <c r="J154" s="19" t="str">
        <f t="shared" si="18"/>
        <v/>
      </c>
    </row>
    <row r="155" spans="1:10">
      <c r="A155" s="154">
        <v>146</v>
      </c>
      <c r="B155" s="155"/>
      <c r="C155" s="155"/>
      <c r="D155" s="155"/>
      <c r="E155" s="156"/>
      <c r="F155" s="157"/>
      <c r="G155" s="155"/>
      <c r="H155" s="156"/>
      <c r="I155" s="19" t="str">
        <f t="shared" si="17"/>
        <v/>
      </c>
      <c r="J155" s="19" t="str">
        <f t="shared" si="18"/>
        <v/>
      </c>
    </row>
    <row r="156" spans="1:10">
      <c r="A156" s="154">
        <v>147</v>
      </c>
      <c r="B156" s="155"/>
      <c r="C156" s="155"/>
      <c r="D156" s="155"/>
      <c r="E156" s="156"/>
      <c r="F156" s="157"/>
      <c r="G156" s="155"/>
      <c r="H156" s="156"/>
      <c r="I156" s="19" t="str">
        <f t="shared" si="17"/>
        <v/>
      </c>
      <c r="J156" s="19" t="str">
        <f t="shared" si="18"/>
        <v/>
      </c>
    </row>
    <row r="157" spans="1:10">
      <c r="A157" s="154">
        <v>148</v>
      </c>
      <c r="B157" s="155"/>
      <c r="C157" s="155"/>
      <c r="D157" s="155"/>
      <c r="E157" s="156"/>
      <c r="F157" s="157"/>
      <c r="G157" s="155"/>
      <c r="H157" s="156"/>
      <c r="I157" s="19" t="str">
        <f t="shared" si="17"/>
        <v/>
      </c>
      <c r="J157" s="19" t="str">
        <f t="shared" si="18"/>
        <v/>
      </c>
    </row>
    <row r="158" spans="1:10">
      <c r="A158" s="154">
        <v>149</v>
      </c>
      <c r="B158" s="155"/>
      <c r="C158" s="155"/>
      <c r="D158" s="155"/>
      <c r="E158" s="156"/>
      <c r="F158" s="157"/>
      <c r="G158" s="155"/>
      <c r="H158" s="156"/>
      <c r="I158" s="19" t="str">
        <f t="shared" si="17"/>
        <v/>
      </c>
      <c r="J158" s="19" t="str">
        <f t="shared" si="18"/>
        <v/>
      </c>
    </row>
    <row r="159" spans="1:10">
      <c r="A159" s="154">
        <v>150</v>
      </c>
      <c r="B159" s="155"/>
      <c r="C159" s="155"/>
      <c r="D159" s="155"/>
      <c r="E159" s="156"/>
      <c r="F159" s="157"/>
      <c r="G159" s="155"/>
      <c r="H159" s="156"/>
      <c r="I159" s="19" t="str">
        <f t="shared" si="17"/>
        <v/>
      </c>
      <c r="J159" s="19" t="str">
        <f t="shared" si="18"/>
        <v/>
      </c>
    </row>
    <row r="160" spans="1:10">
      <c r="A160" s="154">
        <v>151</v>
      </c>
      <c r="B160" s="155"/>
      <c r="C160" s="155"/>
      <c r="D160" s="155"/>
      <c r="E160" s="156"/>
      <c r="F160" s="157"/>
      <c r="G160" s="155"/>
      <c r="H160" s="156"/>
      <c r="I160" s="19" t="str">
        <f t="shared" si="17"/>
        <v/>
      </c>
      <c r="J160" s="19" t="str">
        <f t="shared" si="18"/>
        <v/>
      </c>
    </row>
    <row r="161" spans="1:10">
      <c r="A161" s="154">
        <v>152</v>
      </c>
      <c r="B161" s="155"/>
      <c r="C161" s="155"/>
      <c r="D161" s="155"/>
      <c r="E161" s="156"/>
      <c r="F161" s="157"/>
      <c r="G161" s="155"/>
      <c r="H161" s="156"/>
      <c r="I161" s="19" t="str">
        <f t="shared" si="17"/>
        <v/>
      </c>
      <c r="J161" s="19" t="str">
        <f t="shared" si="18"/>
        <v/>
      </c>
    </row>
    <row r="162" spans="1:10">
      <c r="A162" s="154">
        <v>153</v>
      </c>
      <c r="B162" s="155"/>
      <c r="C162" s="155"/>
      <c r="D162" s="155"/>
      <c r="E162" s="156"/>
      <c r="F162" s="157"/>
      <c r="G162" s="155"/>
      <c r="H162" s="156"/>
      <c r="I162" s="19" t="str">
        <f t="shared" si="17"/>
        <v/>
      </c>
      <c r="J162" s="19" t="str">
        <f t="shared" si="18"/>
        <v/>
      </c>
    </row>
    <row r="163" spans="1:10">
      <c r="A163" s="154">
        <v>154</v>
      </c>
      <c r="B163" s="155"/>
      <c r="C163" s="155"/>
      <c r="D163" s="155"/>
      <c r="E163" s="156"/>
      <c r="F163" s="157"/>
      <c r="G163" s="155"/>
      <c r="H163" s="156"/>
      <c r="I163" s="19" t="str">
        <f t="shared" si="17"/>
        <v/>
      </c>
      <c r="J163" s="19" t="str">
        <f t="shared" si="18"/>
        <v/>
      </c>
    </row>
    <row r="164" spans="1:10">
      <c r="A164" s="154">
        <v>155</v>
      </c>
      <c r="B164" s="155"/>
      <c r="C164" s="155"/>
      <c r="D164" s="155"/>
      <c r="E164" s="156"/>
      <c r="F164" s="157"/>
      <c r="G164" s="155"/>
      <c r="H164" s="156"/>
      <c r="I164" s="19" t="str">
        <f t="shared" si="17"/>
        <v/>
      </c>
      <c r="J164" s="19" t="str">
        <f t="shared" si="18"/>
        <v/>
      </c>
    </row>
    <row r="165" spans="1:10">
      <c r="A165" s="154">
        <v>156</v>
      </c>
      <c r="B165" s="155"/>
      <c r="C165" s="155"/>
      <c r="D165" s="155"/>
      <c r="E165" s="156"/>
      <c r="F165" s="157"/>
      <c r="G165" s="155"/>
      <c r="H165" s="156"/>
      <c r="I165" s="19" t="str">
        <f t="shared" si="17"/>
        <v/>
      </c>
      <c r="J165" s="19" t="str">
        <f t="shared" si="18"/>
        <v/>
      </c>
    </row>
    <row r="166" spans="1:10">
      <c r="A166" s="154">
        <v>157</v>
      </c>
      <c r="B166" s="155"/>
      <c r="C166" s="155"/>
      <c r="D166" s="155"/>
      <c r="E166" s="156"/>
      <c r="F166" s="157"/>
      <c r="G166" s="155"/>
      <c r="H166" s="156"/>
      <c r="I166" s="19" t="str">
        <f t="shared" si="17"/>
        <v/>
      </c>
      <c r="J166" s="19" t="str">
        <f t="shared" si="18"/>
        <v/>
      </c>
    </row>
    <row r="167" spans="1:10">
      <c r="A167" s="154">
        <v>158</v>
      </c>
      <c r="B167" s="155"/>
      <c r="C167" s="155"/>
      <c r="D167" s="155"/>
      <c r="E167" s="156"/>
      <c r="F167" s="157"/>
      <c r="G167" s="155"/>
      <c r="H167" s="156"/>
      <c r="I167" s="19" t="str">
        <f t="shared" si="17"/>
        <v/>
      </c>
      <c r="J167" s="19" t="str">
        <f t="shared" si="18"/>
        <v/>
      </c>
    </row>
    <row r="168" spans="1:10">
      <c r="A168" s="154">
        <v>159</v>
      </c>
      <c r="B168" s="155"/>
      <c r="C168" s="155"/>
      <c r="D168" s="155"/>
      <c r="E168" s="156"/>
      <c r="F168" s="157"/>
      <c r="G168" s="155"/>
      <c r="H168" s="156"/>
      <c r="I168" s="19" t="str">
        <f t="shared" si="17"/>
        <v/>
      </c>
      <c r="J168" s="19" t="str">
        <f t="shared" si="18"/>
        <v/>
      </c>
    </row>
    <row r="169" spans="1:10">
      <c r="A169" s="154">
        <v>160</v>
      </c>
      <c r="B169" s="155"/>
      <c r="C169" s="155"/>
      <c r="D169" s="155"/>
      <c r="E169" s="156"/>
      <c r="F169" s="157"/>
      <c r="G169" s="155"/>
      <c r="H169" s="156"/>
      <c r="I169" s="19" t="str">
        <f t="shared" si="17"/>
        <v/>
      </c>
      <c r="J169" s="19" t="str">
        <f t="shared" si="18"/>
        <v/>
      </c>
    </row>
    <row r="170" spans="1:10">
      <c r="A170" s="154">
        <v>161</v>
      </c>
      <c r="B170" s="155"/>
      <c r="C170" s="155"/>
      <c r="D170" s="155"/>
      <c r="E170" s="156"/>
      <c r="F170" s="157"/>
      <c r="G170" s="155"/>
      <c r="H170" s="156"/>
      <c r="I170" s="19" t="str">
        <f t="shared" si="17"/>
        <v/>
      </c>
      <c r="J170" s="19" t="str">
        <f t="shared" si="18"/>
        <v/>
      </c>
    </row>
    <row r="171" spans="1:10">
      <c r="A171" s="154">
        <v>162</v>
      </c>
      <c r="B171" s="155"/>
      <c r="C171" s="155"/>
      <c r="D171" s="155"/>
      <c r="E171" s="156"/>
      <c r="F171" s="157"/>
      <c r="G171" s="155"/>
      <c r="H171" s="156"/>
      <c r="I171" s="19" t="str">
        <f t="shared" si="17"/>
        <v/>
      </c>
      <c r="J171" s="19" t="str">
        <f t="shared" si="18"/>
        <v/>
      </c>
    </row>
    <row r="172" spans="1:10">
      <c r="A172" s="154">
        <v>163</v>
      </c>
      <c r="B172" s="155"/>
      <c r="C172" s="155"/>
      <c r="D172" s="155"/>
      <c r="E172" s="156"/>
      <c r="F172" s="157"/>
      <c r="G172" s="155"/>
      <c r="H172" s="156"/>
      <c r="I172" s="19" t="str">
        <f t="shared" si="17"/>
        <v/>
      </c>
      <c r="J172" s="19" t="str">
        <f t="shared" si="18"/>
        <v/>
      </c>
    </row>
    <row r="173" spans="1:10">
      <c r="A173" s="154">
        <v>164</v>
      </c>
      <c r="B173" s="155"/>
      <c r="C173" s="155"/>
      <c r="D173" s="155"/>
      <c r="E173" s="156"/>
      <c r="F173" s="157"/>
      <c r="G173" s="155"/>
      <c r="H173" s="156"/>
      <c r="I173" s="19" t="str">
        <f t="shared" si="17"/>
        <v/>
      </c>
      <c r="J173" s="19" t="str">
        <f t="shared" si="18"/>
        <v/>
      </c>
    </row>
    <row r="174" spans="1:10">
      <c r="A174" s="154">
        <v>165</v>
      </c>
      <c r="B174" s="155"/>
      <c r="C174" s="155"/>
      <c r="D174" s="155"/>
      <c r="E174" s="156"/>
      <c r="F174" s="157"/>
      <c r="G174" s="155"/>
      <c r="H174" s="156"/>
      <c r="I174" s="19" t="str">
        <f t="shared" si="17"/>
        <v/>
      </c>
      <c r="J174" s="19" t="str">
        <f t="shared" si="18"/>
        <v/>
      </c>
    </row>
    <row r="175" spans="1:10">
      <c r="A175" s="154">
        <v>166</v>
      </c>
      <c r="B175" s="155"/>
      <c r="C175" s="155"/>
      <c r="D175" s="155"/>
      <c r="E175" s="156"/>
      <c r="F175" s="157"/>
      <c r="G175" s="155"/>
      <c r="H175" s="156"/>
      <c r="I175" s="19" t="str">
        <f t="shared" si="17"/>
        <v/>
      </c>
      <c r="J175" s="19" t="str">
        <f t="shared" si="18"/>
        <v/>
      </c>
    </row>
    <row r="176" spans="1:10">
      <c r="A176" s="154">
        <v>167</v>
      </c>
      <c r="B176" s="155"/>
      <c r="C176" s="155"/>
      <c r="D176" s="155"/>
      <c r="E176" s="156"/>
      <c r="F176" s="157"/>
      <c r="G176" s="155"/>
      <c r="H176" s="156"/>
      <c r="I176" s="19" t="str">
        <f t="shared" si="17"/>
        <v/>
      </c>
      <c r="J176" s="19" t="str">
        <f t="shared" si="18"/>
        <v/>
      </c>
    </row>
    <row r="177" spans="1:10">
      <c r="A177" s="154">
        <v>168</v>
      </c>
      <c r="B177" s="155"/>
      <c r="C177" s="155"/>
      <c r="D177" s="155"/>
      <c r="E177" s="156"/>
      <c r="F177" s="157"/>
      <c r="G177" s="155"/>
      <c r="H177" s="156"/>
      <c r="I177" s="19" t="str">
        <f t="shared" si="17"/>
        <v/>
      </c>
      <c r="J177" s="19" t="str">
        <f t="shared" si="18"/>
        <v/>
      </c>
    </row>
    <row r="178" spans="1:10">
      <c r="A178" s="154">
        <v>169</v>
      </c>
      <c r="B178" s="155"/>
      <c r="C178" s="155"/>
      <c r="D178" s="155"/>
      <c r="E178" s="156"/>
      <c r="F178" s="157"/>
      <c r="G178" s="155"/>
      <c r="H178" s="156"/>
      <c r="I178" s="19" t="str">
        <f t="shared" si="17"/>
        <v/>
      </c>
      <c r="J178" s="19" t="str">
        <f t="shared" si="18"/>
        <v/>
      </c>
    </row>
    <row r="179" spans="1:10">
      <c r="A179" s="154">
        <v>170</v>
      </c>
      <c r="B179" s="155"/>
      <c r="C179" s="155"/>
      <c r="D179" s="155"/>
      <c r="E179" s="156"/>
      <c r="F179" s="157"/>
      <c r="G179" s="155"/>
      <c r="H179" s="156"/>
      <c r="I179" s="19" t="str">
        <f t="shared" si="17"/>
        <v/>
      </c>
      <c r="J179" s="19" t="str">
        <f t="shared" si="18"/>
        <v/>
      </c>
    </row>
    <row r="180" spans="1:10">
      <c r="A180" s="154">
        <v>171</v>
      </c>
      <c r="B180" s="155"/>
      <c r="C180" s="155"/>
      <c r="D180" s="155"/>
      <c r="E180" s="156"/>
      <c r="F180" s="157"/>
      <c r="G180" s="155"/>
      <c r="H180" s="156"/>
      <c r="I180" s="19" t="str">
        <f t="shared" si="17"/>
        <v/>
      </c>
      <c r="J180" s="19" t="str">
        <f t="shared" si="18"/>
        <v/>
      </c>
    </row>
    <row r="181" spans="1:10">
      <c r="A181" s="154">
        <v>172</v>
      </c>
      <c r="B181" s="155"/>
      <c r="C181" s="155"/>
      <c r="D181" s="155"/>
      <c r="E181" s="156"/>
      <c r="F181" s="157"/>
      <c r="G181" s="155"/>
      <c r="H181" s="156"/>
      <c r="I181" s="19" t="str">
        <f t="shared" si="17"/>
        <v/>
      </c>
      <c r="J181" s="19" t="str">
        <f t="shared" si="18"/>
        <v/>
      </c>
    </row>
    <row r="182" spans="1:10">
      <c r="A182" s="154">
        <v>173</v>
      </c>
      <c r="B182" s="155"/>
      <c r="C182" s="155"/>
      <c r="D182" s="155"/>
      <c r="E182" s="156"/>
      <c r="F182" s="157"/>
      <c r="G182" s="155"/>
      <c r="H182" s="156"/>
      <c r="I182" s="19" t="str">
        <f t="shared" si="17"/>
        <v/>
      </c>
      <c r="J182" s="19" t="str">
        <f t="shared" si="18"/>
        <v/>
      </c>
    </row>
    <row r="183" spans="1:10">
      <c r="A183" s="154">
        <v>174</v>
      </c>
      <c r="B183" s="155"/>
      <c r="C183" s="155"/>
      <c r="D183" s="155"/>
      <c r="E183" s="156"/>
      <c r="F183" s="157"/>
      <c r="G183" s="155"/>
      <c r="H183" s="156"/>
      <c r="I183" s="19" t="str">
        <f t="shared" si="17"/>
        <v/>
      </c>
      <c r="J183" s="19" t="str">
        <f t="shared" si="18"/>
        <v/>
      </c>
    </row>
    <row r="184" spans="1:10">
      <c r="A184" s="154">
        <v>175</v>
      </c>
      <c r="B184" s="155"/>
      <c r="C184" s="155"/>
      <c r="D184" s="155"/>
      <c r="E184" s="156"/>
      <c r="F184" s="157"/>
      <c r="G184" s="155"/>
      <c r="H184" s="156"/>
      <c r="I184" s="19" t="str">
        <f t="shared" si="17"/>
        <v/>
      </c>
      <c r="J184" s="19" t="str">
        <f t="shared" si="18"/>
        <v/>
      </c>
    </row>
    <row r="185" spans="1:10">
      <c r="A185" s="154">
        <v>176</v>
      </c>
      <c r="B185" s="155"/>
      <c r="C185" s="155"/>
      <c r="D185" s="155"/>
      <c r="E185" s="156"/>
      <c r="F185" s="157"/>
      <c r="G185" s="155"/>
      <c r="H185" s="156"/>
      <c r="I185" s="19" t="str">
        <f t="shared" si="17"/>
        <v/>
      </c>
      <c r="J185" s="19" t="str">
        <f t="shared" si="18"/>
        <v/>
      </c>
    </row>
    <row r="186" spans="1:10">
      <c r="A186" s="154">
        <v>177</v>
      </c>
      <c r="B186" s="155"/>
      <c r="C186" s="155"/>
      <c r="D186" s="155"/>
      <c r="E186" s="156"/>
      <c r="F186" s="157"/>
      <c r="G186" s="155"/>
      <c r="H186" s="156"/>
      <c r="I186" s="19" t="str">
        <f t="shared" si="17"/>
        <v/>
      </c>
      <c r="J186" s="19" t="str">
        <f t="shared" si="18"/>
        <v/>
      </c>
    </row>
    <row r="187" spans="1:10">
      <c r="A187" s="154">
        <v>178</v>
      </c>
      <c r="B187" s="155"/>
      <c r="C187" s="155"/>
      <c r="D187" s="155"/>
      <c r="E187" s="156"/>
      <c r="F187" s="157"/>
      <c r="G187" s="155"/>
      <c r="H187" s="156"/>
      <c r="I187" s="19" t="str">
        <f t="shared" si="17"/>
        <v/>
      </c>
      <c r="J187" s="19" t="str">
        <f t="shared" si="18"/>
        <v/>
      </c>
    </row>
    <row r="188" spans="1:10">
      <c r="A188" s="154">
        <v>179</v>
      </c>
      <c r="B188" s="155"/>
      <c r="C188" s="155"/>
      <c r="D188" s="155"/>
      <c r="E188" s="156"/>
      <c r="F188" s="157"/>
      <c r="G188" s="155"/>
      <c r="H188" s="156"/>
      <c r="I188" s="19" t="str">
        <f t="shared" si="17"/>
        <v/>
      </c>
      <c r="J188" s="19" t="str">
        <f t="shared" si="18"/>
        <v/>
      </c>
    </row>
    <row r="189" spans="1:10">
      <c r="A189" s="154">
        <v>180</v>
      </c>
      <c r="B189" s="155"/>
      <c r="C189" s="155"/>
      <c r="D189" s="155"/>
      <c r="E189" s="156"/>
      <c r="F189" s="157"/>
      <c r="G189" s="155"/>
      <c r="H189" s="156"/>
      <c r="I189" s="19" t="str">
        <f t="shared" si="17"/>
        <v/>
      </c>
      <c r="J189" s="19" t="str">
        <f t="shared" si="18"/>
        <v/>
      </c>
    </row>
    <row r="190" spans="1:10">
      <c r="A190" s="154">
        <v>181</v>
      </c>
      <c r="B190" s="155"/>
      <c r="C190" s="155"/>
      <c r="D190" s="155"/>
      <c r="E190" s="156"/>
      <c r="F190" s="157"/>
      <c r="G190" s="155"/>
      <c r="H190" s="156"/>
      <c r="I190" s="19" t="str">
        <f t="shared" si="17"/>
        <v/>
      </c>
      <c r="J190" s="19" t="str">
        <f t="shared" si="18"/>
        <v/>
      </c>
    </row>
    <row r="191" spans="1:10">
      <c r="A191" s="154">
        <v>182</v>
      </c>
      <c r="B191" s="155"/>
      <c r="C191" s="155"/>
      <c r="D191" s="155"/>
      <c r="E191" s="156"/>
      <c r="F191" s="157"/>
      <c r="G191" s="155"/>
      <c r="H191" s="156"/>
      <c r="I191" s="19" t="str">
        <f t="shared" si="17"/>
        <v/>
      </c>
      <c r="J191" s="19" t="str">
        <f t="shared" si="18"/>
        <v/>
      </c>
    </row>
    <row r="192" spans="1:10">
      <c r="A192" s="154">
        <v>183</v>
      </c>
      <c r="B192" s="155"/>
      <c r="C192" s="155"/>
      <c r="D192" s="155"/>
      <c r="E192" s="156"/>
      <c r="F192" s="157"/>
      <c r="G192" s="155"/>
      <c r="H192" s="156"/>
      <c r="I192" s="19" t="str">
        <f t="shared" si="17"/>
        <v/>
      </c>
      <c r="J192" s="19" t="str">
        <f t="shared" si="18"/>
        <v/>
      </c>
    </row>
    <row r="193" spans="1:10">
      <c r="A193" s="154">
        <v>184</v>
      </c>
      <c r="B193" s="155"/>
      <c r="C193" s="155"/>
      <c r="D193" s="155"/>
      <c r="E193" s="156"/>
      <c r="F193" s="157"/>
      <c r="G193" s="155"/>
      <c r="H193" s="156"/>
      <c r="I193" s="19" t="str">
        <f t="shared" si="17"/>
        <v/>
      </c>
      <c r="J193" s="19" t="str">
        <f t="shared" si="18"/>
        <v/>
      </c>
    </row>
    <row r="194" spans="1:10">
      <c r="A194" s="154">
        <v>185</v>
      </c>
      <c r="B194" s="155"/>
      <c r="C194" s="155"/>
      <c r="D194" s="155"/>
      <c r="E194" s="156"/>
      <c r="F194" s="157"/>
      <c r="G194" s="155"/>
      <c r="H194" s="156"/>
      <c r="I194" s="19" t="str">
        <f t="shared" si="17"/>
        <v/>
      </c>
      <c r="J194" s="19" t="str">
        <f t="shared" si="18"/>
        <v/>
      </c>
    </row>
    <row r="195" spans="1:10">
      <c r="A195" s="154">
        <v>186</v>
      </c>
      <c r="B195" s="155"/>
      <c r="C195" s="155"/>
      <c r="D195" s="155"/>
      <c r="E195" s="156"/>
      <c r="F195" s="157"/>
      <c r="G195" s="155"/>
      <c r="H195" s="156"/>
      <c r="I195" s="19" t="str">
        <f t="shared" si="17"/>
        <v/>
      </c>
      <c r="J195" s="19" t="str">
        <f t="shared" si="18"/>
        <v/>
      </c>
    </row>
    <row r="196" spans="1:10">
      <c r="A196" s="154">
        <v>187</v>
      </c>
      <c r="B196" s="155"/>
      <c r="C196" s="155"/>
      <c r="D196" s="155"/>
      <c r="E196" s="156"/>
      <c r="F196" s="157"/>
      <c r="G196" s="155"/>
      <c r="H196" s="156"/>
      <c r="I196" s="19" t="str">
        <f t="shared" si="17"/>
        <v/>
      </c>
      <c r="J196" s="19" t="str">
        <f t="shared" si="18"/>
        <v/>
      </c>
    </row>
    <row r="197" spans="1:10">
      <c r="A197" s="154">
        <v>188</v>
      </c>
      <c r="B197" s="155"/>
      <c r="C197" s="155"/>
      <c r="D197" s="155"/>
      <c r="E197" s="156"/>
      <c r="F197" s="157"/>
      <c r="G197" s="155"/>
      <c r="H197" s="156"/>
      <c r="I197" s="19" t="str">
        <f t="shared" si="17"/>
        <v/>
      </c>
      <c r="J197" s="19" t="str">
        <f t="shared" si="18"/>
        <v/>
      </c>
    </row>
    <row r="198" spans="1:10">
      <c r="A198" s="154">
        <v>189</v>
      </c>
      <c r="B198" s="155"/>
      <c r="C198" s="155"/>
      <c r="D198" s="155"/>
      <c r="E198" s="156"/>
      <c r="F198" s="157"/>
      <c r="G198" s="155"/>
      <c r="H198" s="156"/>
      <c r="I198" s="19" t="str">
        <f t="shared" si="17"/>
        <v/>
      </c>
      <c r="J198" s="19" t="str">
        <f t="shared" si="18"/>
        <v/>
      </c>
    </row>
    <row r="199" spans="1:10">
      <c r="A199" s="154">
        <v>190</v>
      </c>
      <c r="B199" s="155"/>
      <c r="C199" s="155"/>
      <c r="D199" s="155"/>
      <c r="E199" s="156"/>
      <c r="F199" s="157"/>
      <c r="G199" s="155"/>
      <c r="H199" s="156"/>
      <c r="I199" s="19" t="str">
        <f t="shared" si="17"/>
        <v/>
      </c>
      <c r="J199" s="19" t="str">
        <f t="shared" si="18"/>
        <v/>
      </c>
    </row>
    <row r="200" spans="1:10">
      <c r="A200" s="154">
        <v>191</v>
      </c>
      <c r="B200" s="155"/>
      <c r="C200" s="155"/>
      <c r="D200" s="155"/>
      <c r="E200" s="156"/>
      <c r="F200" s="157"/>
      <c r="G200" s="155"/>
      <c r="H200" s="156"/>
      <c r="I200" s="19" t="str">
        <f t="shared" si="17"/>
        <v/>
      </c>
      <c r="J200" s="19" t="str">
        <f t="shared" si="18"/>
        <v/>
      </c>
    </row>
    <row r="201" spans="1:10">
      <c r="A201" s="154">
        <v>192</v>
      </c>
      <c r="B201" s="155"/>
      <c r="C201" s="155"/>
      <c r="D201" s="155"/>
      <c r="E201" s="156"/>
      <c r="F201" s="157"/>
      <c r="G201" s="155"/>
      <c r="H201" s="156"/>
      <c r="I201" s="19" t="str">
        <f t="shared" si="17"/>
        <v/>
      </c>
      <c r="J201" s="19" t="str">
        <f t="shared" si="18"/>
        <v/>
      </c>
    </row>
    <row r="202" spans="1:10">
      <c r="A202" s="154">
        <v>193</v>
      </c>
      <c r="B202" s="155"/>
      <c r="C202" s="155"/>
      <c r="D202" s="155"/>
      <c r="E202" s="156"/>
      <c r="F202" s="157"/>
      <c r="G202" s="155"/>
      <c r="H202" s="156"/>
      <c r="I202" s="19" t="str">
        <f t="shared" ref="I202:I259" si="19">IF(OR($B202="",$C202="",$D202="",$E202="",$F202&lt;an_initial,$F202&gt;an_final,$O202=FALSE),"",IF($H202="",CS_STR_A2*$G202/P202,CS_STR_A2*$H202))</f>
        <v/>
      </c>
      <c r="J202" s="19" t="str">
        <f t="shared" ref="J202:J259" si="20">IF(OR($B202="",$C202="",$D202="",$E202="",$F202="",$F202&gt;an_final,$O202=FALSE),"",IF($H202="",CS_STR_A2*$G202/P202,CS_STR_A2*$H202))</f>
        <v/>
      </c>
    </row>
    <row r="203" spans="1:10">
      <c r="A203" s="154">
        <v>194</v>
      </c>
      <c r="B203" s="155"/>
      <c r="C203" s="155"/>
      <c r="D203" s="155"/>
      <c r="E203" s="156"/>
      <c r="F203" s="157"/>
      <c r="G203" s="155"/>
      <c r="H203" s="156"/>
      <c r="I203" s="19" t="str">
        <f t="shared" si="19"/>
        <v/>
      </c>
      <c r="J203" s="19" t="str">
        <f t="shared" si="20"/>
        <v/>
      </c>
    </row>
    <row r="204" spans="1:10">
      <c r="A204" s="154">
        <v>195</v>
      </c>
      <c r="B204" s="155"/>
      <c r="C204" s="155"/>
      <c r="D204" s="155"/>
      <c r="E204" s="156"/>
      <c r="F204" s="157"/>
      <c r="G204" s="155"/>
      <c r="H204" s="156"/>
      <c r="I204" s="19" t="str">
        <f t="shared" si="19"/>
        <v/>
      </c>
      <c r="J204" s="19" t="str">
        <f t="shared" si="20"/>
        <v/>
      </c>
    </row>
    <row r="205" spans="1:10">
      <c r="A205" s="154">
        <v>196</v>
      </c>
      <c r="B205" s="155"/>
      <c r="C205" s="155"/>
      <c r="D205" s="155"/>
      <c r="E205" s="156"/>
      <c r="F205" s="157"/>
      <c r="G205" s="155"/>
      <c r="H205" s="156"/>
      <c r="I205" s="19" t="str">
        <f t="shared" si="19"/>
        <v/>
      </c>
      <c r="J205" s="19" t="str">
        <f t="shared" si="20"/>
        <v/>
      </c>
    </row>
    <row r="206" spans="1:10">
      <c r="A206" s="154">
        <v>197</v>
      </c>
      <c r="B206" s="155"/>
      <c r="C206" s="155"/>
      <c r="D206" s="155"/>
      <c r="E206" s="156"/>
      <c r="F206" s="157"/>
      <c r="G206" s="155"/>
      <c r="H206" s="156"/>
      <c r="I206" s="19" t="str">
        <f t="shared" si="19"/>
        <v/>
      </c>
      <c r="J206" s="19" t="str">
        <f t="shared" si="20"/>
        <v/>
      </c>
    </row>
    <row r="207" spans="1:10">
      <c r="A207" s="154">
        <v>198</v>
      </c>
      <c r="B207" s="155"/>
      <c r="C207" s="155"/>
      <c r="D207" s="155"/>
      <c r="E207" s="156"/>
      <c r="F207" s="157"/>
      <c r="G207" s="155"/>
      <c r="H207" s="156"/>
      <c r="I207" s="19" t="str">
        <f t="shared" si="19"/>
        <v/>
      </c>
      <c r="J207" s="19" t="str">
        <f t="shared" si="20"/>
        <v/>
      </c>
    </row>
    <row r="208" spans="1:10">
      <c r="A208" s="154">
        <v>199</v>
      </c>
      <c r="B208" s="155"/>
      <c r="C208" s="155"/>
      <c r="D208" s="155"/>
      <c r="E208" s="156"/>
      <c r="F208" s="157"/>
      <c r="G208" s="155"/>
      <c r="H208" s="156"/>
      <c r="I208" s="19" t="str">
        <f t="shared" si="19"/>
        <v/>
      </c>
      <c r="J208" s="19" t="str">
        <f t="shared" si="20"/>
        <v/>
      </c>
    </row>
    <row r="209" spans="1:10">
      <c r="A209" s="154">
        <v>200</v>
      </c>
      <c r="B209" s="155"/>
      <c r="C209" s="155"/>
      <c r="D209" s="155"/>
      <c r="E209" s="156"/>
      <c r="F209" s="157"/>
      <c r="G209" s="155"/>
      <c r="H209" s="156"/>
      <c r="I209" s="19" t="str">
        <f t="shared" si="19"/>
        <v/>
      </c>
      <c r="J209" s="19" t="str">
        <f t="shared" si="20"/>
        <v/>
      </c>
    </row>
    <row r="210" spans="1:10">
      <c r="A210" s="154">
        <v>201</v>
      </c>
      <c r="B210" s="155"/>
      <c r="C210" s="155"/>
      <c r="D210" s="155"/>
      <c r="E210" s="156"/>
      <c r="F210" s="157"/>
      <c r="G210" s="155"/>
      <c r="H210" s="156"/>
      <c r="I210" s="19" t="str">
        <f t="shared" si="19"/>
        <v/>
      </c>
      <c r="J210" s="19" t="str">
        <f t="shared" si="20"/>
        <v/>
      </c>
    </row>
    <row r="211" spans="1:10">
      <c r="A211" s="154">
        <v>202</v>
      </c>
      <c r="B211" s="155"/>
      <c r="C211" s="155"/>
      <c r="D211" s="155"/>
      <c r="E211" s="156"/>
      <c r="F211" s="157"/>
      <c r="G211" s="155"/>
      <c r="H211" s="156"/>
      <c r="I211" s="19" t="str">
        <f t="shared" si="19"/>
        <v/>
      </c>
      <c r="J211" s="19" t="str">
        <f t="shared" si="20"/>
        <v/>
      </c>
    </row>
    <row r="212" spans="1:10">
      <c r="A212" s="154">
        <v>203</v>
      </c>
      <c r="B212" s="155"/>
      <c r="C212" s="155"/>
      <c r="D212" s="155"/>
      <c r="E212" s="156"/>
      <c r="F212" s="157"/>
      <c r="G212" s="155"/>
      <c r="H212" s="156"/>
      <c r="I212" s="19" t="str">
        <f t="shared" si="19"/>
        <v/>
      </c>
      <c r="J212" s="19" t="str">
        <f t="shared" si="20"/>
        <v/>
      </c>
    </row>
    <row r="213" spans="1:10">
      <c r="A213" s="154">
        <v>204</v>
      </c>
      <c r="B213" s="155"/>
      <c r="C213" s="155"/>
      <c r="D213" s="155"/>
      <c r="E213" s="156"/>
      <c r="F213" s="157"/>
      <c r="G213" s="155"/>
      <c r="H213" s="156"/>
      <c r="I213" s="19" t="str">
        <f t="shared" si="19"/>
        <v/>
      </c>
      <c r="J213" s="19" t="str">
        <f t="shared" si="20"/>
        <v/>
      </c>
    </row>
    <row r="214" spans="1:10">
      <c r="A214" s="154">
        <v>205</v>
      </c>
      <c r="B214" s="155"/>
      <c r="C214" s="155"/>
      <c r="D214" s="155"/>
      <c r="E214" s="156"/>
      <c r="F214" s="157"/>
      <c r="G214" s="155"/>
      <c r="H214" s="156"/>
      <c r="I214" s="19" t="str">
        <f t="shared" si="19"/>
        <v/>
      </c>
      <c r="J214" s="19" t="str">
        <f t="shared" si="20"/>
        <v/>
      </c>
    </row>
    <row r="215" spans="1:10">
      <c r="A215" s="154">
        <v>206</v>
      </c>
      <c r="B215" s="155"/>
      <c r="C215" s="155"/>
      <c r="D215" s="155"/>
      <c r="E215" s="156"/>
      <c r="F215" s="157"/>
      <c r="G215" s="155"/>
      <c r="H215" s="156"/>
      <c r="I215" s="19" t="str">
        <f t="shared" si="19"/>
        <v/>
      </c>
      <c r="J215" s="19" t="str">
        <f t="shared" si="20"/>
        <v/>
      </c>
    </row>
    <row r="216" spans="1:10">
      <c r="A216" s="154">
        <v>207</v>
      </c>
      <c r="B216" s="155"/>
      <c r="C216" s="155"/>
      <c r="D216" s="155"/>
      <c r="E216" s="156"/>
      <c r="F216" s="157"/>
      <c r="G216" s="155"/>
      <c r="H216" s="156"/>
      <c r="I216" s="19" t="str">
        <f t="shared" si="19"/>
        <v/>
      </c>
      <c r="J216" s="19" t="str">
        <f t="shared" si="20"/>
        <v/>
      </c>
    </row>
    <row r="217" spans="1:10">
      <c r="A217" s="154">
        <v>208</v>
      </c>
      <c r="B217" s="155"/>
      <c r="C217" s="155"/>
      <c r="D217" s="155"/>
      <c r="E217" s="156"/>
      <c r="F217" s="157"/>
      <c r="G217" s="155"/>
      <c r="H217" s="156"/>
      <c r="I217" s="19" t="str">
        <f t="shared" si="19"/>
        <v/>
      </c>
      <c r="J217" s="19" t="str">
        <f t="shared" si="20"/>
        <v/>
      </c>
    </row>
    <row r="218" spans="1:10">
      <c r="A218" s="154">
        <v>209</v>
      </c>
      <c r="B218" s="155"/>
      <c r="C218" s="155"/>
      <c r="D218" s="155"/>
      <c r="E218" s="156"/>
      <c r="F218" s="157"/>
      <c r="G218" s="155"/>
      <c r="H218" s="156"/>
      <c r="I218" s="19" t="str">
        <f t="shared" si="19"/>
        <v/>
      </c>
      <c r="J218" s="19" t="str">
        <f t="shared" si="20"/>
        <v/>
      </c>
    </row>
    <row r="219" spans="1:10">
      <c r="A219" s="154">
        <v>210</v>
      </c>
      <c r="B219" s="155"/>
      <c r="C219" s="155"/>
      <c r="D219" s="155"/>
      <c r="E219" s="156"/>
      <c r="F219" s="157"/>
      <c r="G219" s="155"/>
      <c r="H219" s="156"/>
      <c r="I219" s="19" t="str">
        <f t="shared" si="19"/>
        <v/>
      </c>
      <c r="J219" s="19" t="str">
        <f t="shared" si="20"/>
        <v/>
      </c>
    </row>
    <row r="220" spans="1:10">
      <c r="A220" s="154">
        <v>211</v>
      </c>
      <c r="B220" s="155"/>
      <c r="C220" s="155"/>
      <c r="D220" s="155"/>
      <c r="E220" s="156"/>
      <c r="F220" s="157"/>
      <c r="G220" s="155"/>
      <c r="H220" s="156"/>
      <c r="I220" s="19" t="str">
        <f t="shared" si="19"/>
        <v/>
      </c>
      <c r="J220" s="19" t="str">
        <f t="shared" si="20"/>
        <v/>
      </c>
    </row>
    <row r="221" spans="1:10">
      <c r="A221" s="154">
        <v>212</v>
      </c>
      <c r="B221" s="155"/>
      <c r="C221" s="155"/>
      <c r="D221" s="155"/>
      <c r="E221" s="156"/>
      <c r="F221" s="157"/>
      <c r="G221" s="155"/>
      <c r="H221" s="156"/>
      <c r="I221" s="19" t="str">
        <f t="shared" si="19"/>
        <v/>
      </c>
      <c r="J221" s="19" t="str">
        <f t="shared" si="20"/>
        <v/>
      </c>
    </row>
    <row r="222" spans="1:10">
      <c r="A222" s="154">
        <v>213</v>
      </c>
      <c r="B222" s="155"/>
      <c r="C222" s="155"/>
      <c r="D222" s="155"/>
      <c r="E222" s="156"/>
      <c r="F222" s="157"/>
      <c r="G222" s="155"/>
      <c r="H222" s="156"/>
      <c r="I222" s="19" t="str">
        <f t="shared" si="19"/>
        <v/>
      </c>
      <c r="J222" s="19" t="str">
        <f t="shared" si="20"/>
        <v/>
      </c>
    </row>
    <row r="223" spans="1:10">
      <c r="A223" s="154">
        <v>214</v>
      </c>
      <c r="B223" s="155"/>
      <c r="C223" s="155"/>
      <c r="D223" s="155"/>
      <c r="E223" s="156"/>
      <c r="F223" s="157"/>
      <c r="G223" s="155"/>
      <c r="H223" s="156"/>
      <c r="I223" s="19" t="str">
        <f t="shared" si="19"/>
        <v/>
      </c>
      <c r="J223" s="19" t="str">
        <f t="shared" si="20"/>
        <v/>
      </c>
    </row>
    <row r="224" spans="1:10">
      <c r="A224" s="154">
        <v>215</v>
      </c>
      <c r="B224" s="155"/>
      <c r="C224" s="155"/>
      <c r="D224" s="155"/>
      <c r="E224" s="156"/>
      <c r="F224" s="157"/>
      <c r="G224" s="155"/>
      <c r="H224" s="156"/>
      <c r="I224" s="19" t="str">
        <f t="shared" si="19"/>
        <v/>
      </c>
      <c r="J224" s="19" t="str">
        <f t="shared" si="20"/>
        <v/>
      </c>
    </row>
    <row r="225" spans="1:10">
      <c r="A225" s="154">
        <v>216</v>
      </c>
      <c r="B225" s="155"/>
      <c r="C225" s="155"/>
      <c r="D225" s="155"/>
      <c r="E225" s="156"/>
      <c r="F225" s="157"/>
      <c r="G225" s="155"/>
      <c r="H225" s="156"/>
      <c r="I225" s="19" t="str">
        <f t="shared" si="19"/>
        <v/>
      </c>
      <c r="J225" s="19" t="str">
        <f t="shared" si="20"/>
        <v/>
      </c>
    </row>
    <row r="226" spans="1:10">
      <c r="A226" s="154">
        <v>217</v>
      </c>
      <c r="B226" s="155"/>
      <c r="C226" s="155"/>
      <c r="D226" s="155"/>
      <c r="E226" s="156"/>
      <c r="F226" s="157"/>
      <c r="G226" s="155"/>
      <c r="H226" s="156"/>
      <c r="I226" s="19" t="str">
        <f t="shared" si="19"/>
        <v/>
      </c>
      <c r="J226" s="19" t="str">
        <f t="shared" si="20"/>
        <v/>
      </c>
    </row>
    <row r="227" spans="1:10">
      <c r="A227" s="154">
        <v>218</v>
      </c>
      <c r="B227" s="155"/>
      <c r="C227" s="155"/>
      <c r="D227" s="155"/>
      <c r="E227" s="156"/>
      <c r="F227" s="157"/>
      <c r="G227" s="155"/>
      <c r="H227" s="156"/>
      <c r="I227" s="19" t="str">
        <f t="shared" si="19"/>
        <v/>
      </c>
      <c r="J227" s="19" t="str">
        <f t="shared" si="20"/>
        <v/>
      </c>
    </row>
    <row r="228" spans="1:10">
      <c r="A228" s="154">
        <v>219</v>
      </c>
      <c r="B228" s="155"/>
      <c r="C228" s="155"/>
      <c r="D228" s="155"/>
      <c r="E228" s="156"/>
      <c r="F228" s="157"/>
      <c r="G228" s="155"/>
      <c r="H228" s="156"/>
      <c r="I228" s="19" t="str">
        <f t="shared" si="19"/>
        <v/>
      </c>
      <c r="J228" s="19" t="str">
        <f t="shared" si="20"/>
        <v/>
      </c>
    </row>
    <row r="229" spans="1:10">
      <c r="A229" s="154">
        <v>220</v>
      </c>
      <c r="B229" s="155"/>
      <c r="C229" s="155"/>
      <c r="D229" s="155"/>
      <c r="E229" s="156"/>
      <c r="F229" s="157"/>
      <c r="G229" s="155"/>
      <c r="H229" s="156"/>
      <c r="I229" s="19" t="str">
        <f t="shared" si="19"/>
        <v/>
      </c>
      <c r="J229" s="19" t="str">
        <f t="shared" si="20"/>
        <v/>
      </c>
    </row>
    <row r="230" spans="1:10">
      <c r="A230" s="154">
        <v>221</v>
      </c>
      <c r="B230" s="155"/>
      <c r="C230" s="155"/>
      <c r="D230" s="155"/>
      <c r="E230" s="156"/>
      <c r="F230" s="157"/>
      <c r="G230" s="155"/>
      <c r="H230" s="156"/>
      <c r="I230" s="19" t="str">
        <f t="shared" si="19"/>
        <v/>
      </c>
      <c r="J230" s="19" t="str">
        <f t="shared" si="20"/>
        <v/>
      </c>
    </row>
    <row r="231" spans="1:10">
      <c r="A231" s="154">
        <v>222</v>
      </c>
      <c r="B231" s="155"/>
      <c r="C231" s="155"/>
      <c r="D231" s="155"/>
      <c r="E231" s="156"/>
      <c r="F231" s="157"/>
      <c r="G231" s="155"/>
      <c r="H231" s="156"/>
      <c r="I231" s="19" t="str">
        <f t="shared" si="19"/>
        <v/>
      </c>
      <c r="J231" s="19" t="str">
        <f t="shared" si="20"/>
        <v/>
      </c>
    </row>
    <row r="232" spans="1:10">
      <c r="A232" s="154">
        <v>223</v>
      </c>
      <c r="B232" s="155"/>
      <c r="C232" s="155"/>
      <c r="D232" s="155"/>
      <c r="E232" s="156"/>
      <c r="F232" s="157"/>
      <c r="G232" s="155"/>
      <c r="H232" s="156"/>
      <c r="I232" s="19" t="str">
        <f t="shared" si="19"/>
        <v/>
      </c>
      <c r="J232" s="19" t="str">
        <f t="shared" si="20"/>
        <v/>
      </c>
    </row>
    <row r="233" spans="1:10">
      <c r="A233" s="154">
        <v>224</v>
      </c>
      <c r="B233" s="155"/>
      <c r="C233" s="155"/>
      <c r="D233" s="155"/>
      <c r="E233" s="156"/>
      <c r="F233" s="157"/>
      <c r="G233" s="155"/>
      <c r="H233" s="156"/>
      <c r="I233" s="19" t="str">
        <f t="shared" si="19"/>
        <v/>
      </c>
      <c r="J233" s="19" t="str">
        <f t="shared" si="20"/>
        <v/>
      </c>
    </row>
    <row r="234" spans="1:10">
      <c r="A234" s="154">
        <v>225</v>
      </c>
      <c r="B234" s="155"/>
      <c r="C234" s="155"/>
      <c r="D234" s="155"/>
      <c r="E234" s="156"/>
      <c r="F234" s="157"/>
      <c r="G234" s="155"/>
      <c r="H234" s="156"/>
      <c r="I234" s="19" t="str">
        <f t="shared" si="19"/>
        <v/>
      </c>
      <c r="J234" s="19" t="str">
        <f t="shared" si="20"/>
        <v/>
      </c>
    </row>
    <row r="235" spans="1:10">
      <c r="A235" s="154">
        <v>226</v>
      </c>
      <c r="B235" s="155"/>
      <c r="C235" s="155"/>
      <c r="D235" s="155"/>
      <c r="E235" s="156"/>
      <c r="F235" s="157"/>
      <c r="G235" s="155"/>
      <c r="H235" s="156"/>
      <c r="I235" s="19" t="str">
        <f t="shared" si="19"/>
        <v/>
      </c>
      <c r="J235" s="19" t="str">
        <f t="shared" si="20"/>
        <v/>
      </c>
    </row>
    <row r="236" spans="1:10">
      <c r="A236" s="154">
        <v>227</v>
      </c>
      <c r="B236" s="155"/>
      <c r="C236" s="155"/>
      <c r="D236" s="155"/>
      <c r="E236" s="156"/>
      <c r="F236" s="157"/>
      <c r="G236" s="155"/>
      <c r="H236" s="156"/>
      <c r="I236" s="19" t="str">
        <f t="shared" si="19"/>
        <v/>
      </c>
      <c r="J236" s="19" t="str">
        <f t="shared" si="20"/>
        <v/>
      </c>
    </row>
    <row r="237" spans="1:10">
      <c r="A237" s="154">
        <v>228</v>
      </c>
      <c r="B237" s="155"/>
      <c r="C237" s="155"/>
      <c r="D237" s="155"/>
      <c r="E237" s="156"/>
      <c r="F237" s="157"/>
      <c r="G237" s="155"/>
      <c r="H237" s="156"/>
      <c r="I237" s="19" t="str">
        <f t="shared" si="19"/>
        <v/>
      </c>
      <c r="J237" s="19" t="str">
        <f t="shared" si="20"/>
        <v/>
      </c>
    </row>
    <row r="238" spans="1:10">
      <c r="A238" s="154">
        <v>229</v>
      </c>
      <c r="B238" s="155"/>
      <c r="C238" s="155"/>
      <c r="D238" s="155"/>
      <c r="E238" s="156"/>
      <c r="F238" s="157"/>
      <c r="G238" s="155"/>
      <c r="H238" s="156"/>
      <c r="I238" s="19" t="str">
        <f t="shared" si="19"/>
        <v/>
      </c>
      <c r="J238" s="19" t="str">
        <f t="shared" si="20"/>
        <v/>
      </c>
    </row>
    <row r="239" spans="1:10">
      <c r="A239" s="154">
        <v>230</v>
      </c>
      <c r="B239" s="155"/>
      <c r="C239" s="155"/>
      <c r="D239" s="155"/>
      <c r="E239" s="156"/>
      <c r="F239" s="157"/>
      <c r="G239" s="155"/>
      <c r="H239" s="156"/>
      <c r="I239" s="19" t="str">
        <f t="shared" si="19"/>
        <v/>
      </c>
      <c r="J239" s="19" t="str">
        <f t="shared" si="20"/>
        <v/>
      </c>
    </row>
    <row r="240" spans="1:10">
      <c r="A240" s="154">
        <v>231</v>
      </c>
      <c r="B240" s="155"/>
      <c r="C240" s="155"/>
      <c r="D240" s="155"/>
      <c r="E240" s="156"/>
      <c r="F240" s="157"/>
      <c r="G240" s="155"/>
      <c r="H240" s="156"/>
      <c r="I240" s="19" t="str">
        <f t="shared" si="19"/>
        <v/>
      </c>
      <c r="J240" s="19" t="str">
        <f t="shared" si="20"/>
        <v/>
      </c>
    </row>
    <row r="241" spans="1:10">
      <c r="A241" s="154">
        <v>232</v>
      </c>
      <c r="B241" s="155"/>
      <c r="C241" s="155"/>
      <c r="D241" s="155"/>
      <c r="E241" s="156"/>
      <c r="F241" s="157"/>
      <c r="G241" s="155"/>
      <c r="H241" s="156"/>
      <c r="I241" s="19" t="str">
        <f t="shared" si="19"/>
        <v/>
      </c>
      <c r="J241" s="19" t="str">
        <f t="shared" si="20"/>
        <v/>
      </c>
    </row>
    <row r="242" spans="1:10">
      <c r="A242" s="154">
        <v>233</v>
      </c>
      <c r="B242" s="155"/>
      <c r="C242" s="155"/>
      <c r="D242" s="155"/>
      <c r="E242" s="156"/>
      <c r="F242" s="157"/>
      <c r="G242" s="155"/>
      <c r="H242" s="156"/>
      <c r="I242" s="19" t="str">
        <f t="shared" si="19"/>
        <v/>
      </c>
      <c r="J242" s="19" t="str">
        <f t="shared" si="20"/>
        <v/>
      </c>
    </row>
    <row r="243" spans="1:10">
      <c r="A243" s="154">
        <v>234</v>
      </c>
      <c r="B243" s="155"/>
      <c r="C243" s="155"/>
      <c r="D243" s="155"/>
      <c r="E243" s="156"/>
      <c r="F243" s="157"/>
      <c r="G243" s="155"/>
      <c r="H243" s="156"/>
      <c r="I243" s="19" t="str">
        <f t="shared" si="19"/>
        <v/>
      </c>
      <c r="J243" s="19" t="str">
        <f t="shared" si="20"/>
        <v/>
      </c>
    </row>
    <row r="244" spans="1:10">
      <c r="A244" s="154">
        <v>235</v>
      </c>
      <c r="B244" s="155"/>
      <c r="C244" s="155"/>
      <c r="D244" s="155"/>
      <c r="E244" s="156"/>
      <c r="F244" s="157"/>
      <c r="G244" s="155"/>
      <c r="H244" s="156"/>
      <c r="I244" s="19" t="str">
        <f t="shared" si="19"/>
        <v/>
      </c>
      <c r="J244" s="19" t="str">
        <f t="shared" si="20"/>
        <v/>
      </c>
    </row>
    <row r="245" spans="1:10">
      <c r="A245" s="154">
        <v>236</v>
      </c>
      <c r="B245" s="155"/>
      <c r="C245" s="155"/>
      <c r="D245" s="155"/>
      <c r="E245" s="156"/>
      <c r="F245" s="157"/>
      <c r="G245" s="155"/>
      <c r="H245" s="156"/>
      <c r="I245" s="19" t="str">
        <f t="shared" si="19"/>
        <v/>
      </c>
      <c r="J245" s="19" t="str">
        <f t="shared" si="20"/>
        <v/>
      </c>
    </row>
    <row r="246" spans="1:10">
      <c r="A246" s="154">
        <v>237</v>
      </c>
      <c r="B246" s="155"/>
      <c r="C246" s="155"/>
      <c r="D246" s="155"/>
      <c r="E246" s="156"/>
      <c r="F246" s="157"/>
      <c r="G246" s="155"/>
      <c r="H246" s="156"/>
      <c r="I246" s="19" t="str">
        <f t="shared" si="19"/>
        <v/>
      </c>
      <c r="J246" s="19" t="str">
        <f t="shared" si="20"/>
        <v/>
      </c>
    </row>
    <row r="247" spans="1:10">
      <c r="A247" s="154">
        <v>238</v>
      </c>
      <c r="B247" s="155"/>
      <c r="C247" s="155"/>
      <c r="D247" s="155"/>
      <c r="E247" s="156"/>
      <c r="F247" s="157"/>
      <c r="G247" s="155"/>
      <c r="H247" s="156"/>
      <c r="I247" s="19" t="str">
        <f t="shared" si="19"/>
        <v/>
      </c>
      <c r="J247" s="19" t="str">
        <f t="shared" si="20"/>
        <v/>
      </c>
    </row>
    <row r="248" spans="1:10">
      <c r="A248" s="154">
        <v>239</v>
      </c>
      <c r="B248" s="155"/>
      <c r="C248" s="155"/>
      <c r="D248" s="155"/>
      <c r="E248" s="156"/>
      <c r="F248" s="157"/>
      <c r="G248" s="155"/>
      <c r="H248" s="156"/>
      <c r="I248" s="19" t="str">
        <f t="shared" si="19"/>
        <v/>
      </c>
      <c r="J248" s="19" t="str">
        <f t="shared" si="20"/>
        <v/>
      </c>
    </row>
    <row r="249" spans="1:10">
      <c r="A249" s="154">
        <v>240</v>
      </c>
      <c r="B249" s="155"/>
      <c r="C249" s="155"/>
      <c r="D249" s="155"/>
      <c r="E249" s="156"/>
      <c r="F249" s="157"/>
      <c r="G249" s="155"/>
      <c r="H249" s="156"/>
      <c r="I249" s="19" t="str">
        <f t="shared" si="19"/>
        <v/>
      </c>
      <c r="J249" s="19" t="str">
        <f t="shared" si="20"/>
        <v/>
      </c>
    </row>
    <row r="250" spans="1:10">
      <c r="A250" s="154">
        <v>241</v>
      </c>
      <c r="B250" s="155"/>
      <c r="C250" s="155"/>
      <c r="D250" s="155"/>
      <c r="E250" s="156"/>
      <c r="F250" s="157"/>
      <c r="G250" s="155"/>
      <c r="H250" s="156"/>
      <c r="I250" s="19" t="str">
        <f t="shared" si="19"/>
        <v/>
      </c>
      <c r="J250" s="19" t="str">
        <f t="shared" si="20"/>
        <v/>
      </c>
    </row>
    <row r="251" spans="1:10">
      <c r="A251" s="154">
        <v>242</v>
      </c>
      <c r="B251" s="155"/>
      <c r="C251" s="155"/>
      <c r="D251" s="155"/>
      <c r="E251" s="156"/>
      <c r="F251" s="157"/>
      <c r="G251" s="155"/>
      <c r="H251" s="156"/>
      <c r="I251" s="19" t="str">
        <f t="shared" si="19"/>
        <v/>
      </c>
      <c r="J251" s="19" t="str">
        <f t="shared" si="20"/>
        <v/>
      </c>
    </row>
    <row r="252" spans="1:10">
      <c r="A252" s="154">
        <v>243</v>
      </c>
      <c r="B252" s="155"/>
      <c r="C252" s="155"/>
      <c r="D252" s="155"/>
      <c r="E252" s="156"/>
      <c r="F252" s="157"/>
      <c r="G252" s="155"/>
      <c r="H252" s="156"/>
      <c r="I252" s="19" t="str">
        <f t="shared" si="19"/>
        <v/>
      </c>
      <c r="J252" s="19" t="str">
        <f t="shared" si="20"/>
        <v/>
      </c>
    </row>
    <row r="253" spans="1:10">
      <c r="A253" s="154">
        <v>244</v>
      </c>
      <c r="B253" s="155"/>
      <c r="C253" s="155"/>
      <c r="D253" s="155"/>
      <c r="E253" s="156"/>
      <c r="F253" s="157"/>
      <c r="G253" s="155"/>
      <c r="H253" s="156"/>
      <c r="I253" s="19" t="str">
        <f t="shared" si="19"/>
        <v/>
      </c>
      <c r="J253" s="19" t="str">
        <f t="shared" si="20"/>
        <v/>
      </c>
    </row>
    <row r="254" spans="1:10">
      <c r="A254" s="154">
        <v>245</v>
      </c>
      <c r="B254" s="155"/>
      <c r="C254" s="155"/>
      <c r="D254" s="155"/>
      <c r="E254" s="156"/>
      <c r="F254" s="157"/>
      <c r="G254" s="155"/>
      <c r="H254" s="156"/>
      <c r="I254" s="19" t="str">
        <f t="shared" si="19"/>
        <v/>
      </c>
      <c r="J254" s="19" t="str">
        <f t="shared" si="20"/>
        <v/>
      </c>
    </row>
    <row r="255" spans="1:10">
      <c r="A255" s="154">
        <v>246</v>
      </c>
      <c r="B255" s="155"/>
      <c r="C255" s="155"/>
      <c r="D255" s="155"/>
      <c r="E255" s="156"/>
      <c r="F255" s="157"/>
      <c r="G255" s="155"/>
      <c r="H255" s="156"/>
      <c r="I255" s="19" t="str">
        <f t="shared" si="19"/>
        <v/>
      </c>
      <c r="J255" s="19" t="str">
        <f t="shared" si="20"/>
        <v/>
      </c>
    </row>
    <row r="256" spans="1:10">
      <c r="A256" s="154">
        <v>247</v>
      </c>
      <c r="B256" s="155"/>
      <c r="C256" s="155"/>
      <c r="D256" s="155"/>
      <c r="E256" s="156"/>
      <c r="F256" s="157"/>
      <c r="G256" s="155"/>
      <c r="H256" s="156"/>
      <c r="I256" s="19" t="str">
        <f t="shared" si="19"/>
        <v/>
      </c>
      <c r="J256" s="19" t="str">
        <f t="shared" si="20"/>
        <v/>
      </c>
    </row>
    <row r="257" spans="1:10">
      <c r="A257" s="154">
        <v>248</v>
      </c>
      <c r="B257" s="155"/>
      <c r="C257" s="155"/>
      <c r="D257" s="155"/>
      <c r="E257" s="156"/>
      <c r="F257" s="157"/>
      <c r="G257" s="155"/>
      <c r="H257" s="156"/>
      <c r="I257" s="19" t="str">
        <f t="shared" si="19"/>
        <v/>
      </c>
      <c r="J257" s="19" t="str">
        <f t="shared" si="20"/>
        <v/>
      </c>
    </row>
    <row r="258" spans="1:10">
      <c r="A258" s="154">
        <v>249</v>
      </c>
      <c r="B258" s="155"/>
      <c r="C258" s="155"/>
      <c r="D258" s="155"/>
      <c r="E258" s="156"/>
      <c r="F258" s="157"/>
      <c r="G258" s="155"/>
      <c r="H258" s="156"/>
      <c r="I258" s="19" t="str">
        <f t="shared" si="19"/>
        <v/>
      </c>
      <c r="J258" s="19" t="str">
        <f t="shared" si="20"/>
        <v/>
      </c>
    </row>
    <row r="259" spans="1:10">
      <c r="A259" s="154">
        <v>250</v>
      </c>
      <c r="B259" s="155"/>
      <c r="C259" s="155"/>
      <c r="D259" s="155"/>
      <c r="E259" s="156"/>
      <c r="F259" s="157"/>
      <c r="G259" s="155"/>
      <c r="H259" s="156"/>
      <c r="I259" s="19" t="str">
        <f t="shared" si="19"/>
        <v/>
      </c>
      <c r="J259" s="19"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&amp;LConfirm existenţa lucrărilorDirector de departament&amp;RCandidat</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sheetPr codeName="Sheet11">
    <pageSetUpPr fitToPage="1"/>
  </sheetPr>
  <dimension ref="A1:P259"/>
  <sheetViews>
    <sheetView workbookViewId="0">
      <selection activeCell="B10" sqref="B10:H12"/>
    </sheetView>
  </sheetViews>
  <sheetFormatPr defaultRowHeight="15.75"/>
  <cols>
    <col min="1" max="1" width="5.7109375" style="71" customWidth="1"/>
    <col min="2" max="3" width="35.7109375" style="75" customWidth="1"/>
    <col min="4" max="4" width="18.7109375" style="75" customWidth="1"/>
    <col min="5" max="5" width="18.7109375" style="328" customWidth="1"/>
    <col min="6" max="6" width="10.7109375" style="80" customWidth="1"/>
    <col min="7" max="7" width="10.7109375" style="75" customWidth="1"/>
    <col min="8" max="8" width="12.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0" t="s">
        <v>674</v>
      </c>
      <c r="B5" s="460"/>
      <c r="C5" s="460"/>
      <c r="D5" s="460"/>
      <c r="E5" s="460"/>
      <c r="F5" s="460"/>
      <c r="G5" s="460"/>
      <c r="H5" s="460"/>
      <c r="I5" s="460"/>
      <c r="J5" s="239"/>
      <c r="K5" s="239"/>
      <c r="L5" s="239"/>
      <c r="M5" s="239"/>
      <c r="N5" s="75"/>
    </row>
    <row r="6" spans="1:16" ht="13.5" customHeight="1">
      <c r="E6" s="75"/>
      <c r="F6" s="75"/>
      <c r="H6" s="75"/>
      <c r="I6" s="339"/>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5.7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85"/>
      <c r="H9" s="78"/>
      <c r="I9" s="158">
        <f t="shared" ref="I9:N9" si="0">SUMIF(I10:I108,"&gt;0")</f>
        <v>0</v>
      </c>
      <c r="J9" s="158">
        <f t="shared" si="0"/>
        <v>0</v>
      </c>
      <c r="K9" s="4">
        <f t="shared" si="0"/>
        <v>0</v>
      </c>
      <c r="L9" s="4">
        <f t="shared" si="0"/>
        <v>0</v>
      </c>
      <c r="M9" s="4">
        <f t="shared" si="0"/>
        <v>0</v>
      </c>
      <c r="N9" s="4">
        <f t="shared" si="0"/>
        <v>0</v>
      </c>
      <c r="O9" s="336"/>
    </row>
    <row r="10" spans="1:16">
      <c r="A10" s="48">
        <v>1</v>
      </c>
      <c r="B10" s="8"/>
      <c r="C10" s="8"/>
      <c r="D10" s="8"/>
      <c r="E10" s="5"/>
      <c r="F10" s="232"/>
      <c r="G10" s="232"/>
      <c r="H10" s="232"/>
      <c r="I10" s="19" t="str">
        <f t="shared" ref="I10:I73" si="1">IF(OR($B10="",$C10="",$D10="",$E10="",$F10&lt;an_initial,$F10&gt;an_final,$O10=FALSE),"",IF($H10="",CS_STR_B2*$G10/P10,CS_STR_B2*$H10))</f>
        <v/>
      </c>
      <c r="J10" s="19" t="str">
        <f t="shared" ref="J10:J73" si="2">IF(OR($B10="",$C10="",$D10="",$E10="",$F10="",$F10&gt;an_final,$O10=FALSE),"",IF($H10="",CS_STR_B2*$G10/P10,CS_STR_B2*$H10))</f>
        <v/>
      </c>
      <c r="K10" s="69" t="str">
        <f t="shared" ref="K10:K73" si="3">IF(OR($B10="",$C10="",$D10="",$E10="",$F10="",$F10&gt;an_final,$O10=FALSE),"",IF($F10&gt;=an_initial,1,""))</f>
        <v/>
      </c>
      <c r="L10" s="69" t="str">
        <f t="shared" ref="L10:L73" si="4">IF(OR($B10="",$C10="",$D10="",$E10="",$F10="",$F10&gt;an_final,$O10=FALSE),"",1)</f>
        <v/>
      </c>
      <c r="M10" s="417" t="str">
        <f t="shared" ref="M10:M73" si="5">IF(OR($B10="",$C10="",$D10="",$E10="",$F10="",$F10&gt;an_final,$O10=FALSE),"",IF($H10="",$G10/P10,$H10))</f>
        <v/>
      </c>
      <c r="N10" s="69" t="str">
        <f t="shared" ref="N10:N73" si="6">IF(OR($B10="",$C10="",$D10="",$E10="",$F10="",$F10&lt;an_initial,$F10&gt;an_final,$O10=FALSE),"",IF($H10="",$G10/P10,$H10))</f>
        <v/>
      </c>
      <c r="O10" s="390" t="b">
        <f t="shared" ref="O10:O73" si="7">IF(nume_candidat="",FALSE,ISNUMBER(SEARCH(nume_candidat,$B10)))</f>
        <v>0</v>
      </c>
      <c r="P10" s="391">
        <f t="shared" ref="P10:P73" si="8">LEN(B10)-LEN(SUBSTITUTE(B10,",",""))+1</f>
        <v>1</v>
      </c>
    </row>
    <row r="11" spans="1:16">
      <c r="A11" s="48">
        <v>2</v>
      </c>
      <c r="B11" s="8"/>
      <c r="C11" s="8"/>
      <c r="D11" s="8"/>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8"/>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154">
        <v>5</v>
      </c>
      <c r="B14" s="7"/>
      <c r="C14" s="7"/>
      <c r="D14" s="7"/>
      <c r="E14" s="229"/>
      <c r="F14" s="228"/>
      <c r="G14" s="228"/>
      <c r="H14" s="228"/>
      <c r="I14" s="19" t="str">
        <f t="shared" si="1"/>
        <v/>
      </c>
      <c r="J14" s="19" t="str">
        <f t="shared" si="2"/>
        <v/>
      </c>
      <c r="K14" s="416" t="str">
        <f t="shared" si="3"/>
        <v/>
      </c>
      <c r="L14" s="69" t="str">
        <f t="shared" si="4"/>
        <v/>
      </c>
      <c r="M14" s="417" t="str">
        <f t="shared" si="5"/>
        <v/>
      </c>
      <c r="N14" s="69" t="str">
        <f t="shared" si="6"/>
        <v/>
      </c>
      <c r="O14" s="390" t="b">
        <f t="shared" si="7"/>
        <v>0</v>
      </c>
      <c r="P14" s="391">
        <f t="shared" si="8"/>
        <v>1</v>
      </c>
    </row>
    <row r="15" spans="1:16">
      <c r="A15" s="154">
        <v>6</v>
      </c>
      <c r="B15" s="7"/>
      <c r="C15" s="7"/>
      <c r="D15" s="7"/>
      <c r="E15" s="229"/>
      <c r="F15" s="228"/>
      <c r="G15" s="228"/>
      <c r="H15" s="228"/>
      <c r="I15" s="19" t="str">
        <f t="shared" si="1"/>
        <v/>
      </c>
      <c r="J15" s="19" t="str">
        <f t="shared" si="2"/>
        <v/>
      </c>
      <c r="K15" s="416" t="str">
        <f t="shared" si="3"/>
        <v/>
      </c>
      <c r="L15" s="69" t="str">
        <f t="shared" si="4"/>
        <v/>
      </c>
      <c r="M15" s="417" t="str">
        <f t="shared" si="5"/>
        <v/>
      </c>
      <c r="N15" s="69" t="str">
        <f t="shared" si="6"/>
        <v/>
      </c>
      <c r="O15" s="390" t="b">
        <f t="shared" si="7"/>
        <v>0</v>
      </c>
      <c r="P15" s="391">
        <f t="shared" si="8"/>
        <v>1</v>
      </c>
    </row>
    <row r="16" spans="1:16">
      <c r="A16" s="154">
        <v>7</v>
      </c>
      <c r="B16" s="7"/>
      <c r="C16" s="7"/>
      <c r="D16" s="7"/>
      <c r="E16" s="229"/>
      <c r="F16" s="228"/>
      <c r="G16" s="228"/>
      <c r="H16" s="228"/>
      <c r="I16" s="19" t="str">
        <f t="shared" si="1"/>
        <v/>
      </c>
      <c r="J16" s="19" t="str">
        <f t="shared" si="2"/>
        <v/>
      </c>
      <c r="K16" s="416" t="str">
        <f t="shared" si="3"/>
        <v/>
      </c>
      <c r="L16" s="69" t="str">
        <f t="shared" si="4"/>
        <v/>
      </c>
      <c r="M16" s="417" t="str">
        <f t="shared" si="5"/>
        <v/>
      </c>
      <c r="N16" s="69" t="str">
        <f t="shared" si="6"/>
        <v/>
      </c>
      <c r="O16" s="390" t="b">
        <f t="shared" si="7"/>
        <v>0</v>
      </c>
      <c r="P16" s="391">
        <f t="shared" si="8"/>
        <v>1</v>
      </c>
    </row>
    <row r="17" spans="1:16">
      <c r="A17" s="154">
        <v>8</v>
      </c>
      <c r="B17" s="7"/>
      <c r="C17" s="7"/>
      <c r="D17" s="7"/>
      <c r="E17" s="229"/>
      <c r="F17" s="228"/>
      <c r="G17" s="228"/>
      <c r="H17" s="228"/>
      <c r="I17" s="19" t="str">
        <f t="shared" si="1"/>
        <v/>
      </c>
      <c r="J17" s="19" t="str">
        <f t="shared" si="2"/>
        <v/>
      </c>
      <c r="K17" s="416" t="str">
        <f t="shared" si="3"/>
        <v/>
      </c>
      <c r="L17" s="69" t="str">
        <f t="shared" si="4"/>
        <v/>
      </c>
      <c r="M17" s="417" t="str">
        <f t="shared" si="5"/>
        <v/>
      </c>
      <c r="N17" s="69" t="str">
        <f t="shared" si="6"/>
        <v/>
      </c>
      <c r="O17" s="390" t="b">
        <f t="shared" si="7"/>
        <v>0</v>
      </c>
      <c r="P17" s="391">
        <f t="shared" si="8"/>
        <v>1</v>
      </c>
    </row>
    <row r="18" spans="1:16">
      <c r="A18" s="154">
        <v>9</v>
      </c>
      <c r="B18" s="7"/>
      <c r="C18" s="7"/>
      <c r="D18" s="7"/>
      <c r="E18" s="229"/>
      <c r="F18" s="228"/>
      <c r="G18" s="228"/>
      <c r="H18" s="228"/>
      <c r="I18" s="19" t="str">
        <f t="shared" si="1"/>
        <v/>
      </c>
      <c r="J18" s="19" t="str">
        <f t="shared" si="2"/>
        <v/>
      </c>
      <c r="K18" s="416" t="str">
        <f t="shared" si="3"/>
        <v/>
      </c>
      <c r="L18" s="69" t="str">
        <f t="shared" si="4"/>
        <v/>
      </c>
      <c r="M18" s="417" t="str">
        <f t="shared" si="5"/>
        <v/>
      </c>
      <c r="N18" s="69" t="str">
        <f t="shared" si="6"/>
        <v/>
      </c>
      <c r="O18" s="390" t="b">
        <f t="shared" si="7"/>
        <v>0</v>
      </c>
      <c r="P18" s="391">
        <f t="shared" si="8"/>
        <v>1</v>
      </c>
    </row>
    <row r="19" spans="1:16">
      <c r="A19" s="154">
        <v>10</v>
      </c>
      <c r="B19" s="7"/>
      <c r="C19" s="7"/>
      <c r="D19" s="7"/>
      <c r="E19" s="229"/>
      <c r="F19" s="228"/>
      <c r="G19" s="228"/>
      <c r="H19" s="228"/>
      <c r="I19" s="19" t="str">
        <f t="shared" si="1"/>
        <v/>
      </c>
      <c r="J19" s="19" t="str">
        <f t="shared" si="2"/>
        <v/>
      </c>
      <c r="K19" s="416" t="str">
        <f t="shared" si="3"/>
        <v/>
      </c>
      <c r="L19" s="69" t="str">
        <f t="shared" si="4"/>
        <v/>
      </c>
      <c r="M19" s="417" t="str">
        <f t="shared" si="5"/>
        <v/>
      </c>
      <c r="N19" s="69" t="str">
        <f t="shared" si="6"/>
        <v/>
      </c>
      <c r="O19" s="390" t="b">
        <f t="shared" si="7"/>
        <v>0</v>
      </c>
      <c r="P19" s="391">
        <f t="shared" si="8"/>
        <v>1</v>
      </c>
    </row>
    <row r="20" spans="1:16">
      <c r="A20" s="154">
        <v>11</v>
      </c>
      <c r="B20" s="7"/>
      <c r="C20" s="7"/>
      <c r="D20" s="7"/>
      <c r="E20" s="229"/>
      <c r="F20" s="228"/>
      <c r="G20" s="228"/>
      <c r="H20" s="228"/>
      <c r="I20" s="19" t="str">
        <f t="shared" si="1"/>
        <v/>
      </c>
      <c r="J20" s="19" t="str">
        <f t="shared" si="2"/>
        <v/>
      </c>
      <c r="K20" s="416" t="str">
        <f t="shared" si="3"/>
        <v/>
      </c>
      <c r="L20" s="69" t="str">
        <f t="shared" si="4"/>
        <v/>
      </c>
      <c r="M20" s="417" t="str">
        <f t="shared" si="5"/>
        <v/>
      </c>
      <c r="N20" s="69" t="str">
        <f t="shared" si="6"/>
        <v/>
      </c>
      <c r="O20" s="390" t="b">
        <f t="shared" si="7"/>
        <v>0</v>
      </c>
      <c r="P20" s="391">
        <f t="shared" si="8"/>
        <v>1</v>
      </c>
    </row>
    <row r="21" spans="1:16">
      <c r="A21" s="154">
        <v>12</v>
      </c>
      <c r="B21" s="7"/>
      <c r="C21" s="7"/>
      <c r="D21" s="7"/>
      <c r="E21" s="229"/>
      <c r="F21" s="228"/>
      <c r="G21" s="228"/>
      <c r="H21" s="228"/>
      <c r="I21" s="19" t="str">
        <f t="shared" si="1"/>
        <v/>
      </c>
      <c r="J21" s="19" t="str">
        <f t="shared" si="2"/>
        <v/>
      </c>
      <c r="K21" s="416" t="str">
        <f t="shared" si="3"/>
        <v/>
      </c>
      <c r="L21" s="69" t="str">
        <f t="shared" si="4"/>
        <v/>
      </c>
      <c r="M21" s="417" t="str">
        <f t="shared" si="5"/>
        <v/>
      </c>
      <c r="N21" s="69" t="str">
        <f t="shared" si="6"/>
        <v/>
      </c>
      <c r="O21" s="390" t="b">
        <f t="shared" si="7"/>
        <v>0</v>
      </c>
      <c r="P21" s="391">
        <f t="shared" si="8"/>
        <v>1</v>
      </c>
    </row>
    <row r="22" spans="1:16">
      <c r="A22" s="154">
        <v>13</v>
      </c>
      <c r="B22" s="7"/>
      <c r="C22" s="7"/>
      <c r="D22" s="7"/>
      <c r="E22" s="229"/>
      <c r="F22" s="228"/>
      <c r="G22" s="228"/>
      <c r="H22" s="228"/>
      <c r="I22" s="19" t="str">
        <f t="shared" si="1"/>
        <v/>
      </c>
      <c r="J22" s="19" t="str">
        <f t="shared" si="2"/>
        <v/>
      </c>
      <c r="K22" s="416" t="str">
        <f t="shared" si="3"/>
        <v/>
      </c>
      <c r="L22" s="69" t="str">
        <f t="shared" si="4"/>
        <v/>
      </c>
      <c r="M22" s="417" t="str">
        <f t="shared" si="5"/>
        <v/>
      </c>
      <c r="N22" s="69" t="str">
        <f t="shared" si="6"/>
        <v/>
      </c>
      <c r="O22" s="390" t="b">
        <f t="shared" si="7"/>
        <v>0</v>
      </c>
      <c r="P22" s="391">
        <f t="shared" si="8"/>
        <v>1</v>
      </c>
    </row>
    <row r="23" spans="1:16">
      <c r="A23" s="154">
        <v>14</v>
      </c>
      <c r="B23" s="7"/>
      <c r="C23" s="7"/>
      <c r="D23" s="7"/>
      <c r="E23" s="229"/>
      <c r="F23" s="228"/>
      <c r="G23" s="228"/>
      <c r="H23" s="228"/>
      <c r="I23" s="19" t="str">
        <f t="shared" si="1"/>
        <v/>
      </c>
      <c r="J23" s="19" t="str">
        <f t="shared" si="2"/>
        <v/>
      </c>
      <c r="K23" s="416" t="str">
        <f t="shared" si="3"/>
        <v/>
      </c>
      <c r="L23" s="69" t="str">
        <f t="shared" si="4"/>
        <v/>
      </c>
      <c r="M23" s="417" t="str">
        <f t="shared" si="5"/>
        <v/>
      </c>
      <c r="N23" s="69" t="str">
        <f t="shared" si="6"/>
        <v/>
      </c>
      <c r="O23" s="390" t="b">
        <f t="shared" si="7"/>
        <v>0</v>
      </c>
      <c r="P23" s="391">
        <f t="shared" si="8"/>
        <v>1</v>
      </c>
    </row>
    <row r="24" spans="1:16">
      <c r="A24" s="154">
        <v>15</v>
      </c>
      <c r="B24" s="7"/>
      <c r="C24" s="7"/>
      <c r="D24" s="7"/>
      <c r="E24" s="229"/>
      <c r="F24" s="228"/>
      <c r="G24" s="228"/>
      <c r="H24" s="228"/>
      <c r="I24" s="19" t="str">
        <f t="shared" si="1"/>
        <v/>
      </c>
      <c r="J24" s="19" t="str">
        <f t="shared" si="2"/>
        <v/>
      </c>
      <c r="K24" s="416" t="str">
        <f t="shared" si="3"/>
        <v/>
      </c>
      <c r="L24" s="69" t="str">
        <f t="shared" si="4"/>
        <v/>
      </c>
      <c r="M24" s="417" t="str">
        <f t="shared" si="5"/>
        <v/>
      </c>
      <c r="N24" s="69" t="str">
        <f t="shared" si="6"/>
        <v/>
      </c>
      <c r="O24" s="390" t="b">
        <f t="shared" si="7"/>
        <v>0</v>
      </c>
      <c r="P24" s="391">
        <f t="shared" si="8"/>
        <v>1</v>
      </c>
    </row>
    <row r="25" spans="1:16">
      <c r="A25" s="154">
        <v>16</v>
      </c>
      <c r="B25" s="7"/>
      <c r="C25" s="7"/>
      <c r="D25" s="7"/>
      <c r="E25" s="229"/>
      <c r="F25" s="228"/>
      <c r="G25" s="228"/>
      <c r="H25" s="228"/>
      <c r="I25" s="19" t="str">
        <f t="shared" si="1"/>
        <v/>
      </c>
      <c r="J25" s="19" t="str">
        <f t="shared" si="2"/>
        <v/>
      </c>
      <c r="K25" s="416" t="str">
        <f t="shared" si="3"/>
        <v/>
      </c>
      <c r="L25" s="69" t="str">
        <f t="shared" si="4"/>
        <v/>
      </c>
      <c r="M25" s="417" t="str">
        <f t="shared" si="5"/>
        <v/>
      </c>
      <c r="N25" s="69" t="str">
        <f t="shared" si="6"/>
        <v/>
      </c>
      <c r="O25" s="390" t="b">
        <f t="shared" si="7"/>
        <v>0</v>
      </c>
      <c r="P25" s="391">
        <f t="shared" si="8"/>
        <v>1</v>
      </c>
    </row>
    <row r="26" spans="1:16">
      <c r="A26" s="154">
        <v>17</v>
      </c>
      <c r="B26" s="7"/>
      <c r="C26" s="7"/>
      <c r="D26" s="7"/>
      <c r="E26" s="229"/>
      <c r="F26" s="228"/>
      <c r="G26" s="228"/>
      <c r="H26" s="228"/>
      <c r="I26" s="19" t="str">
        <f t="shared" si="1"/>
        <v/>
      </c>
      <c r="J26" s="19" t="str">
        <f t="shared" si="2"/>
        <v/>
      </c>
      <c r="K26" s="416" t="str">
        <f t="shared" si="3"/>
        <v/>
      </c>
      <c r="L26" s="69" t="str">
        <f t="shared" si="4"/>
        <v/>
      </c>
      <c r="M26" s="417" t="str">
        <f t="shared" si="5"/>
        <v/>
      </c>
      <c r="N26" s="69" t="str">
        <f t="shared" si="6"/>
        <v/>
      </c>
      <c r="O26" s="390" t="b">
        <f t="shared" si="7"/>
        <v>0</v>
      </c>
      <c r="P26" s="391">
        <f t="shared" si="8"/>
        <v>1</v>
      </c>
    </row>
    <row r="27" spans="1:16">
      <c r="A27" s="154">
        <v>18</v>
      </c>
      <c r="B27" s="7"/>
      <c r="C27" s="7"/>
      <c r="D27" s="7"/>
      <c r="E27" s="229"/>
      <c r="F27" s="228"/>
      <c r="G27" s="228"/>
      <c r="H27" s="228"/>
      <c r="I27" s="19" t="str">
        <f t="shared" si="1"/>
        <v/>
      </c>
      <c r="J27" s="19" t="str">
        <f t="shared" si="2"/>
        <v/>
      </c>
      <c r="K27" s="416" t="str">
        <f t="shared" si="3"/>
        <v/>
      </c>
      <c r="L27" s="69" t="str">
        <f t="shared" si="4"/>
        <v/>
      </c>
      <c r="M27" s="417" t="str">
        <f t="shared" si="5"/>
        <v/>
      </c>
      <c r="N27" s="69" t="str">
        <f t="shared" si="6"/>
        <v/>
      </c>
      <c r="O27" s="390" t="b">
        <f t="shared" si="7"/>
        <v>0</v>
      </c>
      <c r="P27" s="391">
        <f t="shared" si="8"/>
        <v>1</v>
      </c>
    </row>
    <row r="28" spans="1:16">
      <c r="A28" s="154">
        <v>19</v>
      </c>
      <c r="B28" s="7"/>
      <c r="C28" s="7"/>
      <c r="D28" s="7"/>
      <c r="E28" s="229"/>
      <c r="F28" s="228"/>
      <c r="G28" s="228"/>
      <c r="H28" s="228"/>
      <c r="I28" s="19" t="str">
        <f t="shared" si="1"/>
        <v/>
      </c>
      <c r="J28" s="19" t="str">
        <f t="shared" si="2"/>
        <v/>
      </c>
      <c r="K28" s="416" t="str">
        <f t="shared" si="3"/>
        <v/>
      </c>
      <c r="L28" s="69" t="str">
        <f t="shared" si="4"/>
        <v/>
      </c>
      <c r="M28" s="417" t="str">
        <f t="shared" si="5"/>
        <v/>
      </c>
      <c r="N28" s="69" t="str">
        <f t="shared" si="6"/>
        <v/>
      </c>
      <c r="O28" s="390" t="b">
        <f t="shared" si="7"/>
        <v>0</v>
      </c>
      <c r="P28" s="391">
        <f t="shared" si="8"/>
        <v>1</v>
      </c>
    </row>
    <row r="29" spans="1:16">
      <c r="A29" s="154">
        <v>20</v>
      </c>
      <c r="B29" s="7"/>
      <c r="C29" s="7"/>
      <c r="D29" s="7"/>
      <c r="E29" s="229"/>
      <c r="F29" s="228"/>
      <c r="G29" s="228"/>
      <c r="H29" s="228"/>
      <c r="I29" s="19" t="str">
        <f t="shared" si="1"/>
        <v/>
      </c>
      <c r="J29" s="19" t="str">
        <f t="shared" si="2"/>
        <v/>
      </c>
      <c r="K29" s="416" t="str">
        <f t="shared" si="3"/>
        <v/>
      </c>
      <c r="L29" s="69" t="str">
        <f t="shared" si="4"/>
        <v/>
      </c>
      <c r="M29" s="417" t="str">
        <f t="shared" si="5"/>
        <v/>
      </c>
      <c r="N29" s="69" t="str">
        <f t="shared" si="6"/>
        <v/>
      </c>
      <c r="O29" s="390" t="b">
        <f t="shared" si="7"/>
        <v>0</v>
      </c>
      <c r="P29" s="391">
        <f t="shared" si="8"/>
        <v>1</v>
      </c>
    </row>
    <row r="30" spans="1:16">
      <c r="A30" s="154">
        <v>21</v>
      </c>
      <c r="B30" s="7"/>
      <c r="C30" s="7"/>
      <c r="D30" s="7"/>
      <c r="E30" s="229"/>
      <c r="F30" s="228"/>
      <c r="G30" s="228"/>
      <c r="H30" s="228"/>
      <c r="I30" s="19" t="str">
        <f t="shared" si="1"/>
        <v/>
      </c>
      <c r="J30" s="19" t="str">
        <f t="shared" si="2"/>
        <v/>
      </c>
      <c r="K30" s="416" t="str">
        <f t="shared" si="3"/>
        <v/>
      </c>
      <c r="L30" s="69" t="str">
        <f t="shared" si="4"/>
        <v/>
      </c>
      <c r="M30" s="417" t="str">
        <f t="shared" si="5"/>
        <v/>
      </c>
      <c r="N30" s="69" t="str">
        <f t="shared" si="6"/>
        <v/>
      </c>
      <c r="O30" s="390" t="b">
        <f t="shared" si="7"/>
        <v>0</v>
      </c>
      <c r="P30" s="391">
        <f t="shared" si="8"/>
        <v>1</v>
      </c>
    </row>
    <row r="31" spans="1:16">
      <c r="A31" s="154">
        <v>22</v>
      </c>
      <c r="B31" s="7"/>
      <c r="C31" s="7"/>
      <c r="D31" s="7"/>
      <c r="E31" s="229"/>
      <c r="F31" s="228"/>
      <c r="G31" s="228"/>
      <c r="H31" s="228"/>
      <c r="I31" s="19" t="str">
        <f t="shared" si="1"/>
        <v/>
      </c>
      <c r="J31" s="19" t="str">
        <f t="shared" si="2"/>
        <v/>
      </c>
      <c r="K31" s="416" t="str">
        <f t="shared" si="3"/>
        <v/>
      </c>
      <c r="L31" s="69" t="str">
        <f t="shared" si="4"/>
        <v/>
      </c>
      <c r="M31" s="417" t="str">
        <f t="shared" si="5"/>
        <v/>
      </c>
      <c r="N31" s="69" t="str">
        <f t="shared" si="6"/>
        <v/>
      </c>
      <c r="O31" s="390" t="b">
        <f t="shared" si="7"/>
        <v>0</v>
      </c>
      <c r="P31" s="391">
        <f t="shared" si="8"/>
        <v>1</v>
      </c>
    </row>
    <row r="32" spans="1:16">
      <c r="A32" s="154">
        <v>23</v>
      </c>
      <c r="B32" s="7"/>
      <c r="C32" s="7"/>
      <c r="D32" s="7"/>
      <c r="E32" s="229"/>
      <c r="F32" s="228"/>
      <c r="G32" s="228"/>
      <c r="H32" s="228"/>
      <c r="I32" s="19" t="str">
        <f t="shared" si="1"/>
        <v/>
      </c>
      <c r="J32" s="19" t="str">
        <f t="shared" si="2"/>
        <v/>
      </c>
      <c r="K32" s="416" t="str">
        <f t="shared" si="3"/>
        <v/>
      </c>
      <c r="L32" s="69" t="str">
        <f t="shared" si="4"/>
        <v/>
      </c>
      <c r="M32" s="417" t="str">
        <f t="shared" si="5"/>
        <v/>
      </c>
      <c r="N32" s="69" t="str">
        <f t="shared" si="6"/>
        <v/>
      </c>
      <c r="O32" s="390" t="b">
        <f t="shared" si="7"/>
        <v>0</v>
      </c>
      <c r="P32" s="391">
        <f t="shared" si="8"/>
        <v>1</v>
      </c>
    </row>
    <row r="33" spans="1:16">
      <c r="A33" s="154">
        <v>24</v>
      </c>
      <c r="B33" s="7"/>
      <c r="C33" s="7"/>
      <c r="D33" s="7"/>
      <c r="E33" s="229"/>
      <c r="F33" s="228"/>
      <c r="G33" s="228"/>
      <c r="H33" s="228"/>
      <c r="I33" s="19" t="str">
        <f t="shared" si="1"/>
        <v/>
      </c>
      <c r="J33" s="19" t="str">
        <f t="shared" si="2"/>
        <v/>
      </c>
      <c r="K33" s="416" t="str">
        <f t="shared" si="3"/>
        <v/>
      </c>
      <c r="L33" s="69" t="str">
        <f t="shared" si="4"/>
        <v/>
      </c>
      <c r="M33" s="417" t="str">
        <f t="shared" si="5"/>
        <v/>
      </c>
      <c r="N33" s="69" t="str">
        <f t="shared" si="6"/>
        <v/>
      </c>
      <c r="O33" s="390" t="b">
        <f t="shared" si="7"/>
        <v>0</v>
      </c>
      <c r="P33" s="391">
        <f t="shared" si="8"/>
        <v>1</v>
      </c>
    </row>
    <row r="34" spans="1:16">
      <c r="A34" s="154">
        <v>25</v>
      </c>
      <c r="B34" s="7"/>
      <c r="C34" s="7"/>
      <c r="D34" s="7"/>
      <c r="E34" s="229"/>
      <c r="F34" s="228"/>
      <c r="G34" s="228"/>
      <c r="H34" s="228"/>
      <c r="I34" s="19" t="str">
        <f t="shared" si="1"/>
        <v/>
      </c>
      <c r="J34" s="19" t="str">
        <f t="shared" si="2"/>
        <v/>
      </c>
      <c r="K34" s="416" t="str">
        <f t="shared" si="3"/>
        <v/>
      </c>
      <c r="L34" s="69" t="str">
        <f t="shared" si="4"/>
        <v/>
      </c>
      <c r="M34" s="417" t="str">
        <f t="shared" si="5"/>
        <v/>
      </c>
      <c r="N34" s="69" t="str">
        <f t="shared" si="6"/>
        <v/>
      </c>
      <c r="O34" s="390" t="b">
        <f t="shared" si="7"/>
        <v>0</v>
      </c>
      <c r="P34" s="391">
        <f t="shared" si="8"/>
        <v>1</v>
      </c>
    </row>
    <row r="35" spans="1:16">
      <c r="A35" s="154">
        <v>26</v>
      </c>
      <c r="B35" s="7"/>
      <c r="C35" s="7"/>
      <c r="D35" s="7"/>
      <c r="E35" s="229"/>
      <c r="F35" s="228"/>
      <c r="G35" s="228"/>
      <c r="H35" s="228"/>
      <c r="I35" s="19" t="str">
        <f t="shared" si="1"/>
        <v/>
      </c>
      <c r="J35" s="19" t="str">
        <f t="shared" si="2"/>
        <v/>
      </c>
      <c r="K35" s="416" t="str">
        <f t="shared" si="3"/>
        <v/>
      </c>
      <c r="L35" s="69" t="str">
        <f t="shared" si="4"/>
        <v/>
      </c>
      <c r="M35" s="417" t="str">
        <f t="shared" si="5"/>
        <v/>
      </c>
      <c r="N35" s="69" t="str">
        <f t="shared" si="6"/>
        <v/>
      </c>
      <c r="O35" s="390" t="b">
        <f t="shared" si="7"/>
        <v>0</v>
      </c>
      <c r="P35" s="391">
        <f t="shared" si="8"/>
        <v>1</v>
      </c>
    </row>
    <row r="36" spans="1:16">
      <c r="A36" s="154">
        <v>27</v>
      </c>
      <c r="B36" s="7"/>
      <c r="C36" s="7"/>
      <c r="D36" s="7"/>
      <c r="E36" s="229"/>
      <c r="F36" s="228"/>
      <c r="G36" s="228"/>
      <c r="H36" s="228"/>
      <c r="I36" s="19" t="str">
        <f t="shared" si="1"/>
        <v/>
      </c>
      <c r="J36" s="19" t="str">
        <f t="shared" si="2"/>
        <v/>
      </c>
      <c r="K36" s="416" t="str">
        <f t="shared" si="3"/>
        <v/>
      </c>
      <c r="L36" s="69" t="str">
        <f t="shared" si="4"/>
        <v/>
      </c>
      <c r="M36" s="417" t="str">
        <f t="shared" si="5"/>
        <v/>
      </c>
      <c r="N36" s="69" t="str">
        <f t="shared" si="6"/>
        <v/>
      </c>
      <c r="O36" s="390" t="b">
        <f t="shared" si="7"/>
        <v>0</v>
      </c>
      <c r="P36" s="391">
        <f t="shared" si="8"/>
        <v>1</v>
      </c>
    </row>
    <row r="37" spans="1:16">
      <c r="A37" s="154">
        <v>28</v>
      </c>
      <c r="B37" s="7"/>
      <c r="C37" s="7"/>
      <c r="D37" s="7"/>
      <c r="E37" s="229"/>
      <c r="F37" s="228"/>
      <c r="G37" s="228"/>
      <c r="H37" s="228"/>
      <c r="I37" s="19" t="str">
        <f t="shared" si="1"/>
        <v/>
      </c>
      <c r="J37" s="19" t="str">
        <f t="shared" si="2"/>
        <v/>
      </c>
      <c r="K37" s="416" t="str">
        <f t="shared" si="3"/>
        <v/>
      </c>
      <c r="L37" s="69" t="str">
        <f t="shared" si="4"/>
        <v/>
      </c>
      <c r="M37" s="417" t="str">
        <f t="shared" si="5"/>
        <v/>
      </c>
      <c r="N37" s="69" t="str">
        <f t="shared" si="6"/>
        <v/>
      </c>
      <c r="O37" s="390" t="b">
        <f t="shared" si="7"/>
        <v>0</v>
      </c>
      <c r="P37" s="391">
        <f t="shared" si="8"/>
        <v>1</v>
      </c>
    </row>
    <row r="38" spans="1:16">
      <c r="A38" s="154">
        <v>29</v>
      </c>
      <c r="B38" s="7"/>
      <c r="C38" s="7"/>
      <c r="D38" s="7"/>
      <c r="E38" s="229"/>
      <c r="F38" s="228"/>
      <c r="G38" s="228"/>
      <c r="H38" s="228"/>
      <c r="I38" s="19" t="str">
        <f t="shared" si="1"/>
        <v/>
      </c>
      <c r="J38" s="19" t="str">
        <f t="shared" si="2"/>
        <v/>
      </c>
      <c r="K38" s="416" t="str">
        <f t="shared" si="3"/>
        <v/>
      </c>
      <c r="L38" s="69" t="str">
        <f t="shared" si="4"/>
        <v/>
      </c>
      <c r="M38" s="417" t="str">
        <f t="shared" si="5"/>
        <v/>
      </c>
      <c r="N38" s="69" t="str">
        <f t="shared" si="6"/>
        <v/>
      </c>
      <c r="O38" s="390" t="b">
        <f t="shared" si="7"/>
        <v>0</v>
      </c>
      <c r="P38" s="391">
        <f t="shared" si="8"/>
        <v>1</v>
      </c>
    </row>
    <row r="39" spans="1:16">
      <c r="A39" s="154">
        <v>30</v>
      </c>
      <c r="B39" s="7"/>
      <c r="C39" s="7"/>
      <c r="D39" s="7"/>
      <c r="E39" s="229"/>
      <c r="F39" s="228"/>
      <c r="G39" s="228"/>
      <c r="H39" s="228"/>
      <c r="I39" s="19" t="str">
        <f t="shared" si="1"/>
        <v/>
      </c>
      <c r="J39" s="19" t="str">
        <f t="shared" si="2"/>
        <v/>
      </c>
      <c r="K39" s="416" t="str">
        <f t="shared" si="3"/>
        <v/>
      </c>
      <c r="L39" s="69" t="str">
        <f t="shared" si="4"/>
        <v/>
      </c>
      <c r="M39" s="417" t="str">
        <f t="shared" si="5"/>
        <v/>
      </c>
      <c r="N39" s="69" t="str">
        <f t="shared" si="6"/>
        <v/>
      </c>
      <c r="O39" s="390" t="b">
        <f t="shared" si="7"/>
        <v>0</v>
      </c>
      <c r="P39" s="391">
        <f t="shared" si="8"/>
        <v>1</v>
      </c>
    </row>
    <row r="40" spans="1:16">
      <c r="A40" s="154">
        <v>31</v>
      </c>
      <c r="B40" s="7"/>
      <c r="C40" s="7"/>
      <c r="D40" s="7"/>
      <c r="E40" s="229"/>
      <c r="F40" s="228"/>
      <c r="G40" s="228"/>
      <c r="H40" s="228"/>
      <c r="I40" s="19" t="str">
        <f t="shared" si="1"/>
        <v/>
      </c>
      <c r="J40" s="19" t="str">
        <f t="shared" si="2"/>
        <v/>
      </c>
      <c r="K40" s="416" t="str">
        <f t="shared" si="3"/>
        <v/>
      </c>
      <c r="L40" s="69" t="str">
        <f t="shared" si="4"/>
        <v/>
      </c>
      <c r="M40" s="417" t="str">
        <f t="shared" si="5"/>
        <v/>
      </c>
      <c r="N40" s="69" t="str">
        <f t="shared" si="6"/>
        <v/>
      </c>
      <c r="O40" s="390" t="b">
        <f t="shared" si="7"/>
        <v>0</v>
      </c>
      <c r="P40" s="391">
        <f t="shared" si="8"/>
        <v>1</v>
      </c>
    </row>
    <row r="41" spans="1:16">
      <c r="A41" s="154">
        <v>32</v>
      </c>
      <c r="B41" s="7"/>
      <c r="C41" s="7"/>
      <c r="D41" s="7"/>
      <c r="E41" s="229"/>
      <c r="F41" s="228"/>
      <c r="G41" s="228"/>
      <c r="H41" s="228"/>
      <c r="I41" s="19" t="str">
        <f t="shared" si="1"/>
        <v/>
      </c>
      <c r="J41" s="19" t="str">
        <f t="shared" si="2"/>
        <v/>
      </c>
      <c r="K41" s="416" t="str">
        <f t="shared" si="3"/>
        <v/>
      </c>
      <c r="L41" s="69" t="str">
        <f t="shared" si="4"/>
        <v/>
      </c>
      <c r="M41" s="417" t="str">
        <f t="shared" si="5"/>
        <v/>
      </c>
      <c r="N41" s="69" t="str">
        <f t="shared" si="6"/>
        <v/>
      </c>
      <c r="O41" s="390" t="b">
        <f t="shared" si="7"/>
        <v>0</v>
      </c>
      <c r="P41" s="391">
        <f t="shared" si="8"/>
        <v>1</v>
      </c>
    </row>
    <row r="42" spans="1:16">
      <c r="A42" s="154">
        <v>33</v>
      </c>
      <c r="B42" s="7"/>
      <c r="C42" s="7"/>
      <c r="D42" s="7"/>
      <c r="E42" s="229"/>
      <c r="F42" s="228"/>
      <c r="G42" s="228"/>
      <c r="H42" s="228"/>
      <c r="I42" s="19" t="str">
        <f t="shared" si="1"/>
        <v/>
      </c>
      <c r="J42" s="19" t="str">
        <f t="shared" si="2"/>
        <v/>
      </c>
      <c r="K42" s="416" t="str">
        <f t="shared" si="3"/>
        <v/>
      </c>
      <c r="L42" s="69" t="str">
        <f t="shared" si="4"/>
        <v/>
      </c>
      <c r="M42" s="417" t="str">
        <f t="shared" si="5"/>
        <v/>
      </c>
      <c r="N42" s="69" t="str">
        <f t="shared" si="6"/>
        <v/>
      </c>
      <c r="O42" s="390" t="b">
        <f t="shared" si="7"/>
        <v>0</v>
      </c>
      <c r="P42" s="391">
        <f t="shared" si="8"/>
        <v>1</v>
      </c>
    </row>
    <row r="43" spans="1:16">
      <c r="A43" s="154">
        <v>34</v>
      </c>
      <c r="B43" s="7"/>
      <c r="C43" s="7"/>
      <c r="D43" s="7"/>
      <c r="E43" s="229"/>
      <c r="F43" s="228"/>
      <c r="G43" s="228"/>
      <c r="H43" s="228"/>
      <c r="I43" s="19" t="str">
        <f t="shared" si="1"/>
        <v/>
      </c>
      <c r="J43" s="19" t="str">
        <f t="shared" si="2"/>
        <v/>
      </c>
      <c r="K43" s="416" t="str">
        <f t="shared" si="3"/>
        <v/>
      </c>
      <c r="L43" s="69" t="str">
        <f t="shared" si="4"/>
        <v/>
      </c>
      <c r="M43" s="417" t="str">
        <f t="shared" si="5"/>
        <v/>
      </c>
      <c r="N43" s="69" t="str">
        <f t="shared" si="6"/>
        <v/>
      </c>
      <c r="O43" s="390" t="b">
        <f t="shared" si="7"/>
        <v>0</v>
      </c>
      <c r="P43" s="391">
        <f t="shared" si="8"/>
        <v>1</v>
      </c>
    </row>
    <row r="44" spans="1:16">
      <c r="A44" s="154">
        <v>35</v>
      </c>
      <c r="B44" s="7"/>
      <c r="C44" s="7"/>
      <c r="D44" s="7"/>
      <c r="E44" s="229"/>
      <c r="F44" s="228"/>
      <c r="G44" s="228"/>
      <c r="H44" s="228"/>
      <c r="I44" s="19" t="str">
        <f t="shared" si="1"/>
        <v/>
      </c>
      <c r="J44" s="19" t="str">
        <f t="shared" si="2"/>
        <v/>
      </c>
      <c r="K44" s="416" t="str">
        <f t="shared" si="3"/>
        <v/>
      </c>
      <c r="L44" s="69" t="str">
        <f t="shared" si="4"/>
        <v/>
      </c>
      <c r="M44" s="417" t="str">
        <f t="shared" si="5"/>
        <v/>
      </c>
      <c r="N44" s="69" t="str">
        <f t="shared" si="6"/>
        <v/>
      </c>
      <c r="O44" s="390" t="b">
        <f t="shared" si="7"/>
        <v>0</v>
      </c>
      <c r="P44" s="391">
        <f t="shared" si="8"/>
        <v>1</v>
      </c>
    </row>
    <row r="45" spans="1:16">
      <c r="A45" s="154">
        <v>36</v>
      </c>
      <c r="B45" s="7"/>
      <c r="C45" s="7"/>
      <c r="D45" s="7"/>
      <c r="E45" s="229"/>
      <c r="F45" s="228"/>
      <c r="G45" s="228"/>
      <c r="H45" s="228"/>
      <c r="I45" s="19" t="str">
        <f t="shared" si="1"/>
        <v/>
      </c>
      <c r="J45" s="19" t="str">
        <f t="shared" si="2"/>
        <v/>
      </c>
      <c r="K45" s="416" t="str">
        <f t="shared" si="3"/>
        <v/>
      </c>
      <c r="L45" s="69" t="str">
        <f t="shared" si="4"/>
        <v/>
      </c>
      <c r="M45" s="417" t="str">
        <f t="shared" si="5"/>
        <v/>
      </c>
      <c r="N45" s="69" t="str">
        <f t="shared" si="6"/>
        <v/>
      </c>
      <c r="O45" s="390" t="b">
        <f t="shared" si="7"/>
        <v>0</v>
      </c>
      <c r="P45" s="391">
        <f t="shared" si="8"/>
        <v>1</v>
      </c>
    </row>
    <row r="46" spans="1:16">
      <c r="A46" s="154">
        <v>37</v>
      </c>
      <c r="B46" s="7"/>
      <c r="C46" s="7"/>
      <c r="D46" s="7"/>
      <c r="E46" s="229"/>
      <c r="F46" s="228"/>
      <c r="G46" s="228"/>
      <c r="H46" s="228"/>
      <c r="I46" s="19" t="str">
        <f t="shared" si="1"/>
        <v/>
      </c>
      <c r="J46" s="19" t="str">
        <f t="shared" si="2"/>
        <v/>
      </c>
      <c r="K46" s="416" t="str">
        <f t="shared" si="3"/>
        <v/>
      </c>
      <c r="L46" s="69" t="str">
        <f t="shared" si="4"/>
        <v/>
      </c>
      <c r="M46" s="417" t="str">
        <f t="shared" si="5"/>
        <v/>
      </c>
      <c r="N46" s="69" t="str">
        <f t="shared" si="6"/>
        <v/>
      </c>
      <c r="O46" s="390" t="b">
        <f t="shared" si="7"/>
        <v>0</v>
      </c>
      <c r="P46" s="391">
        <f t="shared" si="8"/>
        <v>1</v>
      </c>
    </row>
    <row r="47" spans="1:16">
      <c r="A47" s="154">
        <v>38</v>
      </c>
      <c r="B47" s="7"/>
      <c r="C47" s="7"/>
      <c r="D47" s="7"/>
      <c r="E47" s="229"/>
      <c r="F47" s="228"/>
      <c r="G47" s="228"/>
      <c r="H47" s="228"/>
      <c r="I47" s="19" t="str">
        <f t="shared" si="1"/>
        <v/>
      </c>
      <c r="J47" s="19" t="str">
        <f t="shared" si="2"/>
        <v/>
      </c>
      <c r="K47" s="416" t="str">
        <f t="shared" si="3"/>
        <v/>
      </c>
      <c r="L47" s="69" t="str">
        <f t="shared" si="4"/>
        <v/>
      </c>
      <c r="M47" s="417" t="str">
        <f t="shared" si="5"/>
        <v/>
      </c>
      <c r="N47" s="69" t="str">
        <f t="shared" si="6"/>
        <v/>
      </c>
      <c r="O47" s="390" t="b">
        <f t="shared" si="7"/>
        <v>0</v>
      </c>
      <c r="P47" s="391">
        <f t="shared" si="8"/>
        <v>1</v>
      </c>
    </row>
    <row r="48" spans="1:16">
      <c r="A48" s="154">
        <v>39</v>
      </c>
      <c r="B48" s="7"/>
      <c r="C48" s="7"/>
      <c r="D48" s="7"/>
      <c r="E48" s="229"/>
      <c r="F48" s="228"/>
      <c r="G48" s="228"/>
      <c r="H48" s="228"/>
      <c r="I48" s="19" t="str">
        <f t="shared" si="1"/>
        <v/>
      </c>
      <c r="J48" s="19" t="str">
        <f t="shared" si="2"/>
        <v/>
      </c>
      <c r="K48" s="416" t="str">
        <f t="shared" si="3"/>
        <v/>
      </c>
      <c r="L48" s="69" t="str">
        <f t="shared" si="4"/>
        <v/>
      </c>
      <c r="M48" s="417" t="str">
        <f t="shared" si="5"/>
        <v/>
      </c>
      <c r="N48" s="69" t="str">
        <f t="shared" si="6"/>
        <v/>
      </c>
      <c r="O48" s="390" t="b">
        <f t="shared" si="7"/>
        <v>0</v>
      </c>
      <c r="P48" s="391">
        <f t="shared" si="8"/>
        <v>1</v>
      </c>
    </row>
    <row r="49" spans="1:16">
      <c r="A49" s="154">
        <v>40</v>
      </c>
      <c r="B49" s="7"/>
      <c r="C49" s="7"/>
      <c r="D49" s="7"/>
      <c r="E49" s="229"/>
      <c r="F49" s="228"/>
      <c r="G49" s="228"/>
      <c r="H49" s="228"/>
      <c r="I49" s="19" t="str">
        <f t="shared" si="1"/>
        <v/>
      </c>
      <c r="J49" s="19" t="str">
        <f t="shared" si="2"/>
        <v/>
      </c>
      <c r="K49" s="416" t="str">
        <f t="shared" si="3"/>
        <v/>
      </c>
      <c r="L49" s="69" t="str">
        <f t="shared" si="4"/>
        <v/>
      </c>
      <c r="M49" s="417" t="str">
        <f t="shared" si="5"/>
        <v/>
      </c>
      <c r="N49" s="69" t="str">
        <f t="shared" si="6"/>
        <v/>
      </c>
      <c r="O49" s="390" t="b">
        <f t="shared" si="7"/>
        <v>0</v>
      </c>
      <c r="P49" s="391">
        <f t="shared" si="8"/>
        <v>1</v>
      </c>
    </row>
    <row r="50" spans="1:16">
      <c r="A50" s="154">
        <v>41</v>
      </c>
      <c r="B50" s="7"/>
      <c r="C50" s="7"/>
      <c r="D50" s="7"/>
      <c r="E50" s="229"/>
      <c r="F50" s="228"/>
      <c r="G50" s="228"/>
      <c r="H50" s="228"/>
      <c r="I50" s="19" t="str">
        <f t="shared" si="1"/>
        <v/>
      </c>
      <c r="J50" s="19" t="str">
        <f t="shared" si="2"/>
        <v/>
      </c>
      <c r="K50" s="416" t="str">
        <f t="shared" si="3"/>
        <v/>
      </c>
      <c r="L50" s="69" t="str">
        <f t="shared" si="4"/>
        <v/>
      </c>
      <c r="M50" s="417" t="str">
        <f t="shared" si="5"/>
        <v/>
      </c>
      <c r="N50" s="69" t="str">
        <f t="shared" si="6"/>
        <v/>
      </c>
      <c r="O50" s="390" t="b">
        <f t="shared" si="7"/>
        <v>0</v>
      </c>
      <c r="P50" s="391">
        <f t="shared" si="8"/>
        <v>1</v>
      </c>
    </row>
    <row r="51" spans="1:16">
      <c r="A51" s="154">
        <v>42</v>
      </c>
      <c r="B51" s="7"/>
      <c r="C51" s="7"/>
      <c r="D51" s="7"/>
      <c r="E51" s="229"/>
      <c r="F51" s="228"/>
      <c r="G51" s="228"/>
      <c r="H51" s="228"/>
      <c r="I51" s="19" t="str">
        <f t="shared" si="1"/>
        <v/>
      </c>
      <c r="J51" s="19" t="str">
        <f t="shared" si="2"/>
        <v/>
      </c>
      <c r="K51" s="416" t="str">
        <f t="shared" si="3"/>
        <v/>
      </c>
      <c r="L51" s="69" t="str">
        <f t="shared" si="4"/>
        <v/>
      </c>
      <c r="M51" s="417" t="str">
        <f t="shared" si="5"/>
        <v/>
      </c>
      <c r="N51" s="69" t="str">
        <f t="shared" si="6"/>
        <v/>
      </c>
      <c r="O51" s="390" t="b">
        <f t="shared" si="7"/>
        <v>0</v>
      </c>
      <c r="P51" s="391">
        <f t="shared" si="8"/>
        <v>1</v>
      </c>
    </row>
    <row r="52" spans="1:16">
      <c r="A52" s="154">
        <v>43</v>
      </c>
      <c r="B52" s="7"/>
      <c r="C52" s="7"/>
      <c r="D52" s="7"/>
      <c r="E52" s="229"/>
      <c r="F52" s="228"/>
      <c r="G52" s="228"/>
      <c r="H52" s="228"/>
      <c r="I52" s="19" t="str">
        <f t="shared" si="1"/>
        <v/>
      </c>
      <c r="J52" s="19" t="str">
        <f t="shared" si="2"/>
        <v/>
      </c>
      <c r="K52" s="416" t="str">
        <f t="shared" si="3"/>
        <v/>
      </c>
      <c r="L52" s="69" t="str">
        <f t="shared" si="4"/>
        <v/>
      </c>
      <c r="M52" s="417" t="str">
        <f t="shared" si="5"/>
        <v/>
      </c>
      <c r="N52" s="69" t="str">
        <f t="shared" si="6"/>
        <v/>
      </c>
      <c r="O52" s="390" t="b">
        <f t="shared" si="7"/>
        <v>0</v>
      </c>
      <c r="P52" s="391">
        <f t="shared" si="8"/>
        <v>1</v>
      </c>
    </row>
    <row r="53" spans="1:16">
      <c r="A53" s="154">
        <v>44</v>
      </c>
      <c r="B53" s="7"/>
      <c r="C53" s="7"/>
      <c r="D53" s="7"/>
      <c r="E53" s="229"/>
      <c r="F53" s="228"/>
      <c r="G53" s="228"/>
      <c r="H53" s="228"/>
      <c r="I53" s="19" t="str">
        <f t="shared" si="1"/>
        <v/>
      </c>
      <c r="J53" s="19" t="str">
        <f t="shared" si="2"/>
        <v/>
      </c>
      <c r="K53" s="416" t="str">
        <f t="shared" si="3"/>
        <v/>
      </c>
      <c r="L53" s="69" t="str">
        <f t="shared" si="4"/>
        <v/>
      </c>
      <c r="M53" s="417" t="str">
        <f t="shared" si="5"/>
        <v/>
      </c>
      <c r="N53" s="69" t="str">
        <f t="shared" si="6"/>
        <v/>
      </c>
      <c r="O53" s="390" t="b">
        <f t="shared" si="7"/>
        <v>0</v>
      </c>
      <c r="P53" s="391">
        <f t="shared" si="8"/>
        <v>1</v>
      </c>
    </row>
    <row r="54" spans="1:16">
      <c r="A54" s="154">
        <v>45</v>
      </c>
      <c r="B54" s="7"/>
      <c r="C54" s="7"/>
      <c r="D54" s="7"/>
      <c r="E54" s="229"/>
      <c r="F54" s="228"/>
      <c r="G54" s="228"/>
      <c r="H54" s="228"/>
      <c r="I54" s="19" t="str">
        <f t="shared" si="1"/>
        <v/>
      </c>
      <c r="J54" s="19" t="str">
        <f t="shared" si="2"/>
        <v/>
      </c>
      <c r="K54" s="416" t="str">
        <f t="shared" si="3"/>
        <v/>
      </c>
      <c r="L54" s="69" t="str">
        <f t="shared" si="4"/>
        <v/>
      </c>
      <c r="M54" s="417" t="str">
        <f t="shared" si="5"/>
        <v/>
      </c>
      <c r="N54" s="69" t="str">
        <f t="shared" si="6"/>
        <v/>
      </c>
      <c r="O54" s="390" t="b">
        <f t="shared" si="7"/>
        <v>0</v>
      </c>
      <c r="P54" s="391">
        <f t="shared" si="8"/>
        <v>1</v>
      </c>
    </row>
    <row r="55" spans="1:16">
      <c r="A55" s="154">
        <v>46</v>
      </c>
      <c r="B55" s="7"/>
      <c r="C55" s="7"/>
      <c r="D55" s="7"/>
      <c r="E55" s="229"/>
      <c r="F55" s="228"/>
      <c r="G55" s="228"/>
      <c r="H55" s="228"/>
      <c r="I55" s="19" t="str">
        <f t="shared" si="1"/>
        <v/>
      </c>
      <c r="J55" s="19" t="str">
        <f t="shared" si="2"/>
        <v/>
      </c>
      <c r="K55" s="416" t="str">
        <f t="shared" si="3"/>
        <v/>
      </c>
      <c r="L55" s="69" t="str">
        <f t="shared" si="4"/>
        <v/>
      </c>
      <c r="M55" s="417" t="str">
        <f t="shared" si="5"/>
        <v/>
      </c>
      <c r="N55" s="69" t="str">
        <f t="shared" si="6"/>
        <v/>
      </c>
      <c r="O55" s="390" t="b">
        <f t="shared" si="7"/>
        <v>0</v>
      </c>
      <c r="P55" s="391">
        <f t="shared" si="8"/>
        <v>1</v>
      </c>
    </row>
    <row r="56" spans="1:16">
      <c r="A56" s="154">
        <v>47</v>
      </c>
      <c r="B56" s="7"/>
      <c r="C56" s="7"/>
      <c r="D56" s="7"/>
      <c r="E56" s="229"/>
      <c r="F56" s="228"/>
      <c r="G56" s="228"/>
      <c r="H56" s="228"/>
      <c r="I56" s="19" t="str">
        <f t="shared" si="1"/>
        <v/>
      </c>
      <c r="J56" s="19" t="str">
        <f t="shared" si="2"/>
        <v/>
      </c>
      <c r="K56" s="416" t="str">
        <f t="shared" si="3"/>
        <v/>
      </c>
      <c r="L56" s="69" t="str">
        <f t="shared" si="4"/>
        <v/>
      </c>
      <c r="M56" s="417" t="str">
        <f t="shared" si="5"/>
        <v/>
      </c>
      <c r="N56" s="69" t="str">
        <f t="shared" si="6"/>
        <v/>
      </c>
      <c r="O56" s="390" t="b">
        <f t="shared" si="7"/>
        <v>0</v>
      </c>
      <c r="P56" s="391">
        <f t="shared" si="8"/>
        <v>1</v>
      </c>
    </row>
    <row r="57" spans="1:16">
      <c r="A57" s="154">
        <v>48</v>
      </c>
      <c r="B57" s="7"/>
      <c r="C57" s="7"/>
      <c r="D57" s="7"/>
      <c r="E57" s="229"/>
      <c r="F57" s="228"/>
      <c r="G57" s="228"/>
      <c r="H57" s="228"/>
      <c r="I57" s="19" t="str">
        <f t="shared" si="1"/>
        <v/>
      </c>
      <c r="J57" s="19" t="str">
        <f t="shared" si="2"/>
        <v/>
      </c>
      <c r="K57" s="416" t="str">
        <f t="shared" si="3"/>
        <v/>
      </c>
      <c r="L57" s="69" t="str">
        <f t="shared" si="4"/>
        <v/>
      </c>
      <c r="M57" s="417" t="str">
        <f t="shared" si="5"/>
        <v/>
      </c>
      <c r="N57" s="69" t="str">
        <f t="shared" si="6"/>
        <v/>
      </c>
      <c r="O57" s="390" t="b">
        <f t="shared" si="7"/>
        <v>0</v>
      </c>
      <c r="P57" s="391">
        <f t="shared" si="8"/>
        <v>1</v>
      </c>
    </row>
    <row r="58" spans="1:16">
      <c r="A58" s="154">
        <v>49</v>
      </c>
      <c r="B58" s="7"/>
      <c r="C58" s="7"/>
      <c r="D58" s="7"/>
      <c r="E58" s="229"/>
      <c r="F58" s="228"/>
      <c r="G58" s="228"/>
      <c r="H58" s="228"/>
      <c r="I58" s="19" t="str">
        <f t="shared" si="1"/>
        <v/>
      </c>
      <c r="J58" s="19" t="str">
        <f t="shared" si="2"/>
        <v/>
      </c>
      <c r="K58" s="416" t="str">
        <f t="shared" si="3"/>
        <v/>
      </c>
      <c r="L58" s="69" t="str">
        <f t="shared" si="4"/>
        <v/>
      </c>
      <c r="M58" s="417" t="str">
        <f t="shared" si="5"/>
        <v/>
      </c>
      <c r="N58" s="69" t="str">
        <f t="shared" si="6"/>
        <v/>
      </c>
      <c r="O58" s="390" t="b">
        <f t="shared" si="7"/>
        <v>0</v>
      </c>
      <c r="P58" s="391">
        <f t="shared" si="8"/>
        <v>1</v>
      </c>
    </row>
    <row r="59" spans="1:16">
      <c r="A59" s="154">
        <v>50</v>
      </c>
      <c r="B59" s="7"/>
      <c r="C59" s="7"/>
      <c r="D59" s="7"/>
      <c r="E59" s="229"/>
      <c r="F59" s="228"/>
      <c r="G59" s="228"/>
      <c r="H59" s="228"/>
      <c r="I59" s="19" t="str">
        <f t="shared" si="1"/>
        <v/>
      </c>
      <c r="J59" s="19" t="str">
        <f t="shared" si="2"/>
        <v/>
      </c>
      <c r="K59" s="416" t="str">
        <f t="shared" si="3"/>
        <v/>
      </c>
      <c r="L59" s="69" t="str">
        <f t="shared" si="4"/>
        <v/>
      </c>
      <c r="M59" s="417" t="str">
        <f t="shared" si="5"/>
        <v/>
      </c>
      <c r="N59" s="69" t="str">
        <f t="shared" si="6"/>
        <v/>
      </c>
      <c r="O59" s="390" t="b">
        <f t="shared" si="7"/>
        <v>0</v>
      </c>
      <c r="P59" s="391">
        <f t="shared" si="8"/>
        <v>1</v>
      </c>
    </row>
    <row r="60" spans="1:16">
      <c r="A60" s="154">
        <v>51</v>
      </c>
      <c r="B60" s="7"/>
      <c r="C60" s="7"/>
      <c r="D60" s="7"/>
      <c r="E60" s="229"/>
      <c r="F60" s="228"/>
      <c r="G60" s="228"/>
      <c r="H60" s="228"/>
      <c r="I60" s="19" t="str">
        <f t="shared" si="1"/>
        <v/>
      </c>
      <c r="J60" s="19" t="str">
        <f t="shared" si="2"/>
        <v/>
      </c>
      <c r="K60" s="416" t="str">
        <f t="shared" si="3"/>
        <v/>
      </c>
      <c r="L60" s="69" t="str">
        <f t="shared" si="4"/>
        <v/>
      </c>
      <c r="M60" s="417" t="str">
        <f t="shared" si="5"/>
        <v/>
      </c>
      <c r="N60" s="69" t="str">
        <f t="shared" si="6"/>
        <v/>
      </c>
      <c r="O60" s="390" t="b">
        <f t="shared" si="7"/>
        <v>0</v>
      </c>
      <c r="P60" s="391">
        <f t="shared" si="8"/>
        <v>1</v>
      </c>
    </row>
    <row r="61" spans="1:16">
      <c r="A61" s="154">
        <v>52</v>
      </c>
      <c r="B61" s="7"/>
      <c r="C61" s="7"/>
      <c r="D61" s="7"/>
      <c r="E61" s="229"/>
      <c r="F61" s="228"/>
      <c r="G61" s="228"/>
      <c r="H61" s="228"/>
      <c r="I61" s="19" t="str">
        <f t="shared" si="1"/>
        <v/>
      </c>
      <c r="J61" s="19" t="str">
        <f t="shared" si="2"/>
        <v/>
      </c>
      <c r="K61" s="416" t="str">
        <f t="shared" si="3"/>
        <v/>
      </c>
      <c r="L61" s="69" t="str">
        <f t="shared" si="4"/>
        <v/>
      </c>
      <c r="M61" s="417" t="str">
        <f t="shared" si="5"/>
        <v/>
      </c>
      <c r="N61" s="69" t="str">
        <f t="shared" si="6"/>
        <v/>
      </c>
      <c r="O61" s="390" t="b">
        <f t="shared" si="7"/>
        <v>0</v>
      </c>
      <c r="P61" s="391">
        <f t="shared" si="8"/>
        <v>1</v>
      </c>
    </row>
    <row r="62" spans="1:16">
      <c r="A62" s="154">
        <v>53</v>
      </c>
      <c r="B62" s="7"/>
      <c r="C62" s="7"/>
      <c r="D62" s="7"/>
      <c r="E62" s="229"/>
      <c r="F62" s="228"/>
      <c r="G62" s="228"/>
      <c r="H62" s="228"/>
      <c r="I62" s="19" t="str">
        <f t="shared" si="1"/>
        <v/>
      </c>
      <c r="J62" s="19" t="str">
        <f t="shared" si="2"/>
        <v/>
      </c>
      <c r="K62" s="416" t="str">
        <f t="shared" si="3"/>
        <v/>
      </c>
      <c r="L62" s="69" t="str">
        <f t="shared" si="4"/>
        <v/>
      </c>
      <c r="M62" s="417" t="str">
        <f t="shared" si="5"/>
        <v/>
      </c>
      <c r="N62" s="69" t="str">
        <f t="shared" si="6"/>
        <v/>
      </c>
      <c r="O62" s="390" t="b">
        <f t="shared" si="7"/>
        <v>0</v>
      </c>
      <c r="P62" s="391">
        <f t="shared" si="8"/>
        <v>1</v>
      </c>
    </row>
    <row r="63" spans="1:16">
      <c r="A63" s="154">
        <v>54</v>
      </c>
      <c r="B63" s="7"/>
      <c r="C63" s="7"/>
      <c r="D63" s="7"/>
      <c r="E63" s="229"/>
      <c r="F63" s="228"/>
      <c r="G63" s="228"/>
      <c r="H63" s="228"/>
      <c r="I63" s="19" t="str">
        <f t="shared" si="1"/>
        <v/>
      </c>
      <c r="J63" s="19" t="str">
        <f t="shared" si="2"/>
        <v/>
      </c>
      <c r="K63" s="416" t="str">
        <f t="shared" si="3"/>
        <v/>
      </c>
      <c r="L63" s="69" t="str">
        <f t="shared" si="4"/>
        <v/>
      </c>
      <c r="M63" s="417" t="str">
        <f t="shared" si="5"/>
        <v/>
      </c>
      <c r="N63" s="69" t="str">
        <f t="shared" si="6"/>
        <v/>
      </c>
      <c r="O63" s="390" t="b">
        <f t="shared" si="7"/>
        <v>0</v>
      </c>
      <c r="P63" s="391">
        <f t="shared" si="8"/>
        <v>1</v>
      </c>
    </row>
    <row r="64" spans="1:16">
      <c r="A64" s="154">
        <v>55</v>
      </c>
      <c r="B64" s="7"/>
      <c r="C64" s="7"/>
      <c r="D64" s="7"/>
      <c r="E64" s="229"/>
      <c r="F64" s="228"/>
      <c r="G64" s="228"/>
      <c r="H64" s="228"/>
      <c r="I64" s="19" t="str">
        <f t="shared" si="1"/>
        <v/>
      </c>
      <c r="J64" s="19" t="str">
        <f t="shared" si="2"/>
        <v/>
      </c>
      <c r="K64" s="416" t="str">
        <f t="shared" si="3"/>
        <v/>
      </c>
      <c r="L64" s="69" t="str">
        <f t="shared" si="4"/>
        <v/>
      </c>
      <c r="M64" s="417" t="str">
        <f t="shared" si="5"/>
        <v/>
      </c>
      <c r="N64" s="69" t="str">
        <f t="shared" si="6"/>
        <v/>
      </c>
      <c r="O64" s="390" t="b">
        <f t="shared" si="7"/>
        <v>0</v>
      </c>
      <c r="P64" s="391">
        <f t="shared" si="8"/>
        <v>1</v>
      </c>
    </row>
    <row r="65" spans="1:16">
      <c r="A65" s="154">
        <v>56</v>
      </c>
      <c r="B65" s="7"/>
      <c r="C65" s="7"/>
      <c r="D65" s="7"/>
      <c r="E65" s="229"/>
      <c r="F65" s="228"/>
      <c r="G65" s="228"/>
      <c r="H65" s="228"/>
      <c r="I65" s="19" t="str">
        <f t="shared" si="1"/>
        <v/>
      </c>
      <c r="J65" s="19" t="str">
        <f t="shared" si="2"/>
        <v/>
      </c>
      <c r="K65" s="416" t="str">
        <f t="shared" si="3"/>
        <v/>
      </c>
      <c r="L65" s="69" t="str">
        <f t="shared" si="4"/>
        <v/>
      </c>
      <c r="M65" s="417" t="str">
        <f t="shared" si="5"/>
        <v/>
      </c>
      <c r="N65" s="69" t="str">
        <f t="shared" si="6"/>
        <v/>
      </c>
      <c r="O65" s="390" t="b">
        <f t="shared" si="7"/>
        <v>0</v>
      </c>
      <c r="P65" s="391">
        <f t="shared" si="8"/>
        <v>1</v>
      </c>
    </row>
    <row r="66" spans="1:16">
      <c r="A66" s="154">
        <v>57</v>
      </c>
      <c r="B66" s="7"/>
      <c r="C66" s="7"/>
      <c r="D66" s="7"/>
      <c r="E66" s="229"/>
      <c r="F66" s="228"/>
      <c r="G66" s="228"/>
      <c r="H66" s="228"/>
      <c r="I66" s="19" t="str">
        <f t="shared" si="1"/>
        <v/>
      </c>
      <c r="J66" s="19" t="str">
        <f t="shared" si="2"/>
        <v/>
      </c>
      <c r="K66" s="416" t="str">
        <f t="shared" si="3"/>
        <v/>
      </c>
      <c r="L66" s="69" t="str">
        <f t="shared" si="4"/>
        <v/>
      </c>
      <c r="M66" s="417" t="str">
        <f t="shared" si="5"/>
        <v/>
      </c>
      <c r="N66" s="69" t="str">
        <f t="shared" si="6"/>
        <v/>
      </c>
      <c r="O66" s="390" t="b">
        <f t="shared" si="7"/>
        <v>0</v>
      </c>
      <c r="P66" s="391">
        <f t="shared" si="8"/>
        <v>1</v>
      </c>
    </row>
    <row r="67" spans="1:16">
      <c r="A67" s="154">
        <v>58</v>
      </c>
      <c r="B67" s="7"/>
      <c r="C67" s="7"/>
      <c r="D67" s="7"/>
      <c r="E67" s="229"/>
      <c r="F67" s="228"/>
      <c r="G67" s="228"/>
      <c r="H67" s="228"/>
      <c r="I67" s="19" t="str">
        <f t="shared" si="1"/>
        <v/>
      </c>
      <c r="J67" s="19" t="str">
        <f t="shared" si="2"/>
        <v/>
      </c>
      <c r="K67" s="416" t="str">
        <f t="shared" si="3"/>
        <v/>
      </c>
      <c r="L67" s="69" t="str">
        <f t="shared" si="4"/>
        <v/>
      </c>
      <c r="M67" s="417" t="str">
        <f t="shared" si="5"/>
        <v/>
      </c>
      <c r="N67" s="69" t="str">
        <f t="shared" si="6"/>
        <v/>
      </c>
      <c r="O67" s="390" t="b">
        <f t="shared" si="7"/>
        <v>0</v>
      </c>
      <c r="P67" s="391">
        <f t="shared" si="8"/>
        <v>1</v>
      </c>
    </row>
    <row r="68" spans="1:16">
      <c r="A68" s="154">
        <v>59</v>
      </c>
      <c r="B68" s="7"/>
      <c r="C68" s="7"/>
      <c r="D68" s="7"/>
      <c r="E68" s="229"/>
      <c r="F68" s="228"/>
      <c r="G68" s="228"/>
      <c r="H68" s="228"/>
      <c r="I68" s="19" t="str">
        <f t="shared" si="1"/>
        <v/>
      </c>
      <c r="J68" s="19" t="str">
        <f t="shared" si="2"/>
        <v/>
      </c>
      <c r="K68" s="416" t="str">
        <f t="shared" si="3"/>
        <v/>
      </c>
      <c r="L68" s="69" t="str">
        <f t="shared" si="4"/>
        <v/>
      </c>
      <c r="M68" s="417" t="str">
        <f t="shared" si="5"/>
        <v/>
      </c>
      <c r="N68" s="69" t="str">
        <f t="shared" si="6"/>
        <v/>
      </c>
      <c r="O68" s="390" t="b">
        <f t="shared" si="7"/>
        <v>0</v>
      </c>
      <c r="P68" s="391">
        <f t="shared" si="8"/>
        <v>1</v>
      </c>
    </row>
    <row r="69" spans="1:16">
      <c r="A69" s="154">
        <v>60</v>
      </c>
      <c r="B69" s="7"/>
      <c r="C69" s="7"/>
      <c r="D69" s="7"/>
      <c r="E69" s="229"/>
      <c r="F69" s="228"/>
      <c r="G69" s="228"/>
      <c r="H69" s="228"/>
      <c r="I69" s="19" t="str">
        <f t="shared" si="1"/>
        <v/>
      </c>
      <c r="J69" s="19" t="str">
        <f t="shared" si="2"/>
        <v/>
      </c>
      <c r="K69" s="416" t="str">
        <f t="shared" si="3"/>
        <v/>
      </c>
      <c r="L69" s="69" t="str">
        <f t="shared" si="4"/>
        <v/>
      </c>
      <c r="M69" s="417" t="str">
        <f t="shared" si="5"/>
        <v/>
      </c>
      <c r="N69" s="69" t="str">
        <f t="shared" si="6"/>
        <v/>
      </c>
      <c r="O69" s="390" t="b">
        <f t="shared" si="7"/>
        <v>0</v>
      </c>
      <c r="P69" s="391">
        <f t="shared" si="8"/>
        <v>1</v>
      </c>
    </row>
    <row r="70" spans="1:16">
      <c r="A70" s="154">
        <v>61</v>
      </c>
      <c r="B70" s="7"/>
      <c r="C70" s="7"/>
      <c r="D70" s="7"/>
      <c r="E70" s="229"/>
      <c r="F70" s="228"/>
      <c r="G70" s="228"/>
      <c r="H70" s="228"/>
      <c r="I70" s="19" t="str">
        <f t="shared" si="1"/>
        <v/>
      </c>
      <c r="J70" s="19" t="str">
        <f t="shared" si="2"/>
        <v/>
      </c>
      <c r="K70" s="416" t="str">
        <f t="shared" si="3"/>
        <v/>
      </c>
      <c r="L70" s="69" t="str">
        <f t="shared" si="4"/>
        <v/>
      </c>
      <c r="M70" s="417" t="str">
        <f t="shared" si="5"/>
        <v/>
      </c>
      <c r="N70" s="69" t="str">
        <f t="shared" si="6"/>
        <v/>
      </c>
      <c r="O70" s="390" t="b">
        <f t="shared" si="7"/>
        <v>0</v>
      </c>
      <c r="P70" s="391">
        <f t="shared" si="8"/>
        <v>1</v>
      </c>
    </row>
    <row r="71" spans="1:16">
      <c r="A71" s="154">
        <v>62</v>
      </c>
      <c r="B71" s="7"/>
      <c r="C71" s="7"/>
      <c r="D71" s="7"/>
      <c r="E71" s="229"/>
      <c r="F71" s="228"/>
      <c r="G71" s="228"/>
      <c r="H71" s="228"/>
      <c r="I71" s="19" t="str">
        <f t="shared" si="1"/>
        <v/>
      </c>
      <c r="J71" s="19" t="str">
        <f t="shared" si="2"/>
        <v/>
      </c>
      <c r="K71" s="416" t="str">
        <f t="shared" si="3"/>
        <v/>
      </c>
      <c r="L71" s="69" t="str">
        <f t="shared" si="4"/>
        <v/>
      </c>
      <c r="M71" s="417" t="str">
        <f t="shared" si="5"/>
        <v/>
      </c>
      <c r="N71" s="69" t="str">
        <f t="shared" si="6"/>
        <v/>
      </c>
      <c r="O71" s="390" t="b">
        <f t="shared" si="7"/>
        <v>0</v>
      </c>
      <c r="P71" s="391">
        <f t="shared" si="8"/>
        <v>1</v>
      </c>
    </row>
    <row r="72" spans="1:16">
      <c r="A72" s="154">
        <v>63</v>
      </c>
      <c r="B72" s="7"/>
      <c r="C72" s="7"/>
      <c r="D72" s="7"/>
      <c r="E72" s="229"/>
      <c r="F72" s="228"/>
      <c r="G72" s="228"/>
      <c r="H72" s="228"/>
      <c r="I72" s="19" t="str">
        <f t="shared" si="1"/>
        <v/>
      </c>
      <c r="J72" s="19" t="str">
        <f t="shared" si="2"/>
        <v/>
      </c>
      <c r="K72" s="416" t="str">
        <f t="shared" si="3"/>
        <v/>
      </c>
      <c r="L72" s="69" t="str">
        <f t="shared" si="4"/>
        <v/>
      </c>
      <c r="M72" s="417" t="str">
        <f t="shared" si="5"/>
        <v/>
      </c>
      <c r="N72" s="69" t="str">
        <f t="shared" si="6"/>
        <v/>
      </c>
      <c r="O72" s="390" t="b">
        <f t="shared" si="7"/>
        <v>0</v>
      </c>
      <c r="P72" s="391">
        <f t="shared" si="8"/>
        <v>1</v>
      </c>
    </row>
    <row r="73" spans="1:16">
      <c r="A73" s="154">
        <v>64</v>
      </c>
      <c r="B73" s="7"/>
      <c r="C73" s="7"/>
      <c r="D73" s="7"/>
      <c r="E73" s="229"/>
      <c r="F73" s="228"/>
      <c r="G73" s="228"/>
      <c r="H73" s="228"/>
      <c r="I73" s="19" t="str">
        <f t="shared" si="1"/>
        <v/>
      </c>
      <c r="J73" s="19" t="str">
        <f t="shared" si="2"/>
        <v/>
      </c>
      <c r="K73" s="416" t="str">
        <f t="shared" si="3"/>
        <v/>
      </c>
      <c r="L73" s="69" t="str">
        <f t="shared" si="4"/>
        <v/>
      </c>
      <c r="M73" s="417" t="str">
        <f t="shared" si="5"/>
        <v/>
      </c>
      <c r="N73" s="69" t="str">
        <f t="shared" si="6"/>
        <v/>
      </c>
      <c r="O73" s="390" t="b">
        <f t="shared" si="7"/>
        <v>0</v>
      </c>
      <c r="P73" s="391">
        <f t="shared" si="8"/>
        <v>1</v>
      </c>
    </row>
    <row r="74" spans="1:16">
      <c r="A74" s="154">
        <v>65</v>
      </c>
      <c r="B74" s="7"/>
      <c r="C74" s="7"/>
      <c r="D74" s="7"/>
      <c r="E74" s="229"/>
      <c r="F74" s="228"/>
      <c r="G74" s="228"/>
      <c r="H74" s="228"/>
      <c r="I74" s="19" t="str">
        <f t="shared" ref="I74:I137" si="9">IF(OR($B74="",$C74="",$D74="",$E74="",$F74&lt;an_initial,$F74&gt;an_final,$O74=FALSE),"",IF($H74="",CS_STR_B2*$G74/P74,CS_STR_B2*$H74))</f>
        <v/>
      </c>
      <c r="J74" s="19" t="str">
        <f t="shared" ref="J74:J137" si="10">IF(OR($B74="",$C74="",$D74="",$E74="",$F74="",$F74&gt;an_final,$O74=FALSE),"",IF($H74="",CS_STR_B2*$G74/P74,CS_STR_B2*$H74))</f>
        <v/>
      </c>
      <c r="K74" s="416" t="str">
        <f t="shared" ref="K74:K108" si="11">IF(OR($B74="",$C74="",$D74="",$E74="",$F74="",$F74&gt;an_final,$O74=FALSE),"",IF($F74&gt;=an_initial,1,""))</f>
        <v/>
      </c>
      <c r="L74" s="69" t="str">
        <f t="shared" ref="L74:L108" si="12">IF(OR($B74="",$C74="",$D74="",$E74="",$F74="",$F74&gt;an_final,$O74=FALSE),"",1)</f>
        <v/>
      </c>
      <c r="M74" s="417" t="str">
        <f t="shared" ref="M74:M108" si="13">IF(OR($B74="",$C74="",$D74="",$E74="",$F74="",$F74&gt;an_final,$O74=FALSE),"",IF($H74="",$G74/P74,$H74))</f>
        <v/>
      </c>
      <c r="N74" s="69" t="str">
        <f t="shared" ref="N74:N108" si="14">IF(OR($B74="",$C74="",$D74="",$E74="",$F74="",$F74&lt;an_initial,$F74&gt;an_final,$O74=FALSE),"",IF($H74="",$G74/P74,$H74))</f>
        <v/>
      </c>
      <c r="O74" s="390" t="b">
        <f t="shared" ref="O74:O108" si="15">IF(nume_candidat="",FALSE,ISNUMBER(SEARCH(nume_candidat,$B74)))</f>
        <v>0</v>
      </c>
      <c r="P74" s="391">
        <f t="shared" ref="P74:P108" si="16">LEN(B74)-LEN(SUBSTITUTE(B74,",",""))+1</f>
        <v>1</v>
      </c>
    </row>
    <row r="75" spans="1:16">
      <c r="A75" s="154">
        <v>66</v>
      </c>
      <c r="B75" s="7"/>
      <c r="C75" s="7"/>
      <c r="D75" s="7"/>
      <c r="E75" s="229"/>
      <c r="F75" s="228"/>
      <c r="G75" s="228"/>
      <c r="H75" s="228"/>
      <c r="I75" s="19" t="str">
        <f t="shared" si="9"/>
        <v/>
      </c>
      <c r="J75" s="19" t="str">
        <f t="shared" si="10"/>
        <v/>
      </c>
      <c r="K75" s="416" t="str">
        <f t="shared" si="11"/>
        <v/>
      </c>
      <c r="L75" s="69" t="str">
        <f t="shared" si="12"/>
        <v/>
      </c>
      <c r="M75" s="417" t="str">
        <f t="shared" si="13"/>
        <v/>
      </c>
      <c r="N75" s="69" t="str">
        <f t="shared" si="14"/>
        <v/>
      </c>
      <c r="O75" s="390" t="b">
        <f t="shared" si="15"/>
        <v>0</v>
      </c>
      <c r="P75" s="391">
        <f t="shared" si="16"/>
        <v>1</v>
      </c>
    </row>
    <row r="76" spans="1:16">
      <c r="A76" s="154">
        <v>67</v>
      </c>
      <c r="B76" s="7"/>
      <c r="C76" s="7"/>
      <c r="D76" s="7"/>
      <c r="E76" s="229"/>
      <c r="F76" s="228"/>
      <c r="G76" s="228"/>
      <c r="H76" s="228"/>
      <c r="I76" s="19" t="str">
        <f t="shared" si="9"/>
        <v/>
      </c>
      <c r="J76" s="19" t="str">
        <f t="shared" si="10"/>
        <v/>
      </c>
      <c r="K76" s="416" t="str">
        <f t="shared" si="11"/>
        <v/>
      </c>
      <c r="L76" s="69" t="str">
        <f t="shared" si="12"/>
        <v/>
      </c>
      <c r="M76" s="417" t="str">
        <f t="shared" si="13"/>
        <v/>
      </c>
      <c r="N76" s="69" t="str">
        <f t="shared" si="14"/>
        <v/>
      </c>
      <c r="O76" s="390" t="b">
        <f t="shared" si="15"/>
        <v>0</v>
      </c>
      <c r="P76" s="391">
        <f t="shared" si="16"/>
        <v>1</v>
      </c>
    </row>
    <row r="77" spans="1:16">
      <c r="A77" s="154">
        <v>68</v>
      </c>
      <c r="B77" s="7"/>
      <c r="C77" s="7"/>
      <c r="D77" s="7"/>
      <c r="E77" s="229"/>
      <c r="F77" s="228"/>
      <c r="G77" s="228"/>
      <c r="H77" s="228"/>
      <c r="I77" s="19" t="str">
        <f t="shared" si="9"/>
        <v/>
      </c>
      <c r="J77" s="19" t="str">
        <f t="shared" si="10"/>
        <v/>
      </c>
      <c r="K77" s="416" t="str">
        <f t="shared" si="11"/>
        <v/>
      </c>
      <c r="L77" s="69" t="str">
        <f t="shared" si="12"/>
        <v/>
      </c>
      <c r="M77" s="417" t="str">
        <f t="shared" si="13"/>
        <v/>
      </c>
      <c r="N77" s="69" t="str">
        <f t="shared" si="14"/>
        <v/>
      </c>
      <c r="O77" s="390" t="b">
        <f t="shared" si="15"/>
        <v>0</v>
      </c>
      <c r="P77" s="391">
        <f t="shared" si="16"/>
        <v>1</v>
      </c>
    </row>
    <row r="78" spans="1:16">
      <c r="A78" s="154">
        <v>69</v>
      </c>
      <c r="B78" s="7"/>
      <c r="C78" s="7"/>
      <c r="D78" s="7"/>
      <c r="E78" s="229"/>
      <c r="F78" s="228"/>
      <c r="G78" s="228"/>
      <c r="H78" s="228"/>
      <c r="I78" s="19" t="str">
        <f t="shared" si="9"/>
        <v/>
      </c>
      <c r="J78" s="19" t="str">
        <f t="shared" si="10"/>
        <v/>
      </c>
      <c r="K78" s="416" t="str">
        <f t="shared" si="11"/>
        <v/>
      </c>
      <c r="L78" s="69" t="str">
        <f t="shared" si="12"/>
        <v/>
      </c>
      <c r="M78" s="417" t="str">
        <f t="shared" si="13"/>
        <v/>
      </c>
      <c r="N78" s="69" t="str">
        <f t="shared" si="14"/>
        <v/>
      </c>
      <c r="O78" s="390" t="b">
        <f t="shared" si="15"/>
        <v>0</v>
      </c>
      <c r="P78" s="391">
        <f t="shared" si="16"/>
        <v>1</v>
      </c>
    </row>
    <row r="79" spans="1:16">
      <c r="A79" s="154">
        <v>70</v>
      </c>
      <c r="B79" s="7"/>
      <c r="C79" s="7"/>
      <c r="D79" s="7"/>
      <c r="E79" s="229"/>
      <c r="F79" s="228"/>
      <c r="G79" s="228"/>
      <c r="H79" s="228"/>
      <c r="I79" s="19" t="str">
        <f t="shared" si="9"/>
        <v/>
      </c>
      <c r="J79" s="19" t="str">
        <f t="shared" si="10"/>
        <v/>
      </c>
      <c r="K79" s="416" t="str">
        <f t="shared" si="11"/>
        <v/>
      </c>
      <c r="L79" s="69" t="str">
        <f t="shared" si="12"/>
        <v/>
      </c>
      <c r="M79" s="417" t="str">
        <f t="shared" si="13"/>
        <v/>
      </c>
      <c r="N79" s="69" t="str">
        <f t="shared" si="14"/>
        <v/>
      </c>
      <c r="O79" s="390" t="b">
        <f t="shared" si="15"/>
        <v>0</v>
      </c>
      <c r="P79" s="391">
        <f t="shared" si="16"/>
        <v>1</v>
      </c>
    </row>
    <row r="80" spans="1:16">
      <c r="A80" s="154">
        <v>71</v>
      </c>
      <c r="B80" s="7"/>
      <c r="C80" s="7"/>
      <c r="D80" s="7"/>
      <c r="E80" s="229"/>
      <c r="F80" s="228"/>
      <c r="G80" s="228"/>
      <c r="H80" s="228"/>
      <c r="I80" s="19" t="str">
        <f t="shared" si="9"/>
        <v/>
      </c>
      <c r="J80" s="19" t="str">
        <f t="shared" si="10"/>
        <v/>
      </c>
      <c r="K80" s="416" t="str">
        <f t="shared" si="11"/>
        <v/>
      </c>
      <c r="L80" s="69" t="str">
        <f t="shared" si="12"/>
        <v/>
      </c>
      <c r="M80" s="417" t="str">
        <f t="shared" si="13"/>
        <v/>
      </c>
      <c r="N80" s="69" t="str">
        <f t="shared" si="14"/>
        <v/>
      </c>
      <c r="O80" s="390" t="b">
        <f t="shared" si="15"/>
        <v>0</v>
      </c>
      <c r="P80" s="391">
        <f t="shared" si="16"/>
        <v>1</v>
      </c>
    </row>
    <row r="81" spans="1:16">
      <c r="A81" s="154">
        <v>72</v>
      </c>
      <c r="B81" s="7"/>
      <c r="C81" s="7"/>
      <c r="D81" s="7"/>
      <c r="E81" s="229"/>
      <c r="F81" s="228"/>
      <c r="G81" s="228"/>
      <c r="H81" s="228"/>
      <c r="I81" s="19" t="str">
        <f t="shared" si="9"/>
        <v/>
      </c>
      <c r="J81" s="19" t="str">
        <f t="shared" si="10"/>
        <v/>
      </c>
      <c r="K81" s="416" t="str">
        <f t="shared" si="11"/>
        <v/>
      </c>
      <c r="L81" s="69" t="str">
        <f t="shared" si="12"/>
        <v/>
      </c>
      <c r="M81" s="417" t="str">
        <f t="shared" si="13"/>
        <v/>
      </c>
      <c r="N81" s="69" t="str">
        <f t="shared" si="14"/>
        <v/>
      </c>
      <c r="O81" s="390" t="b">
        <f t="shared" si="15"/>
        <v>0</v>
      </c>
      <c r="P81" s="391">
        <f t="shared" si="16"/>
        <v>1</v>
      </c>
    </row>
    <row r="82" spans="1:16">
      <c r="A82" s="154">
        <v>73</v>
      </c>
      <c r="B82" s="7"/>
      <c r="C82" s="7"/>
      <c r="D82" s="7"/>
      <c r="E82" s="229"/>
      <c r="F82" s="228"/>
      <c r="G82" s="228"/>
      <c r="H82" s="228"/>
      <c r="I82" s="19" t="str">
        <f t="shared" si="9"/>
        <v/>
      </c>
      <c r="J82" s="19" t="str">
        <f t="shared" si="10"/>
        <v/>
      </c>
      <c r="K82" s="416" t="str">
        <f t="shared" si="11"/>
        <v/>
      </c>
      <c r="L82" s="69" t="str">
        <f t="shared" si="12"/>
        <v/>
      </c>
      <c r="M82" s="417" t="str">
        <f t="shared" si="13"/>
        <v/>
      </c>
      <c r="N82" s="69" t="str">
        <f t="shared" si="14"/>
        <v/>
      </c>
      <c r="O82" s="390" t="b">
        <f t="shared" si="15"/>
        <v>0</v>
      </c>
      <c r="P82" s="391">
        <f t="shared" si="16"/>
        <v>1</v>
      </c>
    </row>
    <row r="83" spans="1:16">
      <c r="A83" s="154">
        <v>74</v>
      </c>
      <c r="B83" s="7"/>
      <c r="C83" s="7"/>
      <c r="D83" s="7"/>
      <c r="E83" s="229"/>
      <c r="F83" s="228"/>
      <c r="G83" s="228"/>
      <c r="H83" s="228"/>
      <c r="I83" s="19" t="str">
        <f t="shared" si="9"/>
        <v/>
      </c>
      <c r="J83" s="19" t="str">
        <f t="shared" si="10"/>
        <v/>
      </c>
      <c r="K83" s="416" t="str">
        <f t="shared" si="11"/>
        <v/>
      </c>
      <c r="L83" s="69" t="str">
        <f t="shared" si="12"/>
        <v/>
      </c>
      <c r="M83" s="417" t="str">
        <f t="shared" si="13"/>
        <v/>
      </c>
      <c r="N83" s="69" t="str">
        <f t="shared" si="14"/>
        <v/>
      </c>
      <c r="O83" s="390" t="b">
        <f t="shared" si="15"/>
        <v>0</v>
      </c>
      <c r="P83" s="391">
        <f t="shared" si="16"/>
        <v>1</v>
      </c>
    </row>
    <row r="84" spans="1:16">
      <c r="A84" s="154">
        <v>75</v>
      </c>
      <c r="B84" s="7"/>
      <c r="C84" s="7"/>
      <c r="D84" s="7"/>
      <c r="E84" s="229"/>
      <c r="F84" s="228"/>
      <c r="G84" s="228"/>
      <c r="H84" s="228"/>
      <c r="I84" s="19" t="str">
        <f t="shared" si="9"/>
        <v/>
      </c>
      <c r="J84" s="19" t="str">
        <f t="shared" si="10"/>
        <v/>
      </c>
      <c r="K84" s="416" t="str">
        <f t="shared" si="11"/>
        <v/>
      </c>
      <c r="L84" s="69" t="str">
        <f t="shared" si="12"/>
        <v/>
      </c>
      <c r="M84" s="417" t="str">
        <f t="shared" si="13"/>
        <v/>
      </c>
      <c r="N84" s="69" t="str">
        <f t="shared" si="14"/>
        <v/>
      </c>
      <c r="O84" s="390" t="b">
        <f t="shared" si="15"/>
        <v>0</v>
      </c>
      <c r="P84" s="391">
        <f t="shared" si="16"/>
        <v>1</v>
      </c>
    </row>
    <row r="85" spans="1:16">
      <c r="A85" s="154">
        <v>76</v>
      </c>
      <c r="B85" s="7"/>
      <c r="C85" s="7"/>
      <c r="D85" s="7"/>
      <c r="E85" s="229"/>
      <c r="F85" s="228"/>
      <c r="G85" s="228"/>
      <c r="H85" s="228"/>
      <c r="I85" s="19" t="str">
        <f t="shared" si="9"/>
        <v/>
      </c>
      <c r="J85" s="19" t="str">
        <f t="shared" si="10"/>
        <v/>
      </c>
      <c r="K85" s="416" t="str">
        <f t="shared" si="11"/>
        <v/>
      </c>
      <c r="L85" s="69" t="str">
        <f t="shared" si="12"/>
        <v/>
      </c>
      <c r="M85" s="417" t="str">
        <f t="shared" si="13"/>
        <v/>
      </c>
      <c r="N85" s="69" t="str">
        <f t="shared" si="14"/>
        <v/>
      </c>
      <c r="O85" s="390" t="b">
        <f t="shared" si="15"/>
        <v>0</v>
      </c>
      <c r="P85" s="391">
        <f t="shared" si="16"/>
        <v>1</v>
      </c>
    </row>
    <row r="86" spans="1:16">
      <c r="A86" s="154">
        <v>77</v>
      </c>
      <c r="B86" s="7"/>
      <c r="C86" s="7"/>
      <c r="D86" s="7"/>
      <c r="E86" s="229"/>
      <c r="F86" s="228"/>
      <c r="G86" s="228"/>
      <c r="H86" s="228"/>
      <c r="I86" s="19" t="str">
        <f t="shared" si="9"/>
        <v/>
      </c>
      <c r="J86" s="19" t="str">
        <f t="shared" si="10"/>
        <v/>
      </c>
      <c r="K86" s="416" t="str">
        <f t="shared" si="11"/>
        <v/>
      </c>
      <c r="L86" s="69" t="str">
        <f t="shared" si="12"/>
        <v/>
      </c>
      <c r="M86" s="417" t="str">
        <f t="shared" si="13"/>
        <v/>
      </c>
      <c r="N86" s="69" t="str">
        <f t="shared" si="14"/>
        <v/>
      </c>
      <c r="O86" s="390" t="b">
        <f t="shared" si="15"/>
        <v>0</v>
      </c>
      <c r="P86" s="391">
        <f t="shared" si="16"/>
        <v>1</v>
      </c>
    </row>
    <row r="87" spans="1:16">
      <c r="A87" s="154">
        <v>78</v>
      </c>
      <c r="B87" s="7"/>
      <c r="C87" s="7"/>
      <c r="D87" s="7"/>
      <c r="E87" s="229"/>
      <c r="F87" s="228"/>
      <c r="G87" s="228"/>
      <c r="H87" s="228"/>
      <c r="I87" s="19" t="str">
        <f t="shared" si="9"/>
        <v/>
      </c>
      <c r="J87" s="19" t="str">
        <f t="shared" si="10"/>
        <v/>
      </c>
      <c r="K87" s="416" t="str">
        <f t="shared" si="11"/>
        <v/>
      </c>
      <c r="L87" s="69" t="str">
        <f t="shared" si="12"/>
        <v/>
      </c>
      <c r="M87" s="417" t="str">
        <f t="shared" si="13"/>
        <v/>
      </c>
      <c r="N87" s="69" t="str">
        <f t="shared" si="14"/>
        <v/>
      </c>
      <c r="O87" s="390" t="b">
        <f t="shared" si="15"/>
        <v>0</v>
      </c>
      <c r="P87" s="391">
        <f t="shared" si="16"/>
        <v>1</v>
      </c>
    </row>
    <row r="88" spans="1:16">
      <c r="A88" s="154">
        <v>79</v>
      </c>
      <c r="B88" s="7"/>
      <c r="C88" s="7"/>
      <c r="D88" s="7"/>
      <c r="E88" s="229"/>
      <c r="F88" s="228"/>
      <c r="G88" s="228"/>
      <c r="H88" s="228"/>
      <c r="I88" s="19" t="str">
        <f t="shared" si="9"/>
        <v/>
      </c>
      <c r="J88" s="19" t="str">
        <f t="shared" si="10"/>
        <v/>
      </c>
      <c r="K88" s="416" t="str">
        <f t="shared" si="11"/>
        <v/>
      </c>
      <c r="L88" s="69" t="str">
        <f t="shared" si="12"/>
        <v/>
      </c>
      <c r="M88" s="417" t="str">
        <f t="shared" si="13"/>
        <v/>
      </c>
      <c r="N88" s="69" t="str">
        <f t="shared" si="14"/>
        <v/>
      </c>
      <c r="O88" s="390" t="b">
        <f t="shared" si="15"/>
        <v>0</v>
      </c>
      <c r="P88" s="391">
        <f t="shared" si="16"/>
        <v>1</v>
      </c>
    </row>
    <row r="89" spans="1:16">
      <c r="A89" s="154">
        <v>80</v>
      </c>
      <c r="B89" s="7"/>
      <c r="C89" s="7"/>
      <c r="D89" s="7"/>
      <c r="E89" s="229"/>
      <c r="F89" s="228"/>
      <c r="G89" s="228"/>
      <c r="H89" s="228"/>
      <c r="I89" s="19" t="str">
        <f t="shared" si="9"/>
        <v/>
      </c>
      <c r="J89" s="19" t="str">
        <f t="shared" si="10"/>
        <v/>
      </c>
      <c r="K89" s="416" t="str">
        <f t="shared" si="11"/>
        <v/>
      </c>
      <c r="L89" s="69" t="str">
        <f t="shared" si="12"/>
        <v/>
      </c>
      <c r="M89" s="417" t="str">
        <f t="shared" si="13"/>
        <v/>
      </c>
      <c r="N89" s="69" t="str">
        <f t="shared" si="14"/>
        <v/>
      </c>
      <c r="O89" s="390" t="b">
        <f t="shared" si="15"/>
        <v>0</v>
      </c>
      <c r="P89" s="391">
        <f t="shared" si="16"/>
        <v>1</v>
      </c>
    </row>
    <row r="90" spans="1:16">
      <c r="A90" s="154">
        <v>81</v>
      </c>
      <c r="B90" s="7"/>
      <c r="C90" s="7"/>
      <c r="D90" s="7"/>
      <c r="E90" s="229"/>
      <c r="F90" s="228"/>
      <c r="G90" s="228"/>
      <c r="H90" s="228"/>
      <c r="I90" s="19" t="str">
        <f t="shared" si="9"/>
        <v/>
      </c>
      <c r="J90" s="19" t="str">
        <f t="shared" si="10"/>
        <v/>
      </c>
      <c r="K90" s="416" t="str">
        <f t="shared" si="11"/>
        <v/>
      </c>
      <c r="L90" s="69" t="str">
        <f t="shared" si="12"/>
        <v/>
      </c>
      <c r="M90" s="417" t="str">
        <f t="shared" si="13"/>
        <v/>
      </c>
      <c r="N90" s="69" t="str">
        <f t="shared" si="14"/>
        <v/>
      </c>
      <c r="O90" s="390" t="b">
        <f t="shared" si="15"/>
        <v>0</v>
      </c>
      <c r="P90" s="391">
        <f t="shared" si="16"/>
        <v>1</v>
      </c>
    </row>
    <row r="91" spans="1:16">
      <c r="A91" s="154">
        <v>82</v>
      </c>
      <c r="B91" s="7"/>
      <c r="C91" s="7"/>
      <c r="D91" s="7"/>
      <c r="E91" s="229"/>
      <c r="F91" s="228"/>
      <c r="G91" s="228"/>
      <c r="H91" s="228"/>
      <c r="I91" s="19" t="str">
        <f t="shared" si="9"/>
        <v/>
      </c>
      <c r="J91" s="19" t="str">
        <f t="shared" si="10"/>
        <v/>
      </c>
      <c r="K91" s="416" t="str">
        <f t="shared" si="11"/>
        <v/>
      </c>
      <c r="L91" s="69" t="str">
        <f t="shared" si="12"/>
        <v/>
      </c>
      <c r="M91" s="417" t="str">
        <f t="shared" si="13"/>
        <v/>
      </c>
      <c r="N91" s="69" t="str">
        <f t="shared" si="14"/>
        <v/>
      </c>
      <c r="O91" s="390" t="b">
        <f t="shared" si="15"/>
        <v>0</v>
      </c>
      <c r="P91" s="391">
        <f t="shared" si="16"/>
        <v>1</v>
      </c>
    </row>
    <row r="92" spans="1:16">
      <c r="A92" s="154">
        <v>83</v>
      </c>
      <c r="B92" s="7"/>
      <c r="C92" s="7"/>
      <c r="D92" s="7"/>
      <c r="E92" s="229"/>
      <c r="F92" s="228"/>
      <c r="G92" s="228"/>
      <c r="H92" s="228"/>
      <c r="I92" s="19" t="str">
        <f t="shared" si="9"/>
        <v/>
      </c>
      <c r="J92" s="19" t="str">
        <f t="shared" si="10"/>
        <v/>
      </c>
      <c r="K92" s="416" t="str">
        <f t="shared" si="11"/>
        <v/>
      </c>
      <c r="L92" s="69" t="str">
        <f t="shared" si="12"/>
        <v/>
      </c>
      <c r="M92" s="417" t="str">
        <f t="shared" si="13"/>
        <v/>
      </c>
      <c r="N92" s="69" t="str">
        <f t="shared" si="14"/>
        <v/>
      </c>
      <c r="O92" s="390" t="b">
        <f t="shared" si="15"/>
        <v>0</v>
      </c>
      <c r="P92" s="391">
        <f t="shared" si="16"/>
        <v>1</v>
      </c>
    </row>
    <row r="93" spans="1:16">
      <c r="A93" s="154">
        <v>84</v>
      </c>
      <c r="B93" s="7"/>
      <c r="C93" s="7"/>
      <c r="D93" s="7"/>
      <c r="E93" s="229"/>
      <c r="F93" s="228"/>
      <c r="G93" s="228"/>
      <c r="H93" s="228"/>
      <c r="I93" s="19" t="str">
        <f t="shared" si="9"/>
        <v/>
      </c>
      <c r="J93" s="19" t="str">
        <f t="shared" si="10"/>
        <v/>
      </c>
      <c r="K93" s="416" t="str">
        <f t="shared" si="11"/>
        <v/>
      </c>
      <c r="L93" s="69" t="str">
        <f t="shared" si="12"/>
        <v/>
      </c>
      <c r="M93" s="417" t="str">
        <f t="shared" si="13"/>
        <v/>
      </c>
      <c r="N93" s="69" t="str">
        <f t="shared" si="14"/>
        <v/>
      </c>
      <c r="O93" s="390" t="b">
        <f t="shared" si="15"/>
        <v>0</v>
      </c>
      <c r="P93" s="391">
        <f t="shared" si="16"/>
        <v>1</v>
      </c>
    </row>
    <row r="94" spans="1:16">
      <c r="A94" s="154">
        <v>85</v>
      </c>
      <c r="B94" s="7"/>
      <c r="C94" s="7"/>
      <c r="D94" s="7"/>
      <c r="E94" s="229"/>
      <c r="F94" s="228"/>
      <c r="G94" s="228"/>
      <c r="H94" s="228"/>
      <c r="I94" s="19" t="str">
        <f t="shared" si="9"/>
        <v/>
      </c>
      <c r="J94" s="19" t="str">
        <f t="shared" si="10"/>
        <v/>
      </c>
      <c r="K94" s="416" t="str">
        <f t="shared" si="11"/>
        <v/>
      </c>
      <c r="L94" s="69" t="str">
        <f t="shared" si="12"/>
        <v/>
      </c>
      <c r="M94" s="417" t="str">
        <f t="shared" si="13"/>
        <v/>
      </c>
      <c r="N94" s="69" t="str">
        <f t="shared" si="14"/>
        <v/>
      </c>
      <c r="O94" s="390" t="b">
        <f t="shared" si="15"/>
        <v>0</v>
      </c>
      <c r="P94" s="391">
        <f t="shared" si="16"/>
        <v>1</v>
      </c>
    </row>
    <row r="95" spans="1:16">
      <c r="A95" s="154">
        <v>86</v>
      </c>
      <c r="B95" s="7"/>
      <c r="C95" s="7"/>
      <c r="D95" s="7"/>
      <c r="E95" s="229"/>
      <c r="F95" s="228"/>
      <c r="G95" s="228"/>
      <c r="H95" s="228"/>
      <c r="I95" s="19" t="str">
        <f t="shared" si="9"/>
        <v/>
      </c>
      <c r="J95" s="19" t="str">
        <f t="shared" si="10"/>
        <v/>
      </c>
      <c r="K95" s="416" t="str">
        <f t="shared" si="11"/>
        <v/>
      </c>
      <c r="L95" s="69" t="str">
        <f t="shared" si="12"/>
        <v/>
      </c>
      <c r="M95" s="417" t="str">
        <f t="shared" si="13"/>
        <v/>
      </c>
      <c r="N95" s="69" t="str">
        <f t="shared" si="14"/>
        <v/>
      </c>
      <c r="O95" s="390" t="b">
        <f t="shared" si="15"/>
        <v>0</v>
      </c>
      <c r="P95" s="391">
        <f t="shared" si="16"/>
        <v>1</v>
      </c>
    </row>
    <row r="96" spans="1:16">
      <c r="A96" s="154">
        <v>87</v>
      </c>
      <c r="B96" s="7"/>
      <c r="C96" s="7"/>
      <c r="D96" s="7"/>
      <c r="E96" s="229"/>
      <c r="F96" s="228"/>
      <c r="G96" s="228"/>
      <c r="H96" s="228"/>
      <c r="I96" s="19" t="str">
        <f t="shared" si="9"/>
        <v/>
      </c>
      <c r="J96" s="19" t="str">
        <f t="shared" si="10"/>
        <v/>
      </c>
      <c r="K96" s="416" t="str">
        <f t="shared" si="11"/>
        <v/>
      </c>
      <c r="L96" s="69" t="str">
        <f t="shared" si="12"/>
        <v/>
      </c>
      <c r="M96" s="417" t="str">
        <f t="shared" si="13"/>
        <v/>
      </c>
      <c r="N96" s="69" t="str">
        <f t="shared" si="14"/>
        <v/>
      </c>
      <c r="O96" s="390" t="b">
        <f t="shared" si="15"/>
        <v>0</v>
      </c>
      <c r="P96" s="391">
        <f t="shared" si="16"/>
        <v>1</v>
      </c>
    </row>
    <row r="97" spans="1:16">
      <c r="A97" s="154">
        <v>88</v>
      </c>
      <c r="B97" s="7"/>
      <c r="C97" s="7"/>
      <c r="D97" s="7"/>
      <c r="E97" s="229"/>
      <c r="F97" s="228"/>
      <c r="G97" s="228"/>
      <c r="H97" s="228"/>
      <c r="I97" s="19" t="str">
        <f t="shared" si="9"/>
        <v/>
      </c>
      <c r="J97" s="19" t="str">
        <f t="shared" si="10"/>
        <v/>
      </c>
      <c r="K97" s="416" t="str">
        <f t="shared" si="11"/>
        <v/>
      </c>
      <c r="L97" s="69" t="str">
        <f t="shared" si="12"/>
        <v/>
      </c>
      <c r="M97" s="417" t="str">
        <f t="shared" si="13"/>
        <v/>
      </c>
      <c r="N97" s="69" t="str">
        <f t="shared" si="14"/>
        <v/>
      </c>
      <c r="O97" s="390" t="b">
        <f t="shared" si="15"/>
        <v>0</v>
      </c>
      <c r="P97" s="391">
        <f t="shared" si="16"/>
        <v>1</v>
      </c>
    </row>
    <row r="98" spans="1:16">
      <c r="A98" s="154">
        <v>89</v>
      </c>
      <c r="B98" s="7"/>
      <c r="C98" s="7"/>
      <c r="D98" s="7"/>
      <c r="E98" s="229"/>
      <c r="F98" s="228"/>
      <c r="G98" s="228"/>
      <c r="H98" s="228"/>
      <c r="I98" s="19" t="str">
        <f t="shared" si="9"/>
        <v/>
      </c>
      <c r="J98" s="19" t="str">
        <f t="shared" si="10"/>
        <v/>
      </c>
      <c r="K98" s="416" t="str">
        <f t="shared" si="11"/>
        <v/>
      </c>
      <c r="L98" s="69" t="str">
        <f t="shared" si="12"/>
        <v/>
      </c>
      <c r="M98" s="417" t="str">
        <f t="shared" si="13"/>
        <v/>
      </c>
      <c r="N98" s="69" t="str">
        <f t="shared" si="14"/>
        <v/>
      </c>
      <c r="O98" s="390" t="b">
        <f t="shared" si="15"/>
        <v>0</v>
      </c>
      <c r="P98" s="391">
        <f t="shared" si="16"/>
        <v>1</v>
      </c>
    </row>
    <row r="99" spans="1:16">
      <c r="A99" s="154">
        <v>90</v>
      </c>
      <c r="B99" s="7"/>
      <c r="C99" s="7"/>
      <c r="D99" s="7"/>
      <c r="E99" s="229"/>
      <c r="F99" s="228"/>
      <c r="G99" s="228"/>
      <c r="H99" s="228"/>
      <c r="I99" s="19" t="str">
        <f t="shared" si="9"/>
        <v/>
      </c>
      <c r="J99" s="19" t="str">
        <f t="shared" si="10"/>
        <v/>
      </c>
      <c r="K99" s="416" t="str">
        <f t="shared" si="11"/>
        <v/>
      </c>
      <c r="L99" s="69" t="str">
        <f t="shared" si="12"/>
        <v/>
      </c>
      <c r="M99" s="417" t="str">
        <f t="shared" si="13"/>
        <v/>
      </c>
      <c r="N99" s="69" t="str">
        <f t="shared" si="14"/>
        <v/>
      </c>
      <c r="O99" s="390" t="b">
        <f t="shared" si="15"/>
        <v>0</v>
      </c>
      <c r="P99" s="391">
        <f t="shared" si="16"/>
        <v>1</v>
      </c>
    </row>
    <row r="100" spans="1:16">
      <c r="A100" s="154">
        <v>91</v>
      </c>
      <c r="B100" s="7"/>
      <c r="C100" s="7"/>
      <c r="D100" s="7"/>
      <c r="E100" s="229"/>
      <c r="F100" s="228"/>
      <c r="G100" s="228"/>
      <c r="H100" s="228"/>
      <c r="I100" s="19" t="str">
        <f t="shared" si="9"/>
        <v/>
      </c>
      <c r="J100" s="19" t="str">
        <f t="shared" si="10"/>
        <v/>
      </c>
      <c r="K100" s="416" t="str">
        <f t="shared" si="11"/>
        <v/>
      </c>
      <c r="L100" s="69" t="str">
        <f t="shared" si="12"/>
        <v/>
      </c>
      <c r="M100" s="417" t="str">
        <f t="shared" si="13"/>
        <v/>
      </c>
      <c r="N100" s="69" t="str">
        <f t="shared" si="14"/>
        <v/>
      </c>
      <c r="O100" s="390" t="b">
        <f t="shared" si="15"/>
        <v>0</v>
      </c>
      <c r="P100" s="391">
        <f t="shared" si="16"/>
        <v>1</v>
      </c>
    </row>
    <row r="101" spans="1:16">
      <c r="A101" s="154">
        <v>92</v>
      </c>
      <c r="B101" s="7"/>
      <c r="C101" s="7"/>
      <c r="D101" s="7"/>
      <c r="E101" s="229"/>
      <c r="F101" s="228"/>
      <c r="G101" s="228"/>
      <c r="H101" s="228"/>
      <c r="I101" s="19" t="str">
        <f t="shared" si="9"/>
        <v/>
      </c>
      <c r="J101" s="19" t="str">
        <f t="shared" si="10"/>
        <v/>
      </c>
      <c r="K101" s="416" t="str">
        <f t="shared" si="11"/>
        <v/>
      </c>
      <c r="L101" s="69" t="str">
        <f t="shared" si="12"/>
        <v/>
      </c>
      <c r="M101" s="417" t="str">
        <f t="shared" si="13"/>
        <v/>
      </c>
      <c r="N101" s="69" t="str">
        <f t="shared" si="14"/>
        <v/>
      </c>
      <c r="O101" s="390" t="b">
        <f t="shared" si="15"/>
        <v>0</v>
      </c>
      <c r="P101" s="391">
        <f t="shared" si="16"/>
        <v>1</v>
      </c>
    </row>
    <row r="102" spans="1:16">
      <c r="A102" s="154">
        <v>93</v>
      </c>
      <c r="B102" s="7"/>
      <c r="C102" s="7"/>
      <c r="D102" s="7"/>
      <c r="E102" s="229"/>
      <c r="F102" s="228"/>
      <c r="G102" s="228"/>
      <c r="H102" s="228"/>
      <c r="I102" s="19" t="str">
        <f t="shared" si="9"/>
        <v/>
      </c>
      <c r="J102" s="19" t="str">
        <f t="shared" si="10"/>
        <v/>
      </c>
      <c r="K102" s="416" t="str">
        <f t="shared" si="11"/>
        <v/>
      </c>
      <c r="L102" s="69" t="str">
        <f t="shared" si="12"/>
        <v/>
      </c>
      <c r="M102" s="417" t="str">
        <f t="shared" si="13"/>
        <v/>
      </c>
      <c r="N102" s="69" t="str">
        <f t="shared" si="14"/>
        <v/>
      </c>
      <c r="O102" s="390" t="b">
        <f t="shared" si="15"/>
        <v>0</v>
      </c>
      <c r="P102" s="391">
        <f t="shared" si="16"/>
        <v>1</v>
      </c>
    </row>
    <row r="103" spans="1:16">
      <c r="A103" s="154">
        <v>94</v>
      </c>
      <c r="B103" s="7"/>
      <c r="C103" s="7"/>
      <c r="D103" s="7"/>
      <c r="E103" s="229"/>
      <c r="F103" s="228"/>
      <c r="G103" s="228"/>
      <c r="H103" s="228"/>
      <c r="I103" s="19" t="str">
        <f t="shared" si="9"/>
        <v/>
      </c>
      <c r="J103" s="19" t="str">
        <f t="shared" si="10"/>
        <v/>
      </c>
      <c r="K103" s="416" t="str">
        <f t="shared" si="11"/>
        <v/>
      </c>
      <c r="L103" s="69" t="str">
        <f t="shared" si="12"/>
        <v/>
      </c>
      <c r="M103" s="417" t="str">
        <f t="shared" si="13"/>
        <v/>
      </c>
      <c r="N103" s="69" t="str">
        <f t="shared" si="14"/>
        <v/>
      </c>
      <c r="O103" s="390" t="b">
        <f t="shared" si="15"/>
        <v>0</v>
      </c>
      <c r="P103" s="391">
        <f t="shared" si="16"/>
        <v>1</v>
      </c>
    </row>
    <row r="104" spans="1:16">
      <c r="A104" s="154">
        <v>95</v>
      </c>
      <c r="B104" s="7"/>
      <c r="C104" s="7"/>
      <c r="D104" s="7"/>
      <c r="E104" s="229"/>
      <c r="F104" s="228"/>
      <c r="G104" s="228"/>
      <c r="H104" s="228"/>
      <c r="I104" s="19" t="str">
        <f t="shared" si="9"/>
        <v/>
      </c>
      <c r="J104" s="19" t="str">
        <f t="shared" si="10"/>
        <v/>
      </c>
      <c r="K104" s="416" t="str">
        <f t="shared" si="11"/>
        <v/>
      </c>
      <c r="L104" s="69" t="str">
        <f t="shared" si="12"/>
        <v/>
      </c>
      <c r="M104" s="417" t="str">
        <f t="shared" si="13"/>
        <v/>
      </c>
      <c r="N104" s="69" t="str">
        <f t="shared" si="14"/>
        <v/>
      </c>
      <c r="O104" s="390" t="b">
        <f t="shared" si="15"/>
        <v>0</v>
      </c>
      <c r="P104" s="391">
        <f t="shared" si="16"/>
        <v>1</v>
      </c>
    </row>
    <row r="105" spans="1:16">
      <c r="A105" s="154">
        <v>96</v>
      </c>
      <c r="B105" s="7"/>
      <c r="C105" s="7"/>
      <c r="D105" s="7"/>
      <c r="E105" s="229"/>
      <c r="F105" s="228"/>
      <c r="G105" s="228"/>
      <c r="H105" s="228"/>
      <c r="I105" s="19" t="str">
        <f t="shared" si="9"/>
        <v/>
      </c>
      <c r="J105" s="19" t="str">
        <f t="shared" si="10"/>
        <v/>
      </c>
      <c r="K105" s="416" t="str">
        <f t="shared" si="11"/>
        <v/>
      </c>
      <c r="L105" s="69" t="str">
        <f t="shared" si="12"/>
        <v/>
      </c>
      <c r="M105" s="417" t="str">
        <f t="shared" si="13"/>
        <v/>
      </c>
      <c r="N105" s="69" t="str">
        <f t="shared" si="14"/>
        <v/>
      </c>
      <c r="O105" s="390" t="b">
        <f t="shared" si="15"/>
        <v>0</v>
      </c>
      <c r="P105" s="391">
        <f t="shared" si="16"/>
        <v>1</v>
      </c>
    </row>
    <row r="106" spans="1:16">
      <c r="A106" s="154">
        <v>97</v>
      </c>
      <c r="B106" s="7"/>
      <c r="C106" s="7"/>
      <c r="D106" s="7"/>
      <c r="E106" s="229"/>
      <c r="F106" s="228"/>
      <c r="G106" s="228"/>
      <c r="H106" s="228"/>
      <c r="I106" s="19" t="str">
        <f t="shared" si="9"/>
        <v/>
      </c>
      <c r="J106" s="19" t="str">
        <f t="shared" si="10"/>
        <v/>
      </c>
      <c r="K106" s="416" t="str">
        <f t="shared" si="11"/>
        <v/>
      </c>
      <c r="L106" s="69" t="str">
        <f t="shared" si="12"/>
        <v/>
      </c>
      <c r="M106" s="417" t="str">
        <f t="shared" si="13"/>
        <v/>
      </c>
      <c r="N106" s="69" t="str">
        <f t="shared" si="14"/>
        <v/>
      </c>
      <c r="O106" s="390" t="b">
        <f t="shared" si="15"/>
        <v>0</v>
      </c>
      <c r="P106" s="391">
        <f t="shared" si="16"/>
        <v>1</v>
      </c>
    </row>
    <row r="107" spans="1:16">
      <c r="A107" s="154">
        <v>98</v>
      </c>
      <c r="B107" s="7"/>
      <c r="C107" s="7"/>
      <c r="D107" s="7"/>
      <c r="E107" s="229"/>
      <c r="F107" s="228"/>
      <c r="G107" s="228"/>
      <c r="H107" s="228"/>
      <c r="I107" s="19" t="str">
        <f t="shared" si="9"/>
        <v/>
      </c>
      <c r="J107" s="19" t="str">
        <f t="shared" si="10"/>
        <v/>
      </c>
      <c r="K107" s="416" t="str">
        <f t="shared" si="11"/>
        <v/>
      </c>
      <c r="L107" s="69" t="str">
        <f t="shared" si="12"/>
        <v/>
      </c>
      <c r="M107" s="417" t="str">
        <f t="shared" si="13"/>
        <v/>
      </c>
      <c r="N107" s="69" t="str">
        <f t="shared" si="14"/>
        <v/>
      </c>
      <c r="O107" s="390" t="b">
        <f t="shared" si="15"/>
        <v>0</v>
      </c>
      <c r="P107" s="391">
        <f t="shared" si="16"/>
        <v>1</v>
      </c>
    </row>
    <row r="108" spans="1:16">
      <c r="A108" s="154">
        <v>99</v>
      </c>
      <c r="B108" s="7"/>
      <c r="C108" s="7"/>
      <c r="D108" s="7"/>
      <c r="E108" s="229"/>
      <c r="F108" s="228"/>
      <c r="G108" s="228"/>
      <c r="H108" s="228"/>
      <c r="I108" s="19" t="str">
        <f t="shared" si="9"/>
        <v/>
      </c>
      <c r="J108" s="19" t="str">
        <f t="shared" si="10"/>
        <v/>
      </c>
      <c r="K108" s="416" t="str">
        <f t="shared" si="11"/>
        <v/>
      </c>
      <c r="L108" s="69" t="str">
        <f t="shared" si="12"/>
        <v/>
      </c>
      <c r="M108" s="417" t="str">
        <f t="shared" si="13"/>
        <v/>
      </c>
      <c r="N108" s="69" t="str">
        <f t="shared" si="14"/>
        <v/>
      </c>
      <c r="O108" s="390" t="b">
        <f t="shared" si="15"/>
        <v>0</v>
      </c>
      <c r="P108" s="391">
        <f t="shared" si="16"/>
        <v>1</v>
      </c>
    </row>
    <row r="109" spans="1:16">
      <c r="A109" s="154">
        <v>100</v>
      </c>
      <c r="B109" s="155"/>
      <c r="C109" s="155"/>
      <c r="D109" s="155"/>
      <c r="E109" s="156"/>
      <c r="F109" s="157"/>
      <c r="G109" s="155"/>
      <c r="H109" s="156"/>
      <c r="I109" s="19" t="str">
        <f t="shared" si="9"/>
        <v/>
      </c>
      <c r="J109" s="19" t="str">
        <f t="shared" si="10"/>
        <v/>
      </c>
    </row>
    <row r="110" spans="1:16">
      <c r="A110" s="154">
        <v>101</v>
      </c>
      <c r="B110" s="155"/>
      <c r="C110" s="155"/>
      <c r="D110" s="155"/>
      <c r="E110" s="156"/>
      <c r="F110" s="157"/>
      <c r="G110" s="155"/>
      <c r="H110" s="156"/>
      <c r="I110" s="19" t="str">
        <f t="shared" si="9"/>
        <v/>
      </c>
      <c r="J110" s="19" t="str">
        <f t="shared" si="10"/>
        <v/>
      </c>
    </row>
    <row r="111" spans="1:16">
      <c r="A111" s="154">
        <v>102</v>
      </c>
      <c r="B111" s="155"/>
      <c r="C111" s="155"/>
      <c r="D111" s="155"/>
      <c r="E111" s="156"/>
      <c r="F111" s="157"/>
      <c r="G111" s="155"/>
      <c r="H111" s="156"/>
      <c r="I111" s="19" t="str">
        <f t="shared" si="9"/>
        <v/>
      </c>
      <c r="J111" s="19" t="str">
        <f t="shared" si="10"/>
        <v/>
      </c>
    </row>
    <row r="112" spans="1:16">
      <c r="A112" s="154">
        <v>103</v>
      </c>
      <c r="B112" s="155"/>
      <c r="C112" s="155"/>
      <c r="D112" s="155"/>
      <c r="E112" s="156"/>
      <c r="F112" s="157"/>
      <c r="G112" s="155"/>
      <c r="H112" s="156"/>
      <c r="I112" s="19" t="str">
        <f t="shared" si="9"/>
        <v/>
      </c>
      <c r="J112" s="19" t="str">
        <f t="shared" si="10"/>
        <v/>
      </c>
    </row>
    <row r="113" spans="1:10">
      <c r="A113" s="154">
        <v>104</v>
      </c>
      <c r="B113" s="155"/>
      <c r="C113" s="155"/>
      <c r="D113" s="155"/>
      <c r="E113" s="156"/>
      <c r="F113" s="157"/>
      <c r="G113" s="155"/>
      <c r="H113" s="156"/>
      <c r="I113" s="19" t="str">
        <f t="shared" si="9"/>
        <v/>
      </c>
      <c r="J113" s="19" t="str">
        <f t="shared" si="10"/>
        <v/>
      </c>
    </row>
    <row r="114" spans="1:10">
      <c r="A114" s="154">
        <v>105</v>
      </c>
      <c r="B114" s="155"/>
      <c r="C114" s="155"/>
      <c r="D114" s="155"/>
      <c r="E114" s="156"/>
      <c r="F114" s="157"/>
      <c r="G114" s="155"/>
      <c r="H114" s="156"/>
      <c r="I114" s="19" t="str">
        <f t="shared" si="9"/>
        <v/>
      </c>
      <c r="J114" s="19" t="str">
        <f t="shared" si="10"/>
        <v/>
      </c>
    </row>
    <row r="115" spans="1:10">
      <c r="A115" s="154">
        <v>106</v>
      </c>
      <c r="B115" s="155"/>
      <c r="C115" s="155"/>
      <c r="D115" s="155"/>
      <c r="E115" s="156"/>
      <c r="F115" s="157"/>
      <c r="G115" s="155"/>
      <c r="H115" s="156"/>
      <c r="I115" s="19" t="str">
        <f t="shared" si="9"/>
        <v/>
      </c>
      <c r="J115" s="19" t="str">
        <f t="shared" si="10"/>
        <v/>
      </c>
    </row>
    <row r="116" spans="1:10">
      <c r="A116" s="154">
        <v>107</v>
      </c>
      <c r="B116" s="155"/>
      <c r="C116" s="155"/>
      <c r="D116" s="155"/>
      <c r="E116" s="156"/>
      <c r="F116" s="157"/>
      <c r="G116" s="155"/>
      <c r="H116" s="156"/>
      <c r="I116" s="19" t="str">
        <f t="shared" si="9"/>
        <v/>
      </c>
      <c r="J116" s="19" t="str">
        <f t="shared" si="10"/>
        <v/>
      </c>
    </row>
    <row r="117" spans="1:10">
      <c r="A117" s="154">
        <v>108</v>
      </c>
      <c r="B117" s="155"/>
      <c r="C117" s="155"/>
      <c r="D117" s="155"/>
      <c r="E117" s="156"/>
      <c r="F117" s="157"/>
      <c r="G117" s="155"/>
      <c r="H117" s="156"/>
      <c r="I117" s="19" t="str">
        <f t="shared" si="9"/>
        <v/>
      </c>
      <c r="J117" s="19" t="str">
        <f t="shared" si="10"/>
        <v/>
      </c>
    </row>
    <row r="118" spans="1:10">
      <c r="A118" s="154">
        <v>109</v>
      </c>
      <c r="B118" s="155"/>
      <c r="C118" s="155"/>
      <c r="D118" s="155"/>
      <c r="E118" s="156"/>
      <c r="F118" s="157"/>
      <c r="G118" s="155"/>
      <c r="H118" s="156"/>
      <c r="I118" s="19" t="str">
        <f t="shared" si="9"/>
        <v/>
      </c>
      <c r="J118" s="19" t="str">
        <f t="shared" si="10"/>
        <v/>
      </c>
    </row>
    <row r="119" spans="1:10">
      <c r="A119" s="154">
        <v>110</v>
      </c>
      <c r="B119" s="155"/>
      <c r="C119" s="155"/>
      <c r="D119" s="155"/>
      <c r="E119" s="156"/>
      <c r="F119" s="157"/>
      <c r="G119" s="155"/>
      <c r="H119" s="156"/>
      <c r="I119" s="19" t="str">
        <f t="shared" si="9"/>
        <v/>
      </c>
      <c r="J119" s="19" t="str">
        <f t="shared" si="10"/>
        <v/>
      </c>
    </row>
    <row r="120" spans="1:10">
      <c r="A120" s="154">
        <v>111</v>
      </c>
      <c r="B120" s="155"/>
      <c r="C120" s="155"/>
      <c r="D120" s="155"/>
      <c r="E120" s="156"/>
      <c r="F120" s="157"/>
      <c r="G120" s="155"/>
      <c r="H120" s="156"/>
      <c r="I120" s="19" t="str">
        <f t="shared" si="9"/>
        <v/>
      </c>
      <c r="J120" s="19" t="str">
        <f t="shared" si="10"/>
        <v/>
      </c>
    </row>
    <row r="121" spans="1:10">
      <c r="A121" s="154">
        <v>112</v>
      </c>
      <c r="B121" s="155"/>
      <c r="C121" s="155"/>
      <c r="D121" s="155"/>
      <c r="E121" s="156"/>
      <c r="F121" s="157"/>
      <c r="G121" s="155"/>
      <c r="H121" s="156"/>
      <c r="I121" s="19" t="str">
        <f t="shared" si="9"/>
        <v/>
      </c>
      <c r="J121" s="19" t="str">
        <f t="shared" si="10"/>
        <v/>
      </c>
    </row>
    <row r="122" spans="1:10">
      <c r="A122" s="154">
        <v>113</v>
      </c>
      <c r="B122" s="155"/>
      <c r="C122" s="155"/>
      <c r="D122" s="155"/>
      <c r="E122" s="156"/>
      <c r="F122" s="157"/>
      <c r="G122" s="155"/>
      <c r="H122" s="156"/>
      <c r="I122" s="19" t="str">
        <f t="shared" si="9"/>
        <v/>
      </c>
      <c r="J122" s="19" t="str">
        <f t="shared" si="10"/>
        <v/>
      </c>
    </row>
    <row r="123" spans="1:10">
      <c r="A123" s="154">
        <v>114</v>
      </c>
      <c r="B123" s="155"/>
      <c r="C123" s="155"/>
      <c r="D123" s="155"/>
      <c r="E123" s="156"/>
      <c r="F123" s="157"/>
      <c r="G123" s="155"/>
      <c r="H123" s="156"/>
      <c r="I123" s="19" t="str">
        <f t="shared" si="9"/>
        <v/>
      </c>
      <c r="J123" s="19" t="str">
        <f t="shared" si="10"/>
        <v/>
      </c>
    </row>
    <row r="124" spans="1:10">
      <c r="A124" s="154">
        <v>115</v>
      </c>
      <c r="B124" s="155"/>
      <c r="C124" s="155"/>
      <c r="D124" s="155"/>
      <c r="E124" s="156"/>
      <c r="F124" s="157"/>
      <c r="G124" s="155"/>
      <c r="H124" s="156"/>
      <c r="I124" s="19" t="str">
        <f t="shared" si="9"/>
        <v/>
      </c>
      <c r="J124" s="19" t="str">
        <f t="shared" si="10"/>
        <v/>
      </c>
    </row>
    <row r="125" spans="1:10">
      <c r="A125" s="154">
        <v>116</v>
      </c>
      <c r="B125" s="155"/>
      <c r="C125" s="155"/>
      <c r="D125" s="155"/>
      <c r="E125" s="156"/>
      <c r="F125" s="157"/>
      <c r="G125" s="155"/>
      <c r="H125" s="156"/>
      <c r="I125" s="19" t="str">
        <f t="shared" si="9"/>
        <v/>
      </c>
      <c r="J125" s="19" t="str">
        <f t="shared" si="10"/>
        <v/>
      </c>
    </row>
    <row r="126" spans="1:10">
      <c r="A126" s="154">
        <v>117</v>
      </c>
      <c r="B126" s="155"/>
      <c r="C126" s="155"/>
      <c r="D126" s="155"/>
      <c r="E126" s="156"/>
      <c r="F126" s="157"/>
      <c r="G126" s="155"/>
      <c r="H126" s="156"/>
      <c r="I126" s="19" t="str">
        <f t="shared" si="9"/>
        <v/>
      </c>
      <c r="J126" s="19" t="str">
        <f t="shared" si="10"/>
        <v/>
      </c>
    </row>
    <row r="127" spans="1:10">
      <c r="A127" s="154">
        <v>118</v>
      </c>
      <c r="B127" s="155"/>
      <c r="C127" s="155"/>
      <c r="D127" s="155"/>
      <c r="E127" s="156"/>
      <c r="F127" s="157"/>
      <c r="G127" s="155"/>
      <c r="H127" s="156"/>
      <c r="I127" s="19" t="str">
        <f t="shared" si="9"/>
        <v/>
      </c>
      <c r="J127" s="19" t="str">
        <f t="shared" si="10"/>
        <v/>
      </c>
    </row>
    <row r="128" spans="1:10">
      <c r="A128" s="154">
        <v>119</v>
      </c>
      <c r="B128" s="155"/>
      <c r="C128" s="155"/>
      <c r="D128" s="155"/>
      <c r="E128" s="156"/>
      <c r="F128" s="157"/>
      <c r="G128" s="155"/>
      <c r="H128" s="156"/>
      <c r="I128" s="19" t="str">
        <f t="shared" si="9"/>
        <v/>
      </c>
      <c r="J128" s="19" t="str">
        <f t="shared" si="10"/>
        <v/>
      </c>
    </row>
    <row r="129" spans="1:10">
      <c r="A129" s="154">
        <v>120</v>
      </c>
      <c r="B129" s="155"/>
      <c r="C129" s="155"/>
      <c r="D129" s="155"/>
      <c r="E129" s="156"/>
      <c r="F129" s="157"/>
      <c r="G129" s="155"/>
      <c r="H129" s="156"/>
      <c r="I129" s="19" t="str">
        <f t="shared" si="9"/>
        <v/>
      </c>
      <c r="J129" s="19" t="str">
        <f t="shared" si="10"/>
        <v/>
      </c>
    </row>
    <row r="130" spans="1:10">
      <c r="A130" s="154">
        <v>121</v>
      </c>
      <c r="B130" s="155"/>
      <c r="C130" s="155"/>
      <c r="D130" s="155"/>
      <c r="E130" s="156"/>
      <c r="F130" s="157"/>
      <c r="G130" s="155"/>
      <c r="H130" s="156"/>
      <c r="I130" s="19" t="str">
        <f t="shared" si="9"/>
        <v/>
      </c>
      <c r="J130" s="19" t="str">
        <f t="shared" si="10"/>
        <v/>
      </c>
    </row>
    <row r="131" spans="1:10">
      <c r="A131" s="154">
        <v>122</v>
      </c>
      <c r="B131" s="155"/>
      <c r="C131" s="155"/>
      <c r="D131" s="155"/>
      <c r="E131" s="156"/>
      <c r="F131" s="157"/>
      <c r="G131" s="155"/>
      <c r="H131" s="156"/>
      <c r="I131" s="19" t="str">
        <f t="shared" si="9"/>
        <v/>
      </c>
      <c r="J131" s="19" t="str">
        <f t="shared" si="10"/>
        <v/>
      </c>
    </row>
    <row r="132" spans="1:10">
      <c r="A132" s="154">
        <v>123</v>
      </c>
      <c r="B132" s="155"/>
      <c r="C132" s="155"/>
      <c r="D132" s="155"/>
      <c r="E132" s="156"/>
      <c r="F132" s="157"/>
      <c r="G132" s="155"/>
      <c r="H132" s="156"/>
      <c r="I132" s="19" t="str">
        <f t="shared" si="9"/>
        <v/>
      </c>
      <c r="J132" s="19" t="str">
        <f t="shared" si="10"/>
        <v/>
      </c>
    </row>
    <row r="133" spans="1:10">
      <c r="A133" s="154">
        <v>124</v>
      </c>
      <c r="B133" s="155"/>
      <c r="C133" s="155"/>
      <c r="D133" s="155"/>
      <c r="E133" s="156"/>
      <c r="F133" s="157"/>
      <c r="G133" s="155"/>
      <c r="H133" s="156"/>
      <c r="I133" s="19" t="str">
        <f t="shared" si="9"/>
        <v/>
      </c>
      <c r="J133" s="19" t="str">
        <f t="shared" si="10"/>
        <v/>
      </c>
    </row>
    <row r="134" spans="1:10">
      <c r="A134" s="154">
        <v>125</v>
      </c>
      <c r="B134" s="155"/>
      <c r="C134" s="155"/>
      <c r="D134" s="155"/>
      <c r="E134" s="156"/>
      <c r="F134" s="157"/>
      <c r="G134" s="155"/>
      <c r="H134" s="156"/>
      <c r="I134" s="19" t="str">
        <f t="shared" si="9"/>
        <v/>
      </c>
      <c r="J134" s="19" t="str">
        <f t="shared" si="10"/>
        <v/>
      </c>
    </row>
    <row r="135" spans="1:10">
      <c r="A135" s="154">
        <v>126</v>
      </c>
      <c r="B135" s="155"/>
      <c r="C135" s="155"/>
      <c r="D135" s="155"/>
      <c r="E135" s="156"/>
      <c r="F135" s="157"/>
      <c r="G135" s="155"/>
      <c r="H135" s="156"/>
      <c r="I135" s="19" t="str">
        <f t="shared" si="9"/>
        <v/>
      </c>
      <c r="J135" s="19" t="str">
        <f t="shared" si="10"/>
        <v/>
      </c>
    </row>
    <row r="136" spans="1:10">
      <c r="A136" s="154">
        <v>127</v>
      </c>
      <c r="B136" s="155"/>
      <c r="C136" s="155"/>
      <c r="D136" s="155"/>
      <c r="E136" s="156"/>
      <c r="F136" s="157"/>
      <c r="G136" s="155"/>
      <c r="H136" s="156"/>
      <c r="I136" s="19" t="str">
        <f t="shared" si="9"/>
        <v/>
      </c>
      <c r="J136" s="19" t="str">
        <f t="shared" si="10"/>
        <v/>
      </c>
    </row>
    <row r="137" spans="1:10">
      <c r="A137" s="154">
        <v>128</v>
      </c>
      <c r="B137" s="155"/>
      <c r="C137" s="155"/>
      <c r="D137" s="155"/>
      <c r="E137" s="156"/>
      <c r="F137" s="157"/>
      <c r="G137" s="155"/>
      <c r="H137" s="156"/>
      <c r="I137" s="19" t="str">
        <f t="shared" si="9"/>
        <v/>
      </c>
      <c r="J137" s="19" t="str">
        <f t="shared" si="10"/>
        <v/>
      </c>
    </row>
    <row r="138" spans="1:10">
      <c r="A138" s="154">
        <v>129</v>
      </c>
      <c r="B138" s="155"/>
      <c r="C138" s="155"/>
      <c r="D138" s="155"/>
      <c r="E138" s="156"/>
      <c r="F138" s="157"/>
      <c r="G138" s="155"/>
      <c r="H138" s="156"/>
      <c r="I138" s="19" t="str">
        <f t="shared" ref="I138:I201" si="17">IF(OR($B138="",$C138="",$D138="",$E138="",$F138&lt;an_initial,$F138&gt;an_final,$O138=FALSE),"",IF($H138="",CS_STR_B2*$G138/P138,CS_STR_B2*$H138))</f>
        <v/>
      </c>
      <c r="J138" s="19" t="str">
        <f t="shared" ref="J138:J201" si="18">IF(OR($B138="",$C138="",$D138="",$E138="",$F138="",$F138&gt;an_final,$O138=FALSE),"",IF($H138="",CS_STR_B2*$G138/P138,CS_STR_B2*$H138))</f>
        <v/>
      </c>
    </row>
    <row r="139" spans="1:10">
      <c r="A139" s="154">
        <v>130</v>
      </c>
      <c r="B139" s="155"/>
      <c r="C139" s="155"/>
      <c r="D139" s="155"/>
      <c r="E139" s="156"/>
      <c r="F139" s="157"/>
      <c r="G139" s="155"/>
      <c r="H139" s="156"/>
      <c r="I139" s="19" t="str">
        <f t="shared" si="17"/>
        <v/>
      </c>
      <c r="J139" s="19" t="str">
        <f t="shared" si="18"/>
        <v/>
      </c>
    </row>
    <row r="140" spans="1:10">
      <c r="A140" s="154">
        <v>131</v>
      </c>
      <c r="B140" s="155"/>
      <c r="C140" s="155"/>
      <c r="D140" s="155"/>
      <c r="E140" s="156"/>
      <c r="F140" s="157"/>
      <c r="G140" s="155"/>
      <c r="H140" s="156"/>
      <c r="I140" s="19" t="str">
        <f t="shared" si="17"/>
        <v/>
      </c>
      <c r="J140" s="19" t="str">
        <f t="shared" si="18"/>
        <v/>
      </c>
    </row>
    <row r="141" spans="1:10">
      <c r="A141" s="154">
        <v>132</v>
      </c>
      <c r="B141" s="155"/>
      <c r="C141" s="155"/>
      <c r="D141" s="155"/>
      <c r="E141" s="156"/>
      <c r="F141" s="157"/>
      <c r="G141" s="155"/>
      <c r="H141" s="156"/>
      <c r="I141" s="19" t="str">
        <f t="shared" si="17"/>
        <v/>
      </c>
      <c r="J141" s="19" t="str">
        <f t="shared" si="18"/>
        <v/>
      </c>
    </row>
    <row r="142" spans="1:10">
      <c r="A142" s="154">
        <v>133</v>
      </c>
      <c r="B142" s="155"/>
      <c r="C142" s="155"/>
      <c r="D142" s="155"/>
      <c r="E142" s="156"/>
      <c r="F142" s="157"/>
      <c r="G142" s="155"/>
      <c r="H142" s="156"/>
      <c r="I142" s="19" t="str">
        <f t="shared" si="17"/>
        <v/>
      </c>
      <c r="J142" s="19" t="str">
        <f t="shared" si="18"/>
        <v/>
      </c>
    </row>
    <row r="143" spans="1:10">
      <c r="A143" s="154">
        <v>134</v>
      </c>
      <c r="B143" s="155"/>
      <c r="C143" s="155"/>
      <c r="D143" s="155"/>
      <c r="E143" s="156"/>
      <c r="F143" s="157"/>
      <c r="G143" s="155"/>
      <c r="H143" s="156"/>
      <c r="I143" s="19" t="str">
        <f t="shared" si="17"/>
        <v/>
      </c>
      <c r="J143" s="19" t="str">
        <f t="shared" si="18"/>
        <v/>
      </c>
    </row>
    <row r="144" spans="1:10">
      <c r="A144" s="154">
        <v>135</v>
      </c>
      <c r="B144" s="155"/>
      <c r="C144" s="155"/>
      <c r="D144" s="155"/>
      <c r="E144" s="156"/>
      <c r="F144" s="157"/>
      <c r="G144" s="155"/>
      <c r="H144" s="156"/>
      <c r="I144" s="19" t="str">
        <f t="shared" si="17"/>
        <v/>
      </c>
      <c r="J144" s="19" t="str">
        <f t="shared" si="18"/>
        <v/>
      </c>
    </row>
    <row r="145" spans="1:10">
      <c r="A145" s="154">
        <v>136</v>
      </c>
      <c r="B145" s="155"/>
      <c r="C145" s="155"/>
      <c r="D145" s="155"/>
      <c r="E145" s="156"/>
      <c r="F145" s="157"/>
      <c r="G145" s="155"/>
      <c r="H145" s="156"/>
      <c r="I145" s="19" t="str">
        <f t="shared" si="17"/>
        <v/>
      </c>
      <c r="J145" s="19" t="str">
        <f t="shared" si="18"/>
        <v/>
      </c>
    </row>
    <row r="146" spans="1:10">
      <c r="A146" s="154">
        <v>137</v>
      </c>
      <c r="B146" s="155"/>
      <c r="C146" s="155"/>
      <c r="D146" s="155"/>
      <c r="E146" s="156"/>
      <c r="F146" s="157"/>
      <c r="G146" s="155"/>
      <c r="H146" s="156"/>
      <c r="I146" s="19" t="str">
        <f t="shared" si="17"/>
        <v/>
      </c>
      <c r="J146" s="19" t="str">
        <f t="shared" si="18"/>
        <v/>
      </c>
    </row>
    <row r="147" spans="1:10">
      <c r="A147" s="154">
        <v>138</v>
      </c>
      <c r="B147" s="155"/>
      <c r="C147" s="155"/>
      <c r="D147" s="155"/>
      <c r="E147" s="156"/>
      <c r="F147" s="157"/>
      <c r="G147" s="155"/>
      <c r="H147" s="156"/>
      <c r="I147" s="19" t="str">
        <f t="shared" si="17"/>
        <v/>
      </c>
      <c r="J147" s="19" t="str">
        <f t="shared" si="18"/>
        <v/>
      </c>
    </row>
    <row r="148" spans="1:10">
      <c r="A148" s="154">
        <v>139</v>
      </c>
      <c r="B148" s="155"/>
      <c r="C148" s="155"/>
      <c r="D148" s="155"/>
      <c r="E148" s="156"/>
      <c r="F148" s="157"/>
      <c r="G148" s="155"/>
      <c r="H148" s="156"/>
      <c r="I148" s="19" t="str">
        <f t="shared" si="17"/>
        <v/>
      </c>
      <c r="J148" s="19" t="str">
        <f t="shared" si="18"/>
        <v/>
      </c>
    </row>
    <row r="149" spans="1:10">
      <c r="A149" s="154">
        <v>140</v>
      </c>
      <c r="B149" s="155"/>
      <c r="C149" s="155"/>
      <c r="D149" s="155"/>
      <c r="E149" s="156"/>
      <c r="F149" s="157"/>
      <c r="G149" s="155"/>
      <c r="H149" s="156"/>
      <c r="I149" s="19" t="str">
        <f t="shared" si="17"/>
        <v/>
      </c>
      <c r="J149" s="19" t="str">
        <f t="shared" si="18"/>
        <v/>
      </c>
    </row>
    <row r="150" spans="1:10">
      <c r="A150" s="154">
        <v>141</v>
      </c>
      <c r="B150" s="155"/>
      <c r="C150" s="155"/>
      <c r="D150" s="155"/>
      <c r="E150" s="156"/>
      <c r="F150" s="157"/>
      <c r="G150" s="155"/>
      <c r="H150" s="156"/>
      <c r="I150" s="19" t="str">
        <f t="shared" si="17"/>
        <v/>
      </c>
      <c r="J150" s="19" t="str">
        <f t="shared" si="18"/>
        <v/>
      </c>
    </row>
    <row r="151" spans="1:10">
      <c r="A151" s="154">
        <v>142</v>
      </c>
      <c r="B151" s="155"/>
      <c r="C151" s="155"/>
      <c r="D151" s="155"/>
      <c r="E151" s="156"/>
      <c r="F151" s="157"/>
      <c r="G151" s="155"/>
      <c r="H151" s="156"/>
      <c r="I151" s="19" t="str">
        <f t="shared" si="17"/>
        <v/>
      </c>
      <c r="J151" s="19" t="str">
        <f t="shared" si="18"/>
        <v/>
      </c>
    </row>
    <row r="152" spans="1:10">
      <c r="A152" s="154">
        <v>143</v>
      </c>
      <c r="B152" s="155"/>
      <c r="C152" s="155"/>
      <c r="D152" s="155"/>
      <c r="E152" s="156"/>
      <c r="F152" s="157"/>
      <c r="G152" s="155"/>
      <c r="H152" s="156"/>
      <c r="I152" s="19" t="str">
        <f t="shared" si="17"/>
        <v/>
      </c>
      <c r="J152" s="19" t="str">
        <f t="shared" si="18"/>
        <v/>
      </c>
    </row>
    <row r="153" spans="1:10">
      <c r="A153" s="154">
        <v>144</v>
      </c>
      <c r="B153" s="155"/>
      <c r="C153" s="155"/>
      <c r="D153" s="155"/>
      <c r="E153" s="156"/>
      <c r="F153" s="157"/>
      <c r="G153" s="155"/>
      <c r="H153" s="156"/>
      <c r="I153" s="19" t="str">
        <f t="shared" si="17"/>
        <v/>
      </c>
      <c r="J153" s="19" t="str">
        <f t="shared" si="18"/>
        <v/>
      </c>
    </row>
    <row r="154" spans="1:10">
      <c r="A154" s="154">
        <v>145</v>
      </c>
      <c r="B154" s="155"/>
      <c r="C154" s="155"/>
      <c r="D154" s="155"/>
      <c r="E154" s="156"/>
      <c r="F154" s="157"/>
      <c r="G154" s="155"/>
      <c r="H154" s="156"/>
      <c r="I154" s="19" t="str">
        <f t="shared" si="17"/>
        <v/>
      </c>
      <c r="J154" s="19" t="str">
        <f t="shared" si="18"/>
        <v/>
      </c>
    </row>
    <row r="155" spans="1:10">
      <c r="A155" s="154">
        <v>146</v>
      </c>
      <c r="B155" s="155"/>
      <c r="C155" s="155"/>
      <c r="D155" s="155"/>
      <c r="E155" s="156"/>
      <c r="F155" s="157"/>
      <c r="G155" s="155"/>
      <c r="H155" s="156"/>
      <c r="I155" s="19" t="str">
        <f t="shared" si="17"/>
        <v/>
      </c>
      <c r="J155" s="19" t="str">
        <f t="shared" si="18"/>
        <v/>
      </c>
    </row>
    <row r="156" spans="1:10">
      <c r="A156" s="154">
        <v>147</v>
      </c>
      <c r="B156" s="155"/>
      <c r="C156" s="155"/>
      <c r="D156" s="155"/>
      <c r="E156" s="156"/>
      <c r="F156" s="157"/>
      <c r="G156" s="155"/>
      <c r="H156" s="156"/>
      <c r="I156" s="19" t="str">
        <f t="shared" si="17"/>
        <v/>
      </c>
      <c r="J156" s="19" t="str">
        <f t="shared" si="18"/>
        <v/>
      </c>
    </row>
    <row r="157" spans="1:10">
      <c r="A157" s="154">
        <v>148</v>
      </c>
      <c r="B157" s="155"/>
      <c r="C157" s="155"/>
      <c r="D157" s="155"/>
      <c r="E157" s="156"/>
      <c r="F157" s="157"/>
      <c r="G157" s="155"/>
      <c r="H157" s="156"/>
      <c r="I157" s="19" t="str">
        <f t="shared" si="17"/>
        <v/>
      </c>
      <c r="J157" s="19" t="str">
        <f t="shared" si="18"/>
        <v/>
      </c>
    </row>
    <row r="158" spans="1:10">
      <c r="A158" s="154">
        <v>149</v>
      </c>
      <c r="B158" s="155"/>
      <c r="C158" s="155"/>
      <c r="D158" s="155"/>
      <c r="E158" s="156"/>
      <c r="F158" s="157"/>
      <c r="G158" s="155"/>
      <c r="H158" s="156"/>
      <c r="I158" s="19" t="str">
        <f t="shared" si="17"/>
        <v/>
      </c>
      <c r="J158" s="19" t="str">
        <f t="shared" si="18"/>
        <v/>
      </c>
    </row>
    <row r="159" spans="1:10">
      <c r="A159" s="154">
        <v>150</v>
      </c>
      <c r="B159" s="155"/>
      <c r="C159" s="155"/>
      <c r="D159" s="155"/>
      <c r="E159" s="156"/>
      <c r="F159" s="157"/>
      <c r="G159" s="155"/>
      <c r="H159" s="156"/>
      <c r="I159" s="19" t="str">
        <f t="shared" si="17"/>
        <v/>
      </c>
      <c r="J159" s="19" t="str">
        <f t="shared" si="18"/>
        <v/>
      </c>
    </row>
    <row r="160" spans="1:10">
      <c r="A160" s="154">
        <v>151</v>
      </c>
      <c r="B160" s="155"/>
      <c r="C160" s="155"/>
      <c r="D160" s="155"/>
      <c r="E160" s="156"/>
      <c r="F160" s="157"/>
      <c r="G160" s="155"/>
      <c r="H160" s="156"/>
      <c r="I160" s="19" t="str">
        <f t="shared" si="17"/>
        <v/>
      </c>
      <c r="J160" s="19" t="str">
        <f t="shared" si="18"/>
        <v/>
      </c>
    </row>
    <row r="161" spans="1:10">
      <c r="A161" s="154">
        <v>152</v>
      </c>
      <c r="B161" s="155"/>
      <c r="C161" s="155"/>
      <c r="D161" s="155"/>
      <c r="E161" s="156"/>
      <c r="F161" s="157"/>
      <c r="G161" s="155"/>
      <c r="H161" s="156"/>
      <c r="I161" s="19" t="str">
        <f t="shared" si="17"/>
        <v/>
      </c>
      <c r="J161" s="19" t="str">
        <f t="shared" si="18"/>
        <v/>
      </c>
    </row>
    <row r="162" spans="1:10">
      <c r="A162" s="154">
        <v>153</v>
      </c>
      <c r="B162" s="155"/>
      <c r="C162" s="155"/>
      <c r="D162" s="155"/>
      <c r="E162" s="156"/>
      <c r="F162" s="157"/>
      <c r="G162" s="155"/>
      <c r="H162" s="156"/>
      <c r="I162" s="19" t="str">
        <f t="shared" si="17"/>
        <v/>
      </c>
      <c r="J162" s="19" t="str">
        <f t="shared" si="18"/>
        <v/>
      </c>
    </row>
    <row r="163" spans="1:10">
      <c r="A163" s="154">
        <v>154</v>
      </c>
      <c r="B163" s="155"/>
      <c r="C163" s="155"/>
      <c r="D163" s="155"/>
      <c r="E163" s="156"/>
      <c r="F163" s="157"/>
      <c r="G163" s="155"/>
      <c r="H163" s="156"/>
      <c r="I163" s="19" t="str">
        <f t="shared" si="17"/>
        <v/>
      </c>
      <c r="J163" s="19" t="str">
        <f t="shared" si="18"/>
        <v/>
      </c>
    </row>
    <row r="164" spans="1:10">
      <c r="A164" s="154">
        <v>155</v>
      </c>
      <c r="B164" s="155"/>
      <c r="C164" s="155"/>
      <c r="D164" s="155"/>
      <c r="E164" s="156"/>
      <c r="F164" s="157"/>
      <c r="G164" s="155"/>
      <c r="H164" s="156"/>
      <c r="I164" s="19" t="str">
        <f t="shared" si="17"/>
        <v/>
      </c>
      <c r="J164" s="19" t="str">
        <f t="shared" si="18"/>
        <v/>
      </c>
    </row>
    <row r="165" spans="1:10">
      <c r="A165" s="154">
        <v>156</v>
      </c>
      <c r="B165" s="155"/>
      <c r="C165" s="155"/>
      <c r="D165" s="155"/>
      <c r="E165" s="156"/>
      <c r="F165" s="157"/>
      <c r="G165" s="155"/>
      <c r="H165" s="156"/>
      <c r="I165" s="19" t="str">
        <f t="shared" si="17"/>
        <v/>
      </c>
      <c r="J165" s="19" t="str">
        <f t="shared" si="18"/>
        <v/>
      </c>
    </row>
    <row r="166" spans="1:10">
      <c r="A166" s="154">
        <v>157</v>
      </c>
      <c r="B166" s="155"/>
      <c r="C166" s="155"/>
      <c r="D166" s="155"/>
      <c r="E166" s="156"/>
      <c r="F166" s="157"/>
      <c r="G166" s="155"/>
      <c r="H166" s="156"/>
      <c r="I166" s="19" t="str">
        <f t="shared" si="17"/>
        <v/>
      </c>
      <c r="J166" s="19" t="str">
        <f t="shared" si="18"/>
        <v/>
      </c>
    </row>
    <row r="167" spans="1:10">
      <c r="A167" s="154">
        <v>158</v>
      </c>
      <c r="B167" s="155"/>
      <c r="C167" s="155"/>
      <c r="D167" s="155"/>
      <c r="E167" s="156"/>
      <c r="F167" s="157"/>
      <c r="G167" s="155"/>
      <c r="H167" s="156"/>
      <c r="I167" s="19" t="str">
        <f t="shared" si="17"/>
        <v/>
      </c>
      <c r="J167" s="19" t="str">
        <f t="shared" si="18"/>
        <v/>
      </c>
    </row>
    <row r="168" spans="1:10">
      <c r="A168" s="154">
        <v>159</v>
      </c>
      <c r="B168" s="155"/>
      <c r="C168" s="155"/>
      <c r="D168" s="155"/>
      <c r="E168" s="156"/>
      <c r="F168" s="157"/>
      <c r="G168" s="155"/>
      <c r="H168" s="156"/>
      <c r="I168" s="19" t="str">
        <f t="shared" si="17"/>
        <v/>
      </c>
      <c r="J168" s="19" t="str">
        <f t="shared" si="18"/>
        <v/>
      </c>
    </row>
    <row r="169" spans="1:10">
      <c r="A169" s="154">
        <v>160</v>
      </c>
      <c r="B169" s="155"/>
      <c r="C169" s="155"/>
      <c r="D169" s="155"/>
      <c r="E169" s="156"/>
      <c r="F169" s="157"/>
      <c r="G169" s="155"/>
      <c r="H169" s="156"/>
      <c r="I169" s="19" t="str">
        <f t="shared" si="17"/>
        <v/>
      </c>
      <c r="J169" s="19" t="str">
        <f t="shared" si="18"/>
        <v/>
      </c>
    </row>
    <row r="170" spans="1:10">
      <c r="A170" s="154">
        <v>161</v>
      </c>
      <c r="B170" s="155"/>
      <c r="C170" s="155"/>
      <c r="D170" s="155"/>
      <c r="E170" s="156"/>
      <c r="F170" s="157"/>
      <c r="G170" s="155"/>
      <c r="H170" s="156"/>
      <c r="I170" s="19" t="str">
        <f t="shared" si="17"/>
        <v/>
      </c>
      <c r="J170" s="19" t="str">
        <f t="shared" si="18"/>
        <v/>
      </c>
    </row>
    <row r="171" spans="1:10">
      <c r="A171" s="154">
        <v>162</v>
      </c>
      <c r="B171" s="155"/>
      <c r="C171" s="155"/>
      <c r="D171" s="155"/>
      <c r="E171" s="156"/>
      <c r="F171" s="157"/>
      <c r="G171" s="155"/>
      <c r="H171" s="156"/>
      <c r="I171" s="19" t="str">
        <f t="shared" si="17"/>
        <v/>
      </c>
      <c r="J171" s="19" t="str">
        <f t="shared" si="18"/>
        <v/>
      </c>
    </row>
    <row r="172" spans="1:10">
      <c r="A172" s="154">
        <v>163</v>
      </c>
      <c r="B172" s="155"/>
      <c r="C172" s="155"/>
      <c r="D172" s="155"/>
      <c r="E172" s="156"/>
      <c r="F172" s="157"/>
      <c r="G172" s="155"/>
      <c r="H172" s="156"/>
      <c r="I172" s="19" t="str">
        <f t="shared" si="17"/>
        <v/>
      </c>
      <c r="J172" s="19" t="str">
        <f t="shared" si="18"/>
        <v/>
      </c>
    </row>
    <row r="173" spans="1:10">
      <c r="A173" s="154">
        <v>164</v>
      </c>
      <c r="B173" s="155"/>
      <c r="C173" s="155"/>
      <c r="D173" s="155"/>
      <c r="E173" s="156"/>
      <c r="F173" s="157"/>
      <c r="G173" s="155"/>
      <c r="H173" s="156"/>
      <c r="I173" s="19" t="str">
        <f t="shared" si="17"/>
        <v/>
      </c>
      <c r="J173" s="19" t="str">
        <f t="shared" si="18"/>
        <v/>
      </c>
    </row>
    <row r="174" spans="1:10">
      <c r="A174" s="154">
        <v>165</v>
      </c>
      <c r="B174" s="155"/>
      <c r="C174" s="155"/>
      <c r="D174" s="155"/>
      <c r="E174" s="156"/>
      <c r="F174" s="157"/>
      <c r="G174" s="155"/>
      <c r="H174" s="156"/>
      <c r="I174" s="19" t="str">
        <f t="shared" si="17"/>
        <v/>
      </c>
      <c r="J174" s="19" t="str">
        <f t="shared" si="18"/>
        <v/>
      </c>
    </row>
    <row r="175" spans="1:10">
      <c r="A175" s="154">
        <v>166</v>
      </c>
      <c r="B175" s="155"/>
      <c r="C175" s="155"/>
      <c r="D175" s="155"/>
      <c r="E175" s="156"/>
      <c r="F175" s="157"/>
      <c r="G175" s="155"/>
      <c r="H175" s="156"/>
      <c r="I175" s="19" t="str">
        <f t="shared" si="17"/>
        <v/>
      </c>
      <c r="J175" s="19" t="str">
        <f t="shared" si="18"/>
        <v/>
      </c>
    </row>
    <row r="176" spans="1:10">
      <c r="A176" s="154">
        <v>167</v>
      </c>
      <c r="B176" s="155"/>
      <c r="C176" s="155"/>
      <c r="D176" s="155"/>
      <c r="E176" s="156"/>
      <c r="F176" s="157"/>
      <c r="G176" s="155"/>
      <c r="H176" s="156"/>
      <c r="I176" s="19" t="str">
        <f t="shared" si="17"/>
        <v/>
      </c>
      <c r="J176" s="19" t="str">
        <f t="shared" si="18"/>
        <v/>
      </c>
    </row>
    <row r="177" spans="1:10">
      <c r="A177" s="154">
        <v>168</v>
      </c>
      <c r="B177" s="155"/>
      <c r="C177" s="155"/>
      <c r="D177" s="155"/>
      <c r="E177" s="156"/>
      <c r="F177" s="157"/>
      <c r="G177" s="155"/>
      <c r="H177" s="156"/>
      <c r="I177" s="19" t="str">
        <f t="shared" si="17"/>
        <v/>
      </c>
      <c r="J177" s="19" t="str">
        <f t="shared" si="18"/>
        <v/>
      </c>
    </row>
    <row r="178" spans="1:10">
      <c r="A178" s="154">
        <v>169</v>
      </c>
      <c r="B178" s="155"/>
      <c r="C178" s="155"/>
      <c r="D178" s="155"/>
      <c r="E178" s="156"/>
      <c r="F178" s="157"/>
      <c r="G178" s="155"/>
      <c r="H178" s="156"/>
      <c r="I178" s="19" t="str">
        <f t="shared" si="17"/>
        <v/>
      </c>
      <c r="J178" s="19" t="str">
        <f t="shared" si="18"/>
        <v/>
      </c>
    </row>
    <row r="179" spans="1:10">
      <c r="A179" s="154">
        <v>170</v>
      </c>
      <c r="B179" s="155"/>
      <c r="C179" s="155"/>
      <c r="D179" s="155"/>
      <c r="E179" s="156"/>
      <c r="F179" s="157"/>
      <c r="G179" s="155"/>
      <c r="H179" s="156"/>
      <c r="I179" s="19" t="str">
        <f t="shared" si="17"/>
        <v/>
      </c>
      <c r="J179" s="19" t="str">
        <f t="shared" si="18"/>
        <v/>
      </c>
    </row>
    <row r="180" spans="1:10">
      <c r="A180" s="154">
        <v>171</v>
      </c>
      <c r="B180" s="155"/>
      <c r="C180" s="155"/>
      <c r="D180" s="155"/>
      <c r="E180" s="156"/>
      <c r="F180" s="157"/>
      <c r="G180" s="155"/>
      <c r="H180" s="156"/>
      <c r="I180" s="19" t="str">
        <f t="shared" si="17"/>
        <v/>
      </c>
      <c r="J180" s="19" t="str">
        <f t="shared" si="18"/>
        <v/>
      </c>
    </row>
    <row r="181" spans="1:10">
      <c r="A181" s="154">
        <v>172</v>
      </c>
      <c r="B181" s="155"/>
      <c r="C181" s="155"/>
      <c r="D181" s="155"/>
      <c r="E181" s="156"/>
      <c r="F181" s="157"/>
      <c r="G181" s="155"/>
      <c r="H181" s="156"/>
      <c r="I181" s="19" t="str">
        <f t="shared" si="17"/>
        <v/>
      </c>
      <c r="J181" s="19" t="str">
        <f t="shared" si="18"/>
        <v/>
      </c>
    </row>
    <row r="182" spans="1:10">
      <c r="A182" s="154">
        <v>173</v>
      </c>
      <c r="B182" s="155"/>
      <c r="C182" s="155"/>
      <c r="D182" s="155"/>
      <c r="E182" s="156"/>
      <c r="F182" s="157"/>
      <c r="G182" s="155"/>
      <c r="H182" s="156"/>
      <c r="I182" s="19" t="str">
        <f t="shared" si="17"/>
        <v/>
      </c>
      <c r="J182" s="19" t="str">
        <f t="shared" si="18"/>
        <v/>
      </c>
    </row>
    <row r="183" spans="1:10">
      <c r="A183" s="154">
        <v>174</v>
      </c>
      <c r="B183" s="155"/>
      <c r="C183" s="155"/>
      <c r="D183" s="155"/>
      <c r="E183" s="156"/>
      <c r="F183" s="157"/>
      <c r="G183" s="155"/>
      <c r="H183" s="156"/>
      <c r="I183" s="19" t="str">
        <f t="shared" si="17"/>
        <v/>
      </c>
      <c r="J183" s="19" t="str">
        <f t="shared" si="18"/>
        <v/>
      </c>
    </row>
    <row r="184" spans="1:10">
      <c r="A184" s="154">
        <v>175</v>
      </c>
      <c r="B184" s="155"/>
      <c r="C184" s="155"/>
      <c r="D184" s="155"/>
      <c r="E184" s="156"/>
      <c r="F184" s="157"/>
      <c r="G184" s="155"/>
      <c r="H184" s="156"/>
      <c r="I184" s="19" t="str">
        <f t="shared" si="17"/>
        <v/>
      </c>
      <c r="J184" s="19" t="str">
        <f t="shared" si="18"/>
        <v/>
      </c>
    </row>
    <row r="185" spans="1:10">
      <c r="A185" s="154">
        <v>176</v>
      </c>
      <c r="B185" s="155"/>
      <c r="C185" s="155"/>
      <c r="D185" s="155"/>
      <c r="E185" s="156"/>
      <c r="F185" s="157"/>
      <c r="G185" s="155"/>
      <c r="H185" s="156"/>
      <c r="I185" s="19" t="str">
        <f t="shared" si="17"/>
        <v/>
      </c>
      <c r="J185" s="19" t="str">
        <f t="shared" si="18"/>
        <v/>
      </c>
    </row>
    <row r="186" spans="1:10">
      <c r="A186" s="154">
        <v>177</v>
      </c>
      <c r="B186" s="155"/>
      <c r="C186" s="155"/>
      <c r="D186" s="155"/>
      <c r="E186" s="156"/>
      <c r="F186" s="157"/>
      <c r="G186" s="155"/>
      <c r="H186" s="156"/>
      <c r="I186" s="19" t="str">
        <f t="shared" si="17"/>
        <v/>
      </c>
      <c r="J186" s="19" t="str">
        <f t="shared" si="18"/>
        <v/>
      </c>
    </row>
    <row r="187" spans="1:10">
      <c r="A187" s="154">
        <v>178</v>
      </c>
      <c r="B187" s="155"/>
      <c r="C187" s="155"/>
      <c r="D187" s="155"/>
      <c r="E187" s="156"/>
      <c r="F187" s="157"/>
      <c r="G187" s="155"/>
      <c r="H187" s="156"/>
      <c r="I187" s="19" t="str">
        <f t="shared" si="17"/>
        <v/>
      </c>
      <c r="J187" s="19" t="str">
        <f t="shared" si="18"/>
        <v/>
      </c>
    </row>
    <row r="188" spans="1:10">
      <c r="A188" s="154">
        <v>179</v>
      </c>
      <c r="B188" s="155"/>
      <c r="C188" s="155"/>
      <c r="D188" s="155"/>
      <c r="E188" s="156"/>
      <c r="F188" s="157"/>
      <c r="G188" s="155"/>
      <c r="H188" s="156"/>
      <c r="I188" s="19" t="str">
        <f t="shared" si="17"/>
        <v/>
      </c>
      <c r="J188" s="19" t="str">
        <f t="shared" si="18"/>
        <v/>
      </c>
    </row>
    <row r="189" spans="1:10">
      <c r="A189" s="154">
        <v>180</v>
      </c>
      <c r="B189" s="155"/>
      <c r="C189" s="155"/>
      <c r="D189" s="155"/>
      <c r="E189" s="156"/>
      <c r="F189" s="157"/>
      <c r="G189" s="155"/>
      <c r="H189" s="156"/>
      <c r="I189" s="19" t="str">
        <f t="shared" si="17"/>
        <v/>
      </c>
      <c r="J189" s="19" t="str">
        <f t="shared" si="18"/>
        <v/>
      </c>
    </row>
    <row r="190" spans="1:10">
      <c r="A190" s="154">
        <v>181</v>
      </c>
      <c r="B190" s="155"/>
      <c r="C190" s="155"/>
      <c r="D190" s="155"/>
      <c r="E190" s="156"/>
      <c r="F190" s="157"/>
      <c r="G190" s="155"/>
      <c r="H190" s="156"/>
      <c r="I190" s="19" t="str">
        <f t="shared" si="17"/>
        <v/>
      </c>
      <c r="J190" s="19" t="str">
        <f t="shared" si="18"/>
        <v/>
      </c>
    </row>
    <row r="191" spans="1:10">
      <c r="A191" s="154">
        <v>182</v>
      </c>
      <c r="B191" s="155"/>
      <c r="C191" s="155"/>
      <c r="D191" s="155"/>
      <c r="E191" s="156"/>
      <c r="F191" s="157"/>
      <c r="G191" s="155"/>
      <c r="H191" s="156"/>
      <c r="I191" s="19" t="str">
        <f t="shared" si="17"/>
        <v/>
      </c>
      <c r="J191" s="19" t="str">
        <f t="shared" si="18"/>
        <v/>
      </c>
    </row>
    <row r="192" spans="1:10">
      <c r="A192" s="154">
        <v>183</v>
      </c>
      <c r="B192" s="155"/>
      <c r="C192" s="155"/>
      <c r="D192" s="155"/>
      <c r="E192" s="156"/>
      <c r="F192" s="157"/>
      <c r="G192" s="155"/>
      <c r="H192" s="156"/>
      <c r="I192" s="19" t="str">
        <f t="shared" si="17"/>
        <v/>
      </c>
      <c r="J192" s="19" t="str">
        <f t="shared" si="18"/>
        <v/>
      </c>
    </row>
    <row r="193" spans="1:10">
      <c r="A193" s="154">
        <v>184</v>
      </c>
      <c r="B193" s="155"/>
      <c r="C193" s="155"/>
      <c r="D193" s="155"/>
      <c r="E193" s="156"/>
      <c r="F193" s="157"/>
      <c r="G193" s="155"/>
      <c r="H193" s="156"/>
      <c r="I193" s="19" t="str">
        <f t="shared" si="17"/>
        <v/>
      </c>
      <c r="J193" s="19" t="str">
        <f t="shared" si="18"/>
        <v/>
      </c>
    </row>
    <row r="194" spans="1:10">
      <c r="A194" s="154">
        <v>185</v>
      </c>
      <c r="B194" s="155"/>
      <c r="C194" s="155"/>
      <c r="D194" s="155"/>
      <c r="E194" s="156"/>
      <c r="F194" s="157"/>
      <c r="G194" s="155"/>
      <c r="H194" s="156"/>
      <c r="I194" s="19" t="str">
        <f t="shared" si="17"/>
        <v/>
      </c>
      <c r="J194" s="19" t="str">
        <f t="shared" si="18"/>
        <v/>
      </c>
    </row>
    <row r="195" spans="1:10">
      <c r="A195" s="154">
        <v>186</v>
      </c>
      <c r="B195" s="155"/>
      <c r="C195" s="155"/>
      <c r="D195" s="155"/>
      <c r="E195" s="156"/>
      <c r="F195" s="157"/>
      <c r="G195" s="155"/>
      <c r="H195" s="156"/>
      <c r="I195" s="19" t="str">
        <f t="shared" si="17"/>
        <v/>
      </c>
      <c r="J195" s="19" t="str">
        <f t="shared" si="18"/>
        <v/>
      </c>
    </row>
    <row r="196" spans="1:10">
      <c r="A196" s="154">
        <v>187</v>
      </c>
      <c r="B196" s="155"/>
      <c r="C196" s="155"/>
      <c r="D196" s="155"/>
      <c r="E196" s="156"/>
      <c r="F196" s="157"/>
      <c r="G196" s="155"/>
      <c r="H196" s="156"/>
      <c r="I196" s="19" t="str">
        <f t="shared" si="17"/>
        <v/>
      </c>
      <c r="J196" s="19" t="str">
        <f t="shared" si="18"/>
        <v/>
      </c>
    </row>
    <row r="197" spans="1:10">
      <c r="A197" s="154">
        <v>188</v>
      </c>
      <c r="B197" s="155"/>
      <c r="C197" s="155"/>
      <c r="D197" s="155"/>
      <c r="E197" s="156"/>
      <c r="F197" s="157"/>
      <c r="G197" s="155"/>
      <c r="H197" s="156"/>
      <c r="I197" s="19" t="str">
        <f t="shared" si="17"/>
        <v/>
      </c>
      <c r="J197" s="19" t="str">
        <f t="shared" si="18"/>
        <v/>
      </c>
    </row>
    <row r="198" spans="1:10">
      <c r="A198" s="154">
        <v>189</v>
      </c>
      <c r="B198" s="155"/>
      <c r="C198" s="155"/>
      <c r="D198" s="155"/>
      <c r="E198" s="156"/>
      <c r="F198" s="157"/>
      <c r="G198" s="155"/>
      <c r="H198" s="156"/>
      <c r="I198" s="19" t="str">
        <f t="shared" si="17"/>
        <v/>
      </c>
      <c r="J198" s="19" t="str">
        <f t="shared" si="18"/>
        <v/>
      </c>
    </row>
    <row r="199" spans="1:10">
      <c r="A199" s="154">
        <v>190</v>
      </c>
      <c r="B199" s="155"/>
      <c r="C199" s="155"/>
      <c r="D199" s="155"/>
      <c r="E199" s="156"/>
      <c r="F199" s="157"/>
      <c r="G199" s="155"/>
      <c r="H199" s="156"/>
      <c r="I199" s="19" t="str">
        <f t="shared" si="17"/>
        <v/>
      </c>
      <c r="J199" s="19" t="str">
        <f t="shared" si="18"/>
        <v/>
      </c>
    </row>
    <row r="200" spans="1:10">
      <c r="A200" s="154">
        <v>191</v>
      </c>
      <c r="B200" s="155"/>
      <c r="C200" s="155"/>
      <c r="D200" s="155"/>
      <c r="E200" s="156"/>
      <c r="F200" s="157"/>
      <c r="G200" s="155"/>
      <c r="H200" s="156"/>
      <c r="I200" s="19" t="str">
        <f t="shared" si="17"/>
        <v/>
      </c>
      <c r="J200" s="19" t="str">
        <f t="shared" si="18"/>
        <v/>
      </c>
    </row>
    <row r="201" spans="1:10">
      <c r="A201" s="154">
        <v>192</v>
      </c>
      <c r="B201" s="155"/>
      <c r="C201" s="155"/>
      <c r="D201" s="155"/>
      <c r="E201" s="156"/>
      <c r="F201" s="157"/>
      <c r="G201" s="155"/>
      <c r="H201" s="156"/>
      <c r="I201" s="19" t="str">
        <f t="shared" si="17"/>
        <v/>
      </c>
      <c r="J201" s="19" t="str">
        <f t="shared" si="18"/>
        <v/>
      </c>
    </row>
    <row r="202" spans="1:10">
      <c r="A202" s="154">
        <v>193</v>
      </c>
      <c r="B202" s="155"/>
      <c r="C202" s="155"/>
      <c r="D202" s="155"/>
      <c r="E202" s="156"/>
      <c r="F202" s="157"/>
      <c r="G202" s="155"/>
      <c r="H202" s="156"/>
      <c r="I202" s="19" t="str">
        <f t="shared" ref="I202:I259" si="19">IF(OR($B202="",$C202="",$D202="",$E202="",$F202&lt;an_initial,$F202&gt;an_final,$O202=FALSE),"",IF($H202="",CS_STR_B2*$G202/P202,CS_STR_B2*$H202))</f>
        <v/>
      </c>
      <c r="J202" s="19" t="str">
        <f t="shared" ref="J202:J259" si="20">IF(OR($B202="",$C202="",$D202="",$E202="",$F202="",$F202&gt;an_final,$O202=FALSE),"",IF($H202="",CS_STR_B2*$G202/P202,CS_STR_B2*$H202))</f>
        <v/>
      </c>
    </row>
    <row r="203" spans="1:10">
      <c r="A203" s="154">
        <v>194</v>
      </c>
      <c r="B203" s="155"/>
      <c r="C203" s="155"/>
      <c r="D203" s="155"/>
      <c r="E203" s="156"/>
      <c r="F203" s="157"/>
      <c r="G203" s="155"/>
      <c r="H203" s="156"/>
      <c r="I203" s="19" t="str">
        <f t="shared" si="19"/>
        <v/>
      </c>
      <c r="J203" s="19" t="str">
        <f t="shared" si="20"/>
        <v/>
      </c>
    </row>
    <row r="204" spans="1:10">
      <c r="A204" s="154">
        <v>195</v>
      </c>
      <c r="B204" s="155"/>
      <c r="C204" s="155"/>
      <c r="D204" s="155"/>
      <c r="E204" s="156"/>
      <c r="F204" s="157"/>
      <c r="G204" s="155"/>
      <c r="H204" s="156"/>
      <c r="I204" s="19" t="str">
        <f t="shared" si="19"/>
        <v/>
      </c>
      <c r="J204" s="19" t="str">
        <f t="shared" si="20"/>
        <v/>
      </c>
    </row>
    <row r="205" spans="1:10">
      <c r="A205" s="154">
        <v>196</v>
      </c>
      <c r="B205" s="155"/>
      <c r="C205" s="155"/>
      <c r="D205" s="155"/>
      <c r="E205" s="156"/>
      <c r="F205" s="157"/>
      <c r="G205" s="155"/>
      <c r="H205" s="156"/>
      <c r="I205" s="19" t="str">
        <f t="shared" si="19"/>
        <v/>
      </c>
      <c r="J205" s="19" t="str">
        <f t="shared" si="20"/>
        <v/>
      </c>
    </row>
    <row r="206" spans="1:10">
      <c r="A206" s="154">
        <v>197</v>
      </c>
      <c r="B206" s="155"/>
      <c r="C206" s="155"/>
      <c r="D206" s="155"/>
      <c r="E206" s="156"/>
      <c r="F206" s="157"/>
      <c r="G206" s="155"/>
      <c r="H206" s="156"/>
      <c r="I206" s="19" t="str">
        <f t="shared" si="19"/>
        <v/>
      </c>
      <c r="J206" s="19" t="str">
        <f t="shared" si="20"/>
        <v/>
      </c>
    </row>
    <row r="207" spans="1:10">
      <c r="A207" s="154">
        <v>198</v>
      </c>
      <c r="B207" s="155"/>
      <c r="C207" s="155"/>
      <c r="D207" s="155"/>
      <c r="E207" s="156"/>
      <c r="F207" s="157"/>
      <c r="G207" s="155"/>
      <c r="H207" s="156"/>
      <c r="I207" s="19" t="str">
        <f t="shared" si="19"/>
        <v/>
      </c>
      <c r="J207" s="19" t="str">
        <f t="shared" si="20"/>
        <v/>
      </c>
    </row>
    <row r="208" spans="1:10">
      <c r="A208" s="154">
        <v>199</v>
      </c>
      <c r="B208" s="155"/>
      <c r="C208" s="155"/>
      <c r="D208" s="155"/>
      <c r="E208" s="156"/>
      <c r="F208" s="157"/>
      <c r="G208" s="155"/>
      <c r="H208" s="156"/>
      <c r="I208" s="19" t="str">
        <f t="shared" si="19"/>
        <v/>
      </c>
      <c r="J208" s="19" t="str">
        <f t="shared" si="20"/>
        <v/>
      </c>
    </row>
    <row r="209" spans="1:10">
      <c r="A209" s="154">
        <v>200</v>
      </c>
      <c r="B209" s="155"/>
      <c r="C209" s="155"/>
      <c r="D209" s="155"/>
      <c r="E209" s="156"/>
      <c r="F209" s="157"/>
      <c r="G209" s="155"/>
      <c r="H209" s="156"/>
      <c r="I209" s="19" t="str">
        <f t="shared" si="19"/>
        <v/>
      </c>
      <c r="J209" s="19" t="str">
        <f t="shared" si="20"/>
        <v/>
      </c>
    </row>
    <row r="210" spans="1:10">
      <c r="A210" s="154">
        <v>201</v>
      </c>
      <c r="B210" s="155"/>
      <c r="C210" s="155"/>
      <c r="D210" s="155"/>
      <c r="E210" s="156"/>
      <c r="F210" s="157"/>
      <c r="G210" s="155"/>
      <c r="H210" s="156"/>
      <c r="I210" s="19" t="str">
        <f t="shared" si="19"/>
        <v/>
      </c>
      <c r="J210" s="19" t="str">
        <f t="shared" si="20"/>
        <v/>
      </c>
    </row>
    <row r="211" spans="1:10">
      <c r="A211" s="154">
        <v>202</v>
      </c>
      <c r="B211" s="155"/>
      <c r="C211" s="155"/>
      <c r="D211" s="155"/>
      <c r="E211" s="156"/>
      <c r="F211" s="157"/>
      <c r="G211" s="155"/>
      <c r="H211" s="156"/>
      <c r="I211" s="19" t="str">
        <f t="shared" si="19"/>
        <v/>
      </c>
      <c r="J211" s="19" t="str">
        <f t="shared" si="20"/>
        <v/>
      </c>
    </row>
    <row r="212" spans="1:10">
      <c r="A212" s="154">
        <v>203</v>
      </c>
      <c r="B212" s="155"/>
      <c r="C212" s="155"/>
      <c r="D212" s="155"/>
      <c r="E212" s="156"/>
      <c r="F212" s="157"/>
      <c r="G212" s="155"/>
      <c r="H212" s="156"/>
      <c r="I212" s="19" t="str">
        <f t="shared" si="19"/>
        <v/>
      </c>
      <c r="J212" s="19" t="str">
        <f t="shared" si="20"/>
        <v/>
      </c>
    </row>
    <row r="213" spans="1:10">
      <c r="A213" s="154">
        <v>204</v>
      </c>
      <c r="B213" s="155"/>
      <c r="C213" s="155"/>
      <c r="D213" s="155"/>
      <c r="E213" s="156"/>
      <c r="F213" s="157"/>
      <c r="G213" s="155"/>
      <c r="H213" s="156"/>
      <c r="I213" s="19" t="str">
        <f t="shared" si="19"/>
        <v/>
      </c>
      <c r="J213" s="19" t="str">
        <f t="shared" si="20"/>
        <v/>
      </c>
    </row>
    <row r="214" spans="1:10">
      <c r="A214" s="154">
        <v>205</v>
      </c>
      <c r="B214" s="155"/>
      <c r="C214" s="155"/>
      <c r="D214" s="155"/>
      <c r="E214" s="156"/>
      <c r="F214" s="157"/>
      <c r="G214" s="155"/>
      <c r="H214" s="156"/>
      <c r="I214" s="19" t="str">
        <f t="shared" si="19"/>
        <v/>
      </c>
      <c r="J214" s="19" t="str">
        <f t="shared" si="20"/>
        <v/>
      </c>
    </row>
    <row r="215" spans="1:10">
      <c r="A215" s="154">
        <v>206</v>
      </c>
      <c r="B215" s="155"/>
      <c r="C215" s="155"/>
      <c r="D215" s="155"/>
      <c r="E215" s="156"/>
      <c r="F215" s="157"/>
      <c r="G215" s="155"/>
      <c r="H215" s="156"/>
      <c r="I215" s="19" t="str">
        <f t="shared" si="19"/>
        <v/>
      </c>
      <c r="J215" s="19" t="str">
        <f t="shared" si="20"/>
        <v/>
      </c>
    </row>
    <row r="216" spans="1:10">
      <c r="A216" s="154">
        <v>207</v>
      </c>
      <c r="B216" s="155"/>
      <c r="C216" s="155"/>
      <c r="D216" s="155"/>
      <c r="E216" s="156"/>
      <c r="F216" s="157"/>
      <c r="G216" s="155"/>
      <c r="H216" s="156"/>
      <c r="I216" s="19" t="str">
        <f t="shared" si="19"/>
        <v/>
      </c>
      <c r="J216" s="19" t="str">
        <f t="shared" si="20"/>
        <v/>
      </c>
    </row>
    <row r="217" spans="1:10">
      <c r="A217" s="154">
        <v>208</v>
      </c>
      <c r="B217" s="155"/>
      <c r="C217" s="155"/>
      <c r="D217" s="155"/>
      <c r="E217" s="156"/>
      <c r="F217" s="157"/>
      <c r="G217" s="155"/>
      <c r="H217" s="156"/>
      <c r="I217" s="19" t="str">
        <f t="shared" si="19"/>
        <v/>
      </c>
      <c r="J217" s="19" t="str">
        <f t="shared" si="20"/>
        <v/>
      </c>
    </row>
    <row r="218" spans="1:10">
      <c r="A218" s="154">
        <v>209</v>
      </c>
      <c r="B218" s="155"/>
      <c r="C218" s="155"/>
      <c r="D218" s="155"/>
      <c r="E218" s="156"/>
      <c r="F218" s="157"/>
      <c r="G218" s="155"/>
      <c r="H218" s="156"/>
      <c r="I218" s="19" t="str">
        <f t="shared" si="19"/>
        <v/>
      </c>
      <c r="J218" s="19" t="str">
        <f t="shared" si="20"/>
        <v/>
      </c>
    </row>
    <row r="219" spans="1:10">
      <c r="A219" s="154">
        <v>210</v>
      </c>
      <c r="B219" s="155"/>
      <c r="C219" s="155"/>
      <c r="D219" s="155"/>
      <c r="E219" s="156"/>
      <c r="F219" s="157"/>
      <c r="G219" s="155"/>
      <c r="H219" s="156"/>
      <c r="I219" s="19" t="str">
        <f t="shared" si="19"/>
        <v/>
      </c>
      <c r="J219" s="19" t="str">
        <f t="shared" si="20"/>
        <v/>
      </c>
    </row>
    <row r="220" spans="1:10">
      <c r="A220" s="154">
        <v>211</v>
      </c>
      <c r="B220" s="155"/>
      <c r="C220" s="155"/>
      <c r="D220" s="155"/>
      <c r="E220" s="156"/>
      <c r="F220" s="157"/>
      <c r="G220" s="155"/>
      <c r="H220" s="156"/>
      <c r="I220" s="19" t="str">
        <f t="shared" si="19"/>
        <v/>
      </c>
      <c r="J220" s="19" t="str">
        <f t="shared" si="20"/>
        <v/>
      </c>
    </row>
    <row r="221" spans="1:10">
      <c r="A221" s="154">
        <v>212</v>
      </c>
      <c r="B221" s="155"/>
      <c r="C221" s="155"/>
      <c r="D221" s="155"/>
      <c r="E221" s="156"/>
      <c r="F221" s="157"/>
      <c r="G221" s="155"/>
      <c r="H221" s="156"/>
      <c r="I221" s="19" t="str">
        <f t="shared" si="19"/>
        <v/>
      </c>
      <c r="J221" s="19" t="str">
        <f t="shared" si="20"/>
        <v/>
      </c>
    </row>
    <row r="222" spans="1:10">
      <c r="A222" s="154">
        <v>213</v>
      </c>
      <c r="B222" s="155"/>
      <c r="C222" s="155"/>
      <c r="D222" s="155"/>
      <c r="E222" s="156"/>
      <c r="F222" s="157"/>
      <c r="G222" s="155"/>
      <c r="H222" s="156"/>
      <c r="I222" s="19" t="str">
        <f t="shared" si="19"/>
        <v/>
      </c>
      <c r="J222" s="19" t="str">
        <f t="shared" si="20"/>
        <v/>
      </c>
    </row>
    <row r="223" spans="1:10">
      <c r="A223" s="154">
        <v>214</v>
      </c>
      <c r="B223" s="155"/>
      <c r="C223" s="155"/>
      <c r="D223" s="155"/>
      <c r="E223" s="156"/>
      <c r="F223" s="157"/>
      <c r="G223" s="155"/>
      <c r="H223" s="156"/>
      <c r="I223" s="19" t="str">
        <f t="shared" si="19"/>
        <v/>
      </c>
      <c r="J223" s="19" t="str">
        <f t="shared" si="20"/>
        <v/>
      </c>
    </row>
    <row r="224" spans="1:10">
      <c r="A224" s="154">
        <v>215</v>
      </c>
      <c r="B224" s="155"/>
      <c r="C224" s="155"/>
      <c r="D224" s="155"/>
      <c r="E224" s="156"/>
      <c r="F224" s="157"/>
      <c r="G224" s="155"/>
      <c r="H224" s="156"/>
      <c r="I224" s="19" t="str">
        <f t="shared" si="19"/>
        <v/>
      </c>
      <c r="J224" s="19" t="str">
        <f t="shared" si="20"/>
        <v/>
      </c>
    </row>
    <row r="225" spans="1:10">
      <c r="A225" s="154">
        <v>216</v>
      </c>
      <c r="B225" s="155"/>
      <c r="C225" s="155"/>
      <c r="D225" s="155"/>
      <c r="E225" s="156"/>
      <c r="F225" s="157"/>
      <c r="G225" s="155"/>
      <c r="H225" s="156"/>
      <c r="I225" s="19" t="str">
        <f t="shared" si="19"/>
        <v/>
      </c>
      <c r="J225" s="19" t="str">
        <f t="shared" si="20"/>
        <v/>
      </c>
    </row>
    <row r="226" spans="1:10">
      <c r="A226" s="154">
        <v>217</v>
      </c>
      <c r="B226" s="155"/>
      <c r="C226" s="155"/>
      <c r="D226" s="155"/>
      <c r="E226" s="156"/>
      <c r="F226" s="157"/>
      <c r="G226" s="155"/>
      <c r="H226" s="156"/>
      <c r="I226" s="19" t="str">
        <f t="shared" si="19"/>
        <v/>
      </c>
      <c r="J226" s="19" t="str">
        <f t="shared" si="20"/>
        <v/>
      </c>
    </row>
    <row r="227" spans="1:10">
      <c r="A227" s="154">
        <v>218</v>
      </c>
      <c r="B227" s="155"/>
      <c r="C227" s="155"/>
      <c r="D227" s="155"/>
      <c r="E227" s="156"/>
      <c r="F227" s="157"/>
      <c r="G227" s="155"/>
      <c r="H227" s="156"/>
      <c r="I227" s="19" t="str">
        <f t="shared" si="19"/>
        <v/>
      </c>
      <c r="J227" s="19" t="str">
        <f t="shared" si="20"/>
        <v/>
      </c>
    </row>
    <row r="228" spans="1:10">
      <c r="A228" s="154">
        <v>219</v>
      </c>
      <c r="B228" s="155"/>
      <c r="C228" s="155"/>
      <c r="D228" s="155"/>
      <c r="E228" s="156"/>
      <c r="F228" s="157"/>
      <c r="G228" s="155"/>
      <c r="H228" s="156"/>
      <c r="I228" s="19" t="str">
        <f t="shared" si="19"/>
        <v/>
      </c>
      <c r="J228" s="19" t="str">
        <f t="shared" si="20"/>
        <v/>
      </c>
    </row>
    <row r="229" spans="1:10">
      <c r="A229" s="154">
        <v>220</v>
      </c>
      <c r="B229" s="155"/>
      <c r="C229" s="155"/>
      <c r="D229" s="155"/>
      <c r="E229" s="156"/>
      <c r="F229" s="157"/>
      <c r="G229" s="155"/>
      <c r="H229" s="156"/>
      <c r="I229" s="19" t="str">
        <f t="shared" si="19"/>
        <v/>
      </c>
      <c r="J229" s="19" t="str">
        <f t="shared" si="20"/>
        <v/>
      </c>
    </row>
    <row r="230" spans="1:10">
      <c r="A230" s="154">
        <v>221</v>
      </c>
      <c r="B230" s="155"/>
      <c r="C230" s="155"/>
      <c r="D230" s="155"/>
      <c r="E230" s="156"/>
      <c r="F230" s="157"/>
      <c r="G230" s="155"/>
      <c r="H230" s="156"/>
      <c r="I230" s="19" t="str">
        <f t="shared" si="19"/>
        <v/>
      </c>
      <c r="J230" s="19" t="str">
        <f t="shared" si="20"/>
        <v/>
      </c>
    </row>
    <row r="231" spans="1:10">
      <c r="A231" s="154">
        <v>222</v>
      </c>
      <c r="B231" s="155"/>
      <c r="C231" s="155"/>
      <c r="D231" s="155"/>
      <c r="E231" s="156"/>
      <c r="F231" s="157"/>
      <c r="G231" s="155"/>
      <c r="H231" s="156"/>
      <c r="I231" s="19" t="str">
        <f t="shared" si="19"/>
        <v/>
      </c>
      <c r="J231" s="19" t="str">
        <f t="shared" si="20"/>
        <v/>
      </c>
    </row>
    <row r="232" spans="1:10">
      <c r="A232" s="154">
        <v>223</v>
      </c>
      <c r="B232" s="155"/>
      <c r="C232" s="155"/>
      <c r="D232" s="155"/>
      <c r="E232" s="156"/>
      <c r="F232" s="157"/>
      <c r="G232" s="155"/>
      <c r="H232" s="156"/>
      <c r="I232" s="19" t="str">
        <f t="shared" si="19"/>
        <v/>
      </c>
      <c r="J232" s="19" t="str">
        <f t="shared" si="20"/>
        <v/>
      </c>
    </row>
    <row r="233" spans="1:10">
      <c r="A233" s="154">
        <v>224</v>
      </c>
      <c r="B233" s="155"/>
      <c r="C233" s="155"/>
      <c r="D233" s="155"/>
      <c r="E233" s="156"/>
      <c r="F233" s="157"/>
      <c r="G233" s="155"/>
      <c r="H233" s="156"/>
      <c r="I233" s="19" t="str">
        <f t="shared" si="19"/>
        <v/>
      </c>
      <c r="J233" s="19" t="str">
        <f t="shared" si="20"/>
        <v/>
      </c>
    </row>
    <row r="234" spans="1:10">
      <c r="A234" s="154">
        <v>225</v>
      </c>
      <c r="B234" s="155"/>
      <c r="C234" s="155"/>
      <c r="D234" s="155"/>
      <c r="E234" s="156"/>
      <c r="F234" s="157"/>
      <c r="G234" s="155"/>
      <c r="H234" s="156"/>
      <c r="I234" s="19" t="str">
        <f t="shared" si="19"/>
        <v/>
      </c>
      <c r="J234" s="19" t="str">
        <f t="shared" si="20"/>
        <v/>
      </c>
    </row>
    <row r="235" spans="1:10">
      <c r="A235" s="154">
        <v>226</v>
      </c>
      <c r="B235" s="155"/>
      <c r="C235" s="155"/>
      <c r="D235" s="155"/>
      <c r="E235" s="156"/>
      <c r="F235" s="157"/>
      <c r="G235" s="155"/>
      <c r="H235" s="156"/>
      <c r="I235" s="19" t="str">
        <f t="shared" si="19"/>
        <v/>
      </c>
      <c r="J235" s="19" t="str">
        <f t="shared" si="20"/>
        <v/>
      </c>
    </row>
    <row r="236" spans="1:10">
      <c r="A236" s="154">
        <v>227</v>
      </c>
      <c r="B236" s="155"/>
      <c r="C236" s="155"/>
      <c r="D236" s="155"/>
      <c r="E236" s="156"/>
      <c r="F236" s="157"/>
      <c r="G236" s="155"/>
      <c r="H236" s="156"/>
      <c r="I236" s="19" t="str">
        <f t="shared" si="19"/>
        <v/>
      </c>
      <c r="J236" s="19" t="str">
        <f t="shared" si="20"/>
        <v/>
      </c>
    </row>
    <row r="237" spans="1:10">
      <c r="A237" s="154">
        <v>228</v>
      </c>
      <c r="B237" s="155"/>
      <c r="C237" s="155"/>
      <c r="D237" s="155"/>
      <c r="E237" s="156"/>
      <c r="F237" s="157"/>
      <c r="G237" s="155"/>
      <c r="H237" s="156"/>
      <c r="I237" s="19" t="str">
        <f t="shared" si="19"/>
        <v/>
      </c>
      <c r="J237" s="19" t="str">
        <f t="shared" si="20"/>
        <v/>
      </c>
    </row>
    <row r="238" spans="1:10">
      <c r="A238" s="154">
        <v>229</v>
      </c>
      <c r="B238" s="155"/>
      <c r="C238" s="155"/>
      <c r="D238" s="155"/>
      <c r="E238" s="156"/>
      <c r="F238" s="157"/>
      <c r="G238" s="155"/>
      <c r="H238" s="156"/>
      <c r="I238" s="19" t="str">
        <f t="shared" si="19"/>
        <v/>
      </c>
      <c r="J238" s="19" t="str">
        <f t="shared" si="20"/>
        <v/>
      </c>
    </row>
    <row r="239" spans="1:10">
      <c r="A239" s="154">
        <v>230</v>
      </c>
      <c r="B239" s="155"/>
      <c r="C239" s="155"/>
      <c r="D239" s="155"/>
      <c r="E239" s="156"/>
      <c r="F239" s="157"/>
      <c r="G239" s="155"/>
      <c r="H239" s="156"/>
      <c r="I239" s="19" t="str">
        <f t="shared" si="19"/>
        <v/>
      </c>
      <c r="J239" s="19" t="str">
        <f t="shared" si="20"/>
        <v/>
      </c>
    </row>
    <row r="240" spans="1:10">
      <c r="A240" s="154">
        <v>231</v>
      </c>
      <c r="B240" s="155"/>
      <c r="C240" s="155"/>
      <c r="D240" s="155"/>
      <c r="E240" s="156"/>
      <c r="F240" s="157"/>
      <c r="G240" s="155"/>
      <c r="H240" s="156"/>
      <c r="I240" s="19" t="str">
        <f t="shared" si="19"/>
        <v/>
      </c>
      <c r="J240" s="19" t="str">
        <f t="shared" si="20"/>
        <v/>
      </c>
    </row>
    <row r="241" spans="1:10">
      <c r="A241" s="154">
        <v>232</v>
      </c>
      <c r="B241" s="155"/>
      <c r="C241" s="155"/>
      <c r="D241" s="155"/>
      <c r="E241" s="156"/>
      <c r="F241" s="157"/>
      <c r="G241" s="155"/>
      <c r="H241" s="156"/>
      <c r="I241" s="19" t="str">
        <f t="shared" si="19"/>
        <v/>
      </c>
      <c r="J241" s="19" t="str">
        <f t="shared" si="20"/>
        <v/>
      </c>
    </row>
    <row r="242" spans="1:10">
      <c r="A242" s="154">
        <v>233</v>
      </c>
      <c r="B242" s="155"/>
      <c r="C242" s="155"/>
      <c r="D242" s="155"/>
      <c r="E242" s="156"/>
      <c r="F242" s="157"/>
      <c r="G242" s="155"/>
      <c r="H242" s="156"/>
      <c r="I242" s="19" t="str">
        <f t="shared" si="19"/>
        <v/>
      </c>
      <c r="J242" s="19" t="str">
        <f t="shared" si="20"/>
        <v/>
      </c>
    </row>
    <row r="243" spans="1:10">
      <c r="A243" s="154">
        <v>234</v>
      </c>
      <c r="B243" s="155"/>
      <c r="C243" s="155"/>
      <c r="D243" s="155"/>
      <c r="E243" s="156"/>
      <c r="F243" s="157"/>
      <c r="G243" s="155"/>
      <c r="H243" s="156"/>
      <c r="I243" s="19" t="str">
        <f t="shared" si="19"/>
        <v/>
      </c>
      <c r="J243" s="19" t="str">
        <f t="shared" si="20"/>
        <v/>
      </c>
    </row>
    <row r="244" spans="1:10">
      <c r="A244" s="154">
        <v>235</v>
      </c>
      <c r="B244" s="155"/>
      <c r="C244" s="155"/>
      <c r="D244" s="155"/>
      <c r="E244" s="156"/>
      <c r="F244" s="157"/>
      <c r="G244" s="155"/>
      <c r="H244" s="156"/>
      <c r="I244" s="19" t="str">
        <f t="shared" si="19"/>
        <v/>
      </c>
      <c r="J244" s="19" t="str">
        <f t="shared" si="20"/>
        <v/>
      </c>
    </row>
    <row r="245" spans="1:10">
      <c r="A245" s="154">
        <v>236</v>
      </c>
      <c r="B245" s="155"/>
      <c r="C245" s="155"/>
      <c r="D245" s="155"/>
      <c r="E245" s="156"/>
      <c r="F245" s="157"/>
      <c r="G245" s="155"/>
      <c r="H245" s="156"/>
      <c r="I245" s="19" t="str">
        <f t="shared" si="19"/>
        <v/>
      </c>
      <c r="J245" s="19" t="str">
        <f t="shared" si="20"/>
        <v/>
      </c>
    </row>
    <row r="246" spans="1:10">
      <c r="A246" s="154">
        <v>237</v>
      </c>
      <c r="B246" s="155"/>
      <c r="C246" s="155"/>
      <c r="D246" s="155"/>
      <c r="E246" s="156"/>
      <c r="F246" s="157"/>
      <c r="G246" s="155"/>
      <c r="H246" s="156"/>
      <c r="I246" s="19" t="str">
        <f t="shared" si="19"/>
        <v/>
      </c>
      <c r="J246" s="19" t="str">
        <f t="shared" si="20"/>
        <v/>
      </c>
    </row>
    <row r="247" spans="1:10">
      <c r="A247" s="154">
        <v>238</v>
      </c>
      <c r="B247" s="155"/>
      <c r="C247" s="155"/>
      <c r="D247" s="155"/>
      <c r="E247" s="156"/>
      <c r="F247" s="157"/>
      <c r="G247" s="155"/>
      <c r="H247" s="156"/>
      <c r="I247" s="19" t="str">
        <f t="shared" si="19"/>
        <v/>
      </c>
      <c r="J247" s="19" t="str">
        <f t="shared" si="20"/>
        <v/>
      </c>
    </row>
    <row r="248" spans="1:10">
      <c r="A248" s="154">
        <v>239</v>
      </c>
      <c r="B248" s="155"/>
      <c r="C248" s="155"/>
      <c r="D248" s="155"/>
      <c r="E248" s="156"/>
      <c r="F248" s="157"/>
      <c r="G248" s="155"/>
      <c r="H248" s="156"/>
      <c r="I248" s="19" t="str">
        <f t="shared" si="19"/>
        <v/>
      </c>
      <c r="J248" s="19" t="str">
        <f t="shared" si="20"/>
        <v/>
      </c>
    </row>
    <row r="249" spans="1:10">
      <c r="A249" s="154">
        <v>240</v>
      </c>
      <c r="B249" s="155"/>
      <c r="C249" s="155"/>
      <c r="D249" s="155"/>
      <c r="E249" s="156"/>
      <c r="F249" s="157"/>
      <c r="G249" s="155"/>
      <c r="H249" s="156"/>
      <c r="I249" s="19" t="str">
        <f t="shared" si="19"/>
        <v/>
      </c>
      <c r="J249" s="19" t="str">
        <f t="shared" si="20"/>
        <v/>
      </c>
    </row>
    <row r="250" spans="1:10">
      <c r="A250" s="154">
        <v>241</v>
      </c>
      <c r="B250" s="155"/>
      <c r="C250" s="155"/>
      <c r="D250" s="155"/>
      <c r="E250" s="156"/>
      <c r="F250" s="157"/>
      <c r="G250" s="155"/>
      <c r="H250" s="156"/>
      <c r="I250" s="19" t="str">
        <f t="shared" si="19"/>
        <v/>
      </c>
      <c r="J250" s="19" t="str">
        <f t="shared" si="20"/>
        <v/>
      </c>
    </row>
    <row r="251" spans="1:10">
      <c r="A251" s="154">
        <v>242</v>
      </c>
      <c r="B251" s="155"/>
      <c r="C251" s="155"/>
      <c r="D251" s="155"/>
      <c r="E251" s="156"/>
      <c r="F251" s="157"/>
      <c r="G251" s="155"/>
      <c r="H251" s="156"/>
      <c r="I251" s="19" t="str">
        <f t="shared" si="19"/>
        <v/>
      </c>
      <c r="J251" s="19" t="str">
        <f t="shared" si="20"/>
        <v/>
      </c>
    </row>
    <row r="252" spans="1:10">
      <c r="A252" s="154">
        <v>243</v>
      </c>
      <c r="B252" s="155"/>
      <c r="C252" s="155"/>
      <c r="D252" s="155"/>
      <c r="E252" s="156"/>
      <c r="F252" s="157"/>
      <c r="G252" s="155"/>
      <c r="H252" s="156"/>
      <c r="I252" s="19" t="str">
        <f t="shared" si="19"/>
        <v/>
      </c>
      <c r="J252" s="19" t="str">
        <f t="shared" si="20"/>
        <v/>
      </c>
    </row>
    <row r="253" spans="1:10">
      <c r="A253" s="154">
        <v>244</v>
      </c>
      <c r="B253" s="155"/>
      <c r="C253" s="155"/>
      <c r="D253" s="155"/>
      <c r="E253" s="156"/>
      <c r="F253" s="157"/>
      <c r="G253" s="155"/>
      <c r="H253" s="156"/>
      <c r="I253" s="19" t="str">
        <f t="shared" si="19"/>
        <v/>
      </c>
      <c r="J253" s="19" t="str">
        <f t="shared" si="20"/>
        <v/>
      </c>
    </row>
    <row r="254" spans="1:10">
      <c r="A254" s="154">
        <v>245</v>
      </c>
      <c r="B254" s="155"/>
      <c r="C254" s="155"/>
      <c r="D254" s="155"/>
      <c r="E254" s="156"/>
      <c r="F254" s="157"/>
      <c r="G254" s="155"/>
      <c r="H254" s="156"/>
      <c r="I254" s="19" t="str">
        <f t="shared" si="19"/>
        <v/>
      </c>
      <c r="J254" s="19" t="str">
        <f t="shared" si="20"/>
        <v/>
      </c>
    </row>
    <row r="255" spans="1:10">
      <c r="A255" s="154">
        <v>246</v>
      </c>
      <c r="B255" s="155"/>
      <c r="C255" s="155"/>
      <c r="D255" s="155"/>
      <c r="E255" s="156"/>
      <c r="F255" s="157"/>
      <c r="G255" s="155"/>
      <c r="H255" s="156"/>
      <c r="I255" s="19" t="str">
        <f t="shared" si="19"/>
        <v/>
      </c>
      <c r="J255" s="19" t="str">
        <f t="shared" si="20"/>
        <v/>
      </c>
    </row>
    <row r="256" spans="1:10">
      <c r="A256" s="154">
        <v>247</v>
      </c>
      <c r="B256" s="155"/>
      <c r="C256" s="155"/>
      <c r="D256" s="155"/>
      <c r="E256" s="156"/>
      <c r="F256" s="157"/>
      <c r="G256" s="155"/>
      <c r="H256" s="156"/>
      <c r="I256" s="19" t="str">
        <f t="shared" si="19"/>
        <v/>
      </c>
      <c r="J256" s="19" t="str">
        <f t="shared" si="20"/>
        <v/>
      </c>
    </row>
    <row r="257" spans="1:10">
      <c r="A257" s="154">
        <v>248</v>
      </c>
      <c r="B257" s="155"/>
      <c r="C257" s="155"/>
      <c r="D257" s="155"/>
      <c r="E257" s="156"/>
      <c r="F257" s="157"/>
      <c r="G257" s="155"/>
      <c r="H257" s="156"/>
      <c r="I257" s="19" t="str">
        <f t="shared" si="19"/>
        <v/>
      </c>
      <c r="J257" s="19" t="str">
        <f t="shared" si="20"/>
        <v/>
      </c>
    </row>
    <row r="258" spans="1:10">
      <c r="A258" s="154">
        <v>249</v>
      </c>
      <c r="B258" s="155"/>
      <c r="C258" s="155"/>
      <c r="D258" s="155"/>
      <c r="E258" s="156"/>
      <c r="F258" s="157"/>
      <c r="G258" s="155"/>
      <c r="H258" s="156"/>
      <c r="I258" s="19" t="str">
        <f t="shared" si="19"/>
        <v/>
      </c>
      <c r="J258" s="19" t="str">
        <f t="shared" si="20"/>
        <v/>
      </c>
    </row>
    <row r="259" spans="1:10">
      <c r="A259" s="154">
        <v>250</v>
      </c>
      <c r="B259" s="155"/>
      <c r="C259" s="155"/>
      <c r="D259" s="155"/>
      <c r="E259" s="156"/>
      <c r="F259" s="157"/>
      <c r="G259" s="155"/>
      <c r="H259" s="156"/>
      <c r="I259" s="19" t="str">
        <f t="shared" si="19"/>
        <v/>
      </c>
      <c r="J259" s="19"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&amp;LConfirm existenţa lucrărilorDirector de departament&amp;RCandidat</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sheetPr codeName="Sheet12">
    <pageSetUpPr fitToPage="1"/>
  </sheetPr>
  <dimension ref="A1:P214"/>
  <sheetViews>
    <sheetView workbookViewId="0">
      <selection activeCell="B10" sqref="B10:H12"/>
    </sheetView>
  </sheetViews>
  <sheetFormatPr defaultRowHeight="15.75"/>
  <cols>
    <col min="1" max="1" width="5.7109375" style="71" customWidth="1"/>
    <col min="2" max="3" width="35.7109375" style="75" customWidth="1"/>
    <col min="4" max="4" width="18.7109375" style="75" customWidth="1"/>
    <col min="5" max="5" width="18.7109375" style="328" customWidth="1"/>
    <col min="6" max="6" width="10.7109375" style="80" customWidth="1"/>
    <col min="7" max="7" width="10.7109375" style="75" customWidth="1"/>
    <col min="8" max="8" width="12.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0" t="s">
        <v>673</v>
      </c>
      <c r="B5" s="460"/>
      <c r="C5" s="460"/>
      <c r="D5" s="460"/>
      <c r="E5" s="460"/>
      <c r="F5" s="460"/>
      <c r="G5" s="460"/>
      <c r="H5" s="460"/>
      <c r="I5" s="460"/>
      <c r="J5" s="239"/>
      <c r="K5" s="239"/>
      <c r="L5" s="239"/>
      <c r="M5" s="239"/>
      <c r="N5" s="75"/>
    </row>
    <row r="6" spans="1:16" ht="13.5" customHeight="1">
      <c r="E6" s="75"/>
      <c r="F6" s="75"/>
      <c r="H6" s="75"/>
      <c r="I6" s="339"/>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5.7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85"/>
      <c r="H9" s="78"/>
      <c r="I9" s="158">
        <f t="shared" ref="I9:N9" si="0">SUMIF(I10:I214,"&gt;0")</f>
        <v>0</v>
      </c>
      <c r="J9" s="158">
        <f t="shared" si="0"/>
        <v>0</v>
      </c>
      <c r="K9" s="4">
        <f t="shared" si="0"/>
        <v>0</v>
      </c>
      <c r="L9" s="4">
        <f t="shared" si="0"/>
        <v>0</v>
      </c>
      <c r="M9" s="4">
        <f t="shared" si="0"/>
        <v>0</v>
      </c>
      <c r="N9" s="4">
        <f t="shared" si="0"/>
        <v>0</v>
      </c>
      <c r="O9" s="336"/>
    </row>
    <row r="10" spans="1:16">
      <c r="A10" s="48">
        <v>1</v>
      </c>
      <c r="B10" s="8"/>
      <c r="C10" s="8"/>
      <c r="D10" s="76"/>
      <c r="E10" s="5"/>
      <c r="F10" s="232"/>
      <c r="G10" s="232"/>
      <c r="H10" s="232"/>
      <c r="I10" s="19" t="str">
        <f t="shared" ref="I10:I73" si="1">IF(OR($B10="",$C10="",$D10="",$E10="",$F10&lt;an_initial,$F10&gt;an_final,$O10=FALSE),"",IF($H10="",CS_STR_ALTE2*$G10/P10,CS_STR_ALTE2*$H10))</f>
        <v/>
      </c>
      <c r="J10" s="19" t="str">
        <f t="shared" ref="J10:J73" si="2">IF(OR($B10="",$C10="",$D10="",$E10="",$F10="",$F10&gt;an_final,$O10=FALSE),"",IF($H10="",CS_STR_ALTE2*$G10/P10,CS_STR_ALTE2*$H10))</f>
        <v/>
      </c>
      <c r="K10" s="69" t="str">
        <f t="shared" ref="K10:K175" si="3">IF(OR($B10="",$C10="",$D10="",$E10="",$F10="",$F10&gt;an_final,$O10=FALSE),"",IF($F10&gt;=an_initial,1,""))</f>
        <v/>
      </c>
      <c r="L10" s="69" t="str">
        <f t="shared" ref="L10:L175" si="4">IF(OR($B10="",$C10="",$D10="",$E10="",$F10="",$F10&gt;an_final,$O10=FALSE),"",1)</f>
        <v/>
      </c>
      <c r="M10" s="417" t="str">
        <f t="shared" ref="M10:M175" si="5">IF(OR($B10="",$C10="",$D10="",$E10="",$F10="",$F10&gt;an_final,$O10=FALSE),"",IF($H10="",$G10/P10,$H10))</f>
        <v/>
      </c>
      <c r="N10" s="69" t="str">
        <f t="shared" ref="N10:N175" si="6">IF(OR($B10="",$C10="",$D10="",$E10="",$F10="",$F10&lt;an_initial,$F10&gt;an_final,$O10=FALSE),"",IF($H10="",$G10/P10,$H10))</f>
        <v/>
      </c>
      <c r="O10" s="390" t="b">
        <f t="shared" ref="O10:O175" si="7">IF(nume_candidat="",FALSE,ISNUMBER(SEARCH(nume_candidat,$B10)))</f>
        <v>0</v>
      </c>
      <c r="P10" s="391">
        <f t="shared" ref="P10:P175" si="8">LEN(B10)-LEN(SUBSTITUTE(B10,",",""))+1</f>
        <v>1</v>
      </c>
    </row>
    <row r="11" spans="1:16">
      <c r="A11" s="48">
        <v>2</v>
      </c>
      <c r="B11" s="8"/>
      <c r="C11" s="8"/>
      <c r="D11" s="76"/>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76"/>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6"/>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154">
        <v>5</v>
      </c>
      <c r="B14" s="7"/>
      <c r="C14" s="7"/>
      <c r="D14" s="76"/>
      <c r="E14" s="229"/>
      <c r="F14" s="228"/>
      <c r="G14" s="228"/>
      <c r="H14" s="228"/>
      <c r="I14" s="19" t="str">
        <f t="shared" si="1"/>
        <v/>
      </c>
      <c r="J14" s="19" t="str">
        <f t="shared" si="2"/>
        <v/>
      </c>
      <c r="K14" s="416" t="str">
        <f t="shared" si="3"/>
        <v/>
      </c>
      <c r="L14" s="69" t="str">
        <f t="shared" si="4"/>
        <v/>
      </c>
      <c r="M14" s="417" t="str">
        <f t="shared" si="5"/>
        <v/>
      </c>
      <c r="N14" s="69" t="str">
        <f t="shared" si="6"/>
        <v/>
      </c>
      <c r="O14" s="390" t="b">
        <f t="shared" si="7"/>
        <v>0</v>
      </c>
      <c r="P14" s="391">
        <f t="shared" si="8"/>
        <v>1</v>
      </c>
    </row>
    <row r="15" spans="1:16">
      <c r="A15" s="154">
        <v>6</v>
      </c>
      <c r="B15" s="7"/>
      <c r="C15" s="7"/>
      <c r="D15" s="76"/>
      <c r="E15" s="229"/>
      <c r="F15" s="228"/>
      <c r="G15" s="228"/>
      <c r="H15" s="228"/>
      <c r="I15" s="19" t="str">
        <f t="shared" si="1"/>
        <v/>
      </c>
      <c r="J15" s="19" t="str">
        <f t="shared" si="2"/>
        <v/>
      </c>
      <c r="K15" s="416" t="str">
        <f t="shared" si="3"/>
        <v/>
      </c>
      <c r="L15" s="69" t="str">
        <f t="shared" si="4"/>
        <v/>
      </c>
      <c r="M15" s="417" t="str">
        <f t="shared" si="5"/>
        <v/>
      </c>
      <c r="N15" s="69" t="str">
        <f t="shared" si="6"/>
        <v/>
      </c>
      <c r="O15" s="390" t="b">
        <f t="shared" si="7"/>
        <v>0</v>
      </c>
      <c r="P15" s="391">
        <f t="shared" si="8"/>
        <v>1</v>
      </c>
    </row>
    <row r="16" spans="1:16">
      <c r="A16" s="154">
        <v>7</v>
      </c>
      <c r="B16" s="7"/>
      <c r="C16" s="7"/>
      <c r="D16" s="76"/>
      <c r="E16" s="229"/>
      <c r="F16" s="228"/>
      <c r="G16" s="228"/>
      <c r="H16" s="228"/>
      <c r="I16" s="19" t="str">
        <f t="shared" si="1"/>
        <v/>
      </c>
      <c r="J16" s="19" t="str">
        <f t="shared" si="2"/>
        <v/>
      </c>
      <c r="K16" s="416" t="str">
        <f t="shared" si="3"/>
        <v/>
      </c>
      <c r="L16" s="69" t="str">
        <f t="shared" si="4"/>
        <v/>
      </c>
      <c r="M16" s="417" t="str">
        <f t="shared" si="5"/>
        <v/>
      </c>
      <c r="N16" s="69" t="str">
        <f t="shared" si="6"/>
        <v/>
      </c>
      <c r="O16" s="390" t="b">
        <f t="shared" si="7"/>
        <v>0</v>
      </c>
      <c r="P16" s="391">
        <f t="shared" si="8"/>
        <v>1</v>
      </c>
    </row>
    <row r="17" spans="1:16">
      <c r="A17" s="154">
        <v>8</v>
      </c>
      <c r="B17" s="7"/>
      <c r="C17" s="7"/>
      <c r="D17" s="76"/>
      <c r="E17" s="229"/>
      <c r="F17" s="228"/>
      <c r="G17" s="228"/>
      <c r="H17" s="228"/>
      <c r="I17" s="19" t="str">
        <f t="shared" si="1"/>
        <v/>
      </c>
      <c r="J17" s="19" t="str">
        <f t="shared" si="2"/>
        <v/>
      </c>
      <c r="K17" s="416" t="str">
        <f t="shared" si="3"/>
        <v/>
      </c>
      <c r="L17" s="69" t="str">
        <f t="shared" si="4"/>
        <v/>
      </c>
      <c r="M17" s="417" t="str">
        <f t="shared" si="5"/>
        <v/>
      </c>
      <c r="N17" s="69" t="str">
        <f t="shared" si="6"/>
        <v/>
      </c>
      <c r="O17" s="390" t="b">
        <f t="shared" si="7"/>
        <v>0</v>
      </c>
      <c r="P17" s="391">
        <f t="shared" si="8"/>
        <v>1</v>
      </c>
    </row>
    <row r="18" spans="1:16">
      <c r="A18" s="154">
        <v>9</v>
      </c>
      <c r="B18" s="7"/>
      <c r="C18" s="7"/>
      <c r="D18" s="76"/>
      <c r="E18" s="229"/>
      <c r="F18" s="228"/>
      <c r="G18" s="228"/>
      <c r="H18" s="228"/>
      <c r="I18" s="19" t="str">
        <f t="shared" si="1"/>
        <v/>
      </c>
      <c r="J18" s="19" t="str">
        <f t="shared" si="2"/>
        <v/>
      </c>
      <c r="K18" s="416" t="str">
        <f t="shared" si="3"/>
        <v/>
      </c>
      <c r="L18" s="69" t="str">
        <f t="shared" si="4"/>
        <v/>
      </c>
      <c r="M18" s="417" t="str">
        <f t="shared" si="5"/>
        <v/>
      </c>
      <c r="N18" s="69" t="str">
        <f t="shared" si="6"/>
        <v/>
      </c>
      <c r="O18" s="390" t="b">
        <f t="shared" si="7"/>
        <v>0</v>
      </c>
      <c r="P18" s="391">
        <f t="shared" si="8"/>
        <v>1</v>
      </c>
    </row>
    <row r="19" spans="1:16">
      <c r="A19" s="154">
        <v>10</v>
      </c>
      <c r="B19" s="7"/>
      <c r="C19" s="7"/>
      <c r="D19" s="76"/>
      <c r="E19" s="229"/>
      <c r="F19" s="228"/>
      <c r="G19" s="228"/>
      <c r="H19" s="228"/>
      <c r="I19" s="19" t="str">
        <f t="shared" si="1"/>
        <v/>
      </c>
      <c r="J19" s="19" t="str">
        <f t="shared" si="2"/>
        <v/>
      </c>
      <c r="K19" s="416" t="str">
        <f t="shared" si="3"/>
        <v/>
      </c>
      <c r="L19" s="69" t="str">
        <f t="shared" si="4"/>
        <v/>
      </c>
      <c r="M19" s="417" t="str">
        <f t="shared" si="5"/>
        <v/>
      </c>
      <c r="N19" s="69" t="str">
        <f t="shared" si="6"/>
        <v/>
      </c>
      <c r="O19" s="390" t="b">
        <f t="shared" si="7"/>
        <v>0</v>
      </c>
      <c r="P19" s="391">
        <f t="shared" si="8"/>
        <v>1</v>
      </c>
    </row>
    <row r="20" spans="1:16">
      <c r="A20" s="154">
        <v>11</v>
      </c>
      <c r="B20" s="7"/>
      <c r="C20" s="7"/>
      <c r="D20" s="76"/>
      <c r="E20" s="229"/>
      <c r="F20" s="228"/>
      <c r="G20" s="228"/>
      <c r="H20" s="228"/>
      <c r="I20" s="19" t="str">
        <f t="shared" si="1"/>
        <v/>
      </c>
      <c r="J20" s="19" t="str">
        <f t="shared" si="2"/>
        <v/>
      </c>
      <c r="K20" s="416" t="str">
        <f t="shared" si="3"/>
        <v/>
      </c>
      <c r="L20" s="69" t="str">
        <f t="shared" si="4"/>
        <v/>
      </c>
      <c r="M20" s="417" t="str">
        <f t="shared" si="5"/>
        <v/>
      </c>
      <c r="N20" s="69" t="str">
        <f t="shared" si="6"/>
        <v/>
      </c>
      <c r="O20" s="390" t="b">
        <f t="shared" si="7"/>
        <v>0</v>
      </c>
      <c r="P20" s="391">
        <f t="shared" si="8"/>
        <v>1</v>
      </c>
    </row>
    <row r="21" spans="1:16">
      <c r="A21" s="154">
        <v>12</v>
      </c>
      <c r="B21" s="7"/>
      <c r="C21" s="7"/>
      <c r="D21" s="76"/>
      <c r="E21" s="229"/>
      <c r="F21" s="228"/>
      <c r="G21" s="228"/>
      <c r="H21" s="228"/>
      <c r="I21" s="19" t="str">
        <f t="shared" si="1"/>
        <v/>
      </c>
      <c r="J21" s="19" t="str">
        <f t="shared" si="2"/>
        <v/>
      </c>
      <c r="K21" s="416" t="str">
        <f t="shared" si="3"/>
        <v/>
      </c>
      <c r="L21" s="69" t="str">
        <f t="shared" si="4"/>
        <v/>
      </c>
      <c r="M21" s="417" t="str">
        <f t="shared" si="5"/>
        <v/>
      </c>
      <c r="N21" s="69" t="str">
        <f t="shared" si="6"/>
        <v/>
      </c>
      <c r="O21" s="390" t="b">
        <f t="shared" si="7"/>
        <v>0</v>
      </c>
      <c r="P21" s="391">
        <f t="shared" si="8"/>
        <v>1</v>
      </c>
    </row>
    <row r="22" spans="1:16">
      <c r="A22" s="154">
        <v>13</v>
      </c>
      <c r="B22" s="7"/>
      <c r="C22" s="7"/>
      <c r="D22" s="76"/>
      <c r="E22" s="229"/>
      <c r="F22" s="228"/>
      <c r="G22" s="228"/>
      <c r="H22" s="228"/>
      <c r="I22" s="19" t="str">
        <f t="shared" si="1"/>
        <v/>
      </c>
      <c r="J22" s="19" t="str">
        <f t="shared" si="2"/>
        <v/>
      </c>
      <c r="K22" s="416" t="str">
        <f t="shared" si="3"/>
        <v/>
      </c>
      <c r="L22" s="69" t="str">
        <f t="shared" si="4"/>
        <v/>
      </c>
      <c r="M22" s="417" t="str">
        <f t="shared" si="5"/>
        <v/>
      </c>
      <c r="N22" s="69" t="str">
        <f t="shared" si="6"/>
        <v/>
      </c>
      <c r="O22" s="390" t="b">
        <f t="shared" si="7"/>
        <v>0</v>
      </c>
      <c r="P22" s="391">
        <f t="shared" si="8"/>
        <v>1</v>
      </c>
    </row>
    <row r="23" spans="1:16">
      <c r="A23" s="154">
        <v>14</v>
      </c>
      <c r="B23" s="7"/>
      <c r="C23" s="7"/>
      <c r="D23" s="76"/>
      <c r="E23" s="229"/>
      <c r="F23" s="228"/>
      <c r="G23" s="228"/>
      <c r="H23" s="228"/>
      <c r="I23" s="19" t="str">
        <f t="shared" si="1"/>
        <v/>
      </c>
      <c r="J23" s="19" t="str">
        <f t="shared" si="2"/>
        <v/>
      </c>
      <c r="K23" s="416" t="str">
        <f t="shared" si="3"/>
        <v/>
      </c>
      <c r="L23" s="69" t="str">
        <f t="shared" si="4"/>
        <v/>
      </c>
      <c r="M23" s="417" t="str">
        <f t="shared" si="5"/>
        <v/>
      </c>
      <c r="N23" s="69" t="str">
        <f t="shared" si="6"/>
        <v/>
      </c>
      <c r="O23" s="390" t="b">
        <f t="shared" si="7"/>
        <v>0</v>
      </c>
      <c r="P23" s="391">
        <f t="shared" si="8"/>
        <v>1</v>
      </c>
    </row>
    <row r="24" spans="1:16">
      <c r="A24" s="154">
        <v>15</v>
      </c>
      <c r="B24" s="7"/>
      <c r="C24" s="7"/>
      <c r="D24" s="76"/>
      <c r="E24" s="229"/>
      <c r="F24" s="228"/>
      <c r="G24" s="228"/>
      <c r="H24" s="228"/>
      <c r="I24" s="19" t="str">
        <f t="shared" si="1"/>
        <v/>
      </c>
      <c r="J24" s="19" t="str">
        <f t="shared" si="2"/>
        <v/>
      </c>
      <c r="K24" s="416" t="str">
        <f t="shared" si="3"/>
        <v/>
      </c>
      <c r="L24" s="69" t="str">
        <f t="shared" si="4"/>
        <v/>
      </c>
      <c r="M24" s="417" t="str">
        <f t="shared" si="5"/>
        <v/>
      </c>
      <c r="N24" s="69" t="str">
        <f t="shared" si="6"/>
        <v/>
      </c>
      <c r="O24" s="390" t="b">
        <f t="shared" si="7"/>
        <v>0</v>
      </c>
      <c r="P24" s="391">
        <f t="shared" si="8"/>
        <v>1</v>
      </c>
    </row>
    <row r="25" spans="1:16">
      <c r="A25" s="154">
        <v>16</v>
      </c>
      <c r="B25" s="7"/>
      <c r="C25" s="7"/>
      <c r="D25" s="76"/>
      <c r="E25" s="229"/>
      <c r="F25" s="228"/>
      <c r="G25" s="228"/>
      <c r="H25" s="228"/>
      <c r="I25" s="19" t="str">
        <f t="shared" si="1"/>
        <v/>
      </c>
      <c r="J25" s="19" t="str">
        <f t="shared" si="2"/>
        <v/>
      </c>
      <c r="K25" s="416" t="str">
        <f t="shared" si="3"/>
        <v/>
      </c>
      <c r="L25" s="69" t="str">
        <f t="shared" si="4"/>
        <v/>
      </c>
      <c r="M25" s="417" t="str">
        <f t="shared" si="5"/>
        <v/>
      </c>
      <c r="N25" s="69" t="str">
        <f t="shared" si="6"/>
        <v/>
      </c>
      <c r="O25" s="390" t="b">
        <f t="shared" si="7"/>
        <v>0</v>
      </c>
      <c r="P25" s="391">
        <f t="shared" si="8"/>
        <v>1</v>
      </c>
    </row>
    <row r="26" spans="1:16">
      <c r="A26" s="154">
        <v>17</v>
      </c>
      <c r="B26" s="7"/>
      <c r="C26" s="7"/>
      <c r="D26" s="76"/>
      <c r="E26" s="229"/>
      <c r="F26" s="228"/>
      <c r="G26" s="228"/>
      <c r="H26" s="228"/>
      <c r="I26" s="19" t="str">
        <f t="shared" si="1"/>
        <v/>
      </c>
      <c r="J26" s="19" t="str">
        <f t="shared" si="2"/>
        <v/>
      </c>
      <c r="K26" s="416" t="str">
        <f t="shared" si="3"/>
        <v/>
      </c>
      <c r="L26" s="69" t="str">
        <f t="shared" si="4"/>
        <v/>
      </c>
      <c r="M26" s="417" t="str">
        <f t="shared" si="5"/>
        <v/>
      </c>
      <c r="N26" s="69" t="str">
        <f t="shared" si="6"/>
        <v/>
      </c>
      <c r="O26" s="390" t="b">
        <f t="shared" si="7"/>
        <v>0</v>
      </c>
      <c r="P26" s="391">
        <f t="shared" si="8"/>
        <v>1</v>
      </c>
    </row>
    <row r="27" spans="1:16">
      <c r="A27" s="154">
        <v>18</v>
      </c>
      <c r="B27" s="7"/>
      <c r="C27" s="7"/>
      <c r="D27" s="76"/>
      <c r="E27" s="229"/>
      <c r="F27" s="228"/>
      <c r="G27" s="228"/>
      <c r="H27" s="228"/>
      <c r="I27" s="19" t="str">
        <f t="shared" si="1"/>
        <v/>
      </c>
      <c r="J27" s="19" t="str">
        <f t="shared" si="2"/>
        <v/>
      </c>
      <c r="K27" s="416" t="str">
        <f t="shared" si="3"/>
        <v/>
      </c>
      <c r="L27" s="69" t="str">
        <f t="shared" si="4"/>
        <v/>
      </c>
      <c r="M27" s="417" t="str">
        <f t="shared" si="5"/>
        <v/>
      </c>
      <c r="N27" s="69" t="str">
        <f t="shared" si="6"/>
        <v/>
      </c>
      <c r="O27" s="390" t="b">
        <f t="shared" si="7"/>
        <v>0</v>
      </c>
      <c r="P27" s="391">
        <f t="shared" si="8"/>
        <v>1</v>
      </c>
    </row>
    <row r="28" spans="1:16">
      <c r="A28" s="154">
        <v>19</v>
      </c>
      <c r="B28" s="7"/>
      <c r="C28" s="7"/>
      <c r="D28" s="76"/>
      <c r="E28" s="229"/>
      <c r="F28" s="228"/>
      <c r="G28" s="228"/>
      <c r="H28" s="228"/>
      <c r="I28" s="19" t="str">
        <f t="shared" si="1"/>
        <v/>
      </c>
      <c r="J28" s="19" t="str">
        <f t="shared" si="2"/>
        <v/>
      </c>
      <c r="K28" s="416" t="str">
        <f t="shared" si="3"/>
        <v/>
      </c>
      <c r="L28" s="69" t="str">
        <f t="shared" si="4"/>
        <v/>
      </c>
      <c r="M28" s="417" t="str">
        <f t="shared" si="5"/>
        <v/>
      </c>
      <c r="N28" s="69" t="str">
        <f t="shared" si="6"/>
        <v/>
      </c>
      <c r="O28" s="390" t="b">
        <f t="shared" si="7"/>
        <v>0</v>
      </c>
      <c r="P28" s="391">
        <f t="shared" si="8"/>
        <v>1</v>
      </c>
    </row>
    <row r="29" spans="1:16">
      <c r="A29" s="154">
        <v>20</v>
      </c>
      <c r="B29" s="7"/>
      <c r="C29" s="7"/>
      <c r="D29" s="76"/>
      <c r="E29" s="229"/>
      <c r="F29" s="228"/>
      <c r="G29" s="228"/>
      <c r="H29" s="228"/>
      <c r="I29" s="19" t="str">
        <f t="shared" si="1"/>
        <v/>
      </c>
      <c r="J29" s="19" t="str">
        <f t="shared" si="2"/>
        <v/>
      </c>
      <c r="K29" s="416" t="str">
        <f t="shared" si="3"/>
        <v/>
      </c>
      <c r="L29" s="69" t="str">
        <f t="shared" si="4"/>
        <v/>
      </c>
      <c r="M29" s="417" t="str">
        <f t="shared" si="5"/>
        <v/>
      </c>
      <c r="N29" s="69" t="str">
        <f t="shared" si="6"/>
        <v/>
      </c>
      <c r="O29" s="390" t="b">
        <f t="shared" si="7"/>
        <v>0</v>
      </c>
      <c r="P29" s="391">
        <f t="shared" si="8"/>
        <v>1</v>
      </c>
    </row>
    <row r="30" spans="1:16">
      <c r="A30" s="154">
        <v>21</v>
      </c>
      <c r="B30" s="7"/>
      <c r="C30" s="7"/>
      <c r="D30" s="76"/>
      <c r="E30" s="229"/>
      <c r="F30" s="228"/>
      <c r="G30" s="228"/>
      <c r="H30" s="228"/>
      <c r="I30" s="19" t="str">
        <f t="shared" si="1"/>
        <v/>
      </c>
      <c r="J30" s="19" t="str">
        <f t="shared" si="2"/>
        <v/>
      </c>
      <c r="K30" s="416" t="str">
        <f t="shared" si="3"/>
        <v/>
      </c>
      <c r="L30" s="69" t="str">
        <f t="shared" si="4"/>
        <v/>
      </c>
      <c r="M30" s="417" t="str">
        <f t="shared" si="5"/>
        <v/>
      </c>
      <c r="N30" s="69" t="str">
        <f t="shared" si="6"/>
        <v/>
      </c>
      <c r="O30" s="390" t="b">
        <f t="shared" si="7"/>
        <v>0</v>
      </c>
      <c r="P30" s="391">
        <f t="shared" si="8"/>
        <v>1</v>
      </c>
    </row>
    <row r="31" spans="1:16">
      <c r="A31" s="154">
        <v>22</v>
      </c>
      <c r="B31" s="7"/>
      <c r="C31" s="7"/>
      <c r="D31" s="76"/>
      <c r="E31" s="229"/>
      <c r="F31" s="228"/>
      <c r="G31" s="228"/>
      <c r="H31" s="228"/>
      <c r="I31" s="19" t="str">
        <f t="shared" si="1"/>
        <v/>
      </c>
      <c r="J31" s="19" t="str">
        <f t="shared" si="2"/>
        <v/>
      </c>
      <c r="K31" s="416" t="str">
        <f t="shared" si="3"/>
        <v/>
      </c>
      <c r="L31" s="69" t="str">
        <f t="shared" si="4"/>
        <v/>
      </c>
      <c r="M31" s="417" t="str">
        <f t="shared" si="5"/>
        <v/>
      </c>
      <c r="N31" s="69" t="str">
        <f t="shared" si="6"/>
        <v/>
      </c>
      <c r="O31" s="390" t="b">
        <f t="shared" si="7"/>
        <v>0</v>
      </c>
      <c r="P31" s="391">
        <f t="shared" si="8"/>
        <v>1</v>
      </c>
    </row>
    <row r="32" spans="1:16">
      <c r="A32" s="154">
        <v>23</v>
      </c>
      <c r="B32" s="7"/>
      <c r="C32" s="7"/>
      <c r="D32" s="76"/>
      <c r="E32" s="229"/>
      <c r="F32" s="228"/>
      <c r="G32" s="228"/>
      <c r="H32" s="228"/>
      <c r="I32" s="19" t="str">
        <f t="shared" si="1"/>
        <v/>
      </c>
      <c r="J32" s="19" t="str">
        <f t="shared" si="2"/>
        <v/>
      </c>
      <c r="K32" s="416" t="str">
        <f t="shared" si="3"/>
        <v/>
      </c>
      <c r="L32" s="69" t="str">
        <f t="shared" si="4"/>
        <v/>
      </c>
      <c r="M32" s="417" t="str">
        <f t="shared" si="5"/>
        <v/>
      </c>
      <c r="N32" s="69" t="str">
        <f t="shared" si="6"/>
        <v/>
      </c>
      <c r="O32" s="390" t="b">
        <f t="shared" si="7"/>
        <v>0</v>
      </c>
      <c r="P32" s="391">
        <f t="shared" si="8"/>
        <v>1</v>
      </c>
    </row>
    <row r="33" spans="1:16">
      <c r="A33" s="154">
        <v>24</v>
      </c>
      <c r="B33" s="7"/>
      <c r="C33" s="7"/>
      <c r="D33" s="76"/>
      <c r="E33" s="229"/>
      <c r="F33" s="228"/>
      <c r="G33" s="228"/>
      <c r="H33" s="228"/>
      <c r="I33" s="19" t="str">
        <f t="shared" si="1"/>
        <v/>
      </c>
      <c r="J33" s="19" t="str">
        <f t="shared" si="2"/>
        <v/>
      </c>
      <c r="K33" s="416" t="str">
        <f t="shared" si="3"/>
        <v/>
      </c>
      <c r="L33" s="69" t="str">
        <f t="shared" si="4"/>
        <v/>
      </c>
      <c r="M33" s="417" t="str">
        <f t="shared" si="5"/>
        <v/>
      </c>
      <c r="N33" s="69" t="str">
        <f t="shared" si="6"/>
        <v/>
      </c>
      <c r="O33" s="390" t="b">
        <f t="shared" si="7"/>
        <v>0</v>
      </c>
      <c r="P33" s="391">
        <f t="shared" si="8"/>
        <v>1</v>
      </c>
    </row>
    <row r="34" spans="1:16">
      <c r="A34" s="154">
        <v>25</v>
      </c>
      <c r="B34" s="7"/>
      <c r="C34" s="7"/>
      <c r="D34" s="76"/>
      <c r="E34" s="229"/>
      <c r="F34" s="228"/>
      <c r="G34" s="228"/>
      <c r="H34" s="228"/>
      <c r="I34" s="19" t="str">
        <f t="shared" si="1"/>
        <v/>
      </c>
      <c r="J34" s="19" t="str">
        <f t="shared" si="2"/>
        <v/>
      </c>
      <c r="K34" s="416" t="str">
        <f t="shared" si="3"/>
        <v/>
      </c>
      <c r="L34" s="69" t="str">
        <f t="shared" si="4"/>
        <v/>
      </c>
      <c r="M34" s="417" t="str">
        <f t="shared" si="5"/>
        <v/>
      </c>
      <c r="N34" s="69" t="str">
        <f t="shared" si="6"/>
        <v/>
      </c>
      <c r="O34" s="390" t="b">
        <f t="shared" si="7"/>
        <v>0</v>
      </c>
      <c r="P34" s="391">
        <f t="shared" si="8"/>
        <v>1</v>
      </c>
    </row>
    <row r="35" spans="1:16">
      <c r="A35" s="154">
        <v>26</v>
      </c>
      <c r="B35" s="7"/>
      <c r="C35" s="7"/>
      <c r="D35" s="76"/>
      <c r="E35" s="229"/>
      <c r="F35" s="228"/>
      <c r="G35" s="228"/>
      <c r="H35" s="228"/>
      <c r="I35" s="19" t="str">
        <f t="shared" si="1"/>
        <v/>
      </c>
      <c r="J35" s="19" t="str">
        <f t="shared" si="2"/>
        <v/>
      </c>
      <c r="K35" s="416" t="str">
        <f t="shared" si="3"/>
        <v/>
      </c>
      <c r="L35" s="69" t="str">
        <f t="shared" si="4"/>
        <v/>
      </c>
      <c r="M35" s="417" t="str">
        <f t="shared" si="5"/>
        <v/>
      </c>
      <c r="N35" s="69" t="str">
        <f t="shared" si="6"/>
        <v/>
      </c>
      <c r="O35" s="390" t="b">
        <f t="shared" si="7"/>
        <v>0</v>
      </c>
      <c r="P35" s="391">
        <f t="shared" si="8"/>
        <v>1</v>
      </c>
    </row>
    <row r="36" spans="1:16">
      <c r="A36" s="154">
        <v>27</v>
      </c>
      <c r="B36" s="7"/>
      <c r="C36" s="7"/>
      <c r="D36" s="76"/>
      <c r="E36" s="229"/>
      <c r="F36" s="228"/>
      <c r="G36" s="228"/>
      <c r="H36" s="228"/>
      <c r="I36" s="19" t="str">
        <f t="shared" si="1"/>
        <v/>
      </c>
      <c r="J36" s="19" t="str">
        <f t="shared" si="2"/>
        <v/>
      </c>
      <c r="K36" s="416" t="str">
        <f t="shared" si="3"/>
        <v/>
      </c>
      <c r="L36" s="69" t="str">
        <f t="shared" si="4"/>
        <v/>
      </c>
      <c r="M36" s="417" t="str">
        <f t="shared" si="5"/>
        <v/>
      </c>
      <c r="N36" s="69" t="str">
        <f t="shared" si="6"/>
        <v/>
      </c>
      <c r="O36" s="390" t="b">
        <f t="shared" si="7"/>
        <v>0</v>
      </c>
      <c r="P36" s="391">
        <f t="shared" si="8"/>
        <v>1</v>
      </c>
    </row>
    <row r="37" spans="1:16">
      <c r="A37" s="154">
        <v>28</v>
      </c>
      <c r="B37" s="7"/>
      <c r="C37" s="7"/>
      <c r="D37" s="76"/>
      <c r="E37" s="229"/>
      <c r="F37" s="228"/>
      <c r="G37" s="228"/>
      <c r="H37" s="228"/>
      <c r="I37" s="19" t="str">
        <f t="shared" si="1"/>
        <v/>
      </c>
      <c r="J37" s="19" t="str">
        <f t="shared" si="2"/>
        <v/>
      </c>
      <c r="K37" s="416" t="str">
        <f t="shared" si="3"/>
        <v/>
      </c>
      <c r="L37" s="69" t="str">
        <f t="shared" si="4"/>
        <v/>
      </c>
      <c r="M37" s="417" t="str">
        <f t="shared" si="5"/>
        <v/>
      </c>
      <c r="N37" s="69" t="str">
        <f t="shared" si="6"/>
        <v/>
      </c>
      <c r="O37" s="390" t="b">
        <f t="shared" si="7"/>
        <v>0</v>
      </c>
      <c r="P37" s="391">
        <f t="shared" si="8"/>
        <v>1</v>
      </c>
    </row>
    <row r="38" spans="1:16">
      <c r="A38" s="154">
        <v>29</v>
      </c>
      <c r="B38" s="7"/>
      <c r="C38" s="7"/>
      <c r="D38" s="76"/>
      <c r="E38" s="229"/>
      <c r="F38" s="228"/>
      <c r="G38" s="228"/>
      <c r="H38" s="228"/>
      <c r="I38" s="19" t="str">
        <f t="shared" si="1"/>
        <v/>
      </c>
      <c r="J38" s="19" t="str">
        <f t="shared" si="2"/>
        <v/>
      </c>
      <c r="K38" s="416" t="str">
        <f t="shared" si="3"/>
        <v/>
      </c>
      <c r="L38" s="69" t="str">
        <f t="shared" si="4"/>
        <v/>
      </c>
      <c r="M38" s="417" t="str">
        <f t="shared" si="5"/>
        <v/>
      </c>
      <c r="N38" s="69" t="str">
        <f t="shared" si="6"/>
        <v/>
      </c>
      <c r="O38" s="390" t="b">
        <f t="shared" si="7"/>
        <v>0</v>
      </c>
      <c r="P38" s="391">
        <f t="shared" si="8"/>
        <v>1</v>
      </c>
    </row>
    <row r="39" spans="1:16">
      <c r="A39" s="154">
        <v>30</v>
      </c>
      <c r="B39" s="7"/>
      <c r="C39" s="7"/>
      <c r="D39" s="76"/>
      <c r="E39" s="229"/>
      <c r="F39" s="228"/>
      <c r="G39" s="228"/>
      <c r="H39" s="228"/>
      <c r="I39" s="19" t="str">
        <f t="shared" si="1"/>
        <v/>
      </c>
      <c r="J39" s="19" t="str">
        <f t="shared" si="2"/>
        <v/>
      </c>
      <c r="K39" s="416" t="str">
        <f t="shared" si="3"/>
        <v/>
      </c>
      <c r="L39" s="69" t="str">
        <f t="shared" si="4"/>
        <v/>
      </c>
      <c r="M39" s="417" t="str">
        <f t="shared" si="5"/>
        <v/>
      </c>
      <c r="N39" s="69" t="str">
        <f t="shared" si="6"/>
        <v/>
      </c>
      <c r="O39" s="390" t="b">
        <f t="shared" si="7"/>
        <v>0</v>
      </c>
      <c r="P39" s="391">
        <f t="shared" si="8"/>
        <v>1</v>
      </c>
    </row>
    <row r="40" spans="1:16">
      <c r="A40" s="154">
        <v>31</v>
      </c>
      <c r="B40" s="7"/>
      <c r="C40" s="7"/>
      <c r="D40" s="76"/>
      <c r="E40" s="229"/>
      <c r="F40" s="228"/>
      <c r="G40" s="228"/>
      <c r="H40" s="228"/>
      <c r="I40" s="19" t="str">
        <f t="shared" si="1"/>
        <v/>
      </c>
      <c r="J40" s="19" t="str">
        <f t="shared" si="2"/>
        <v/>
      </c>
      <c r="K40" s="416" t="str">
        <f t="shared" si="3"/>
        <v/>
      </c>
      <c r="L40" s="69" t="str">
        <f t="shared" si="4"/>
        <v/>
      </c>
      <c r="M40" s="417" t="str">
        <f t="shared" si="5"/>
        <v/>
      </c>
      <c r="N40" s="69" t="str">
        <f t="shared" si="6"/>
        <v/>
      </c>
      <c r="O40" s="390" t="b">
        <f t="shared" si="7"/>
        <v>0</v>
      </c>
      <c r="P40" s="391">
        <f t="shared" si="8"/>
        <v>1</v>
      </c>
    </row>
    <row r="41" spans="1:16">
      <c r="A41" s="154">
        <v>32</v>
      </c>
      <c r="B41" s="7"/>
      <c r="C41" s="7"/>
      <c r="D41" s="76"/>
      <c r="E41" s="229"/>
      <c r="F41" s="228"/>
      <c r="G41" s="228"/>
      <c r="H41" s="228"/>
      <c r="I41" s="19" t="str">
        <f t="shared" si="1"/>
        <v/>
      </c>
      <c r="J41" s="19" t="str">
        <f t="shared" si="2"/>
        <v/>
      </c>
      <c r="K41" s="416" t="str">
        <f t="shared" si="3"/>
        <v/>
      </c>
      <c r="L41" s="69" t="str">
        <f t="shared" si="4"/>
        <v/>
      </c>
      <c r="M41" s="417" t="str">
        <f t="shared" si="5"/>
        <v/>
      </c>
      <c r="N41" s="69" t="str">
        <f t="shared" si="6"/>
        <v/>
      </c>
      <c r="O41" s="390" t="b">
        <f t="shared" si="7"/>
        <v>0</v>
      </c>
      <c r="P41" s="391">
        <f t="shared" si="8"/>
        <v>1</v>
      </c>
    </row>
    <row r="42" spans="1:16">
      <c r="A42" s="154">
        <v>33</v>
      </c>
      <c r="B42" s="7"/>
      <c r="C42" s="7"/>
      <c r="D42" s="76"/>
      <c r="E42" s="229"/>
      <c r="F42" s="228"/>
      <c r="G42" s="228"/>
      <c r="H42" s="228"/>
      <c r="I42" s="19" t="str">
        <f t="shared" si="1"/>
        <v/>
      </c>
      <c r="J42" s="19" t="str">
        <f t="shared" si="2"/>
        <v/>
      </c>
      <c r="K42" s="416" t="str">
        <f t="shared" si="3"/>
        <v/>
      </c>
      <c r="L42" s="69" t="str">
        <f t="shared" si="4"/>
        <v/>
      </c>
      <c r="M42" s="417" t="str">
        <f t="shared" si="5"/>
        <v/>
      </c>
      <c r="N42" s="69" t="str">
        <f t="shared" si="6"/>
        <v/>
      </c>
      <c r="O42" s="390" t="b">
        <f t="shared" si="7"/>
        <v>0</v>
      </c>
      <c r="P42" s="391">
        <f t="shared" si="8"/>
        <v>1</v>
      </c>
    </row>
    <row r="43" spans="1:16">
      <c r="A43" s="154">
        <v>34</v>
      </c>
      <c r="B43" s="7"/>
      <c r="C43" s="7"/>
      <c r="D43" s="76"/>
      <c r="E43" s="229"/>
      <c r="F43" s="228"/>
      <c r="G43" s="228"/>
      <c r="H43" s="228"/>
      <c r="I43" s="19" t="str">
        <f t="shared" si="1"/>
        <v/>
      </c>
      <c r="J43" s="19" t="str">
        <f t="shared" si="2"/>
        <v/>
      </c>
      <c r="K43" s="416" t="str">
        <f t="shared" si="3"/>
        <v/>
      </c>
      <c r="L43" s="69" t="str">
        <f t="shared" si="4"/>
        <v/>
      </c>
      <c r="M43" s="417" t="str">
        <f t="shared" si="5"/>
        <v/>
      </c>
      <c r="N43" s="69" t="str">
        <f t="shared" si="6"/>
        <v/>
      </c>
      <c r="O43" s="390" t="b">
        <f t="shared" si="7"/>
        <v>0</v>
      </c>
      <c r="P43" s="391">
        <f t="shared" si="8"/>
        <v>1</v>
      </c>
    </row>
    <row r="44" spans="1:16">
      <c r="A44" s="154">
        <v>35</v>
      </c>
      <c r="B44" s="7"/>
      <c r="C44" s="7"/>
      <c r="D44" s="76"/>
      <c r="E44" s="229"/>
      <c r="F44" s="228"/>
      <c r="G44" s="228"/>
      <c r="H44" s="228"/>
      <c r="I44" s="19" t="str">
        <f t="shared" si="1"/>
        <v/>
      </c>
      <c r="J44" s="19" t="str">
        <f t="shared" si="2"/>
        <v/>
      </c>
      <c r="K44" s="416" t="str">
        <f t="shared" si="3"/>
        <v/>
      </c>
      <c r="L44" s="69" t="str">
        <f t="shared" si="4"/>
        <v/>
      </c>
      <c r="M44" s="417" t="str">
        <f t="shared" si="5"/>
        <v/>
      </c>
      <c r="N44" s="69" t="str">
        <f t="shared" si="6"/>
        <v/>
      </c>
      <c r="O44" s="390" t="b">
        <f t="shared" si="7"/>
        <v>0</v>
      </c>
      <c r="P44" s="391">
        <f t="shared" si="8"/>
        <v>1</v>
      </c>
    </row>
    <row r="45" spans="1:16">
      <c r="A45" s="154">
        <v>36</v>
      </c>
      <c r="B45" s="7"/>
      <c r="C45" s="7"/>
      <c r="D45" s="76"/>
      <c r="E45" s="229"/>
      <c r="F45" s="228"/>
      <c r="G45" s="228"/>
      <c r="H45" s="228"/>
      <c r="I45" s="19" t="str">
        <f t="shared" si="1"/>
        <v/>
      </c>
      <c r="J45" s="19" t="str">
        <f t="shared" si="2"/>
        <v/>
      </c>
      <c r="K45" s="416" t="str">
        <f t="shared" si="3"/>
        <v/>
      </c>
      <c r="L45" s="69" t="str">
        <f t="shared" si="4"/>
        <v/>
      </c>
      <c r="M45" s="417" t="str">
        <f t="shared" si="5"/>
        <v/>
      </c>
      <c r="N45" s="69" t="str">
        <f t="shared" si="6"/>
        <v/>
      </c>
      <c r="O45" s="390" t="b">
        <f t="shared" si="7"/>
        <v>0</v>
      </c>
      <c r="P45" s="391">
        <f t="shared" si="8"/>
        <v>1</v>
      </c>
    </row>
    <row r="46" spans="1:16">
      <c r="A46" s="154">
        <v>37</v>
      </c>
      <c r="B46" s="7"/>
      <c r="C46" s="7"/>
      <c r="D46" s="76"/>
      <c r="E46" s="229"/>
      <c r="F46" s="228"/>
      <c r="G46" s="228"/>
      <c r="H46" s="228"/>
      <c r="I46" s="19" t="str">
        <f t="shared" si="1"/>
        <v/>
      </c>
      <c r="J46" s="19" t="str">
        <f t="shared" si="2"/>
        <v/>
      </c>
      <c r="K46" s="416" t="str">
        <f t="shared" si="3"/>
        <v/>
      </c>
      <c r="L46" s="69" t="str">
        <f t="shared" si="4"/>
        <v/>
      </c>
      <c r="M46" s="417" t="str">
        <f t="shared" si="5"/>
        <v/>
      </c>
      <c r="N46" s="69" t="str">
        <f t="shared" si="6"/>
        <v/>
      </c>
      <c r="O46" s="390" t="b">
        <f t="shared" si="7"/>
        <v>0</v>
      </c>
      <c r="P46" s="391">
        <f t="shared" si="8"/>
        <v>1</v>
      </c>
    </row>
    <row r="47" spans="1:16">
      <c r="A47" s="154">
        <v>38</v>
      </c>
      <c r="B47" s="7"/>
      <c r="C47" s="7"/>
      <c r="D47" s="76"/>
      <c r="E47" s="229"/>
      <c r="F47" s="228"/>
      <c r="G47" s="228"/>
      <c r="H47" s="228"/>
      <c r="I47" s="19" t="str">
        <f t="shared" si="1"/>
        <v/>
      </c>
      <c r="J47" s="19" t="str">
        <f t="shared" si="2"/>
        <v/>
      </c>
      <c r="K47" s="416" t="str">
        <f t="shared" si="3"/>
        <v/>
      </c>
      <c r="L47" s="69" t="str">
        <f t="shared" si="4"/>
        <v/>
      </c>
      <c r="M47" s="417" t="str">
        <f t="shared" si="5"/>
        <v/>
      </c>
      <c r="N47" s="69" t="str">
        <f t="shared" si="6"/>
        <v/>
      </c>
      <c r="O47" s="390" t="b">
        <f t="shared" si="7"/>
        <v>0</v>
      </c>
      <c r="P47" s="391">
        <f t="shared" si="8"/>
        <v>1</v>
      </c>
    </row>
    <row r="48" spans="1:16">
      <c r="A48" s="154">
        <v>39</v>
      </c>
      <c r="B48" s="7"/>
      <c r="C48" s="7"/>
      <c r="D48" s="76"/>
      <c r="E48" s="229"/>
      <c r="F48" s="228"/>
      <c r="G48" s="228"/>
      <c r="H48" s="228"/>
      <c r="I48" s="19" t="str">
        <f t="shared" si="1"/>
        <v/>
      </c>
      <c r="J48" s="19" t="str">
        <f t="shared" si="2"/>
        <v/>
      </c>
      <c r="K48" s="416" t="str">
        <f t="shared" si="3"/>
        <v/>
      </c>
      <c r="L48" s="69" t="str">
        <f t="shared" si="4"/>
        <v/>
      </c>
      <c r="M48" s="417" t="str">
        <f t="shared" si="5"/>
        <v/>
      </c>
      <c r="N48" s="69" t="str">
        <f t="shared" si="6"/>
        <v/>
      </c>
      <c r="O48" s="390" t="b">
        <f t="shared" si="7"/>
        <v>0</v>
      </c>
      <c r="P48" s="391">
        <f t="shared" si="8"/>
        <v>1</v>
      </c>
    </row>
    <row r="49" spans="1:16">
      <c r="A49" s="154">
        <v>40</v>
      </c>
      <c r="B49" s="7"/>
      <c r="C49" s="7"/>
      <c r="D49" s="76"/>
      <c r="E49" s="229"/>
      <c r="F49" s="228"/>
      <c r="G49" s="228"/>
      <c r="H49" s="228"/>
      <c r="I49" s="19" t="str">
        <f t="shared" si="1"/>
        <v/>
      </c>
      <c r="J49" s="19" t="str">
        <f t="shared" si="2"/>
        <v/>
      </c>
      <c r="K49" s="416" t="str">
        <f t="shared" si="3"/>
        <v/>
      </c>
      <c r="L49" s="69" t="str">
        <f t="shared" si="4"/>
        <v/>
      </c>
      <c r="M49" s="417" t="str">
        <f t="shared" si="5"/>
        <v/>
      </c>
      <c r="N49" s="69" t="str">
        <f t="shared" si="6"/>
        <v/>
      </c>
      <c r="O49" s="390" t="b">
        <f t="shared" si="7"/>
        <v>0</v>
      </c>
      <c r="P49" s="391">
        <f t="shared" si="8"/>
        <v>1</v>
      </c>
    </row>
    <row r="50" spans="1:16">
      <c r="A50" s="154">
        <v>41</v>
      </c>
      <c r="B50" s="7"/>
      <c r="C50" s="7"/>
      <c r="D50" s="76"/>
      <c r="E50" s="229"/>
      <c r="F50" s="228"/>
      <c r="G50" s="228"/>
      <c r="H50" s="228"/>
      <c r="I50" s="19" t="str">
        <f t="shared" si="1"/>
        <v/>
      </c>
      <c r="J50" s="19" t="str">
        <f t="shared" si="2"/>
        <v/>
      </c>
      <c r="K50" s="416" t="str">
        <f t="shared" si="3"/>
        <v/>
      </c>
      <c r="L50" s="69" t="str">
        <f t="shared" si="4"/>
        <v/>
      </c>
      <c r="M50" s="417" t="str">
        <f t="shared" si="5"/>
        <v/>
      </c>
      <c r="N50" s="69" t="str">
        <f t="shared" si="6"/>
        <v/>
      </c>
      <c r="O50" s="390" t="b">
        <f t="shared" si="7"/>
        <v>0</v>
      </c>
      <c r="P50" s="391">
        <f t="shared" si="8"/>
        <v>1</v>
      </c>
    </row>
    <row r="51" spans="1:16">
      <c r="A51" s="154">
        <v>42</v>
      </c>
      <c r="B51" s="7"/>
      <c r="C51" s="7"/>
      <c r="D51" s="76"/>
      <c r="E51" s="229"/>
      <c r="F51" s="228"/>
      <c r="G51" s="228"/>
      <c r="H51" s="228"/>
      <c r="I51" s="19" t="str">
        <f t="shared" si="1"/>
        <v/>
      </c>
      <c r="J51" s="19" t="str">
        <f t="shared" si="2"/>
        <v/>
      </c>
      <c r="K51" s="416" t="str">
        <f t="shared" si="3"/>
        <v/>
      </c>
      <c r="L51" s="69" t="str">
        <f t="shared" si="4"/>
        <v/>
      </c>
      <c r="M51" s="417" t="str">
        <f t="shared" si="5"/>
        <v/>
      </c>
      <c r="N51" s="69" t="str">
        <f t="shared" si="6"/>
        <v/>
      </c>
      <c r="O51" s="390" t="b">
        <f t="shared" si="7"/>
        <v>0</v>
      </c>
      <c r="P51" s="391">
        <f t="shared" si="8"/>
        <v>1</v>
      </c>
    </row>
    <row r="52" spans="1:16">
      <c r="A52" s="154">
        <v>43</v>
      </c>
      <c r="B52" s="7"/>
      <c r="C52" s="7"/>
      <c r="D52" s="76"/>
      <c r="E52" s="229"/>
      <c r="F52" s="228"/>
      <c r="G52" s="228"/>
      <c r="H52" s="228"/>
      <c r="I52" s="19" t="str">
        <f t="shared" si="1"/>
        <v/>
      </c>
      <c r="J52" s="19" t="str">
        <f t="shared" si="2"/>
        <v/>
      </c>
      <c r="K52" s="416" t="str">
        <f t="shared" si="3"/>
        <v/>
      </c>
      <c r="L52" s="69" t="str">
        <f t="shared" si="4"/>
        <v/>
      </c>
      <c r="M52" s="417" t="str">
        <f t="shared" si="5"/>
        <v/>
      </c>
      <c r="N52" s="69" t="str">
        <f t="shared" si="6"/>
        <v/>
      </c>
      <c r="O52" s="390" t="b">
        <f t="shared" si="7"/>
        <v>0</v>
      </c>
      <c r="P52" s="391">
        <f t="shared" si="8"/>
        <v>1</v>
      </c>
    </row>
    <row r="53" spans="1:16">
      <c r="A53" s="154">
        <v>44</v>
      </c>
      <c r="B53" s="7"/>
      <c r="C53" s="7"/>
      <c r="D53" s="76"/>
      <c r="E53" s="229"/>
      <c r="F53" s="228"/>
      <c r="G53" s="228"/>
      <c r="H53" s="228"/>
      <c r="I53" s="19" t="str">
        <f t="shared" si="1"/>
        <v/>
      </c>
      <c r="J53" s="19" t="str">
        <f t="shared" si="2"/>
        <v/>
      </c>
      <c r="K53" s="416" t="str">
        <f t="shared" si="3"/>
        <v/>
      </c>
      <c r="L53" s="69" t="str">
        <f t="shared" si="4"/>
        <v/>
      </c>
      <c r="M53" s="417" t="str">
        <f t="shared" si="5"/>
        <v/>
      </c>
      <c r="N53" s="69" t="str">
        <f t="shared" si="6"/>
        <v/>
      </c>
      <c r="O53" s="390" t="b">
        <f t="shared" si="7"/>
        <v>0</v>
      </c>
      <c r="P53" s="391">
        <f t="shared" si="8"/>
        <v>1</v>
      </c>
    </row>
    <row r="54" spans="1:16">
      <c r="A54" s="154">
        <v>45</v>
      </c>
      <c r="B54" s="7"/>
      <c r="C54" s="7"/>
      <c r="D54" s="76"/>
      <c r="E54" s="229"/>
      <c r="F54" s="228"/>
      <c r="G54" s="228"/>
      <c r="H54" s="228"/>
      <c r="I54" s="19" t="str">
        <f t="shared" si="1"/>
        <v/>
      </c>
      <c r="J54" s="19" t="str">
        <f t="shared" si="2"/>
        <v/>
      </c>
      <c r="K54" s="416" t="str">
        <f t="shared" si="3"/>
        <v/>
      </c>
      <c r="L54" s="69" t="str">
        <f t="shared" si="4"/>
        <v/>
      </c>
      <c r="M54" s="417" t="str">
        <f t="shared" si="5"/>
        <v/>
      </c>
      <c r="N54" s="69" t="str">
        <f t="shared" si="6"/>
        <v/>
      </c>
      <c r="O54" s="390" t="b">
        <f t="shared" si="7"/>
        <v>0</v>
      </c>
      <c r="P54" s="391">
        <f t="shared" si="8"/>
        <v>1</v>
      </c>
    </row>
    <row r="55" spans="1:16">
      <c r="A55" s="154">
        <v>46</v>
      </c>
      <c r="B55" s="7"/>
      <c r="C55" s="7"/>
      <c r="D55" s="76"/>
      <c r="E55" s="229"/>
      <c r="F55" s="228"/>
      <c r="G55" s="228"/>
      <c r="H55" s="228"/>
      <c r="I55" s="19" t="str">
        <f t="shared" si="1"/>
        <v/>
      </c>
      <c r="J55" s="19" t="str">
        <f t="shared" si="2"/>
        <v/>
      </c>
      <c r="K55" s="416" t="str">
        <f t="shared" si="3"/>
        <v/>
      </c>
      <c r="L55" s="69" t="str">
        <f t="shared" si="4"/>
        <v/>
      </c>
      <c r="M55" s="417" t="str">
        <f t="shared" si="5"/>
        <v/>
      </c>
      <c r="N55" s="69" t="str">
        <f t="shared" si="6"/>
        <v/>
      </c>
      <c r="O55" s="390" t="b">
        <f t="shared" si="7"/>
        <v>0</v>
      </c>
      <c r="P55" s="391">
        <f t="shared" si="8"/>
        <v>1</v>
      </c>
    </row>
    <row r="56" spans="1:16">
      <c r="A56" s="154">
        <v>47</v>
      </c>
      <c r="B56" s="7"/>
      <c r="C56" s="7"/>
      <c r="D56" s="76"/>
      <c r="E56" s="229"/>
      <c r="F56" s="228"/>
      <c r="G56" s="228"/>
      <c r="H56" s="228"/>
      <c r="I56" s="19" t="str">
        <f t="shared" si="1"/>
        <v/>
      </c>
      <c r="J56" s="19" t="str">
        <f t="shared" si="2"/>
        <v/>
      </c>
      <c r="K56" s="416" t="str">
        <f t="shared" si="3"/>
        <v/>
      </c>
      <c r="L56" s="69" t="str">
        <f t="shared" si="4"/>
        <v/>
      </c>
      <c r="M56" s="417" t="str">
        <f t="shared" si="5"/>
        <v/>
      </c>
      <c r="N56" s="69" t="str">
        <f t="shared" si="6"/>
        <v/>
      </c>
      <c r="O56" s="390" t="b">
        <f t="shared" si="7"/>
        <v>0</v>
      </c>
      <c r="P56" s="391">
        <f t="shared" si="8"/>
        <v>1</v>
      </c>
    </row>
    <row r="57" spans="1:16">
      <c r="A57" s="154">
        <v>48</v>
      </c>
      <c r="B57" s="7"/>
      <c r="C57" s="7"/>
      <c r="D57" s="76"/>
      <c r="E57" s="229"/>
      <c r="F57" s="228"/>
      <c r="G57" s="228"/>
      <c r="H57" s="228"/>
      <c r="I57" s="19" t="str">
        <f t="shared" si="1"/>
        <v/>
      </c>
      <c r="J57" s="19" t="str">
        <f t="shared" si="2"/>
        <v/>
      </c>
      <c r="K57" s="416" t="str">
        <f t="shared" si="3"/>
        <v/>
      </c>
      <c r="L57" s="69" t="str">
        <f t="shared" si="4"/>
        <v/>
      </c>
      <c r="M57" s="417" t="str">
        <f t="shared" si="5"/>
        <v/>
      </c>
      <c r="N57" s="69" t="str">
        <f t="shared" si="6"/>
        <v/>
      </c>
      <c r="O57" s="390" t="b">
        <f t="shared" si="7"/>
        <v>0</v>
      </c>
      <c r="P57" s="391">
        <f t="shared" si="8"/>
        <v>1</v>
      </c>
    </row>
    <row r="58" spans="1:16">
      <c r="A58" s="154">
        <v>49</v>
      </c>
      <c r="B58" s="7"/>
      <c r="C58" s="7"/>
      <c r="D58" s="76"/>
      <c r="E58" s="229"/>
      <c r="F58" s="228"/>
      <c r="G58" s="228"/>
      <c r="H58" s="228"/>
      <c r="I58" s="19" t="str">
        <f t="shared" si="1"/>
        <v/>
      </c>
      <c r="J58" s="19" t="str">
        <f t="shared" si="2"/>
        <v/>
      </c>
      <c r="K58" s="416" t="str">
        <f t="shared" si="3"/>
        <v/>
      </c>
      <c r="L58" s="69" t="str">
        <f t="shared" si="4"/>
        <v/>
      </c>
      <c r="M58" s="417" t="str">
        <f t="shared" si="5"/>
        <v/>
      </c>
      <c r="N58" s="69" t="str">
        <f t="shared" si="6"/>
        <v/>
      </c>
      <c r="O58" s="390" t="b">
        <f t="shared" si="7"/>
        <v>0</v>
      </c>
      <c r="P58" s="391">
        <f t="shared" si="8"/>
        <v>1</v>
      </c>
    </row>
    <row r="59" spans="1:16">
      <c r="A59" s="154">
        <v>50</v>
      </c>
      <c r="B59" s="7"/>
      <c r="C59" s="7"/>
      <c r="D59" s="76"/>
      <c r="E59" s="229"/>
      <c r="F59" s="228"/>
      <c r="G59" s="228"/>
      <c r="H59" s="228"/>
      <c r="I59" s="19" t="str">
        <f t="shared" si="1"/>
        <v/>
      </c>
      <c r="J59" s="19" t="str">
        <f t="shared" si="2"/>
        <v/>
      </c>
      <c r="K59" s="416" t="str">
        <f t="shared" si="3"/>
        <v/>
      </c>
      <c r="L59" s="69" t="str">
        <f t="shared" si="4"/>
        <v/>
      </c>
      <c r="M59" s="417" t="str">
        <f t="shared" si="5"/>
        <v/>
      </c>
      <c r="N59" s="69" t="str">
        <f t="shared" si="6"/>
        <v/>
      </c>
      <c r="O59" s="390" t="b">
        <f t="shared" si="7"/>
        <v>0</v>
      </c>
      <c r="P59" s="391">
        <f t="shared" si="8"/>
        <v>1</v>
      </c>
    </row>
    <row r="60" spans="1:16">
      <c r="A60" s="154">
        <v>51</v>
      </c>
      <c r="B60" s="7"/>
      <c r="C60" s="7"/>
      <c r="D60" s="76"/>
      <c r="E60" s="229"/>
      <c r="F60" s="228"/>
      <c r="G60" s="228"/>
      <c r="H60" s="228"/>
      <c r="I60" s="19" t="str">
        <f t="shared" si="1"/>
        <v/>
      </c>
      <c r="J60" s="19" t="str">
        <f t="shared" si="2"/>
        <v/>
      </c>
      <c r="K60" s="416" t="str">
        <f t="shared" si="3"/>
        <v/>
      </c>
      <c r="L60" s="69" t="str">
        <f t="shared" si="4"/>
        <v/>
      </c>
      <c r="M60" s="417" t="str">
        <f t="shared" si="5"/>
        <v/>
      </c>
      <c r="N60" s="69" t="str">
        <f t="shared" si="6"/>
        <v/>
      </c>
      <c r="O60" s="390" t="b">
        <f t="shared" si="7"/>
        <v>0</v>
      </c>
      <c r="P60" s="391">
        <f t="shared" si="8"/>
        <v>1</v>
      </c>
    </row>
    <row r="61" spans="1:16">
      <c r="A61" s="154">
        <v>52</v>
      </c>
      <c r="B61" s="7"/>
      <c r="C61" s="7"/>
      <c r="D61" s="76"/>
      <c r="E61" s="229"/>
      <c r="F61" s="228"/>
      <c r="G61" s="228"/>
      <c r="H61" s="228"/>
      <c r="I61" s="19" t="str">
        <f t="shared" si="1"/>
        <v/>
      </c>
      <c r="J61" s="19" t="str">
        <f t="shared" si="2"/>
        <v/>
      </c>
      <c r="K61" s="416" t="str">
        <f t="shared" si="3"/>
        <v/>
      </c>
      <c r="L61" s="69" t="str">
        <f t="shared" si="4"/>
        <v/>
      </c>
      <c r="M61" s="417" t="str">
        <f t="shared" si="5"/>
        <v/>
      </c>
      <c r="N61" s="69" t="str">
        <f t="shared" si="6"/>
        <v/>
      </c>
      <c r="O61" s="390" t="b">
        <f t="shared" si="7"/>
        <v>0</v>
      </c>
      <c r="P61" s="391">
        <f t="shared" si="8"/>
        <v>1</v>
      </c>
    </row>
    <row r="62" spans="1:16">
      <c r="A62" s="154">
        <v>53</v>
      </c>
      <c r="B62" s="7"/>
      <c r="C62" s="7"/>
      <c r="D62" s="76"/>
      <c r="E62" s="229"/>
      <c r="F62" s="228"/>
      <c r="G62" s="228"/>
      <c r="H62" s="228"/>
      <c r="I62" s="19" t="str">
        <f t="shared" si="1"/>
        <v/>
      </c>
      <c r="J62" s="19" t="str">
        <f t="shared" si="2"/>
        <v/>
      </c>
      <c r="K62" s="416" t="str">
        <f t="shared" si="3"/>
        <v/>
      </c>
      <c r="L62" s="69" t="str">
        <f t="shared" si="4"/>
        <v/>
      </c>
      <c r="M62" s="417" t="str">
        <f t="shared" si="5"/>
        <v/>
      </c>
      <c r="N62" s="69" t="str">
        <f t="shared" si="6"/>
        <v/>
      </c>
      <c r="O62" s="390" t="b">
        <f t="shared" si="7"/>
        <v>0</v>
      </c>
      <c r="P62" s="391">
        <f t="shared" si="8"/>
        <v>1</v>
      </c>
    </row>
    <row r="63" spans="1:16">
      <c r="A63" s="154">
        <v>54</v>
      </c>
      <c r="B63" s="7"/>
      <c r="C63" s="7"/>
      <c r="D63" s="76"/>
      <c r="E63" s="229"/>
      <c r="F63" s="228"/>
      <c r="G63" s="228"/>
      <c r="H63" s="228"/>
      <c r="I63" s="19" t="str">
        <f t="shared" si="1"/>
        <v/>
      </c>
      <c r="J63" s="19" t="str">
        <f t="shared" si="2"/>
        <v/>
      </c>
      <c r="K63" s="416" t="str">
        <f t="shared" si="3"/>
        <v/>
      </c>
      <c r="L63" s="69" t="str">
        <f t="shared" si="4"/>
        <v/>
      </c>
      <c r="M63" s="417" t="str">
        <f t="shared" si="5"/>
        <v/>
      </c>
      <c r="N63" s="69" t="str">
        <f t="shared" si="6"/>
        <v/>
      </c>
      <c r="O63" s="390" t="b">
        <f t="shared" si="7"/>
        <v>0</v>
      </c>
      <c r="P63" s="391">
        <f t="shared" si="8"/>
        <v>1</v>
      </c>
    </row>
    <row r="64" spans="1:16">
      <c r="A64" s="154">
        <v>55</v>
      </c>
      <c r="B64" s="7"/>
      <c r="C64" s="7"/>
      <c r="D64" s="76"/>
      <c r="E64" s="229"/>
      <c r="F64" s="228"/>
      <c r="G64" s="228"/>
      <c r="H64" s="228"/>
      <c r="I64" s="19" t="str">
        <f t="shared" si="1"/>
        <v/>
      </c>
      <c r="J64" s="19" t="str">
        <f t="shared" si="2"/>
        <v/>
      </c>
      <c r="K64" s="416" t="str">
        <f t="shared" si="3"/>
        <v/>
      </c>
      <c r="L64" s="69" t="str">
        <f t="shared" si="4"/>
        <v/>
      </c>
      <c r="M64" s="417" t="str">
        <f t="shared" si="5"/>
        <v/>
      </c>
      <c r="N64" s="69" t="str">
        <f t="shared" si="6"/>
        <v/>
      </c>
      <c r="O64" s="390" t="b">
        <f t="shared" si="7"/>
        <v>0</v>
      </c>
      <c r="P64" s="391">
        <f t="shared" si="8"/>
        <v>1</v>
      </c>
    </row>
    <row r="65" spans="1:16">
      <c r="A65" s="154">
        <v>56</v>
      </c>
      <c r="B65" s="7"/>
      <c r="C65" s="7"/>
      <c r="D65" s="76"/>
      <c r="E65" s="229"/>
      <c r="F65" s="228"/>
      <c r="G65" s="228"/>
      <c r="H65" s="228"/>
      <c r="I65" s="19" t="str">
        <f t="shared" si="1"/>
        <v/>
      </c>
      <c r="J65" s="19" t="str">
        <f t="shared" si="2"/>
        <v/>
      </c>
      <c r="K65" s="416" t="str">
        <f t="shared" si="3"/>
        <v/>
      </c>
      <c r="L65" s="69" t="str">
        <f t="shared" si="4"/>
        <v/>
      </c>
      <c r="M65" s="417" t="str">
        <f t="shared" si="5"/>
        <v/>
      </c>
      <c r="N65" s="69" t="str">
        <f t="shared" si="6"/>
        <v/>
      </c>
      <c r="O65" s="390" t="b">
        <f t="shared" si="7"/>
        <v>0</v>
      </c>
      <c r="P65" s="391">
        <f t="shared" si="8"/>
        <v>1</v>
      </c>
    </row>
    <row r="66" spans="1:16">
      <c r="A66" s="154">
        <v>57</v>
      </c>
      <c r="B66" s="7"/>
      <c r="C66" s="7"/>
      <c r="D66" s="76"/>
      <c r="E66" s="229"/>
      <c r="F66" s="228"/>
      <c r="G66" s="228"/>
      <c r="H66" s="228"/>
      <c r="I66" s="19" t="str">
        <f t="shared" si="1"/>
        <v/>
      </c>
      <c r="J66" s="19" t="str">
        <f t="shared" si="2"/>
        <v/>
      </c>
      <c r="K66" s="416" t="str">
        <f t="shared" si="3"/>
        <v/>
      </c>
      <c r="L66" s="69" t="str">
        <f t="shared" si="4"/>
        <v/>
      </c>
      <c r="M66" s="417" t="str">
        <f t="shared" si="5"/>
        <v/>
      </c>
      <c r="N66" s="69" t="str">
        <f t="shared" si="6"/>
        <v/>
      </c>
      <c r="O66" s="390" t="b">
        <f t="shared" si="7"/>
        <v>0</v>
      </c>
      <c r="P66" s="391">
        <f t="shared" si="8"/>
        <v>1</v>
      </c>
    </row>
    <row r="67" spans="1:16">
      <c r="A67" s="154">
        <v>58</v>
      </c>
      <c r="B67" s="7"/>
      <c r="C67" s="7"/>
      <c r="D67" s="76"/>
      <c r="E67" s="229"/>
      <c r="F67" s="228"/>
      <c r="G67" s="228"/>
      <c r="H67" s="228"/>
      <c r="I67" s="19" t="str">
        <f t="shared" si="1"/>
        <v/>
      </c>
      <c r="J67" s="19" t="str">
        <f t="shared" si="2"/>
        <v/>
      </c>
      <c r="K67" s="416" t="str">
        <f t="shared" si="3"/>
        <v/>
      </c>
      <c r="L67" s="69" t="str">
        <f t="shared" si="4"/>
        <v/>
      </c>
      <c r="M67" s="417" t="str">
        <f t="shared" si="5"/>
        <v/>
      </c>
      <c r="N67" s="69" t="str">
        <f t="shared" si="6"/>
        <v/>
      </c>
      <c r="O67" s="390" t="b">
        <f t="shared" si="7"/>
        <v>0</v>
      </c>
      <c r="P67" s="391">
        <f t="shared" si="8"/>
        <v>1</v>
      </c>
    </row>
    <row r="68" spans="1:16">
      <c r="A68" s="154">
        <v>59</v>
      </c>
      <c r="B68" s="7"/>
      <c r="C68" s="7"/>
      <c r="D68" s="76"/>
      <c r="E68" s="229"/>
      <c r="F68" s="228"/>
      <c r="G68" s="228"/>
      <c r="H68" s="228"/>
      <c r="I68" s="19" t="str">
        <f t="shared" si="1"/>
        <v/>
      </c>
      <c r="J68" s="19" t="str">
        <f t="shared" si="2"/>
        <v/>
      </c>
      <c r="K68" s="416" t="str">
        <f t="shared" si="3"/>
        <v/>
      </c>
      <c r="L68" s="69" t="str">
        <f t="shared" si="4"/>
        <v/>
      </c>
      <c r="M68" s="417" t="str">
        <f t="shared" si="5"/>
        <v/>
      </c>
      <c r="N68" s="69" t="str">
        <f t="shared" si="6"/>
        <v/>
      </c>
      <c r="O68" s="390" t="b">
        <f t="shared" si="7"/>
        <v>0</v>
      </c>
      <c r="P68" s="391">
        <f t="shared" si="8"/>
        <v>1</v>
      </c>
    </row>
    <row r="69" spans="1:16">
      <c r="A69" s="154">
        <v>60</v>
      </c>
      <c r="B69" s="7"/>
      <c r="C69" s="7"/>
      <c r="D69" s="76"/>
      <c r="E69" s="229"/>
      <c r="F69" s="228"/>
      <c r="G69" s="228"/>
      <c r="H69" s="228"/>
      <c r="I69" s="19" t="str">
        <f t="shared" si="1"/>
        <v/>
      </c>
      <c r="J69" s="19" t="str">
        <f t="shared" si="2"/>
        <v/>
      </c>
      <c r="K69" s="416" t="str">
        <f t="shared" si="3"/>
        <v/>
      </c>
      <c r="L69" s="69" t="str">
        <f t="shared" si="4"/>
        <v/>
      </c>
      <c r="M69" s="417" t="str">
        <f t="shared" si="5"/>
        <v/>
      </c>
      <c r="N69" s="69" t="str">
        <f t="shared" si="6"/>
        <v/>
      </c>
      <c r="O69" s="390" t="b">
        <f t="shared" si="7"/>
        <v>0</v>
      </c>
      <c r="P69" s="391">
        <f t="shared" si="8"/>
        <v>1</v>
      </c>
    </row>
    <row r="70" spans="1:16">
      <c r="A70" s="154">
        <v>61</v>
      </c>
      <c r="B70" s="7"/>
      <c r="C70" s="7"/>
      <c r="D70" s="76"/>
      <c r="E70" s="229"/>
      <c r="F70" s="228"/>
      <c r="G70" s="228"/>
      <c r="H70" s="228"/>
      <c r="I70" s="19" t="str">
        <f t="shared" si="1"/>
        <v/>
      </c>
      <c r="J70" s="19" t="str">
        <f t="shared" si="2"/>
        <v/>
      </c>
      <c r="K70" s="416" t="str">
        <f t="shared" si="3"/>
        <v/>
      </c>
      <c r="L70" s="69" t="str">
        <f t="shared" si="4"/>
        <v/>
      </c>
      <c r="M70" s="417" t="str">
        <f t="shared" si="5"/>
        <v/>
      </c>
      <c r="N70" s="69" t="str">
        <f t="shared" si="6"/>
        <v/>
      </c>
      <c r="O70" s="390" t="b">
        <f t="shared" si="7"/>
        <v>0</v>
      </c>
      <c r="P70" s="391">
        <f t="shared" si="8"/>
        <v>1</v>
      </c>
    </row>
    <row r="71" spans="1:16">
      <c r="A71" s="154">
        <v>62</v>
      </c>
      <c r="B71" s="7"/>
      <c r="C71" s="7"/>
      <c r="D71" s="76"/>
      <c r="E71" s="229"/>
      <c r="F71" s="228"/>
      <c r="G71" s="228"/>
      <c r="H71" s="228"/>
      <c r="I71" s="19" t="str">
        <f t="shared" si="1"/>
        <v/>
      </c>
      <c r="J71" s="19" t="str">
        <f t="shared" si="2"/>
        <v/>
      </c>
      <c r="K71" s="416" t="str">
        <f t="shared" si="3"/>
        <v/>
      </c>
      <c r="L71" s="69" t="str">
        <f t="shared" si="4"/>
        <v/>
      </c>
      <c r="M71" s="417" t="str">
        <f t="shared" si="5"/>
        <v/>
      </c>
      <c r="N71" s="69" t="str">
        <f t="shared" si="6"/>
        <v/>
      </c>
      <c r="O71" s="390" t="b">
        <f t="shared" si="7"/>
        <v>0</v>
      </c>
      <c r="P71" s="391">
        <f t="shared" si="8"/>
        <v>1</v>
      </c>
    </row>
    <row r="72" spans="1:16">
      <c r="A72" s="154">
        <v>63</v>
      </c>
      <c r="B72" s="7"/>
      <c r="C72" s="7"/>
      <c r="D72" s="76"/>
      <c r="E72" s="229"/>
      <c r="F72" s="228"/>
      <c r="G72" s="228"/>
      <c r="H72" s="228"/>
      <c r="I72" s="19" t="str">
        <f t="shared" si="1"/>
        <v/>
      </c>
      <c r="J72" s="19" t="str">
        <f t="shared" si="2"/>
        <v/>
      </c>
      <c r="K72" s="416" t="str">
        <f t="shared" si="3"/>
        <v/>
      </c>
      <c r="L72" s="69" t="str">
        <f t="shared" si="4"/>
        <v/>
      </c>
      <c r="M72" s="417" t="str">
        <f t="shared" si="5"/>
        <v/>
      </c>
      <c r="N72" s="69" t="str">
        <f t="shared" si="6"/>
        <v/>
      </c>
      <c r="O72" s="390" t="b">
        <f t="shared" si="7"/>
        <v>0</v>
      </c>
      <c r="P72" s="391">
        <f t="shared" si="8"/>
        <v>1</v>
      </c>
    </row>
    <row r="73" spans="1:16">
      <c r="A73" s="154">
        <v>64</v>
      </c>
      <c r="B73" s="7"/>
      <c r="C73" s="7"/>
      <c r="D73" s="76"/>
      <c r="E73" s="229"/>
      <c r="F73" s="228"/>
      <c r="G73" s="228"/>
      <c r="H73" s="228"/>
      <c r="I73" s="19" t="str">
        <f t="shared" si="1"/>
        <v/>
      </c>
      <c r="J73" s="19" t="str">
        <f t="shared" si="2"/>
        <v/>
      </c>
      <c r="K73" s="416" t="str">
        <f t="shared" si="3"/>
        <v/>
      </c>
      <c r="L73" s="69" t="str">
        <f t="shared" si="4"/>
        <v/>
      </c>
      <c r="M73" s="417" t="str">
        <f t="shared" si="5"/>
        <v/>
      </c>
      <c r="N73" s="69" t="str">
        <f t="shared" si="6"/>
        <v/>
      </c>
      <c r="O73" s="390" t="b">
        <f t="shared" si="7"/>
        <v>0</v>
      </c>
      <c r="P73" s="391">
        <f t="shared" si="8"/>
        <v>1</v>
      </c>
    </row>
    <row r="74" spans="1:16">
      <c r="A74" s="154">
        <v>65</v>
      </c>
      <c r="B74" s="7"/>
      <c r="C74" s="7"/>
      <c r="D74" s="76"/>
      <c r="E74" s="229"/>
      <c r="F74" s="228"/>
      <c r="G74" s="228"/>
      <c r="H74" s="228"/>
      <c r="I74" s="19" t="str">
        <f t="shared" ref="I74:I137" si="9">IF(OR($B74="",$C74="",$D74="",$E74="",$F74&lt;an_initial,$F74&gt;an_final,$O74=FALSE),"",IF($H74="",CS_STR_ALTE2*$G74/P74,CS_STR_ALTE2*$H74))</f>
        <v/>
      </c>
      <c r="J74" s="19" t="str">
        <f t="shared" ref="J74:J137" si="10">IF(OR($B74="",$C74="",$D74="",$E74="",$F74="",$F74&gt;an_final,$O74=FALSE),"",IF($H74="",CS_STR_ALTE2*$G74/P74,CS_STR_ALTE2*$H74))</f>
        <v/>
      </c>
      <c r="K74" s="416" t="str">
        <f t="shared" si="3"/>
        <v/>
      </c>
      <c r="L74" s="69" t="str">
        <f t="shared" si="4"/>
        <v/>
      </c>
      <c r="M74" s="417" t="str">
        <f t="shared" si="5"/>
        <v/>
      </c>
      <c r="N74" s="69" t="str">
        <f t="shared" si="6"/>
        <v/>
      </c>
      <c r="O74" s="390" t="b">
        <f t="shared" si="7"/>
        <v>0</v>
      </c>
      <c r="P74" s="391">
        <f t="shared" si="8"/>
        <v>1</v>
      </c>
    </row>
    <row r="75" spans="1:16">
      <c r="A75" s="154">
        <v>66</v>
      </c>
      <c r="B75" s="7"/>
      <c r="C75" s="7"/>
      <c r="D75" s="76"/>
      <c r="E75" s="229"/>
      <c r="F75" s="228"/>
      <c r="G75" s="228"/>
      <c r="H75" s="228"/>
      <c r="I75" s="19" t="str">
        <f t="shared" si="9"/>
        <v/>
      </c>
      <c r="J75" s="19" t="str">
        <f t="shared" si="10"/>
        <v/>
      </c>
      <c r="K75" s="416" t="str">
        <f t="shared" si="3"/>
        <v/>
      </c>
      <c r="L75" s="69" t="str">
        <f t="shared" si="4"/>
        <v/>
      </c>
      <c r="M75" s="417" t="str">
        <f t="shared" si="5"/>
        <v/>
      </c>
      <c r="N75" s="69" t="str">
        <f t="shared" si="6"/>
        <v/>
      </c>
      <c r="O75" s="390" t="b">
        <f t="shared" si="7"/>
        <v>0</v>
      </c>
      <c r="P75" s="391">
        <f t="shared" si="8"/>
        <v>1</v>
      </c>
    </row>
    <row r="76" spans="1:16">
      <c r="A76" s="154">
        <v>67</v>
      </c>
      <c r="B76" s="7"/>
      <c r="C76" s="7"/>
      <c r="D76" s="76"/>
      <c r="E76" s="229"/>
      <c r="F76" s="228"/>
      <c r="G76" s="228"/>
      <c r="H76" s="228"/>
      <c r="I76" s="19" t="str">
        <f t="shared" si="9"/>
        <v/>
      </c>
      <c r="J76" s="19" t="str">
        <f t="shared" si="10"/>
        <v/>
      </c>
      <c r="K76" s="416" t="str">
        <f t="shared" si="3"/>
        <v/>
      </c>
      <c r="L76" s="69" t="str">
        <f t="shared" si="4"/>
        <v/>
      </c>
      <c r="M76" s="417" t="str">
        <f t="shared" si="5"/>
        <v/>
      </c>
      <c r="N76" s="69" t="str">
        <f t="shared" si="6"/>
        <v/>
      </c>
      <c r="O76" s="390" t="b">
        <f t="shared" si="7"/>
        <v>0</v>
      </c>
      <c r="P76" s="391">
        <f t="shared" si="8"/>
        <v>1</v>
      </c>
    </row>
    <row r="77" spans="1:16">
      <c r="A77" s="154">
        <v>68</v>
      </c>
      <c r="B77" s="7"/>
      <c r="C77" s="7"/>
      <c r="D77" s="76"/>
      <c r="E77" s="229"/>
      <c r="F77" s="228"/>
      <c r="G77" s="228"/>
      <c r="H77" s="228"/>
      <c r="I77" s="19" t="str">
        <f t="shared" si="9"/>
        <v/>
      </c>
      <c r="J77" s="19" t="str">
        <f t="shared" si="10"/>
        <v/>
      </c>
      <c r="K77" s="416" t="str">
        <f t="shared" si="3"/>
        <v/>
      </c>
      <c r="L77" s="69" t="str">
        <f t="shared" si="4"/>
        <v/>
      </c>
      <c r="M77" s="417" t="str">
        <f t="shared" si="5"/>
        <v/>
      </c>
      <c r="N77" s="69" t="str">
        <f t="shared" si="6"/>
        <v/>
      </c>
      <c r="O77" s="390" t="b">
        <f t="shared" si="7"/>
        <v>0</v>
      </c>
      <c r="P77" s="391">
        <f t="shared" si="8"/>
        <v>1</v>
      </c>
    </row>
    <row r="78" spans="1:16">
      <c r="A78" s="154">
        <v>69</v>
      </c>
      <c r="B78" s="7"/>
      <c r="C78" s="7"/>
      <c r="D78" s="76"/>
      <c r="E78" s="229"/>
      <c r="F78" s="228"/>
      <c r="G78" s="228"/>
      <c r="H78" s="228"/>
      <c r="I78" s="19" t="str">
        <f t="shared" si="9"/>
        <v/>
      </c>
      <c r="J78" s="19" t="str">
        <f t="shared" si="10"/>
        <v/>
      </c>
      <c r="K78" s="416" t="str">
        <f t="shared" si="3"/>
        <v/>
      </c>
      <c r="L78" s="69" t="str">
        <f t="shared" si="4"/>
        <v/>
      </c>
      <c r="M78" s="417" t="str">
        <f t="shared" si="5"/>
        <v/>
      </c>
      <c r="N78" s="69" t="str">
        <f t="shared" si="6"/>
        <v/>
      </c>
      <c r="O78" s="390" t="b">
        <f t="shared" si="7"/>
        <v>0</v>
      </c>
      <c r="P78" s="391">
        <f t="shared" si="8"/>
        <v>1</v>
      </c>
    </row>
    <row r="79" spans="1:16">
      <c r="A79" s="154">
        <v>70</v>
      </c>
      <c r="B79" s="7"/>
      <c r="C79" s="7"/>
      <c r="D79" s="76"/>
      <c r="E79" s="229"/>
      <c r="F79" s="228"/>
      <c r="G79" s="228"/>
      <c r="H79" s="228"/>
      <c r="I79" s="19" t="str">
        <f t="shared" si="9"/>
        <v/>
      </c>
      <c r="J79" s="19" t="str">
        <f t="shared" si="10"/>
        <v/>
      </c>
      <c r="K79" s="416" t="str">
        <f t="shared" si="3"/>
        <v/>
      </c>
      <c r="L79" s="69" t="str">
        <f t="shared" si="4"/>
        <v/>
      </c>
      <c r="M79" s="417" t="str">
        <f t="shared" si="5"/>
        <v/>
      </c>
      <c r="N79" s="69" t="str">
        <f t="shared" si="6"/>
        <v/>
      </c>
      <c r="O79" s="390" t="b">
        <f t="shared" si="7"/>
        <v>0</v>
      </c>
      <c r="P79" s="391">
        <f t="shared" si="8"/>
        <v>1</v>
      </c>
    </row>
    <row r="80" spans="1:16">
      <c r="A80" s="154">
        <v>71</v>
      </c>
      <c r="B80" s="7"/>
      <c r="C80" s="7"/>
      <c r="D80" s="76"/>
      <c r="E80" s="229"/>
      <c r="F80" s="228"/>
      <c r="G80" s="228"/>
      <c r="H80" s="228"/>
      <c r="I80" s="19" t="str">
        <f t="shared" si="9"/>
        <v/>
      </c>
      <c r="J80" s="19" t="str">
        <f t="shared" si="10"/>
        <v/>
      </c>
      <c r="K80" s="416" t="str">
        <f t="shared" si="3"/>
        <v/>
      </c>
      <c r="L80" s="69" t="str">
        <f t="shared" si="4"/>
        <v/>
      </c>
      <c r="M80" s="417" t="str">
        <f t="shared" si="5"/>
        <v/>
      </c>
      <c r="N80" s="69" t="str">
        <f t="shared" si="6"/>
        <v/>
      </c>
      <c r="O80" s="390" t="b">
        <f t="shared" si="7"/>
        <v>0</v>
      </c>
      <c r="P80" s="391">
        <f t="shared" si="8"/>
        <v>1</v>
      </c>
    </row>
    <row r="81" spans="1:16">
      <c r="A81" s="154">
        <v>72</v>
      </c>
      <c r="B81" s="7"/>
      <c r="C81" s="7"/>
      <c r="D81" s="76"/>
      <c r="E81" s="229"/>
      <c r="F81" s="228"/>
      <c r="G81" s="228"/>
      <c r="H81" s="228"/>
      <c r="I81" s="19" t="str">
        <f t="shared" si="9"/>
        <v/>
      </c>
      <c r="J81" s="19" t="str">
        <f t="shared" si="10"/>
        <v/>
      </c>
      <c r="K81" s="416" t="str">
        <f t="shared" si="3"/>
        <v/>
      </c>
      <c r="L81" s="69" t="str">
        <f t="shared" si="4"/>
        <v/>
      </c>
      <c r="M81" s="417" t="str">
        <f t="shared" si="5"/>
        <v/>
      </c>
      <c r="N81" s="69" t="str">
        <f t="shared" si="6"/>
        <v/>
      </c>
      <c r="O81" s="390" t="b">
        <f t="shared" si="7"/>
        <v>0</v>
      </c>
      <c r="P81" s="391">
        <f t="shared" si="8"/>
        <v>1</v>
      </c>
    </row>
    <row r="82" spans="1:16">
      <c r="A82" s="154">
        <v>73</v>
      </c>
      <c r="B82" s="7"/>
      <c r="C82" s="7"/>
      <c r="D82" s="76"/>
      <c r="E82" s="229"/>
      <c r="F82" s="228"/>
      <c r="G82" s="228"/>
      <c r="H82" s="228"/>
      <c r="I82" s="19" t="str">
        <f t="shared" si="9"/>
        <v/>
      </c>
      <c r="J82" s="19" t="str">
        <f t="shared" si="10"/>
        <v/>
      </c>
      <c r="K82" s="416" t="str">
        <f t="shared" si="3"/>
        <v/>
      </c>
      <c r="L82" s="69" t="str">
        <f t="shared" si="4"/>
        <v/>
      </c>
      <c r="M82" s="417" t="str">
        <f t="shared" si="5"/>
        <v/>
      </c>
      <c r="N82" s="69" t="str">
        <f t="shared" si="6"/>
        <v/>
      </c>
      <c r="O82" s="390" t="b">
        <f t="shared" si="7"/>
        <v>0</v>
      </c>
      <c r="P82" s="391">
        <f t="shared" si="8"/>
        <v>1</v>
      </c>
    </row>
    <row r="83" spans="1:16">
      <c r="A83" s="154">
        <v>74</v>
      </c>
      <c r="B83" s="7"/>
      <c r="C83" s="7"/>
      <c r="D83" s="76"/>
      <c r="E83" s="229"/>
      <c r="F83" s="228"/>
      <c r="G83" s="228"/>
      <c r="H83" s="228"/>
      <c r="I83" s="19" t="str">
        <f t="shared" si="9"/>
        <v/>
      </c>
      <c r="J83" s="19" t="str">
        <f t="shared" si="10"/>
        <v/>
      </c>
      <c r="K83" s="416" t="str">
        <f t="shared" si="3"/>
        <v/>
      </c>
      <c r="L83" s="69" t="str">
        <f t="shared" si="4"/>
        <v/>
      </c>
      <c r="M83" s="417" t="str">
        <f t="shared" si="5"/>
        <v/>
      </c>
      <c r="N83" s="69" t="str">
        <f t="shared" si="6"/>
        <v/>
      </c>
      <c r="O83" s="390" t="b">
        <f t="shared" si="7"/>
        <v>0</v>
      </c>
      <c r="P83" s="391">
        <f t="shared" si="8"/>
        <v>1</v>
      </c>
    </row>
    <row r="84" spans="1:16">
      <c r="A84" s="154">
        <v>75</v>
      </c>
      <c r="B84" s="7"/>
      <c r="C84" s="7"/>
      <c r="D84" s="76"/>
      <c r="E84" s="229"/>
      <c r="F84" s="228"/>
      <c r="G84" s="228"/>
      <c r="H84" s="228"/>
      <c r="I84" s="19" t="str">
        <f t="shared" si="9"/>
        <v/>
      </c>
      <c r="J84" s="19" t="str">
        <f t="shared" si="10"/>
        <v/>
      </c>
      <c r="K84" s="416" t="str">
        <f t="shared" si="3"/>
        <v/>
      </c>
      <c r="L84" s="69" t="str">
        <f t="shared" si="4"/>
        <v/>
      </c>
      <c r="M84" s="417" t="str">
        <f t="shared" si="5"/>
        <v/>
      </c>
      <c r="N84" s="69" t="str">
        <f t="shared" si="6"/>
        <v/>
      </c>
      <c r="O84" s="390" t="b">
        <f t="shared" si="7"/>
        <v>0</v>
      </c>
      <c r="P84" s="391">
        <f t="shared" si="8"/>
        <v>1</v>
      </c>
    </row>
    <row r="85" spans="1:16">
      <c r="A85" s="154">
        <v>76</v>
      </c>
      <c r="B85" s="7"/>
      <c r="C85" s="7"/>
      <c r="D85" s="76"/>
      <c r="E85" s="229"/>
      <c r="F85" s="228"/>
      <c r="G85" s="228"/>
      <c r="H85" s="228"/>
      <c r="I85" s="19" t="str">
        <f t="shared" si="9"/>
        <v/>
      </c>
      <c r="J85" s="19" t="str">
        <f t="shared" si="10"/>
        <v/>
      </c>
      <c r="K85" s="416" t="str">
        <f t="shared" si="3"/>
        <v/>
      </c>
      <c r="L85" s="69" t="str">
        <f t="shared" si="4"/>
        <v/>
      </c>
      <c r="M85" s="417" t="str">
        <f t="shared" si="5"/>
        <v/>
      </c>
      <c r="N85" s="69" t="str">
        <f t="shared" si="6"/>
        <v/>
      </c>
      <c r="O85" s="390" t="b">
        <f t="shared" si="7"/>
        <v>0</v>
      </c>
      <c r="P85" s="391">
        <f t="shared" si="8"/>
        <v>1</v>
      </c>
    </row>
    <row r="86" spans="1:16">
      <c r="A86" s="154">
        <v>77</v>
      </c>
      <c r="B86" s="7"/>
      <c r="C86" s="7"/>
      <c r="D86" s="76"/>
      <c r="E86" s="229"/>
      <c r="F86" s="228"/>
      <c r="G86" s="228"/>
      <c r="H86" s="228"/>
      <c r="I86" s="19" t="str">
        <f t="shared" si="9"/>
        <v/>
      </c>
      <c r="J86" s="19" t="str">
        <f t="shared" si="10"/>
        <v/>
      </c>
      <c r="K86" s="416" t="str">
        <f t="shared" si="3"/>
        <v/>
      </c>
      <c r="L86" s="69" t="str">
        <f t="shared" si="4"/>
        <v/>
      </c>
      <c r="M86" s="417" t="str">
        <f t="shared" si="5"/>
        <v/>
      </c>
      <c r="N86" s="69" t="str">
        <f t="shared" si="6"/>
        <v/>
      </c>
      <c r="O86" s="390" t="b">
        <f t="shared" si="7"/>
        <v>0</v>
      </c>
      <c r="P86" s="391">
        <f t="shared" si="8"/>
        <v>1</v>
      </c>
    </row>
    <row r="87" spans="1:16">
      <c r="A87" s="154">
        <v>78</v>
      </c>
      <c r="B87" s="7"/>
      <c r="C87" s="7"/>
      <c r="D87" s="76"/>
      <c r="E87" s="229"/>
      <c r="F87" s="228"/>
      <c r="G87" s="228"/>
      <c r="H87" s="228"/>
      <c r="I87" s="19" t="str">
        <f t="shared" si="9"/>
        <v/>
      </c>
      <c r="J87" s="19" t="str">
        <f t="shared" si="10"/>
        <v/>
      </c>
      <c r="K87" s="416" t="str">
        <f t="shared" si="3"/>
        <v/>
      </c>
      <c r="L87" s="69" t="str">
        <f t="shared" si="4"/>
        <v/>
      </c>
      <c r="M87" s="417" t="str">
        <f t="shared" si="5"/>
        <v/>
      </c>
      <c r="N87" s="69" t="str">
        <f t="shared" si="6"/>
        <v/>
      </c>
      <c r="O87" s="390" t="b">
        <f t="shared" si="7"/>
        <v>0</v>
      </c>
      <c r="P87" s="391">
        <f t="shared" si="8"/>
        <v>1</v>
      </c>
    </row>
    <row r="88" spans="1:16">
      <c r="A88" s="154">
        <v>79</v>
      </c>
      <c r="B88" s="7"/>
      <c r="C88" s="7"/>
      <c r="D88" s="76"/>
      <c r="E88" s="229"/>
      <c r="F88" s="228"/>
      <c r="G88" s="228"/>
      <c r="H88" s="228"/>
      <c r="I88" s="19" t="str">
        <f t="shared" si="9"/>
        <v/>
      </c>
      <c r="J88" s="19" t="str">
        <f t="shared" si="10"/>
        <v/>
      </c>
      <c r="K88" s="416" t="str">
        <f t="shared" si="3"/>
        <v/>
      </c>
      <c r="L88" s="69" t="str">
        <f t="shared" si="4"/>
        <v/>
      </c>
      <c r="M88" s="417" t="str">
        <f t="shared" si="5"/>
        <v/>
      </c>
      <c r="N88" s="69" t="str">
        <f t="shared" si="6"/>
        <v/>
      </c>
      <c r="O88" s="390" t="b">
        <f t="shared" si="7"/>
        <v>0</v>
      </c>
      <c r="P88" s="391">
        <f t="shared" si="8"/>
        <v>1</v>
      </c>
    </row>
    <row r="89" spans="1:16">
      <c r="A89" s="154">
        <v>80</v>
      </c>
      <c r="B89" s="7"/>
      <c r="C89" s="7"/>
      <c r="D89" s="76"/>
      <c r="E89" s="229"/>
      <c r="F89" s="228"/>
      <c r="G89" s="228"/>
      <c r="H89" s="228"/>
      <c r="I89" s="19" t="str">
        <f t="shared" si="9"/>
        <v/>
      </c>
      <c r="J89" s="19" t="str">
        <f t="shared" si="10"/>
        <v/>
      </c>
      <c r="K89" s="416" t="str">
        <f t="shared" si="3"/>
        <v/>
      </c>
      <c r="L89" s="69" t="str">
        <f t="shared" si="4"/>
        <v/>
      </c>
      <c r="M89" s="417" t="str">
        <f t="shared" si="5"/>
        <v/>
      </c>
      <c r="N89" s="69" t="str">
        <f t="shared" si="6"/>
        <v/>
      </c>
      <c r="O89" s="390" t="b">
        <f t="shared" si="7"/>
        <v>0</v>
      </c>
      <c r="P89" s="391">
        <f t="shared" si="8"/>
        <v>1</v>
      </c>
    </row>
    <row r="90" spans="1:16">
      <c r="A90" s="154">
        <v>81</v>
      </c>
      <c r="B90" s="7"/>
      <c r="C90" s="7"/>
      <c r="D90" s="76"/>
      <c r="E90" s="229"/>
      <c r="F90" s="228"/>
      <c r="G90" s="228"/>
      <c r="H90" s="228"/>
      <c r="I90" s="19" t="str">
        <f t="shared" si="9"/>
        <v/>
      </c>
      <c r="J90" s="19" t="str">
        <f t="shared" si="10"/>
        <v/>
      </c>
      <c r="K90" s="416" t="str">
        <f t="shared" si="3"/>
        <v/>
      </c>
      <c r="L90" s="69" t="str">
        <f t="shared" si="4"/>
        <v/>
      </c>
      <c r="M90" s="417" t="str">
        <f t="shared" si="5"/>
        <v/>
      </c>
      <c r="N90" s="69" t="str">
        <f t="shared" si="6"/>
        <v/>
      </c>
      <c r="O90" s="390" t="b">
        <f t="shared" si="7"/>
        <v>0</v>
      </c>
      <c r="P90" s="391">
        <f t="shared" si="8"/>
        <v>1</v>
      </c>
    </row>
    <row r="91" spans="1:16">
      <c r="A91" s="154">
        <v>82</v>
      </c>
      <c r="B91" s="7"/>
      <c r="C91" s="7"/>
      <c r="D91" s="76"/>
      <c r="E91" s="229"/>
      <c r="F91" s="228"/>
      <c r="G91" s="228"/>
      <c r="H91" s="228"/>
      <c r="I91" s="19" t="str">
        <f t="shared" si="9"/>
        <v/>
      </c>
      <c r="J91" s="19" t="str">
        <f t="shared" si="10"/>
        <v/>
      </c>
      <c r="K91" s="416" t="str">
        <f t="shared" si="3"/>
        <v/>
      </c>
      <c r="L91" s="69" t="str">
        <f t="shared" si="4"/>
        <v/>
      </c>
      <c r="M91" s="417" t="str">
        <f t="shared" si="5"/>
        <v/>
      </c>
      <c r="N91" s="69" t="str">
        <f t="shared" si="6"/>
        <v/>
      </c>
      <c r="O91" s="390" t="b">
        <f t="shared" si="7"/>
        <v>0</v>
      </c>
      <c r="P91" s="391">
        <f t="shared" si="8"/>
        <v>1</v>
      </c>
    </row>
    <row r="92" spans="1:16">
      <c r="A92" s="154">
        <v>83</v>
      </c>
      <c r="B92" s="7"/>
      <c r="C92" s="7"/>
      <c r="D92" s="76"/>
      <c r="E92" s="229"/>
      <c r="F92" s="228"/>
      <c r="G92" s="228"/>
      <c r="H92" s="228"/>
      <c r="I92" s="19" t="str">
        <f t="shared" si="9"/>
        <v/>
      </c>
      <c r="J92" s="19" t="str">
        <f t="shared" si="10"/>
        <v/>
      </c>
      <c r="K92" s="416" t="str">
        <f t="shared" si="3"/>
        <v/>
      </c>
      <c r="L92" s="69" t="str">
        <f t="shared" si="4"/>
        <v/>
      </c>
      <c r="M92" s="417" t="str">
        <f t="shared" si="5"/>
        <v/>
      </c>
      <c r="N92" s="69" t="str">
        <f t="shared" si="6"/>
        <v/>
      </c>
      <c r="O92" s="390" t="b">
        <f t="shared" si="7"/>
        <v>0</v>
      </c>
      <c r="P92" s="391">
        <f t="shared" si="8"/>
        <v>1</v>
      </c>
    </row>
    <row r="93" spans="1:16">
      <c r="A93" s="154">
        <v>84</v>
      </c>
      <c r="B93" s="7"/>
      <c r="C93" s="7"/>
      <c r="D93" s="76"/>
      <c r="E93" s="229"/>
      <c r="F93" s="228"/>
      <c r="G93" s="228"/>
      <c r="H93" s="228"/>
      <c r="I93" s="19" t="str">
        <f t="shared" si="9"/>
        <v/>
      </c>
      <c r="J93" s="19" t="str">
        <f t="shared" si="10"/>
        <v/>
      </c>
      <c r="K93" s="416" t="str">
        <f t="shared" si="3"/>
        <v/>
      </c>
      <c r="L93" s="69" t="str">
        <f t="shared" si="4"/>
        <v/>
      </c>
      <c r="M93" s="417" t="str">
        <f t="shared" si="5"/>
        <v/>
      </c>
      <c r="N93" s="69" t="str">
        <f t="shared" si="6"/>
        <v/>
      </c>
      <c r="O93" s="390" t="b">
        <f t="shared" si="7"/>
        <v>0</v>
      </c>
      <c r="P93" s="391">
        <f t="shared" si="8"/>
        <v>1</v>
      </c>
    </row>
    <row r="94" spans="1:16">
      <c r="A94" s="154">
        <v>85</v>
      </c>
      <c r="B94" s="7"/>
      <c r="C94" s="7"/>
      <c r="D94" s="76"/>
      <c r="E94" s="229"/>
      <c r="F94" s="228"/>
      <c r="G94" s="228"/>
      <c r="H94" s="228"/>
      <c r="I94" s="19" t="str">
        <f t="shared" si="9"/>
        <v/>
      </c>
      <c r="J94" s="19" t="str">
        <f t="shared" si="10"/>
        <v/>
      </c>
      <c r="K94" s="416" t="str">
        <f t="shared" si="3"/>
        <v/>
      </c>
      <c r="L94" s="69" t="str">
        <f t="shared" si="4"/>
        <v/>
      </c>
      <c r="M94" s="417" t="str">
        <f t="shared" si="5"/>
        <v/>
      </c>
      <c r="N94" s="69" t="str">
        <f t="shared" si="6"/>
        <v/>
      </c>
      <c r="O94" s="390" t="b">
        <f t="shared" si="7"/>
        <v>0</v>
      </c>
      <c r="P94" s="391">
        <f t="shared" si="8"/>
        <v>1</v>
      </c>
    </row>
    <row r="95" spans="1:16">
      <c r="A95" s="154">
        <v>86</v>
      </c>
      <c r="B95" s="7"/>
      <c r="C95" s="7"/>
      <c r="D95" s="76"/>
      <c r="E95" s="229"/>
      <c r="F95" s="228"/>
      <c r="G95" s="228"/>
      <c r="H95" s="228"/>
      <c r="I95" s="19" t="str">
        <f t="shared" si="9"/>
        <v/>
      </c>
      <c r="J95" s="19" t="str">
        <f t="shared" si="10"/>
        <v/>
      </c>
      <c r="K95" s="416" t="str">
        <f t="shared" si="3"/>
        <v/>
      </c>
      <c r="L95" s="69" t="str">
        <f t="shared" si="4"/>
        <v/>
      </c>
      <c r="M95" s="417" t="str">
        <f t="shared" si="5"/>
        <v/>
      </c>
      <c r="N95" s="69" t="str">
        <f t="shared" si="6"/>
        <v/>
      </c>
      <c r="O95" s="390" t="b">
        <f t="shared" si="7"/>
        <v>0</v>
      </c>
      <c r="P95" s="391">
        <f t="shared" si="8"/>
        <v>1</v>
      </c>
    </row>
    <row r="96" spans="1:16">
      <c r="A96" s="154">
        <v>87</v>
      </c>
      <c r="B96" s="7"/>
      <c r="C96" s="7"/>
      <c r="D96" s="76"/>
      <c r="E96" s="229"/>
      <c r="F96" s="228"/>
      <c r="G96" s="228"/>
      <c r="H96" s="228"/>
      <c r="I96" s="19" t="str">
        <f t="shared" si="9"/>
        <v/>
      </c>
      <c r="J96" s="19" t="str">
        <f t="shared" si="10"/>
        <v/>
      </c>
      <c r="K96" s="416" t="str">
        <f t="shared" si="3"/>
        <v/>
      </c>
      <c r="L96" s="69" t="str">
        <f t="shared" si="4"/>
        <v/>
      </c>
      <c r="M96" s="417" t="str">
        <f t="shared" si="5"/>
        <v/>
      </c>
      <c r="N96" s="69" t="str">
        <f t="shared" si="6"/>
        <v/>
      </c>
      <c r="O96" s="390" t="b">
        <f t="shared" si="7"/>
        <v>0</v>
      </c>
      <c r="P96" s="391">
        <f t="shared" si="8"/>
        <v>1</v>
      </c>
    </row>
    <row r="97" spans="1:16">
      <c r="A97" s="154">
        <v>88</v>
      </c>
      <c r="B97" s="7"/>
      <c r="C97" s="7"/>
      <c r="D97" s="76"/>
      <c r="E97" s="229"/>
      <c r="F97" s="228"/>
      <c r="G97" s="228"/>
      <c r="H97" s="228"/>
      <c r="I97" s="19" t="str">
        <f t="shared" si="9"/>
        <v/>
      </c>
      <c r="J97" s="19" t="str">
        <f t="shared" si="10"/>
        <v/>
      </c>
      <c r="K97" s="416" t="str">
        <f t="shared" si="3"/>
        <v/>
      </c>
      <c r="L97" s="69" t="str">
        <f t="shared" si="4"/>
        <v/>
      </c>
      <c r="M97" s="417" t="str">
        <f t="shared" si="5"/>
        <v/>
      </c>
      <c r="N97" s="69" t="str">
        <f t="shared" si="6"/>
        <v/>
      </c>
      <c r="O97" s="390" t="b">
        <f t="shared" si="7"/>
        <v>0</v>
      </c>
      <c r="P97" s="391">
        <f t="shared" si="8"/>
        <v>1</v>
      </c>
    </row>
    <row r="98" spans="1:16">
      <c r="A98" s="154">
        <v>89</v>
      </c>
      <c r="B98" s="7"/>
      <c r="C98" s="7"/>
      <c r="D98" s="76"/>
      <c r="E98" s="229"/>
      <c r="F98" s="228"/>
      <c r="G98" s="228"/>
      <c r="H98" s="228"/>
      <c r="I98" s="19" t="str">
        <f t="shared" si="9"/>
        <v/>
      </c>
      <c r="J98" s="19" t="str">
        <f t="shared" si="10"/>
        <v/>
      </c>
      <c r="K98" s="416" t="str">
        <f t="shared" si="3"/>
        <v/>
      </c>
      <c r="L98" s="69" t="str">
        <f t="shared" si="4"/>
        <v/>
      </c>
      <c r="M98" s="417" t="str">
        <f t="shared" si="5"/>
        <v/>
      </c>
      <c r="N98" s="69" t="str">
        <f t="shared" si="6"/>
        <v/>
      </c>
      <c r="O98" s="390" t="b">
        <f t="shared" si="7"/>
        <v>0</v>
      </c>
      <c r="P98" s="391">
        <f t="shared" si="8"/>
        <v>1</v>
      </c>
    </row>
    <row r="99" spans="1:16">
      <c r="A99" s="154">
        <v>90</v>
      </c>
      <c r="B99" s="7"/>
      <c r="C99" s="7"/>
      <c r="D99" s="76"/>
      <c r="E99" s="229"/>
      <c r="F99" s="228"/>
      <c r="G99" s="228"/>
      <c r="H99" s="228"/>
      <c r="I99" s="19" t="str">
        <f t="shared" si="9"/>
        <v/>
      </c>
      <c r="J99" s="19" t="str">
        <f t="shared" si="10"/>
        <v/>
      </c>
      <c r="K99" s="416" t="str">
        <f t="shared" si="3"/>
        <v/>
      </c>
      <c r="L99" s="69" t="str">
        <f t="shared" si="4"/>
        <v/>
      </c>
      <c r="M99" s="417" t="str">
        <f t="shared" si="5"/>
        <v/>
      </c>
      <c r="N99" s="69" t="str">
        <f t="shared" si="6"/>
        <v/>
      </c>
      <c r="O99" s="390" t="b">
        <f t="shared" si="7"/>
        <v>0</v>
      </c>
      <c r="P99" s="391">
        <f t="shared" si="8"/>
        <v>1</v>
      </c>
    </row>
    <row r="100" spans="1:16">
      <c r="A100" s="154">
        <v>91</v>
      </c>
      <c r="B100" s="7"/>
      <c r="C100" s="7"/>
      <c r="D100" s="76"/>
      <c r="E100" s="229"/>
      <c r="F100" s="228"/>
      <c r="G100" s="228"/>
      <c r="H100" s="228"/>
      <c r="I100" s="19" t="str">
        <f t="shared" si="9"/>
        <v/>
      </c>
      <c r="J100" s="19" t="str">
        <f t="shared" si="10"/>
        <v/>
      </c>
      <c r="K100" s="416" t="str">
        <f t="shared" si="3"/>
        <v/>
      </c>
      <c r="L100" s="69" t="str">
        <f t="shared" si="4"/>
        <v/>
      </c>
      <c r="M100" s="417" t="str">
        <f t="shared" si="5"/>
        <v/>
      </c>
      <c r="N100" s="69" t="str">
        <f t="shared" si="6"/>
        <v/>
      </c>
      <c r="O100" s="390" t="b">
        <f t="shared" si="7"/>
        <v>0</v>
      </c>
      <c r="P100" s="391">
        <f t="shared" si="8"/>
        <v>1</v>
      </c>
    </row>
    <row r="101" spans="1:16">
      <c r="A101" s="154">
        <v>92</v>
      </c>
      <c r="B101" s="7"/>
      <c r="C101" s="7"/>
      <c r="D101" s="76"/>
      <c r="E101" s="229"/>
      <c r="F101" s="228"/>
      <c r="G101" s="228"/>
      <c r="H101" s="228"/>
      <c r="I101" s="19" t="str">
        <f t="shared" si="9"/>
        <v/>
      </c>
      <c r="J101" s="19" t="str">
        <f t="shared" si="10"/>
        <v/>
      </c>
      <c r="K101" s="416" t="str">
        <f t="shared" si="3"/>
        <v/>
      </c>
      <c r="L101" s="69" t="str">
        <f t="shared" si="4"/>
        <v/>
      </c>
      <c r="M101" s="417" t="str">
        <f t="shared" si="5"/>
        <v/>
      </c>
      <c r="N101" s="69" t="str">
        <f t="shared" si="6"/>
        <v/>
      </c>
      <c r="O101" s="390" t="b">
        <f t="shared" si="7"/>
        <v>0</v>
      </c>
      <c r="P101" s="391">
        <f t="shared" si="8"/>
        <v>1</v>
      </c>
    </row>
    <row r="102" spans="1:16">
      <c r="A102" s="154">
        <v>93</v>
      </c>
      <c r="B102" s="7"/>
      <c r="C102" s="7"/>
      <c r="D102" s="76"/>
      <c r="E102" s="229"/>
      <c r="F102" s="228"/>
      <c r="G102" s="228"/>
      <c r="H102" s="228"/>
      <c r="I102" s="19" t="str">
        <f t="shared" si="9"/>
        <v/>
      </c>
      <c r="J102" s="19" t="str">
        <f t="shared" si="10"/>
        <v/>
      </c>
      <c r="K102" s="416" t="str">
        <f t="shared" si="3"/>
        <v/>
      </c>
      <c r="L102" s="69" t="str">
        <f t="shared" si="4"/>
        <v/>
      </c>
      <c r="M102" s="417" t="str">
        <f t="shared" si="5"/>
        <v/>
      </c>
      <c r="N102" s="69" t="str">
        <f t="shared" si="6"/>
        <v/>
      </c>
      <c r="O102" s="390" t="b">
        <f t="shared" si="7"/>
        <v>0</v>
      </c>
      <c r="P102" s="391">
        <f t="shared" si="8"/>
        <v>1</v>
      </c>
    </row>
    <row r="103" spans="1:16">
      <c r="A103" s="154">
        <v>94</v>
      </c>
      <c r="B103" s="7"/>
      <c r="C103" s="7"/>
      <c r="D103" s="76"/>
      <c r="E103" s="229"/>
      <c r="F103" s="228"/>
      <c r="G103" s="228"/>
      <c r="H103" s="228"/>
      <c r="I103" s="19" t="str">
        <f t="shared" si="9"/>
        <v/>
      </c>
      <c r="J103" s="19" t="str">
        <f t="shared" si="10"/>
        <v/>
      </c>
      <c r="K103" s="416" t="str">
        <f t="shared" si="3"/>
        <v/>
      </c>
      <c r="L103" s="69" t="str">
        <f t="shared" si="4"/>
        <v/>
      </c>
      <c r="M103" s="417" t="str">
        <f t="shared" si="5"/>
        <v/>
      </c>
      <c r="N103" s="69" t="str">
        <f t="shared" si="6"/>
        <v/>
      </c>
      <c r="O103" s="390" t="b">
        <f t="shared" si="7"/>
        <v>0</v>
      </c>
      <c r="P103" s="391">
        <f t="shared" si="8"/>
        <v>1</v>
      </c>
    </row>
    <row r="104" spans="1:16">
      <c r="A104" s="154">
        <v>95</v>
      </c>
      <c r="B104" s="7"/>
      <c r="C104" s="7"/>
      <c r="D104" s="76"/>
      <c r="E104" s="229"/>
      <c r="F104" s="228"/>
      <c r="G104" s="228"/>
      <c r="H104" s="228"/>
      <c r="I104" s="19" t="str">
        <f t="shared" si="9"/>
        <v/>
      </c>
      <c r="J104" s="19" t="str">
        <f t="shared" si="10"/>
        <v/>
      </c>
      <c r="K104" s="416" t="str">
        <f t="shared" si="3"/>
        <v/>
      </c>
      <c r="L104" s="69" t="str">
        <f t="shared" si="4"/>
        <v/>
      </c>
      <c r="M104" s="417" t="str">
        <f t="shared" si="5"/>
        <v/>
      </c>
      <c r="N104" s="69" t="str">
        <f t="shared" si="6"/>
        <v/>
      </c>
      <c r="O104" s="390" t="b">
        <f t="shared" si="7"/>
        <v>0</v>
      </c>
      <c r="P104" s="391">
        <f t="shared" si="8"/>
        <v>1</v>
      </c>
    </row>
    <row r="105" spans="1:16">
      <c r="A105" s="154">
        <v>96</v>
      </c>
      <c r="B105" s="7"/>
      <c r="C105" s="7"/>
      <c r="D105" s="76"/>
      <c r="E105" s="229"/>
      <c r="F105" s="228"/>
      <c r="G105" s="228"/>
      <c r="H105" s="228"/>
      <c r="I105" s="19" t="str">
        <f t="shared" si="9"/>
        <v/>
      </c>
      <c r="J105" s="19" t="str">
        <f t="shared" si="10"/>
        <v/>
      </c>
      <c r="K105" s="416" t="str">
        <f t="shared" si="3"/>
        <v/>
      </c>
      <c r="L105" s="69" t="str">
        <f t="shared" si="4"/>
        <v/>
      </c>
      <c r="M105" s="417" t="str">
        <f t="shared" si="5"/>
        <v/>
      </c>
      <c r="N105" s="69" t="str">
        <f t="shared" si="6"/>
        <v/>
      </c>
      <c r="O105" s="390" t="b">
        <f t="shared" si="7"/>
        <v>0</v>
      </c>
      <c r="P105" s="391">
        <f t="shared" si="8"/>
        <v>1</v>
      </c>
    </row>
    <row r="106" spans="1:16">
      <c r="A106" s="154">
        <v>97</v>
      </c>
      <c r="B106" s="7"/>
      <c r="C106" s="7"/>
      <c r="D106" s="76"/>
      <c r="E106" s="229"/>
      <c r="F106" s="228"/>
      <c r="G106" s="228"/>
      <c r="H106" s="228"/>
      <c r="I106" s="19" t="str">
        <f t="shared" si="9"/>
        <v/>
      </c>
      <c r="J106" s="19" t="str">
        <f t="shared" si="10"/>
        <v/>
      </c>
      <c r="K106" s="416" t="str">
        <f t="shared" si="3"/>
        <v/>
      </c>
      <c r="L106" s="69" t="str">
        <f t="shared" si="4"/>
        <v/>
      </c>
      <c r="M106" s="417" t="str">
        <f t="shared" si="5"/>
        <v/>
      </c>
      <c r="N106" s="69" t="str">
        <f t="shared" si="6"/>
        <v/>
      </c>
      <c r="O106" s="390" t="b">
        <f t="shared" si="7"/>
        <v>0</v>
      </c>
      <c r="P106" s="391">
        <f t="shared" si="8"/>
        <v>1</v>
      </c>
    </row>
    <row r="107" spans="1:16">
      <c r="A107" s="154">
        <v>98</v>
      </c>
      <c r="B107" s="7"/>
      <c r="C107" s="7"/>
      <c r="D107" s="76"/>
      <c r="E107" s="229"/>
      <c r="F107" s="228"/>
      <c r="G107" s="228"/>
      <c r="H107" s="228"/>
      <c r="I107" s="19" t="str">
        <f t="shared" si="9"/>
        <v/>
      </c>
      <c r="J107" s="19" t="str">
        <f t="shared" si="10"/>
        <v/>
      </c>
      <c r="K107" s="416" t="str">
        <f t="shared" si="3"/>
        <v/>
      </c>
      <c r="L107" s="69" t="str">
        <f t="shared" si="4"/>
        <v/>
      </c>
      <c r="M107" s="417" t="str">
        <f t="shared" si="5"/>
        <v/>
      </c>
      <c r="N107" s="69" t="str">
        <f t="shared" si="6"/>
        <v/>
      </c>
      <c r="O107" s="390" t="b">
        <f t="shared" si="7"/>
        <v>0</v>
      </c>
      <c r="P107" s="391">
        <f t="shared" si="8"/>
        <v>1</v>
      </c>
    </row>
    <row r="108" spans="1:16">
      <c r="A108" s="154">
        <v>99</v>
      </c>
      <c r="B108" s="7"/>
      <c r="C108" s="7"/>
      <c r="D108" s="76"/>
      <c r="E108" s="229"/>
      <c r="F108" s="228"/>
      <c r="G108" s="228"/>
      <c r="H108" s="228"/>
      <c r="I108" s="19" t="str">
        <f t="shared" si="9"/>
        <v/>
      </c>
      <c r="J108" s="19" t="str">
        <f t="shared" si="10"/>
        <v/>
      </c>
      <c r="K108" s="416" t="str">
        <f t="shared" si="3"/>
        <v/>
      </c>
      <c r="L108" s="69" t="str">
        <f t="shared" si="4"/>
        <v/>
      </c>
      <c r="M108" s="417" t="str">
        <f t="shared" si="5"/>
        <v/>
      </c>
      <c r="N108" s="69" t="str">
        <f t="shared" si="6"/>
        <v/>
      </c>
      <c r="O108" s="390" t="b">
        <f t="shared" si="7"/>
        <v>0</v>
      </c>
      <c r="P108" s="391">
        <f t="shared" si="8"/>
        <v>1</v>
      </c>
    </row>
    <row r="109" spans="1:16">
      <c r="A109" s="154">
        <v>100</v>
      </c>
      <c r="B109" s="7"/>
      <c r="C109" s="7"/>
      <c r="D109" s="76"/>
      <c r="E109" s="229"/>
      <c r="F109" s="228"/>
      <c r="G109" s="228"/>
      <c r="H109" s="228"/>
      <c r="I109" s="19" t="str">
        <f t="shared" si="9"/>
        <v/>
      </c>
      <c r="J109" s="19" t="str">
        <f t="shared" si="10"/>
        <v/>
      </c>
      <c r="K109" s="416" t="str">
        <f t="shared" si="3"/>
        <v/>
      </c>
      <c r="L109" s="69" t="str">
        <f t="shared" si="4"/>
        <v/>
      </c>
      <c r="M109" s="417" t="str">
        <f t="shared" si="5"/>
        <v/>
      </c>
      <c r="N109" s="69" t="str">
        <f t="shared" si="6"/>
        <v/>
      </c>
      <c r="O109" s="390" t="b">
        <f t="shared" si="7"/>
        <v>0</v>
      </c>
      <c r="P109" s="391">
        <f t="shared" si="8"/>
        <v>1</v>
      </c>
    </row>
    <row r="110" spans="1:16">
      <c r="A110" s="154">
        <v>101</v>
      </c>
      <c r="B110" s="7"/>
      <c r="C110" s="7"/>
      <c r="D110" s="76"/>
      <c r="E110" s="229"/>
      <c r="F110" s="228"/>
      <c r="G110" s="228"/>
      <c r="H110" s="228"/>
      <c r="I110" s="19" t="str">
        <f t="shared" si="9"/>
        <v/>
      </c>
      <c r="J110" s="19" t="str">
        <f t="shared" si="10"/>
        <v/>
      </c>
      <c r="K110" s="416" t="str">
        <f t="shared" si="3"/>
        <v/>
      </c>
      <c r="L110" s="69" t="str">
        <f t="shared" si="4"/>
        <v/>
      </c>
      <c r="M110" s="417" t="str">
        <f t="shared" si="5"/>
        <v/>
      </c>
      <c r="N110" s="69" t="str">
        <f t="shared" si="6"/>
        <v/>
      </c>
      <c r="O110" s="390" t="b">
        <f t="shared" si="7"/>
        <v>0</v>
      </c>
      <c r="P110" s="391">
        <f t="shared" si="8"/>
        <v>1</v>
      </c>
    </row>
    <row r="111" spans="1:16">
      <c r="A111" s="154">
        <v>102</v>
      </c>
      <c r="B111" s="7"/>
      <c r="C111" s="7"/>
      <c r="D111" s="76"/>
      <c r="E111" s="229"/>
      <c r="F111" s="228"/>
      <c r="G111" s="228"/>
      <c r="H111" s="228"/>
      <c r="I111" s="19" t="str">
        <f t="shared" si="9"/>
        <v/>
      </c>
      <c r="J111" s="19" t="str">
        <f t="shared" si="10"/>
        <v/>
      </c>
      <c r="K111" s="416" t="str">
        <f t="shared" si="3"/>
        <v/>
      </c>
      <c r="L111" s="69" t="str">
        <f t="shared" si="4"/>
        <v/>
      </c>
      <c r="M111" s="417" t="str">
        <f t="shared" si="5"/>
        <v/>
      </c>
      <c r="N111" s="69" t="str">
        <f t="shared" si="6"/>
        <v/>
      </c>
      <c r="O111" s="390" t="b">
        <f t="shared" si="7"/>
        <v>0</v>
      </c>
      <c r="P111" s="391">
        <f t="shared" si="8"/>
        <v>1</v>
      </c>
    </row>
    <row r="112" spans="1:16">
      <c r="A112" s="154">
        <v>103</v>
      </c>
      <c r="B112" s="7"/>
      <c r="C112" s="7"/>
      <c r="D112" s="76"/>
      <c r="E112" s="229"/>
      <c r="F112" s="228"/>
      <c r="G112" s="228"/>
      <c r="H112" s="228"/>
      <c r="I112" s="19" t="str">
        <f t="shared" si="9"/>
        <v/>
      </c>
      <c r="J112" s="19" t="str">
        <f t="shared" si="10"/>
        <v/>
      </c>
      <c r="K112" s="416" t="str">
        <f t="shared" si="3"/>
        <v/>
      </c>
      <c r="L112" s="69" t="str">
        <f t="shared" si="4"/>
        <v/>
      </c>
      <c r="M112" s="417" t="str">
        <f t="shared" si="5"/>
        <v/>
      </c>
      <c r="N112" s="69" t="str">
        <f t="shared" si="6"/>
        <v/>
      </c>
      <c r="O112" s="390" t="b">
        <f t="shared" si="7"/>
        <v>0</v>
      </c>
      <c r="P112" s="391">
        <f t="shared" si="8"/>
        <v>1</v>
      </c>
    </row>
    <row r="113" spans="1:16">
      <c r="A113" s="154">
        <v>104</v>
      </c>
      <c r="B113" s="7"/>
      <c r="C113" s="7"/>
      <c r="D113" s="76"/>
      <c r="E113" s="229"/>
      <c r="F113" s="228"/>
      <c r="G113" s="228"/>
      <c r="H113" s="228"/>
      <c r="I113" s="19" t="str">
        <f t="shared" si="9"/>
        <v/>
      </c>
      <c r="J113" s="19" t="str">
        <f t="shared" si="10"/>
        <v/>
      </c>
      <c r="K113" s="416" t="str">
        <f t="shared" si="3"/>
        <v/>
      </c>
      <c r="L113" s="69" t="str">
        <f t="shared" si="4"/>
        <v/>
      </c>
      <c r="M113" s="417" t="str">
        <f t="shared" si="5"/>
        <v/>
      </c>
      <c r="N113" s="69" t="str">
        <f t="shared" si="6"/>
        <v/>
      </c>
      <c r="O113" s="390" t="b">
        <f t="shared" si="7"/>
        <v>0</v>
      </c>
      <c r="P113" s="391">
        <f t="shared" si="8"/>
        <v>1</v>
      </c>
    </row>
    <row r="114" spans="1:16">
      <c r="A114" s="154">
        <v>105</v>
      </c>
      <c r="B114" s="7"/>
      <c r="C114" s="7"/>
      <c r="D114" s="76"/>
      <c r="E114" s="229"/>
      <c r="F114" s="228"/>
      <c r="G114" s="228"/>
      <c r="H114" s="228"/>
      <c r="I114" s="19" t="str">
        <f t="shared" si="9"/>
        <v/>
      </c>
      <c r="J114" s="19" t="str">
        <f t="shared" si="10"/>
        <v/>
      </c>
      <c r="K114" s="416" t="str">
        <f t="shared" si="3"/>
        <v/>
      </c>
      <c r="L114" s="69" t="str">
        <f t="shared" si="4"/>
        <v/>
      </c>
      <c r="M114" s="417" t="str">
        <f t="shared" si="5"/>
        <v/>
      </c>
      <c r="N114" s="69" t="str">
        <f t="shared" si="6"/>
        <v/>
      </c>
      <c r="O114" s="390" t="b">
        <f t="shared" si="7"/>
        <v>0</v>
      </c>
      <c r="P114" s="391">
        <f t="shared" si="8"/>
        <v>1</v>
      </c>
    </row>
    <row r="115" spans="1:16">
      <c r="A115" s="154">
        <v>106</v>
      </c>
      <c r="B115" s="7"/>
      <c r="C115" s="7"/>
      <c r="D115" s="76"/>
      <c r="E115" s="229"/>
      <c r="F115" s="228"/>
      <c r="G115" s="228"/>
      <c r="H115" s="228"/>
      <c r="I115" s="19" t="str">
        <f t="shared" si="9"/>
        <v/>
      </c>
      <c r="J115" s="19" t="str">
        <f t="shared" si="10"/>
        <v/>
      </c>
      <c r="K115" s="416" t="str">
        <f t="shared" si="3"/>
        <v/>
      </c>
      <c r="L115" s="69" t="str">
        <f t="shared" si="4"/>
        <v/>
      </c>
      <c r="M115" s="417" t="str">
        <f t="shared" si="5"/>
        <v/>
      </c>
      <c r="N115" s="69" t="str">
        <f t="shared" si="6"/>
        <v/>
      </c>
      <c r="O115" s="390" t="b">
        <f t="shared" si="7"/>
        <v>0</v>
      </c>
      <c r="P115" s="391">
        <f t="shared" si="8"/>
        <v>1</v>
      </c>
    </row>
    <row r="116" spans="1:16">
      <c r="A116" s="154">
        <v>107</v>
      </c>
      <c r="B116" s="7"/>
      <c r="C116" s="7"/>
      <c r="D116" s="76"/>
      <c r="E116" s="229"/>
      <c r="F116" s="228"/>
      <c r="G116" s="228"/>
      <c r="H116" s="228"/>
      <c r="I116" s="19" t="str">
        <f t="shared" si="9"/>
        <v/>
      </c>
      <c r="J116" s="19" t="str">
        <f t="shared" si="10"/>
        <v/>
      </c>
      <c r="K116" s="416" t="str">
        <f t="shared" si="3"/>
        <v/>
      </c>
      <c r="L116" s="69" t="str">
        <f t="shared" si="4"/>
        <v/>
      </c>
      <c r="M116" s="417" t="str">
        <f t="shared" si="5"/>
        <v/>
      </c>
      <c r="N116" s="69" t="str">
        <f t="shared" si="6"/>
        <v/>
      </c>
      <c r="O116" s="390" t="b">
        <f t="shared" si="7"/>
        <v>0</v>
      </c>
      <c r="P116" s="391">
        <f t="shared" si="8"/>
        <v>1</v>
      </c>
    </row>
    <row r="117" spans="1:16">
      <c r="A117" s="154">
        <v>108</v>
      </c>
      <c r="B117" s="7"/>
      <c r="C117" s="7"/>
      <c r="D117" s="76"/>
      <c r="E117" s="229"/>
      <c r="F117" s="228"/>
      <c r="G117" s="228"/>
      <c r="H117" s="228"/>
      <c r="I117" s="19" t="str">
        <f t="shared" si="9"/>
        <v/>
      </c>
      <c r="J117" s="19" t="str">
        <f t="shared" si="10"/>
        <v/>
      </c>
      <c r="K117" s="416" t="str">
        <f t="shared" si="3"/>
        <v/>
      </c>
      <c r="L117" s="69" t="str">
        <f t="shared" si="4"/>
        <v/>
      </c>
      <c r="M117" s="417" t="str">
        <f t="shared" si="5"/>
        <v/>
      </c>
      <c r="N117" s="69" t="str">
        <f t="shared" si="6"/>
        <v/>
      </c>
      <c r="O117" s="390" t="b">
        <f t="shared" si="7"/>
        <v>0</v>
      </c>
      <c r="P117" s="391">
        <f t="shared" si="8"/>
        <v>1</v>
      </c>
    </row>
    <row r="118" spans="1:16">
      <c r="A118" s="154">
        <v>109</v>
      </c>
      <c r="B118" s="7"/>
      <c r="C118" s="7"/>
      <c r="D118" s="76"/>
      <c r="E118" s="229"/>
      <c r="F118" s="228"/>
      <c r="G118" s="228"/>
      <c r="H118" s="228"/>
      <c r="I118" s="19" t="str">
        <f t="shared" si="9"/>
        <v/>
      </c>
      <c r="J118" s="19" t="str">
        <f t="shared" si="10"/>
        <v/>
      </c>
      <c r="K118" s="416" t="str">
        <f t="shared" si="3"/>
        <v/>
      </c>
      <c r="L118" s="69" t="str">
        <f t="shared" si="4"/>
        <v/>
      </c>
      <c r="M118" s="417" t="str">
        <f t="shared" si="5"/>
        <v/>
      </c>
      <c r="N118" s="69" t="str">
        <f t="shared" si="6"/>
        <v/>
      </c>
      <c r="O118" s="390" t="b">
        <f t="shared" si="7"/>
        <v>0</v>
      </c>
      <c r="P118" s="391">
        <f t="shared" si="8"/>
        <v>1</v>
      </c>
    </row>
    <row r="119" spans="1:16">
      <c r="A119" s="154">
        <v>110</v>
      </c>
      <c r="B119" s="7"/>
      <c r="C119" s="7"/>
      <c r="D119" s="76"/>
      <c r="E119" s="229"/>
      <c r="F119" s="228"/>
      <c r="G119" s="228"/>
      <c r="H119" s="228"/>
      <c r="I119" s="19" t="str">
        <f t="shared" si="9"/>
        <v/>
      </c>
      <c r="J119" s="19" t="str">
        <f t="shared" si="10"/>
        <v/>
      </c>
      <c r="K119" s="416" t="str">
        <f t="shared" si="3"/>
        <v/>
      </c>
      <c r="L119" s="69" t="str">
        <f t="shared" si="4"/>
        <v/>
      </c>
      <c r="M119" s="417" t="str">
        <f t="shared" si="5"/>
        <v/>
      </c>
      <c r="N119" s="69" t="str">
        <f t="shared" si="6"/>
        <v/>
      </c>
      <c r="O119" s="390" t="b">
        <f t="shared" si="7"/>
        <v>0</v>
      </c>
      <c r="P119" s="391">
        <f t="shared" si="8"/>
        <v>1</v>
      </c>
    </row>
    <row r="120" spans="1:16">
      <c r="A120" s="154">
        <v>111</v>
      </c>
      <c r="B120" s="7"/>
      <c r="C120" s="7"/>
      <c r="D120" s="76"/>
      <c r="E120" s="229"/>
      <c r="F120" s="228"/>
      <c r="G120" s="228"/>
      <c r="H120" s="228"/>
      <c r="I120" s="19" t="str">
        <f t="shared" si="9"/>
        <v/>
      </c>
      <c r="J120" s="19" t="str">
        <f t="shared" si="10"/>
        <v/>
      </c>
      <c r="K120" s="416" t="str">
        <f t="shared" si="3"/>
        <v/>
      </c>
      <c r="L120" s="69" t="str">
        <f t="shared" si="4"/>
        <v/>
      </c>
      <c r="M120" s="417" t="str">
        <f t="shared" si="5"/>
        <v/>
      </c>
      <c r="N120" s="69" t="str">
        <f t="shared" si="6"/>
        <v/>
      </c>
      <c r="O120" s="390" t="b">
        <f t="shared" si="7"/>
        <v>0</v>
      </c>
      <c r="P120" s="391">
        <f t="shared" si="8"/>
        <v>1</v>
      </c>
    </row>
    <row r="121" spans="1:16">
      <c r="A121" s="154">
        <v>112</v>
      </c>
      <c r="B121" s="7"/>
      <c r="C121" s="7"/>
      <c r="D121" s="76"/>
      <c r="E121" s="229"/>
      <c r="F121" s="228"/>
      <c r="G121" s="228"/>
      <c r="H121" s="228"/>
      <c r="I121" s="19" t="str">
        <f t="shared" si="9"/>
        <v/>
      </c>
      <c r="J121" s="19" t="str">
        <f t="shared" si="10"/>
        <v/>
      </c>
      <c r="K121" s="416" t="str">
        <f t="shared" si="3"/>
        <v/>
      </c>
      <c r="L121" s="69" t="str">
        <f t="shared" si="4"/>
        <v/>
      </c>
      <c r="M121" s="417" t="str">
        <f t="shared" si="5"/>
        <v/>
      </c>
      <c r="N121" s="69" t="str">
        <f t="shared" si="6"/>
        <v/>
      </c>
      <c r="O121" s="390" t="b">
        <f t="shared" si="7"/>
        <v>0</v>
      </c>
      <c r="P121" s="391">
        <f t="shared" si="8"/>
        <v>1</v>
      </c>
    </row>
    <row r="122" spans="1:16">
      <c r="A122" s="154">
        <v>113</v>
      </c>
      <c r="B122" s="7"/>
      <c r="C122" s="7"/>
      <c r="D122" s="76"/>
      <c r="E122" s="229"/>
      <c r="F122" s="228"/>
      <c r="G122" s="228"/>
      <c r="H122" s="228"/>
      <c r="I122" s="19" t="str">
        <f t="shared" si="9"/>
        <v/>
      </c>
      <c r="J122" s="19" t="str">
        <f t="shared" si="10"/>
        <v/>
      </c>
      <c r="K122" s="416" t="str">
        <f t="shared" si="3"/>
        <v/>
      </c>
      <c r="L122" s="69" t="str">
        <f t="shared" si="4"/>
        <v/>
      </c>
      <c r="M122" s="417" t="str">
        <f t="shared" si="5"/>
        <v/>
      </c>
      <c r="N122" s="69" t="str">
        <f t="shared" si="6"/>
        <v/>
      </c>
      <c r="O122" s="390" t="b">
        <f t="shared" si="7"/>
        <v>0</v>
      </c>
      <c r="P122" s="391">
        <f t="shared" si="8"/>
        <v>1</v>
      </c>
    </row>
    <row r="123" spans="1:16">
      <c r="A123" s="154">
        <v>114</v>
      </c>
      <c r="B123" s="7"/>
      <c r="C123" s="7"/>
      <c r="D123" s="76"/>
      <c r="E123" s="229"/>
      <c r="F123" s="228"/>
      <c r="G123" s="228"/>
      <c r="H123" s="228"/>
      <c r="I123" s="19" t="str">
        <f t="shared" si="9"/>
        <v/>
      </c>
      <c r="J123" s="19" t="str">
        <f t="shared" si="10"/>
        <v/>
      </c>
      <c r="K123" s="416" t="str">
        <f t="shared" si="3"/>
        <v/>
      </c>
      <c r="L123" s="69" t="str">
        <f t="shared" si="4"/>
        <v/>
      </c>
      <c r="M123" s="417" t="str">
        <f t="shared" si="5"/>
        <v/>
      </c>
      <c r="N123" s="69" t="str">
        <f t="shared" si="6"/>
        <v/>
      </c>
      <c r="O123" s="390" t="b">
        <f t="shared" si="7"/>
        <v>0</v>
      </c>
      <c r="P123" s="391">
        <f t="shared" si="8"/>
        <v>1</v>
      </c>
    </row>
    <row r="124" spans="1:16">
      <c r="A124" s="154">
        <v>115</v>
      </c>
      <c r="B124" s="7"/>
      <c r="C124" s="7"/>
      <c r="D124" s="76"/>
      <c r="E124" s="229"/>
      <c r="F124" s="228"/>
      <c r="G124" s="228"/>
      <c r="H124" s="228"/>
      <c r="I124" s="19" t="str">
        <f t="shared" si="9"/>
        <v/>
      </c>
      <c r="J124" s="19" t="str">
        <f t="shared" si="10"/>
        <v/>
      </c>
      <c r="K124" s="416" t="str">
        <f t="shared" si="3"/>
        <v/>
      </c>
      <c r="L124" s="69" t="str">
        <f t="shared" si="4"/>
        <v/>
      </c>
      <c r="M124" s="417" t="str">
        <f t="shared" si="5"/>
        <v/>
      </c>
      <c r="N124" s="69" t="str">
        <f t="shared" si="6"/>
        <v/>
      </c>
      <c r="O124" s="390" t="b">
        <f t="shared" si="7"/>
        <v>0</v>
      </c>
      <c r="P124" s="391">
        <f t="shared" si="8"/>
        <v>1</v>
      </c>
    </row>
    <row r="125" spans="1:16">
      <c r="A125" s="154">
        <v>116</v>
      </c>
      <c r="B125" s="7"/>
      <c r="C125" s="7"/>
      <c r="D125" s="76"/>
      <c r="E125" s="229"/>
      <c r="F125" s="228"/>
      <c r="G125" s="228"/>
      <c r="H125" s="228"/>
      <c r="I125" s="19" t="str">
        <f t="shared" si="9"/>
        <v/>
      </c>
      <c r="J125" s="19" t="str">
        <f t="shared" si="10"/>
        <v/>
      </c>
      <c r="K125" s="416" t="str">
        <f t="shared" si="3"/>
        <v/>
      </c>
      <c r="L125" s="69" t="str">
        <f t="shared" si="4"/>
        <v/>
      </c>
      <c r="M125" s="417" t="str">
        <f t="shared" si="5"/>
        <v/>
      </c>
      <c r="N125" s="69" t="str">
        <f t="shared" si="6"/>
        <v/>
      </c>
      <c r="O125" s="390" t="b">
        <f t="shared" si="7"/>
        <v>0</v>
      </c>
      <c r="P125" s="391">
        <f t="shared" si="8"/>
        <v>1</v>
      </c>
    </row>
    <row r="126" spans="1:16">
      <c r="A126" s="154">
        <v>117</v>
      </c>
      <c r="B126" s="7"/>
      <c r="C126" s="7"/>
      <c r="D126" s="76"/>
      <c r="E126" s="229"/>
      <c r="F126" s="228"/>
      <c r="G126" s="228"/>
      <c r="H126" s="228"/>
      <c r="I126" s="19" t="str">
        <f t="shared" si="9"/>
        <v/>
      </c>
      <c r="J126" s="19" t="str">
        <f t="shared" si="10"/>
        <v/>
      </c>
      <c r="K126" s="416" t="str">
        <f t="shared" si="3"/>
        <v/>
      </c>
      <c r="L126" s="69" t="str">
        <f t="shared" si="4"/>
        <v/>
      </c>
      <c r="M126" s="417" t="str">
        <f t="shared" si="5"/>
        <v/>
      </c>
      <c r="N126" s="69" t="str">
        <f t="shared" si="6"/>
        <v/>
      </c>
      <c r="O126" s="390" t="b">
        <f t="shared" si="7"/>
        <v>0</v>
      </c>
      <c r="P126" s="391">
        <f t="shared" si="8"/>
        <v>1</v>
      </c>
    </row>
    <row r="127" spans="1:16">
      <c r="A127" s="154">
        <v>118</v>
      </c>
      <c r="B127" s="7"/>
      <c r="C127" s="7"/>
      <c r="D127" s="76"/>
      <c r="E127" s="229"/>
      <c r="F127" s="228"/>
      <c r="G127" s="228"/>
      <c r="H127" s="228"/>
      <c r="I127" s="19" t="str">
        <f t="shared" si="9"/>
        <v/>
      </c>
      <c r="J127" s="19" t="str">
        <f t="shared" si="10"/>
        <v/>
      </c>
      <c r="K127" s="416" t="str">
        <f t="shared" si="3"/>
        <v/>
      </c>
      <c r="L127" s="69" t="str">
        <f t="shared" si="4"/>
        <v/>
      </c>
      <c r="M127" s="417" t="str">
        <f t="shared" si="5"/>
        <v/>
      </c>
      <c r="N127" s="69" t="str">
        <f t="shared" si="6"/>
        <v/>
      </c>
      <c r="O127" s="390" t="b">
        <f t="shared" si="7"/>
        <v>0</v>
      </c>
      <c r="P127" s="391">
        <f t="shared" si="8"/>
        <v>1</v>
      </c>
    </row>
    <row r="128" spans="1:16">
      <c r="A128" s="154">
        <v>119</v>
      </c>
      <c r="B128" s="7"/>
      <c r="C128" s="7"/>
      <c r="D128" s="76"/>
      <c r="E128" s="229"/>
      <c r="F128" s="228"/>
      <c r="G128" s="228"/>
      <c r="H128" s="228"/>
      <c r="I128" s="19" t="str">
        <f t="shared" si="9"/>
        <v/>
      </c>
      <c r="J128" s="19" t="str">
        <f t="shared" si="10"/>
        <v/>
      </c>
      <c r="K128" s="416" t="str">
        <f t="shared" si="3"/>
        <v/>
      </c>
      <c r="L128" s="69" t="str">
        <f t="shared" si="4"/>
        <v/>
      </c>
      <c r="M128" s="417" t="str">
        <f t="shared" si="5"/>
        <v/>
      </c>
      <c r="N128" s="69" t="str">
        <f t="shared" si="6"/>
        <v/>
      </c>
      <c r="O128" s="390" t="b">
        <f t="shared" si="7"/>
        <v>0</v>
      </c>
      <c r="P128" s="391">
        <f t="shared" si="8"/>
        <v>1</v>
      </c>
    </row>
    <row r="129" spans="1:16">
      <c r="A129" s="154">
        <v>120</v>
      </c>
      <c r="B129" s="7"/>
      <c r="C129" s="7"/>
      <c r="D129" s="76"/>
      <c r="E129" s="229"/>
      <c r="F129" s="228"/>
      <c r="G129" s="228"/>
      <c r="H129" s="228"/>
      <c r="I129" s="19" t="str">
        <f t="shared" si="9"/>
        <v/>
      </c>
      <c r="J129" s="19" t="str">
        <f t="shared" si="10"/>
        <v/>
      </c>
      <c r="K129" s="416" t="str">
        <f t="shared" si="3"/>
        <v/>
      </c>
      <c r="L129" s="69" t="str">
        <f t="shared" si="4"/>
        <v/>
      </c>
      <c r="M129" s="417" t="str">
        <f t="shared" si="5"/>
        <v/>
      </c>
      <c r="N129" s="69" t="str">
        <f t="shared" si="6"/>
        <v/>
      </c>
      <c r="O129" s="390" t="b">
        <f t="shared" si="7"/>
        <v>0</v>
      </c>
      <c r="P129" s="391">
        <f t="shared" si="8"/>
        <v>1</v>
      </c>
    </row>
    <row r="130" spans="1:16">
      <c r="A130" s="154">
        <v>121</v>
      </c>
      <c r="B130" s="7"/>
      <c r="C130" s="7"/>
      <c r="D130" s="76"/>
      <c r="E130" s="229"/>
      <c r="F130" s="228"/>
      <c r="G130" s="228"/>
      <c r="H130" s="228"/>
      <c r="I130" s="19" t="str">
        <f t="shared" si="9"/>
        <v/>
      </c>
      <c r="J130" s="19" t="str">
        <f t="shared" si="10"/>
        <v/>
      </c>
      <c r="K130" s="416" t="str">
        <f t="shared" si="3"/>
        <v/>
      </c>
      <c r="L130" s="69" t="str">
        <f t="shared" si="4"/>
        <v/>
      </c>
      <c r="M130" s="417" t="str">
        <f t="shared" si="5"/>
        <v/>
      </c>
      <c r="N130" s="69" t="str">
        <f t="shared" si="6"/>
        <v/>
      </c>
      <c r="O130" s="390" t="b">
        <f t="shared" si="7"/>
        <v>0</v>
      </c>
      <c r="P130" s="391">
        <f t="shared" si="8"/>
        <v>1</v>
      </c>
    </row>
    <row r="131" spans="1:16">
      <c r="A131" s="154">
        <v>122</v>
      </c>
      <c r="B131" s="7"/>
      <c r="C131" s="7"/>
      <c r="D131" s="76"/>
      <c r="E131" s="229"/>
      <c r="F131" s="228"/>
      <c r="G131" s="228"/>
      <c r="H131" s="228"/>
      <c r="I131" s="19" t="str">
        <f t="shared" si="9"/>
        <v/>
      </c>
      <c r="J131" s="19" t="str">
        <f t="shared" si="10"/>
        <v/>
      </c>
      <c r="K131" s="416" t="str">
        <f t="shared" si="3"/>
        <v/>
      </c>
      <c r="L131" s="69" t="str">
        <f t="shared" si="4"/>
        <v/>
      </c>
      <c r="M131" s="417" t="str">
        <f t="shared" si="5"/>
        <v/>
      </c>
      <c r="N131" s="69" t="str">
        <f t="shared" si="6"/>
        <v/>
      </c>
      <c r="O131" s="390" t="b">
        <f t="shared" si="7"/>
        <v>0</v>
      </c>
      <c r="P131" s="391">
        <f t="shared" si="8"/>
        <v>1</v>
      </c>
    </row>
    <row r="132" spans="1:16">
      <c r="A132" s="154">
        <v>123</v>
      </c>
      <c r="B132" s="7"/>
      <c r="C132" s="7"/>
      <c r="D132" s="76"/>
      <c r="E132" s="229"/>
      <c r="F132" s="228"/>
      <c r="G132" s="228"/>
      <c r="H132" s="228"/>
      <c r="I132" s="19" t="str">
        <f t="shared" si="9"/>
        <v/>
      </c>
      <c r="J132" s="19" t="str">
        <f t="shared" si="10"/>
        <v/>
      </c>
      <c r="K132" s="416" t="str">
        <f t="shared" si="3"/>
        <v/>
      </c>
      <c r="L132" s="69" t="str">
        <f t="shared" si="4"/>
        <v/>
      </c>
      <c r="M132" s="417" t="str">
        <f t="shared" si="5"/>
        <v/>
      </c>
      <c r="N132" s="69" t="str">
        <f t="shared" si="6"/>
        <v/>
      </c>
      <c r="O132" s="390" t="b">
        <f t="shared" si="7"/>
        <v>0</v>
      </c>
      <c r="P132" s="391">
        <f t="shared" si="8"/>
        <v>1</v>
      </c>
    </row>
    <row r="133" spans="1:16">
      <c r="A133" s="154">
        <v>124</v>
      </c>
      <c r="B133" s="7"/>
      <c r="C133" s="7"/>
      <c r="D133" s="76"/>
      <c r="E133" s="229"/>
      <c r="F133" s="228"/>
      <c r="G133" s="228"/>
      <c r="H133" s="228"/>
      <c r="I133" s="19" t="str">
        <f t="shared" si="9"/>
        <v/>
      </c>
      <c r="J133" s="19" t="str">
        <f t="shared" si="10"/>
        <v/>
      </c>
      <c r="K133" s="416" t="str">
        <f t="shared" si="3"/>
        <v/>
      </c>
      <c r="L133" s="69" t="str">
        <f t="shared" si="4"/>
        <v/>
      </c>
      <c r="M133" s="417" t="str">
        <f t="shared" si="5"/>
        <v/>
      </c>
      <c r="N133" s="69" t="str">
        <f t="shared" si="6"/>
        <v/>
      </c>
      <c r="O133" s="390" t="b">
        <f t="shared" si="7"/>
        <v>0</v>
      </c>
      <c r="P133" s="391">
        <f t="shared" si="8"/>
        <v>1</v>
      </c>
    </row>
    <row r="134" spans="1:16">
      <c r="A134" s="154">
        <v>125</v>
      </c>
      <c r="B134" s="7"/>
      <c r="C134" s="7"/>
      <c r="D134" s="76"/>
      <c r="E134" s="229"/>
      <c r="F134" s="228"/>
      <c r="G134" s="228"/>
      <c r="H134" s="228"/>
      <c r="I134" s="19" t="str">
        <f t="shared" si="9"/>
        <v/>
      </c>
      <c r="J134" s="19" t="str">
        <f t="shared" si="10"/>
        <v/>
      </c>
      <c r="K134" s="416" t="str">
        <f t="shared" si="3"/>
        <v/>
      </c>
      <c r="L134" s="69" t="str">
        <f t="shared" si="4"/>
        <v/>
      </c>
      <c r="M134" s="417" t="str">
        <f t="shared" si="5"/>
        <v/>
      </c>
      <c r="N134" s="69" t="str">
        <f t="shared" si="6"/>
        <v/>
      </c>
      <c r="O134" s="390" t="b">
        <f t="shared" si="7"/>
        <v>0</v>
      </c>
      <c r="P134" s="391">
        <f t="shared" si="8"/>
        <v>1</v>
      </c>
    </row>
    <row r="135" spans="1:16">
      <c r="A135" s="154">
        <v>126</v>
      </c>
      <c r="B135" s="7"/>
      <c r="C135" s="7"/>
      <c r="D135" s="76"/>
      <c r="E135" s="229"/>
      <c r="F135" s="228"/>
      <c r="G135" s="228"/>
      <c r="H135" s="228"/>
      <c r="I135" s="19" t="str">
        <f t="shared" si="9"/>
        <v/>
      </c>
      <c r="J135" s="19" t="str">
        <f t="shared" si="10"/>
        <v/>
      </c>
      <c r="K135" s="416" t="str">
        <f t="shared" si="3"/>
        <v/>
      </c>
      <c r="L135" s="69" t="str">
        <f t="shared" si="4"/>
        <v/>
      </c>
      <c r="M135" s="417" t="str">
        <f t="shared" si="5"/>
        <v/>
      </c>
      <c r="N135" s="69" t="str">
        <f t="shared" si="6"/>
        <v/>
      </c>
      <c r="O135" s="390" t="b">
        <f t="shared" si="7"/>
        <v>0</v>
      </c>
      <c r="P135" s="391">
        <f t="shared" si="8"/>
        <v>1</v>
      </c>
    </row>
    <row r="136" spans="1:16">
      <c r="A136" s="154">
        <v>127</v>
      </c>
      <c r="B136" s="7"/>
      <c r="C136" s="7"/>
      <c r="D136" s="76"/>
      <c r="E136" s="229"/>
      <c r="F136" s="228"/>
      <c r="G136" s="228"/>
      <c r="H136" s="228"/>
      <c r="I136" s="19" t="str">
        <f t="shared" si="9"/>
        <v/>
      </c>
      <c r="J136" s="19" t="str">
        <f t="shared" si="10"/>
        <v/>
      </c>
      <c r="K136" s="416" t="str">
        <f t="shared" si="3"/>
        <v/>
      </c>
      <c r="L136" s="69" t="str">
        <f t="shared" si="4"/>
        <v/>
      </c>
      <c r="M136" s="417" t="str">
        <f t="shared" si="5"/>
        <v/>
      </c>
      <c r="N136" s="69" t="str">
        <f t="shared" si="6"/>
        <v/>
      </c>
      <c r="O136" s="390" t="b">
        <f t="shared" si="7"/>
        <v>0</v>
      </c>
      <c r="P136" s="391">
        <f t="shared" si="8"/>
        <v>1</v>
      </c>
    </row>
    <row r="137" spans="1:16">
      <c r="A137" s="154">
        <v>128</v>
      </c>
      <c r="B137" s="7"/>
      <c r="C137" s="7"/>
      <c r="D137" s="76"/>
      <c r="E137" s="229"/>
      <c r="F137" s="228"/>
      <c r="G137" s="228"/>
      <c r="H137" s="228"/>
      <c r="I137" s="19" t="str">
        <f t="shared" si="9"/>
        <v/>
      </c>
      <c r="J137" s="19" t="str">
        <f t="shared" si="10"/>
        <v/>
      </c>
      <c r="K137" s="416" t="str">
        <f t="shared" si="3"/>
        <v/>
      </c>
      <c r="L137" s="69" t="str">
        <f t="shared" si="4"/>
        <v/>
      </c>
      <c r="M137" s="417" t="str">
        <f t="shared" si="5"/>
        <v/>
      </c>
      <c r="N137" s="69" t="str">
        <f t="shared" si="6"/>
        <v/>
      </c>
      <c r="O137" s="390" t="b">
        <f t="shared" si="7"/>
        <v>0</v>
      </c>
      <c r="P137" s="391">
        <f t="shared" si="8"/>
        <v>1</v>
      </c>
    </row>
    <row r="138" spans="1:16">
      <c r="A138" s="154">
        <v>129</v>
      </c>
      <c r="B138" s="7"/>
      <c r="C138" s="7"/>
      <c r="D138" s="76"/>
      <c r="E138" s="229"/>
      <c r="F138" s="228"/>
      <c r="G138" s="228"/>
      <c r="H138" s="228"/>
      <c r="I138" s="19" t="str">
        <f t="shared" ref="I138:I201" si="11">IF(OR($B138="",$C138="",$D138="",$E138="",$F138&lt;an_initial,$F138&gt;an_final,$O138=FALSE),"",IF($H138="",CS_STR_ALTE2*$G138/P138,CS_STR_ALTE2*$H138))</f>
        <v/>
      </c>
      <c r="J138" s="19" t="str">
        <f t="shared" ref="J138:J201" si="12">IF(OR($B138="",$C138="",$D138="",$E138="",$F138="",$F138&gt;an_final,$O138=FALSE),"",IF($H138="",CS_STR_ALTE2*$G138/P138,CS_STR_ALTE2*$H138))</f>
        <v/>
      </c>
      <c r="K138" s="416" t="str">
        <f t="shared" si="3"/>
        <v/>
      </c>
      <c r="L138" s="69" t="str">
        <f t="shared" si="4"/>
        <v/>
      </c>
      <c r="M138" s="417" t="str">
        <f t="shared" si="5"/>
        <v/>
      </c>
      <c r="N138" s="69" t="str">
        <f t="shared" si="6"/>
        <v/>
      </c>
      <c r="O138" s="390" t="b">
        <f t="shared" si="7"/>
        <v>0</v>
      </c>
      <c r="P138" s="391">
        <f t="shared" si="8"/>
        <v>1</v>
      </c>
    </row>
    <row r="139" spans="1:16">
      <c r="A139" s="154">
        <v>130</v>
      </c>
      <c r="B139" s="7"/>
      <c r="C139" s="7"/>
      <c r="D139" s="76"/>
      <c r="E139" s="229"/>
      <c r="F139" s="228"/>
      <c r="G139" s="228"/>
      <c r="H139" s="228"/>
      <c r="I139" s="19" t="str">
        <f t="shared" si="11"/>
        <v/>
      </c>
      <c r="J139" s="19" t="str">
        <f t="shared" si="12"/>
        <v/>
      </c>
      <c r="K139" s="416" t="str">
        <f t="shared" si="3"/>
        <v/>
      </c>
      <c r="L139" s="69" t="str">
        <f t="shared" si="4"/>
        <v/>
      </c>
      <c r="M139" s="417" t="str">
        <f t="shared" si="5"/>
        <v/>
      </c>
      <c r="N139" s="69" t="str">
        <f t="shared" si="6"/>
        <v/>
      </c>
      <c r="O139" s="390" t="b">
        <f t="shared" si="7"/>
        <v>0</v>
      </c>
      <c r="P139" s="391">
        <f t="shared" si="8"/>
        <v>1</v>
      </c>
    </row>
    <row r="140" spans="1:16">
      <c r="A140" s="154">
        <v>131</v>
      </c>
      <c r="B140" s="7"/>
      <c r="C140" s="7"/>
      <c r="D140" s="76"/>
      <c r="E140" s="229"/>
      <c r="F140" s="228"/>
      <c r="G140" s="228"/>
      <c r="H140" s="228"/>
      <c r="I140" s="19" t="str">
        <f t="shared" si="11"/>
        <v/>
      </c>
      <c r="J140" s="19" t="str">
        <f t="shared" si="12"/>
        <v/>
      </c>
      <c r="K140" s="416" t="str">
        <f t="shared" si="3"/>
        <v/>
      </c>
      <c r="L140" s="69" t="str">
        <f t="shared" si="4"/>
        <v/>
      </c>
      <c r="M140" s="417" t="str">
        <f t="shared" si="5"/>
        <v/>
      </c>
      <c r="N140" s="69" t="str">
        <f t="shared" si="6"/>
        <v/>
      </c>
      <c r="O140" s="390" t="b">
        <f t="shared" si="7"/>
        <v>0</v>
      </c>
      <c r="P140" s="391">
        <f t="shared" si="8"/>
        <v>1</v>
      </c>
    </row>
    <row r="141" spans="1:16">
      <c r="A141" s="154">
        <v>132</v>
      </c>
      <c r="B141" s="7"/>
      <c r="C141" s="7"/>
      <c r="D141" s="76"/>
      <c r="E141" s="229"/>
      <c r="F141" s="228"/>
      <c r="G141" s="228"/>
      <c r="H141" s="228"/>
      <c r="I141" s="19" t="str">
        <f t="shared" si="11"/>
        <v/>
      </c>
      <c r="J141" s="19" t="str">
        <f t="shared" si="12"/>
        <v/>
      </c>
      <c r="K141" s="416" t="str">
        <f t="shared" si="3"/>
        <v/>
      </c>
      <c r="L141" s="69" t="str">
        <f t="shared" si="4"/>
        <v/>
      </c>
      <c r="M141" s="417" t="str">
        <f t="shared" si="5"/>
        <v/>
      </c>
      <c r="N141" s="69" t="str">
        <f t="shared" si="6"/>
        <v/>
      </c>
      <c r="O141" s="390" t="b">
        <f t="shared" si="7"/>
        <v>0</v>
      </c>
      <c r="P141" s="391">
        <f t="shared" si="8"/>
        <v>1</v>
      </c>
    </row>
    <row r="142" spans="1:16">
      <c r="A142" s="154">
        <v>133</v>
      </c>
      <c r="B142" s="7"/>
      <c r="C142" s="7"/>
      <c r="D142" s="76"/>
      <c r="E142" s="229"/>
      <c r="F142" s="228"/>
      <c r="G142" s="228"/>
      <c r="H142" s="228"/>
      <c r="I142" s="19" t="str">
        <f t="shared" si="11"/>
        <v/>
      </c>
      <c r="J142" s="19" t="str">
        <f t="shared" si="12"/>
        <v/>
      </c>
      <c r="K142" s="416" t="str">
        <f t="shared" si="3"/>
        <v/>
      </c>
      <c r="L142" s="69" t="str">
        <f t="shared" si="4"/>
        <v/>
      </c>
      <c r="M142" s="417" t="str">
        <f t="shared" si="5"/>
        <v/>
      </c>
      <c r="N142" s="69" t="str">
        <f t="shared" si="6"/>
        <v/>
      </c>
      <c r="O142" s="390" t="b">
        <f t="shared" si="7"/>
        <v>0</v>
      </c>
      <c r="P142" s="391">
        <f t="shared" si="8"/>
        <v>1</v>
      </c>
    </row>
    <row r="143" spans="1:16">
      <c r="A143" s="154">
        <v>134</v>
      </c>
      <c r="B143" s="7"/>
      <c r="C143" s="7"/>
      <c r="D143" s="76"/>
      <c r="E143" s="229"/>
      <c r="F143" s="228"/>
      <c r="G143" s="228"/>
      <c r="H143" s="228"/>
      <c r="I143" s="19" t="str">
        <f t="shared" si="11"/>
        <v/>
      </c>
      <c r="J143" s="19" t="str">
        <f t="shared" si="12"/>
        <v/>
      </c>
      <c r="K143" s="416" t="str">
        <f t="shared" si="3"/>
        <v/>
      </c>
      <c r="L143" s="69" t="str">
        <f t="shared" si="4"/>
        <v/>
      </c>
      <c r="M143" s="417" t="str">
        <f t="shared" si="5"/>
        <v/>
      </c>
      <c r="N143" s="69" t="str">
        <f t="shared" si="6"/>
        <v/>
      </c>
      <c r="O143" s="390" t="b">
        <f t="shared" si="7"/>
        <v>0</v>
      </c>
      <c r="P143" s="391">
        <f t="shared" si="8"/>
        <v>1</v>
      </c>
    </row>
    <row r="144" spans="1:16">
      <c r="A144" s="154">
        <v>135</v>
      </c>
      <c r="B144" s="7"/>
      <c r="C144" s="7"/>
      <c r="D144" s="76"/>
      <c r="E144" s="229"/>
      <c r="F144" s="228"/>
      <c r="G144" s="228"/>
      <c r="H144" s="228"/>
      <c r="I144" s="19" t="str">
        <f t="shared" si="11"/>
        <v/>
      </c>
      <c r="J144" s="19" t="str">
        <f t="shared" si="12"/>
        <v/>
      </c>
      <c r="K144" s="416" t="str">
        <f t="shared" si="3"/>
        <v/>
      </c>
      <c r="L144" s="69" t="str">
        <f t="shared" si="4"/>
        <v/>
      </c>
      <c r="M144" s="417" t="str">
        <f t="shared" si="5"/>
        <v/>
      </c>
      <c r="N144" s="69" t="str">
        <f t="shared" si="6"/>
        <v/>
      </c>
      <c r="O144" s="390" t="b">
        <f t="shared" si="7"/>
        <v>0</v>
      </c>
      <c r="P144" s="391">
        <f t="shared" si="8"/>
        <v>1</v>
      </c>
    </row>
    <row r="145" spans="1:16">
      <c r="A145" s="154">
        <v>136</v>
      </c>
      <c r="B145" s="7"/>
      <c r="C145" s="7"/>
      <c r="D145" s="76"/>
      <c r="E145" s="229"/>
      <c r="F145" s="228"/>
      <c r="G145" s="228"/>
      <c r="H145" s="228"/>
      <c r="I145" s="19" t="str">
        <f t="shared" si="11"/>
        <v/>
      </c>
      <c r="J145" s="19" t="str">
        <f t="shared" si="12"/>
        <v/>
      </c>
      <c r="K145" s="416" t="str">
        <f t="shared" si="3"/>
        <v/>
      </c>
      <c r="L145" s="69" t="str">
        <f t="shared" si="4"/>
        <v/>
      </c>
      <c r="M145" s="417" t="str">
        <f t="shared" si="5"/>
        <v/>
      </c>
      <c r="N145" s="69" t="str">
        <f t="shared" si="6"/>
        <v/>
      </c>
      <c r="O145" s="390" t="b">
        <f t="shared" si="7"/>
        <v>0</v>
      </c>
      <c r="P145" s="391">
        <f t="shared" si="8"/>
        <v>1</v>
      </c>
    </row>
    <row r="146" spans="1:16">
      <c r="A146" s="154">
        <v>137</v>
      </c>
      <c r="B146" s="7"/>
      <c r="C146" s="7"/>
      <c r="D146" s="76"/>
      <c r="E146" s="229"/>
      <c r="F146" s="228"/>
      <c r="G146" s="228"/>
      <c r="H146" s="228"/>
      <c r="I146" s="19" t="str">
        <f t="shared" si="11"/>
        <v/>
      </c>
      <c r="J146" s="19" t="str">
        <f t="shared" si="12"/>
        <v/>
      </c>
      <c r="K146" s="416" t="str">
        <f t="shared" si="3"/>
        <v/>
      </c>
      <c r="L146" s="69" t="str">
        <f t="shared" si="4"/>
        <v/>
      </c>
      <c r="M146" s="417" t="str">
        <f t="shared" si="5"/>
        <v/>
      </c>
      <c r="N146" s="69" t="str">
        <f t="shared" si="6"/>
        <v/>
      </c>
      <c r="O146" s="390" t="b">
        <f t="shared" si="7"/>
        <v>0</v>
      </c>
      <c r="P146" s="391">
        <f t="shared" si="8"/>
        <v>1</v>
      </c>
    </row>
    <row r="147" spans="1:16">
      <c r="A147" s="154">
        <v>138</v>
      </c>
      <c r="B147" s="7"/>
      <c r="C147" s="7"/>
      <c r="D147" s="76"/>
      <c r="E147" s="229"/>
      <c r="F147" s="228"/>
      <c r="G147" s="228"/>
      <c r="H147" s="228"/>
      <c r="I147" s="19" t="str">
        <f t="shared" si="11"/>
        <v/>
      </c>
      <c r="J147" s="19" t="str">
        <f t="shared" si="12"/>
        <v/>
      </c>
      <c r="K147" s="416" t="str">
        <f t="shared" si="3"/>
        <v/>
      </c>
      <c r="L147" s="69" t="str">
        <f t="shared" si="4"/>
        <v/>
      </c>
      <c r="M147" s="417" t="str">
        <f t="shared" si="5"/>
        <v/>
      </c>
      <c r="N147" s="69" t="str">
        <f t="shared" si="6"/>
        <v/>
      </c>
      <c r="O147" s="390" t="b">
        <f t="shared" si="7"/>
        <v>0</v>
      </c>
      <c r="P147" s="391">
        <f t="shared" si="8"/>
        <v>1</v>
      </c>
    </row>
    <row r="148" spans="1:16">
      <c r="A148" s="154">
        <v>139</v>
      </c>
      <c r="B148" s="7"/>
      <c r="C148" s="7"/>
      <c r="D148" s="76"/>
      <c r="E148" s="229"/>
      <c r="F148" s="228"/>
      <c r="G148" s="228"/>
      <c r="H148" s="228"/>
      <c r="I148" s="19" t="str">
        <f t="shared" si="11"/>
        <v/>
      </c>
      <c r="J148" s="19" t="str">
        <f t="shared" si="12"/>
        <v/>
      </c>
      <c r="K148" s="416" t="str">
        <f t="shared" si="3"/>
        <v/>
      </c>
      <c r="L148" s="69" t="str">
        <f t="shared" si="4"/>
        <v/>
      </c>
      <c r="M148" s="417" t="str">
        <f t="shared" si="5"/>
        <v/>
      </c>
      <c r="N148" s="69" t="str">
        <f t="shared" si="6"/>
        <v/>
      </c>
      <c r="O148" s="390" t="b">
        <f t="shared" si="7"/>
        <v>0</v>
      </c>
      <c r="P148" s="391">
        <f t="shared" si="8"/>
        <v>1</v>
      </c>
    </row>
    <row r="149" spans="1:16">
      <c r="A149" s="154">
        <v>140</v>
      </c>
      <c r="B149" s="7"/>
      <c r="C149" s="7"/>
      <c r="D149" s="76"/>
      <c r="E149" s="229"/>
      <c r="F149" s="228"/>
      <c r="G149" s="228"/>
      <c r="H149" s="228"/>
      <c r="I149" s="19" t="str">
        <f t="shared" si="11"/>
        <v/>
      </c>
      <c r="J149" s="19" t="str">
        <f t="shared" si="12"/>
        <v/>
      </c>
      <c r="K149" s="416" t="str">
        <f t="shared" si="3"/>
        <v/>
      </c>
      <c r="L149" s="69" t="str">
        <f t="shared" si="4"/>
        <v/>
      </c>
      <c r="M149" s="417" t="str">
        <f t="shared" si="5"/>
        <v/>
      </c>
      <c r="N149" s="69" t="str">
        <f t="shared" si="6"/>
        <v/>
      </c>
      <c r="O149" s="390" t="b">
        <f t="shared" si="7"/>
        <v>0</v>
      </c>
      <c r="P149" s="391">
        <f t="shared" si="8"/>
        <v>1</v>
      </c>
    </row>
    <row r="150" spans="1:16">
      <c r="A150" s="154">
        <v>141</v>
      </c>
      <c r="B150" s="7"/>
      <c r="C150" s="7"/>
      <c r="D150" s="76"/>
      <c r="E150" s="229"/>
      <c r="F150" s="228"/>
      <c r="G150" s="228"/>
      <c r="H150" s="228"/>
      <c r="I150" s="19" t="str">
        <f t="shared" si="11"/>
        <v/>
      </c>
      <c r="J150" s="19" t="str">
        <f t="shared" si="12"/>
        <v/>
      </c>
      <c r="K150" s="416" t="str">
        <f t="shared" si="3"/>
        <v/>
      </c>
      <c r="L150" s="69" t="str">
        <f t="shared" si="4"/>
        <v/>
      </c>
      <c r="M150" s="417" t="str">
        <f t="shared" si="5"/>
        <v/>
      </c>
      <c r="N150" s="69" t="str">
        <f t="shared" si="6"/>
        <v/>
      </c>
      <c r="O150" s="390" t="b">
        <f t="shared" si="7"/>
        <v>0</v>
      </c>
      <c r="P150" s="391">
        <f t="shared" si="8"/>
        <v>1</v>
      </c>
    </row>
    <row r="151" spans="1:16">
      <c r="A151" s="154">
        <v>142</v>
      </c>
      <c r="B151" s="7"/>
      <c r="C151" s="7"/>
      <c r="D151" s="76"/>
      <c r="E151" s="229"/>
      <c r="F151" s="228"/>
      <c r="G151" s="228"/>
      <c r="H151" s="228"/>
      <c r="I151" s="19" t="str">
        <f t="shared" si="11"/>
        <v/>
      </c>
      <c r="J151" s="19" t="str">
        <f t="shared" si="12"/>
        <v/>
      </c>
      <c r="K151" s="416" t="str">
        <f t="shared" si="3"/>
        <v/>
      </c>
      <c r="L151" s="69" t="str">
        <f t="shared" si="4"/>
        <v/>
      </c>
      <c r="M151" s="417" t="str">
        <f t="shared" si="5"/>
        <v/>
      </c>
      <c r="N151" s="69" t="str">
        <f t="shared" si="6"/>
        <v/>
      </c>
      <c r="O151" s="390" t="b">
        <f t="shared" si="7"/>
        <v>0</v>
      </c>
      <c r="P151" s="391">
        <f t="shared" si="8"/>
        <v>1</v>
      </c>
    </row>
    <row r="152" spans="1:16">
      <c r="A152" s="154">
        <v>143</v>
      </c>
      <c r="B152" s="7"/>
      <c r="C152" s="7"/>
      <c r="D152" s="76"/>
      <c r="E152" s="229"/>
      <c r="F152" s="228"/>
      <c r="G152" s="228"/>
      <c r="H152" s="228"/>
      <c r="I152" s="19" t="str">
        <f t="shared" si="11"/>
        <v/>
      </c>
      <c r="J152" s="19" t="str">
        <f t="shared" si="12"/>
        <v/>
      </c>
      <c r="K152" s="416" t="str">
        <f t="shared" si="3"/>
        <v/>
      </c>
      <c r="L152" s="69" t="str">
        <f t="shared" si="4"/>
        <v/>
      </c>
      <c r="M152" s="417" t="str">
        <f t="shared" si="5"/>
        <v/>
      </c>
      <c r="N152" s="69" t="str">
        <f t="shared" si="6"/>
        <v/>
      </c>
      <c r="O152" s="390" t="b">
        <f t="shared" si="7"/>
        <v>0</v>
      </c>
      <c r="P152" s="391">
        <f t="shared" si="8"/>
        <v>1</v>
      </c>
    </row>
    <row r="153" spans="1:16">
      <c r="A153" s="154">
        <v>144</v>
      </c>
      <c r="B153" s="7"/>
      <c r="C153" s="7"/>
      <c r="D153" s="76"/>
      <c r="E153" s="229"/>
      <c r="F153" s="228"/>
      <c r="G153" s="228"/>
      <c r="H153" s="228"/>
      <c r="I153" s="19" t="str">
        <f t="shared" si="11"/>
        <v/>
      </c>
      <c r="J153" s="19" t="str">
        <f t="shared" si="12"/>
        <v/>
      </c>
      <c r="K153" s="416" t="str">
        <f t="shared" si="3"/>
        <v/>
      </c>
      <c r="L153" s="69" t="str">
        <f t="shared" si="4"/>
        <v/>
      </c>
      <c r="M153" s="417" t="str">
        <f t="shared" si="5"/>
        <v/>
      </c>
      <c r="N153" s="69" t="str">
        <f t="shared" si="6"/>
        <v/>
      </c>
      <c r="O153" s="390" t="b">
        <f t="shared" si="7"/>
        <v>0</v>
      </c>
      <c r="P153" s="391">
        <f t="shared" si="8"/>
        <v>1</v>
      </c>
    </row>
    <row r="154" spans="1:16">
      <c r="A154" s="154">
        <v>145</v>
      </c>
      <c r="B154" s="7"/>
      <c r="C154" s="7"/>
      <c r="D154" s="76"/>
      <c r="E154" s="229"/>
      <c r="F154" s="228"/>
      <c r="G154" s="228"/>
      <c r="H154" s="228"/>
      <c r="I154" s="19" t="str">
        <f t="shared" si="11"/>
        <v/>
      </c>
      <c r="J154" s="19" t="str">
        <f t="shared" si="12"/>
        <v/>
      </c>
      <c r="K154" s="416" t="str">
        <f t="shared" si="3"/>
        <v/>
      </c>
      <c r="L154" s="69" t="str">
        <f t="shared" si="4"/>
        <v/>
      </c>
      <c r="M154" s="417" t="str">
        <f t="shared" si="5"/>
        <v/>
      </c>
      <c r="N154" s="69" t="str">
        <f t="shared" si="6"/>
        <v/>
      </c>
      <c r="O154" s="390" t="b">
        <f t="shared" si="7"/>
        <v>0</v>
      </c>
      <c r="P154" s="391">
        <f t="shared" si="8"/>
        <v>1</v>
      </c>
    </row>
    <row r="155" spans="1:16">
      <c r="A155" s="154">
        <v>146</v>
      </c>
      <c r="B155" s="7"/>
      <c r="C155" s="7"/>
      <c r="D155" s="76"/>
      <c r="E155" s="229"/>
      <c r="F155" s="228"/>
      <c r="G155" s="228"/>
      <c r="H155" s="228"/>
      <c r="I155" s="19" t="str">
        <f t="shared" si="11"/>
        <v/>
      </c>
      <c r="J155" s="19" t="str">
        <f t="shared" si="12"/>
        <v/>
      </c>
      <c r="K155" s="416" t="str">
        <f t="shared" si="3"/>
        <v/>
      </c>
      <c r="L155" s="69" t="str">
        <f t="shared" si="4"/>
        <v/>
      </c>
      <c r="M155" s="417" t="str">
        <f t="shared" si="5"/>
        <v/>
      </c>
      <c r="N155" s="69" t="str">
        <f t="shared" si="6"/>
        <v/>
      </c>
      <c r="O155" s="390" t="b">
        <f t="shared" si="7"/>
        <v>0</v>
      </c>
      <c r="P155" s="391">
        <f t="shared" si="8"/>
        <v>1</v>
      </c>
    </row>
    <row r="156" spans="1:16">
      <c r="A156" s="154">
        <v>147</v>
      </c>
      <c r="B156" s="7"/>
      <c r="C156" s="7"/>
      <c r="D156" s="76"/>
      <c r="E156" s="229"/>
      <c r="F156" s="228"/>
      <c r="G156" s="228"/>
      <c r="H156" s="228"/>
      <c r="I156" s="19" t="str">
        <f t="shared" si="11"/>
        <v/>
      </c>
      <c r="J156" s="19" t="str">
        <f t="shared" si="12"/>
        <v/>
      </c>
      <c r="K156" s="416" t="str">
        <f t="shared" si="3"/>
        <v/>
      </c>
      <c r="L156" s="69" t="str">
        <f t="shared" si="4"/>
        <v/>
      </c>
      <c r="M156" s="417" t="str">
        <f t="shared" si="5"/>
        <v/>
      </c>
      <c r="N156" s="69" t="str">
        <f t="shared" si="6"/>
        <v/>
      </c>
      <c r="O156" s="390" t="b">
        <f t="shared" si="7"/>
        <v>0</v>
      </c>
      <c r="P156" s="391">
        <f t="shared" si="8"/>
        <v>1</v>
      </c>
    </row>
    <row r="157" spans="1:16">
      <c r="A157" s="154">
        <v>148</v>
      </c>
      <c r="B157" s="7"/>
      <c r="C157" s="7"/>
      <c r="D157" s="76"/>
      <c r="E157" s="229"/>
      <c r="F157" s="228"/>
      <c r="G157" s="228"/>
      <c r="H157" s="228"/>
      <c r="I157" s="19" t="str">
        <f t="shared" si="11"/>
        <v/>
      </c>
      <c r="J157" s="19" t="str">
        <f t="shared" si="12"/>
        <v/>
      </c>
      <c r="K157" s="416" t="str">
        <f t="shared" si="3"/>
        <v/>
      </c>
      <c r="L157" s="69" t="str">
        <f t="shared" si="4"/>
        <v/>
      </c>
      <c r="M157" s="417" t="str">
        <f t="shared" si="5"/>
        <v/>
      </c>
      <c r="N157" s="69" t="str">
        <f t="shared" si="6"/>
        <v/>
      </c>
      <c r="O157" s="390" t="b">
        <f t="shared" si="7"/>
        <v>0</v>
      </c>
      <c r="P157" s="391">
        <f t="shared" si="8"/>
        <v>1</v>
      </c>
    </row>
    <row r="158" spans="1:16">
      <c r="A158" s="154">
        <v>149</v>
      </c>
      <c r="B158" s="7"/>
      <c r="C158" s="7"/>
      <c r="D158" s="76"/>
      <c r="E158" s="229"/>
      <c r="F158" s="228"/>
      <c r="G158" s="228"/>
      <c r="H158" s="228"/>
      <c r="I158" s="19" t="str">
        <f t="shared" si="11"/>
        <v/>
      </c>
      <c r="J158" s="19" t="str">
        <f t="shared" si="12"/>
        <v/>
      </c>
      <c r="K158" s="416" t="str">
        <f t="shared" si="3"/>
        <v/>
      </c>
      <c r="L158" s="69" t="str">
        <f t="shared" si="4"/>
        <v/>
      </c>
      <c r="M158" s="417" t="str">
        <f t="shared" si="5"/>
        <v/>
      </c>
      <c r="N158" s="69" t="str">
        <f t="shared" si="6"/>
        <v/>
      </c>
      <c r="O158" s="390" t="b">
        <f t="shared" si="7"/>
        <v>0</v>
      </c>
      <c r="P158" s="391">
        <f t="shared" si="8"/>
        <v>1</v>
      </c>
    </row>
    <row r="159" spans="1:16">
      <c r="A159" s="154">
        <v>150</v>
      </c>
      <c r="B159" s="7"/>
      <c r="C159" s="7"/>
      <c r="D159" s="76"/>
      <c r="E159" s="229"/>
      <c r="F159" s="228"/>
      <c r="G159" s="228"/>
      <c r="H159" s="228"/>
      <c r="I159" s="19" t="str">
        <f t="shared" si="11"/>
        <v/>
      </c>
      <c r="J159" s="19" t="str">
        <f t="shared" si="12"/>
        <v/>
      </c>
      <c r="K159" s="416" t="str">
        <f t="shared" si="3"/>
        <v/>
      </c>
      <c r="L159" s="69" t="str">
        <f t="shared" si="4"/>
        <v/>
      </c>
      <c r="M159" s="417" t="str">
        <f t="shared" si="5"/>
        <v/>
      </c>
      <c r="N159" s="69" t="str">
        <f t="shared" si="6"/>
        <v/>
      </c>
      <c r="O159" s="390" t="b">
        <f t="shared" si="7"/>
        <v>0</v>
      </c>
      <c r="P159" s="391">
        <f t="shared" si="8"/>
        <v>1</v>
      </c>
    </row>
    <row r="160" spans="1:16">
      <c r="A160" s="154">
        <v>151</v>
      </c>
      <c r="B160" s="7"/>
      <c r="C160" s="7"/>
      <c r="D160" s="76"/>
      <c r="E160" s="229"/>
      <c r="F160" s="228"/>
      <c r="G160" s="228"/>
      <c r="H160" s="228"/>
      <c r="I160" s="19" t="str">
        <f t="shared" si="11"/>
        <v/>
      </c>
      <c r="J160" s="19" t="str">
        <f t="shared" si="12"/>
        <v/>
      </c>
      <c r="K160" s="416" t="str">
        <f t="shared" si="3"/>
        <v/>
      </c>
      <c r="L160" s="69" t="str">
        <f t="shared" si="4"/>
        <v/>
      </c>
      <c r="M160" s="417" t="str">
        <f t="shared" si="5"/>
        <v/>
      </c>
      <c r="N160" s="69" t="str">
        <f t="shared" si="6"/>
        <v/>
      </c>
      <c r="O160" s="390" t="b">
        <f t="shared" si="7"/>
        <v>0</v>
      </c>
      <c r="P160" s="391">
        <f t="shared" si="8"/>
        <v>1</v>
      </c>
    </row>
    <row r="161" spans="1:16">
      <c r="A161" s="154">
        <v>152</v>
      </c>
      <c r="B161" s="7"/>
      <c r="C161" s="7"/>
      <c r="D161" s="76"/>
      <c r="E161" s="229"/>
      <c r="F161" s="228"/>
      <c r="G161" s="228"/>
      <c r="H161" s="228"/>
      <c r="I161" s="19" t="str">
        <f t="shared" si="11"/>
        <v/>
      </c>
      <c r="J161" s="19" t="str">
        <f t="shared" si="12"/>
        <v/>
      </c>
      <c r="K161" s="416" t="str">
        <f t="shared" si="3"/>
        <v/>
      </c>
      <c r="L161" s="69" t="str">
        <f t="shared" si="4"/>
        <v/>
      </c>
      <c r="M161" s="417" t="str">
        <f t="shared" si="5"/>
        <v/>
      </c>
      <c r="N161" s="69" t="str">
        <f t="shared" si="6"/>
        <v/>
      </c>
      <c r="O161" s="390" t="b">
        <f t="shared" si="7"/>
        <v>0</v>
      </c>
      <c r="P161" s="391">
        <f t="shared" si="8"/>
        <v>1</v>
      </c>
    </row>
    <row r="162" spans="1:16">
      <c r="A162" s="154">
        <v>153</v>
      </c>
      <c r="B162" s="7"/>
      <c r="C162" s="7"/>
      <c r="D162" s="76"/>
      <c r="E162" s="229"/>
      <c r="F162" s="228"/>
      <c r="G162" s="228"/>
      <c r="H162" s="228"/>
      <c r="I162" s="19" t="str">
        <f t="shared" si="11"/>
        <v/>
      </c>
      <c r="J162" s="19" t="str">
        <f t="shared" si="12"/>
        <v/>
      </c>
      <c r="K162" s="416" t="str">
        <f t="shared" si="3"/>
        <v/>
      </c>
      <c r="L162" s="69" t="str">
        <f t="shared" si="4"/>
        <v/>
      </c>
      <c r="M162" s="417" t="str">
        <f t="shared" si="5"/>
        <v/>
      </c>
      <c r="N162" s="69" t="str">
        <f t="shared" si="6"/>
        <v/>
      </c>
      <c r="O162" s="390" t="b">
        <f t="shared" si="7"/>
        <v>0</v>
      </c>
      <c r="P162" s="391">
        <f t="shared" si="8"/>
        <v>1</v>
      </c>
    </row>
    <row r="163" spans="1:16">
      <c r="A163" s="154">
        <v>154</v>
      </c>
      <c r="B163" s="7"/>
      <c r="C163" s="7"/>
      <c r="D163" s="76"/>
      <c r="E163" s="229"/>
      <c r="F163" s="228"/>
      <c r="G163" s="228"/>
      <c r="H163" s="228"/>
      <c r="I163" s="19" t="str">
        <f t="shared" si="11"/>
        <v/>
      </c>
      <c r="J163" s="19" t="str">
        <f t="shared" si="12"/>
        <v/>
      </c>
      <c r="K163" s="416" t="str">
        <f t="shared" si="3"/>
        <v/>
      </c>
      <c r="L163" s="69" t="str">
        <f t="shared" si="4"/>
        <v/>
      </c>
      <c r="M163" s="417" t="str">
        <f t="shared" si="5"/>
        <v/>
      </c>
      <c r="N163" s="69" t="str">
        <f t="shared" si="6"/>
        <v/>
      </c>
      <c r="O163" s="390" t="b">
        <f t="shared" si="7"/>
        <v>0</v>
      </c>
      <c r="P163" s="391">
        <f t="shared" si="8"/>
        <v>1</v>
      </c>
    </row>
    <row r="164" spans="1:16">
      <c r="A164" s="154">
        <v>155</v>
      </c>
      <c r="B164" s="7"/>
      <c r="C164" s="7"/>
      <c r="D164" s="76"/>
      <c r="E164" s="229"/>
      <c r="F164" s="228"/>
      <c r="G164" s="228"/>
      <c r="H164" s="228"/>
      <c r="I164" s="19" t="str">
        <f t="shared" si="11"/>
        <v/>
      </c>
      <c r="J164" s="19" t="str">
        <f t="shared" si="12"/>
        <v/>
      </c>
      <c r="K164" s="416" t="str">
        <f t="shared" si="3"/>
        <v/>
      </c>
      <c r="L164" s="69" t="str">
        <f t="shared" si="4"/>
        <v/>
      </c>
      <c r="M164" s="417" t="str">
        <f t="shared" si="5"/>
        <v/>
      </c>
      <c r="N164" s="69" t="str">
        <f t="shared" si="6"/>
        <v/>
      </c>
      <c r="O164" s="390" t="b">
        <f t="shared" si="7"/>
        <v>0</v>
      </c>
      <c r="P164" s="391">
        <f t="shared" si="8"/>
        <v>1</v>
      </c>
    </row>
    <row r="165" spans="1:16">
      <c r="A165" s="154">
        <v>156</v>
      </c>
      <c r="B165" s="7"/>
      <c r="C165" s="7"/>
      <c r="D165" s="76"/>
      <c r="E165" s="229"/>
      <c r="F165" s="228"/>
      <c r="G165" s="228"/>
      <c r="H165" s="228"/>
      <c r="I165" s="19" t="str">
        <f t="shared" si="11"/>
        <v/>
      </c>
      <c r="J165" s="19" t="str">
        <f t="shared" si="12"/>
        <v/>
      </c>
      <c r="K165" s="416" t="str">
        <f t="shared" si="3"/>
        <v/>
      </c>
      <c r="L165" s="69" t="str">
        <f t="shared" si="4"/>
        <v/>
      </c>
      <c r="M165" s="417" t="str">
        <f t="shared" si="5"/>
        <v/>
      </c>
      <c r="N165" s="69" t="str">
        <f t="shared" si="6"/>
        <v/>
      </c>
      <c r="O165" s="390" t="b">
        <f t="shared" si="7"/>
        <v>0</v>
      </c>
      <c r="P165" s="391">
        <f t="shared" si="8"/>
        <v>1</v>
      </c>
    </row>
    <row r="166" spans="1:16">
      <c r="A166" s="154">
        <v>157</v>
      </c>
      <c r="B166" s="7"/>
      <c r="C166" s="7"/>
      <c r="D166" s="76"/>
      <c r="E166" s="229"/>
      <c r="F166" s="228"/>
      <c r="G166" s="228"/>
      <c r="H166" s="228"/>
      <c r="I166" s="19" t="str">
        <f t="shared" si="11"/>
        <v/>
      </c>
      <c r="J166" s="19" t="str">
        <f t="shared" si="12"/>
        <v/>
      </c>
      <c r="K166" s="416" t="str">
        <f t="shared" si="3"/>
        <v/>
      </c>
      <c r="L166" s="69" t="str">
        <f t="shared" si="4"/>
        <v/>
      </c>
      <c r="M166" s="417" t="str">
        <f t="shared" si="5"/>
        <v/>
      </c>
      <c r="N166" s="69" t="str">
        <f t="shared" si="6"/>
        <v/>
      </c>
      <c r="O166" s="390" t="b">
        <f t="shared" si="7"/>
        <v>0</v>
      </c>
      <c r="P166" s="391">
        <f t="shared" si="8"/>
        <v>1</v>
      </c>
    </row>
    <row r="167" spans="1:16">
      <c r="A167" s="154">
        <v>158</v>
      </c>
      <c r="B167" s="7"/>
      <c r="C167" s="7"/>
      <c r="D167" s="76"/>
      <c r="E167" s="229"/>
      <c r="F167" s="228"/>
      <c r="G167" s="228"/>
      <c r="H167" s="228"/>
      <c r="I167" s="19" t="str">
        <f t="shared" si="11"/>
        <v/>
      </c>
      <c r="J167" s="19" t="str">
        <f t="shared" si="12"/>
        <v/>
      </c>
      <c r="K167" s="416" t="str">
        <f t="shared" si="3"/>
        <v/>
      </c>
      <c r="L167" s="69" t="str">
        <f t="shared" si="4"/>
        <v/>
      </c>
      <c r="M167" s="417" t="str">
        <f t="shared" si="5"/>
        <v/>
      </c>
      <c r="N167" s="69" t="str">
        <f t="shared" si="6"/>
        <v/>
      </c>
      <c r="O167" s="390" t="b">
        <f t="shared" si="7"/>
        <v>0</v>
      </c>
      <c r="P167" s="391">
        <f t="shared" si="8"/>
        <v>1</v>
      </c>
    </row>
    <row r="168" spans="1:16">
      <c r="A168" s="154">
        <v>159</v>
      </c>
      <c r="B168" s="7"/>
      <c r="C168" s="7"/>
      <c r="D168" s="76"/>
      <c r="E168" s="229"/>
      <c r="F168" s="228"/>
      <c r="G168" s="228"/>
      <c r="H168" s="228"/>
      <c r="I168" s="19" t="str">
        <f t="shared" si="11"/>
        <v/>
      </c>
      <c r="J168" s="19" t="str">
        <f t="shared" si="12"/>
        <v/>
      </c>
      <c r="K168" s="416" t="str">
        <f t="shared" si="3"/>
        <v/>
      </c>
      <c r="L168" s="69" t="str">
        <f t="shared" si="4"/>
        <v/>
      </c>
      <c r="M168" s="417" t="str">
        <f t="shared" si="5"/>
        <v/>
      </c>
      <c r="N168" s="69" t="str">
        <f t="shared" si="6"/>
        <v/>
      </c>
      <c r="O168" s="390" t="b">
        <f t="shared" si="7"/>
        <v>0</v>
      </c>
      <c r="P168" s="391">
        <f t="shared" si="8"/>
        <v>1</v>
      </c>
    </row>
    <row r="169" spans="1:16">
      <c r="A169" s="154">
        <v>160</v>
      </c>
      <c r="B169" s="7"/>
      <c r="C169" s="7"/>
      <c r="D169" s="76"/>
      <c r="E169" s="229"/>
      <c r="F169" s="228"/>
      <c r="G169" s="228"/>
      <c r="H169" s="228"/>
      <c r="I169" s="19" t="str">
        <f t="shared" si="11"/>
        <v/>
      </c>
      <c r="J169" s="19" t="str">
        <f t="shared" si="12"/>
        <v/>
      </c>
      <c r="K169" s="416" t="str">
        <f t="shared" si="3"/>
        <v/>
      </c>
      <c r="L169" s="69" t="str">
        <f t="shared" si="4"/>
        <v/>
      </c>
      <c r="M169" s="417" t="str">
        <f t="shared" si="5"/>
        <v/>
      </c>
      <c r="N169" s="69" t="str">
        <f t="shared" si="6"/>
        <v/>
      </c>
      <c r="O169" s="390" t="b">
        <f t="shared" si="7"/>
        <v>0</v>
      </c>
      <c r="P169" s="391">
        <f t="shared" si="8"/>
        <v>1</v>
      </c>
    </row>
    <row r="170" spans="1:16">
      <c r="A170" s="154">
        <v>161</v>
      </c>
      <c r="B170" s="7"/>
      <c r="C170" s="7"/>
      <c r="D170" s="76"/>
      <c r="E170" s="229"/>
      <c r="F170" s="228"/>
      <c r="G170" s="228"/>
      <c r="H170" s="228"/>
      <c r="I170" s="19" t="str">
        <f t="shared" si="11"/>
        <v/>
      </c>
      <c r="J170" s="19" t="str">
        <f t="shared" si="12"/>
        <v/>
      </c>
      <c r="K170" s="416" t="str">
        <f t="shared" si="3"/>
        <v/>
      </c>
      <c r="L170" s="69" t="str">
        <f t="shared" si="4"/>
        <v/>
      </c>
      <c r="M170" s="417" t="str">
        <f t="shared" si="5"/>
        <v/>
      </c>
      <c r="N170" s="69" t="str">
        <f t="shared" si="6"/>
        <v/>
      </c>
      <c r="O170" s="390" t="b">
        <f t="shared" si="7"/>
        <v>0</v>
      </c>
      <c r="P170" s="391">
        <f t="shared" si="8"/>
        <v>1</v>
      </c>
    </row>
    <row r="171" spans="1:16">
      <c r="A171" s="154">
        <v>162</v>
      </c>
      <c r="B171" s="7"/>
      <c r="C171" s="7"/>
      <c r="D171" s="76"/>
      <c r="E171" s="229"/>
      <c r="F171" s="228"/>
      <c r="G171" s="228"/>
      <c r="H171" s="228"/>
      <c r="I171" s="19" t="str">
        <f t="shared" si="11"/>
        <v/>
      </c>
      <c r="J171" s="19" t="str">
        <f t="shared" si="12"/>
        <v/>
      </c>
      <c r="K171" s="416" t="str">
        <f t="shared" si="3"/>
        <v/>
      </c>
      <c r="L171" s="69" t="str">
        <f t="shared" si="4"/>
        <v/>
      </c>
      <c r="M171" s="417" t="str">
        <f t="shared" si="5"/>
        <v/>
      </c>
      <c r="N171" s="69" t="str">
        <f t="shared" si="6"/>
        <v/>
      </c>
      <c r="O171" s="390" t="b">
        <f t="shared" si="7"/>
        <v>0</v>
      </c>
      <c r="P171" s="391">
        <f t="shared" si="8"/>
        <v>1</v>
      </c>
    </row>
    <row r="172" spans="1:16">
      <c r="A172" s="154">
        <v>163</v>
      </c>
      <c r="B172" s="7"/>
      <c r="C172" s="7"/>
      <c r="D172" s="76"/>
      <c r="E172" s="229"/>
      <c r="F172" s="228"/>
      <c r="G172" s="228"/>
      <c r="H172" s="228"/>
      <c r="I172" s="19" t="str">
        <f t="shared" si="11"/>
        <v/>
      </c>
      <c r="J172" s="19" t="str">
        <f t="shared" si="12"/>
        <v/>
      </c>
      <c r="K172" s="416" t="str">
        <f t="shared" si="3"/>
        <v/>
      </c>
      <c r="L172" s="69" t="str">
        <f t="shared" si="4"/>
        <v/>
      </c>
      <c r="M172" s="417" t="str">
        <f t="shared" si="5"/>
        <v/>
      </c>
      <c r="N172" s="69" t="str">
        <f t="shared" si="6"/>
        <v/>
      </c>
      <c r="O172" s="390" t="b">
        <f t="shared" si="7"/>
        <v>0</v>
      </c>
      <c r="P172" s="391">
        <f t="shared" si="8"/>
        <v>1</v>
      </c>
    </row>
    <row r="173" spans="1:16">
      <c r="A173" s="154">
        <v>164</v>
      </c>
      <c r="B173" s="7"/>
      <c r="C173" s="7"/>
      <c r="D173" s="76"/>
      <c r="E173" s="229"/>
      <c r="F173" s="228"/>
      <c r="G173" s="228"/>
      <c r="H173" s="228"/>
      <c r="I173" s="19" t="str">
        <f t="shared" si="11"/>
        <v/>
      </c>
      <c r="J173" s="19" t="str">
        <f t="shared" si="12"/>
        <v/>
      </c>
      <c r="K173" s="416" t="str">
        <f t="shared" si="3"/>
        <v/>
      </c>
      <c r="L173" s="69" t="str">
        <f t="shared" si="4"/>
        <v/>
      </c>
      <c r="M173" s="417" t="str">
        <f t="shared" si="5"/>
        <v/>
      </c>
      <c r="N173" s="69" t="str">
        <f t="shared" si="6"/>
        <v/>
      </c>
      <c r="O173" s="390" t="b">
        <f t="shared" si="7"/>
        <v>0</v>
      </c>
      <c r="P173" s="391">
        <f t="shared" si="8"/>
        <v>1</v>
      </c>
    </row>
    <row r="174" spans="1:16">
      <c r="A174" s="154">
        <v>165</v>
      </c>
      <c r="B174" s="7"/>
      <c r="C174" s="7"/>
      <c r="D174" s="76"/>
      <c r="E174" s="229"/>
      <c r="F174" s="228"/>
      <c r="G174" s="228"/>
      <c r="H174" s="228"/>
      <c r="I174" s="19" t="str">
        <f t="shared" si="11"/>
        <v/>
      </c>
      <c r="J174" s="19" t="str">
        <f t="shared" si="12"/>
        <v/>
      </c>
      <c r="K174" s="416" t="str">
        <f t="shared" si="3"/>
        <v/>
      </c>
      <c r="L174" s="69" t="str">
        <f t="shared" si="4"/>
        <v/>
      </c>
      <c r="M174" s="417" t="str">
        <f t="shared" si="5"/>
        <v/>
      </c>
      <c r="N174" s="69" t="str">
        <f t="shared" si="6"/>
        <v/>
      </c>
      <c r="O174" s="390" t="b">
        <f t="shared" si="7"/>
        <v>0</v>
      </c>
      <c r="P174" s="391">
        <f t="shared" si="8"/>
        <v>1</v>
      </c>
    </row>
    <row r="175" spans="1:16">
      <c r="A175" s="154">
        <v>166</v>
      </c>
      <c r="B175" s="7"/>
      <c r="C175" s="7"/>
      <c r="D175" s="76"/>
      <c r="E175" s="229"/>
      <c r="F175" s="228"/>
      <c r="G175" s="228"/>
      <c r="H175" s="228"/>
      <c r="I175" s="19" t="str">
        <f t="shared" si="11"/>
        <v/>
      </c>
      <c r="J175" s="19" t="str">
        <f t="shared" si="12"/>
        <v/>
      </c>
      <c r="K175" s="416" t="str">
        <f t="shared" si="3"/>
        <v/>
      </c>
      <c r="L175" s="69" t="str">
        <f t="shared" si="4"/>
        <v/>
      </c>
      <c r="M175" s="417" t="str">
        <f t="shared" si="5"/>
        <v/>
      </c>
      <c r="N175" s="69" t="str">
        <f t="shared" si="6"/>
        <v/>
      </c>
      <c r="O175" s="390" t="b">
        <f t="shared" si="7"/>
        <v>0</v>
      </c>
      <c r="P175" s="391">
        <f t="shared" si="8"/>
        <v>1</v>
      </c>
    </row>
    <row r="176" spans="1:16">
      <c r="A176" s="154">
        <v>167</v>
      </c>
      <c r="B176" s="7"/>
      <c r="C176" s="7"/>
      <c r="D176" s="76"/>
      <c r="E176" s="229"/>
      <c r="F176" s="228"/>
      <c r="G176" s="228"/>
      <c r="H176" s="228"/>
      <c r="I176" s="19" t="str">
        <f t="shared" si="11"/>
        <v/>
      </c>
      <c r="J176" s="19" t="str">
        <f t="shared" si="12"/>
        <v/>
      </c>
      <c r="K176" s="416" t="str">
        <f t="shared" ref="K176:K214" si="13">IF(OR($B176="",$C176="",$D176="",$E176="",$F176="",$F176&gt;an_final,$O176=FALSE),"",IF($F176&gt;=an_initial,1,""))</f>
        <v/>
      </c>
      <c r="L176" s="69" t="str">
        <f t="shared" ref="L176:L214" si="14">IF(OR($B176="",$C176="",$D176="",$E176="",$F176="",$F176&gt;an_final,$O176=FALSE),"",1)</f>
        <v/>
      </c>
      <c r="M176" s="417" t="str">
        <f t="shared" ref="M176:M214" si="15">IF(OR($B176="",$C176="",$D176="",$E176="",$F176="",$F176&gt;an_final,$O176=FALSE),"",IF($H176="",$G176/P176,$H176))</f>
        <v/>
      </c>
      <c r="N176" s="69" t="str">
        <f t="shared" ref="N176:N214" si="16">IF(OR($B176="",$C176="",$D176="",$E176="",$F176="",$F176&lt;an_initial,$F176&gt;an_final,$O176=FALSE),"",IF($H176="",$G176/P176,$H176))</f>
        <v/>
      </c>
      <c r="O176" s="390" t="b">
        <f t="shared" ref="O176:O214" si="17">IF(nume_candidat="",FALSE,ISNUMBER(SEARCH(nume_candidat,$B176)))</f>
        <v>0</v>
      </c>
      <c r="P176" s="391">
        <f t="shared" ref="P176:P214" si="18">LEN(B176)-LEN(SUBSTITUTE(B176,",",""))+1</f>
        <v>1</v>
      </c>
    </row>
    <row r="177" spans="1:16">
      <c r="A177" s="154">
        <v>168</v>
      </c>
      <c r="B177" s="7"/>
      <c r="C177" s="7"/>
      <c r="D177" s="76"/>
      <c r="E177" s="229"/>
      <c r="F177" s="228"/>
      <c r="G177" s="228"/>
      <c r="H177" s="228"/>
      <c r="I177" s="19" t="str">
        <f t="shared" si="11"/>
        <v/>
      </c>
      <c r="J177" s="19" t="str">
        <f t="shared" si="12"/>
        <v/>
      </c>
      <c r="K177" s="416" t="str">
        <f t="shared" si="13"/>
        <v/>
      </c>
      <c r="L177" s="69" t="str">
        <f t="shared" si="14"/>
        <v/>
      </c>
      <c r="M177" s="417" t="str">
        <f t="shared" si="15"/>
        <v/>
      </c>
      <c r="N177" s="69" t="str">
        <f t="shared" si="16"/>
        <v/>
      </c>
      <c r="O177" s="390" t="b">
        <f t="shared" si="17"/>
        <v>0</v>
      </c>
      <c r="P177" s="391">
        <f t="shared" si="18"/>
        <v>1</v>
      </c>
    </row>
    <row r="178" spans="1:16">
      <c r="A178" s="154">
        <v>169</v>
      </c>
      <c r="B178" s="7"/>
      <c r="C178" s="7"/>
      <c r="D178" s="76"/>
      <c r="E178" s="229"/>
      <c r="F178" s="228"/>
      <c r="G178" s="228"/>
      <c r="H178" s="228"/>
      <c r="I178" s="19" t="str">
        <f t="shared" si="11"/>
        <v/>
      </c>
      <c r="J178" s="19" t="str">
        <f t="shared" si="12"/>
        <v/>
      </c>
      <c r="K178" s="416" t="str">
        <f t="shared" si="13"/>
        <v/>
      </c>
      <c r="L178" s="69" t="str">
        <f t="shared" si="14"/>
        <v/>
      </c>
      <c r="M178" s="417" t="str">
        <f t="shared" si="15"/>
        <v/>
      </c>
      <c r="N178" s="69" t="str">
        <f t="shared" si="16"/>
        <v/>
      </c>
      <c r="O178" s="390" t="b">
        <f t="shared" si="17"/>
        <v>0</v>
      </c>
      <c r="P178" s="391">
        <f t="shared" si="18"/>
        <v>1</v>
      </c>
    </row>
    <row r="179" spans="1:16">
      <c r="A179" s="154">
        <v>170</v>
      </c>
      <c r="B179" s="7"/>
      <c r="C179" s="7"/>
      <c r="D179" s="76"/>
      <c r="E179" s="229"/>
      <c r="F179" s="228"/>
      <c r="G179" s="228"/>
      <c r="H179" s="228"/>
      <c r="I179" s="19" t="str">
        <f t="shared" si="11"/>
        <v/>
      </c>
      <c r="J179" s="19" t="str">
        <f t="shared" si="12"/>
        <v/>
      </c>
      <c r="K179" s="416" t="str">
        <f t="shared" si="13"/>
        <v/>
      </c>
      <c r="L179" s="69" t="str">
        <f t="shared" si="14"/>
        <v/>
      </c>
      <c r="M179" s="417" t="str">
        <f t="shared" si="15"/>
        <v/>
      </c>
      <c r="N179" s="69" t="str">
        <f t="shared" si="16"/>
        <v/>
      </c>
      <c r="O179" s="390" t="b">
        <f t="shared" si="17"/>
        <v>0</v>
      </c>
      <c r="P179" s="391">
        <f t="shared" si="18"/>
        <v>1</v>
      </c>
    </row>
    <row r="180" spans="1:16">
      <c r="A180" s="154">
        <v>171</v>
      </c>
      <c r="B180" s="7"/>
      <c r="C180" s="7"/>
      <c r="D180" s="76"/>
      <c r="E180" s="229"/>
      <c r="F180" s="228"/>
      <c r="G180" s="228"/>
      <c r="H180" s="228"/>
      <c r="I180" s="19" t="str">
        <f t="shared" si="11"/>
        <v/>
      </c>
      <c r="J180" s="19" t="str">
        <f t="shared" si="12"/>
        <v/>
      </c>
      <c r="K180" s="416" t="str">
        <f t="shared" si="13"/>
        <v/>
      </c>
      <c r="L180" s="69" t="str">
        <f t="shared" si="14"/>
        <v/>
      </c>
      <c r="M180" s="417" t="str">
        <f t="shared" si="15"/>
        <v/>
      </c>
      <c r="N180" s="69" t="str">
        <f t="shared" si="16"/>
        <v/>
      </c>
      <c r="O180" s="390" t="b">
        <f t="shared" si="17"/>
        <v>0</v>
      </c>
      <c r="P180" s="391">
        <f t="shared" si="18"/>
        <v>1</v>
      </c>
    </row>
    <row r="181" spans="1:16">
      <c r="A181" s="154">
        <v>172</v>
      </c>
      <c r="B181" s="7"/>
      <c r="C181" s="7"/>
      <c r="D181" s="76"/>
      <c r="E181" s="229"/>
      <c r="F181" s="228"/>
      <c r="G181" s="228"/>
      <c r="H181" s="228"/>
      <c r="I181" s="19" t="str">
        <f t="shared" si="11"/>
        <v/>
      </c>
      <c r="J181" s="19" t="str">
        <f t="shared" si="12"/>
        <v/>
      </c>
      <c r="K181" s="416" t="str">
        <f t="shared" si="13"/>
        <v/>
      </c>
      <c r="L181" s="69" t="str">
        <f t="shared" si="14"/>
        <v/>
      </c>
      <c r="M181" s="417" t="str">
        <f t="shared" si="15"/>
        <v/>
      </c>
      <c r="N181" s="69" t="str">
        <f t="shared" si="16"/>
        <v/>
      </c>
      <c r="O181" s="390" t="b">
        <f t="shared" si="17"/>
        <v>0</v>
      </c>
      <c r="P181" s="391">
        <f t="shared" si="18"/>
        <v>1</v>
      </c>
    </row>
    <row r="182" spans="1:16">
      <c r="A182" s="154">
        <v>173</v>
      </c>
      <c r="B182" s="7"/>
      <c r="C182" s="7"/>
      <c r="D182" s="76"/>
      <c r="E182" s="229"/>
      <c r="F182" s="228"/>
      <c r="G182" s="228"/>
      <c r="H182" s="228"/>
      <c r="I182" s="19" t="str">
        <f t="shared" si="11"/>
        <v/>
      </c>
      <c r="J182" s="19" t="str">
        <f t="shared" si="12"/>
        <v/>
      </c>
      <c r="K182" s="416" t="str">
        <f t="shared" si="13"/>
        <v/>
      </c>
      <c r="L182" s="69" t="str">
        <f t="shared" si="14"/>
        <v/>
      </c>
      <c r="M182" s="417" t="str">
        <f t="shared" si="15"/>
        <v/>
      </c>
      <c r="N182" s="69" t="str">
        <f t="shared" si="16"/>
        <v/>
      </c>
      <c r="O182" s="390" t="b">
        <f t="shared" si="17"/>
        <v>0</v>
      </c>
      <c r="P182" s="391">
        <f t="shared" si="18"/>
        <v>1</v>
      </c>
    </row>
    <row r="183" spans="1:16">
      <c r="A183" s="154">
        <v>174</v>
      </c>
      <c r="B183" s="7"/>
      <c r="C183" s="7"/>
      <c r="D183" s="76"/>
      <c r="E183" s="229"/>
      <c r="F183" s="228"/>
      <c r="G183" s="228"/>
      <c r="H183" s="228"/>
      <c r="I183" s="19" t="str">
        <f t="shared" si="11"/>
        <v/>
      </c>
      <c r="J183" s="19" t="str">
        <f t="shared" si="12"/>
        <v/>
      </c>
      <c r="K183" s="416" t="str">
        <f t="shared" si="13"/>
        <v/>
      </c>
      <c r="L183" s="69" t="str">
        <f t="shared" si="14"/>
        <v/>
      </c>
      <c r="M183" s="417" t="str">
        <f t="shared" si="15"/>
        <v/>
      </c>
      <c r="N183" s="69" t="str">
        <f t="shared" si="16"/>
        <v/>
      </c>
      <c r="O183" s="390" t="b">
        <f t="shared" si="17"/>
        <v>0</v>
      </c>
      <c r="P183" s="391">
        <f t="shared" si="18"/>
        <v>1</v>
      </c>
    </row>
    <row r="184" spans="1:16">
      <c r="A184" s="154">
        <v>175</v>
      </c>
      <c r="B184" s="7"/>
      <c r="C184" s="7"/>
      <c r="D184" s="76"/>
      <c r="E184" s="229"/>
      <c r="F184" s="228"/>
      <c r="G184" s="228"/>
      <c r="H184" s="228"/>
      <c r="I184" s="19" t="str">
        <f t="shared" si="11"/>
        <v/>
      </c>
      <c r="J184" s="19" t="str">
        <f t="shared" si="12"/>
        <v/>
      </c>
      <c r="K184" s="416" t="str">
        <f t="shared" si="13"/>
        <v/>
      </c>
      <c r="L184" s="69" t="str">
        <f t="shared" si="14"/>
        <v/>
      </c>
      <c r="M184" s="417" t="str">
        <f t="shared" si="15"/>
        <v/>
      </c>
      <c r="N184" s="69" t="str">
        <f t="shared" si="16"/>
        <v/>
      </c>
      <c r="O184" s="390" t="b">
        <f t="shared" si="17"/>
        <v>0</v>
      </c>
      <c r="P184" s="391">
        <f t="shared" si="18"/>
        <v>1</v>
      </c>
    </row>
    <row r="185" spans="1:16">
      <c r="A185" s="154">
        <v>176</v>
      </c>
      <c r="B185" s="7"/>
      <c r="C185" s="7"/>
      <c r="D185" s="76"/>
      <c r="E185" s="229"/>
      <c r="F185" s="228"/>
      <c r="G185" s="228"/>
      <c r="H185" s="228"/>
      <c r="I185" s="19" t="str">
        <f t="shared" si="11"/>
        <v/>
      </c>
      <c r="J185" s="19" t="str">
        <f t="shared" si="12"/>
        <v/>
      </c>
      <c r="K185" s="416" t="str">
        <f t="shared" si="13"/>
        <v/>
      </c>
      <c r="L185" s="69" t="str">
        <f t="shared" si="14"/>
        <v/>
      </c>
      <c r="M185" s="417" t="str">
        <f t="shared" si="15"/>
        <v/>
      </c>
      <c r="N185" s="69" t="str">
        <f t="shared" si="16"/>
        <v/>
      </c>
      <c r="O185" s="390" t="b">
        <f t="shared" si="17"/>
        <v>0</v>
      </c>
      <c r="P185" s="391">
        <f t="shared" si="18"/>
        <v>1</v>
      </c>
    </row>
    <row r="186" spans="1:16">
      <c r="A186" s="154">
        <v>177</v>
      </c>
      <c r="B186" s="7"/>
      <c r="C186" s="7"/>
      <c r="D186" s="76"/>
      <c r="E186" s="229"/>
      <c r="F186" s="228"/>
      <c r="G186" s="228"/>
      <c r="H186" s="228"/>
      <c r="I186" s="19" t="str">
        <f t="shared" si="11"/>
        <v/>
      </c>
      <c r="J186" s="19" t="str">
        <f t="shared" si="12"/>
        <v/>
      </c>
      <c r="K186" s="416" t="str">
        <f t="shared" si="13"/>
        <v/>
      </c>
      <c r="L186" s="69" t="str">
        <f t="shared" si="14"/>
        <v/>
      </c>
      <c r="M186" s="417" t="str">
        <f t="shared" si="15"/>
        <v/>
      </c>
      <c r="N186" s="69" t="str">
        <f t="shared" si="16"/>
        <v/>
      </c>
      <c r="O186" s="390" t="b">
        <f t="shared" si="17"/>
        <v>0</v>
      </c>
      <c r="P186" s="391">
        <f t="shared" si="18"/>
        <v>1</v>
      </c>
    </row>
    <row r="187" spans="1:16">
      <c r="A187" s="154">
        <v>178</v>
      </c>
      <c r="B187" s="7"/>
      <c r="C187" s="7"/>
      <c r="D187" s="76"/>
      <c r="E187" s="229"/>
      <c r="F187" s="228"/>
      <c r="G187" s="228"/>
      <c r="H187" s="228"/>
      <c r="I187" s="19" t="str">
        <f t="shared" si="11"/>
        <v/>
      </c>
      <c r="J187" s="19" t="str">
        <f t="shared" si="12"/>
        <v/>
      </c>
      <c r="K187" s="416" t="str">
        <f t="shared" si="13"/>
        <v/>
      </c>
      <c r="L187" s="69" t="str">
        <f t="shared" si="14"/>
        <v/>
      </c>
      <c r="M187" s="417" t="str">
        <f t="shared" si="15"/>
        <v/>
      </c>
      <c r="N187" s="69" t="str">
        <f t="shared" si="16"/>
        <v/>
      </c>
      <c r="O187" s="390" t="b">
        <f t="shared" si="17"/>
        <v>0</v>
      </c>
      <c r="P187" s="391">
        <f t="shared" si="18"/>
        <v>1</v>
      </c>
    </row>
    <row r="188" spans="1:16">
      <c r="A188" s="154">
        <v>179</v>
      </c>
      <c r="B188" s="7"/>
      <c r="C188" s="7"/>
      <c r="D188" s="76"/>
      <c r="E188" s="229"/>
      <c r="F188" s="228"/>
      <c r="G188" s="228"/>
      <c r="H188" s="228"/>
      <c r="I188" s="19" t="str">
        <f t="shared" si="11"/>
        <v/>
      </c>
      <c r="J188" s="19" t="str">
        <f t="shared" si="12"/>
        <v/>
      </c>
      <c r="K188" s="416" t="str">
        <f t="shared" si="13"/>
        <v/>
      </c>
      <c r="L188" s="69" t="str">
        <f t="shared" si="14"/>
        <v/>
      </c>
      <c r="M188" s="417" t="str">
        <f t="shared" si="15"/>
        <v/>
      </c>
      <c r="N188" s="69" t="str">
        <f t="shared" si="16"/>
        <v/>
      </c>
      <c r="O188" s="390" t="b">
        <f t="shared" si="17"/>
        <v>0</v>
      </c>
      <c r="P188" s="391">
        <f t="shared" si="18"/>
        <v>1</v>
      </c>
    </row>
    <row r="189" spans="1:16">
      <c r="A189" s="154">
        <v>180</v>
      </c>
      <c r="B189" s="7"/>
      <c r="C189" s="7"/>
      <c r="D189" s="76"/>
      <c r="E189" s="229"/>
      <c r="F189" s="228"/>
      <c r="G189" s="228"/>
      <c r="H189" s="228"/>
      <c r="I189" s="19" t="str">
        <f t="shared" si="11"/>
        <v/>
      </c>
      <c r="J189" s="19" t="str">
        <f t="shared" si="12"/>
        <v/>
      </c>
      <c r="K189" s="416" t="str">
        <f t="shared" si="13"/>
        <v/>
      </c>
      <c r="L189" s="69" t="str">
        <f t="shared" si="14"/>
        <v/>
      </c>
      <c r="M189" s="417" t="str">
        <f t="shared" si="15"/>
        <v/>
      </c>
      <c r="N189" s="69" t="str">
        <f t="shared" si="16"/>
        <v/>
      </c>
      <c r="O189" s="390" t="b">
        <f t="shared" si="17"/>
        <v>0</v>
      </c>
      <c r="P189" s="391">
        <f t="shared" si="18"/>
        <v>1</v>
      </c>
    </row>
    <row r="190" spans="1:16">
      <c r="A190" s="154">
        <v>181</v>
      </c>
      <c r="B190" s="7"/>
      <c r="C190" s="7"/>
      <c r="D190" s="76"/>
      <c r="E190" s="229"/>
      <c r="F190" s="228"/>
      <c r="G190" s="228"/>
      <c r="H190" s="228"/>
      <c r="I190" s="19" t="str">
        <f t="shared" si="11"/>
        <v/>
      </c>
      <c r="J190" s="19" t="str">
        <f t="shared" si="12"/>
        <v/>
      </c>
      <c r="K190" s="416" t="str">
        <f t="shared" si="13"/>
        <v/>
      </c>
      <c r="L190" s="69" t="str">
        <f t="shared" si="14"/>
        <v/>
      </c>
      <c r="M190" s="417" t="str">
        <f t="shared" si="15"/>
        <v/>
      </c>
      <c r="N190" s="69" t="str">
        <f t="shared" si="16"/>
        <v/>
      </c>
      <c r="O190" s="390" t="b">
        <f t="shared" si="17"/>
        <v>0</v>
      </c>
      <c r="P190" s="391">
        <f t="shared" si="18"/>
        <v>1</v>
      </c>
    </row>
    <row r="191" spans="1:16">
      <c r="A191" s="154">
        <v>182</v>
      </c>
      <c r="B191" s="7"/>
      <c r="C191" s="7"/>
      <c r="D191" s="76"/>
      <c r="E191" s="229"/>
      <c r="F191" s="228"/>
      <c r="G191" s="228"/>
      <c r="H191" s="228"/>
      <c r="I191" s="19" t="str">
        <f t="shared" si="11"/>
        <v/>
      </c>
      <c r="J191" s="19" t="str">
        <f t="shared" si="12"/>
        <v/>
      </c>
      <c r="K191" s="416" t="str">
        <f t="shared" si="13"/>
        <v/>
      </c>
      <c r="L191" s="69" t="str">
        <f t="shared" si="14"/>
        <v/>
      </c>
      <c r="M191" s="417" t="str">
        <f t="shared" si="15"/>
        <v/>
      </c>
      <c r="N191" s="69" t="str">
        <f t="shared" si="16"/>
        <v/>
      </c>
      <c r="O191" s="390" t="b">
        <f t="shared" si="17"/>
        <v>0</v>
      </c>
      <c r="P191" s="391">
        <f t="shared" si="18"/>
        <v>1</v>
      </c>
    </row>
    <row r="192" spans="1:16">
      <c r="A192" s="154">
        <v>183</v>
      </c>
      <c r="B192" s="7"/>
      <c r="C192" s="7"/>
      <c r="D192" s="76"/>
      <c r="E192" s="229"/>
      <c r="F192" s="228"/>
      <c r="G192" s="228"/>
      <c r="H192" s="228"/>
      <c r="I192" s="19" t="str">
        <f t="shared" si="11"/>
        <v/>
      </c>
      <c r="J192" s="19" t="str">
        <f t="shared" si="12"/>
        <v/>
      </c>
      <c r="K192" s="416" t="str">
        <f t="shared" si="13"/>
        <v/>
      </c>
      <c r="L192" s="69" t="str">
        <f t="shared" si="14"/>
        <v/>
      </c>
      <c r="M192" s="417" t="str">
        <f t="shared" si="15"/>
        <v/>
      </c>
      <c r="N192" s="69" t="str">
        <f t="shared" si="16"/>
        <v/>
      </c>
      <c r="O192" s="390" t="b">
        <f t="shared" si="17"/>
        <v>0</v>
      </c>
      <c r="P192" s="391">
        <f t="shared" si="18"/>
        <v>1</v>
      </c>
    </row>
    <row r="193" spans="1:16">
      <c r="A193" s="154">
        <v>184</v>
      </c>
      <c r="B193" s="7"/>
      <c r="C193" s="7"/>
      <c r="D193" s="76"/>
      <c r="E193" s="229"/>
      <c r="F193" s="228"/>
      <c r="G193" s="228"/>
      <c r="H193" s="228"/>
      <c r="I193" s="19" t="str">
        <f t="shared" si="11"/>
        <v/>
      </c>
      <c r="J193" s="19" t="str">
        <f t="shared" si="12"/>
        <v/>
      </c>
      <c r="K193" s="416" t="str">
        <f t="shared" si="13"/>
        <v/>
      </c>
      <c r="L193" s="69" t="str">
        <f t="shared" si="14"/>
        <v/>
      </c>
      <c r="M193" s="417" t="str">
        <f t="shared" si="15"/>
        <v/>
      </c>
      <c r="N193" s="69" t="str">
        <f t="shared" si="16"/>
        <v/>
      </c>
      <c r="O193" s="390" t="b">
        <f t="shared" si="17"/>
        <v>0</v>
      </c>
      <c r="P193" s="391">
        <f t="shared" si="18"/>
        <v>1</v>
      </c>
    </row>
    <row r="194" spans="1:16">
      <c r="A194" s="154">
        <v>185</v>
      </c>
      <c r="B194" s="7"/>
      <c r="C194" s="7"/>
      <c r="D194" s="76"/>
      <c r="E194" s="229"/>
      <c r="F194" s="228"/>
      <c r="G194" s="228"/>
      <c r="H194" s="228"/>
      <c r="I194" s="19" t="str">
        <f t="shared" si="11"/>
        <v/>
      </c>
      <c r="J194" s="19" t="str">
        <f t="shared" si="12"/>
        <v/>
      </c>
      <c r="K194" s="416" t="str">
        <f t="shared" si="13"/>
        <v/>
      </c>
      <c r="L194" s="69" t="str">
        <f t="shared" si="14"/>
        <v/>
      </c>
      <c r="M194" s="417" t="str">
        <f t="shared" si="15"/>
        <v/>
      </c>
      <c r="N194" s="69" t="str">
        <f t="shared" si="16"/>
        <v/>
      </c>
      <c r="O194" s="390" t="b">
        <f t="shared" si="17"/>
        <v>0</v>
      </c>
      <c r="P194" s="391">
        <f t="shared" si="18"/>
        <v>1</v>
      </c>
    </row>
    <row r="195" spans="1:16">
      <c r="A195" s="154">
        <v>186</v>
      </c>
      <c r="B195" s="7"/>
      <c r="C195" s="7"/>
      <c r="D195" s="76"/>
      <c r="E195" s="229"/>
      <c r="F195" s="228"/>
      <c r="G195" s="228"/>
      <c r="H195" s="228"/>
      <c r="I195" s="19" t="str">
        <f t="shared" si="11"/>
        <v/>
      </c>
      <c r="J195" s="19" t="str">
        <f t="shared" si="12"/>
        <v/>
      </c>
      <c r="K195" s="416" t="str">
        <f t="shared" si="13"/>
        <v/>
      </c>
      <c r="L195" s="69" t="str">
        <f t="shared" si="14"/>
        <v/>
      </c>
      <c r="M195" s="417" t="str">
        <f t="shared" si="15"/>
        <v/>
      </c>
      <c r="N195" s="69" t="str">
        <f t="shared" si="16"/>
        <v/>
      </c>
      <c r="O195" s="390" t="b">
        <f t="shared" si="17"/>
        <v>0</v>
      </c>
      <c r="P195" s="391">
        <f t="shared" si="18"/>
        <v>1</v>
      </c>
    </row>
    <row r="196" spans="1:16">
      <c r="A196" s="154">
        <v>187</v>
      </c>
      <c r="B196" s="7"/>
      <c r="C196" s="7"/>
      <c r="D196" s="76"/>
      <c r="E196" s="229"/>
      <c r="F196" s="228"/>
      <c r="G196" s="228"/>
      <c r="H196" s="228"/>
      <c r="I196" s="19" t="str">
        <f t="shared" si="11"/>
        <v/>
      </c>
      <c r="J196" s="19" t="str">
        <f t="shared" si="12"/>
        <v/>
      </c>
      <c r="K196" s="416" t="str">
        <f t="shared" si="13"/>
        <v/>
      </c>
      <c r="L196" s="69" t="str">
        <f t="shared" si="14"/>
        <v/>
      </c>
      <c r="M196" s="417" t="str">
        <f t="shared" si="15"/>
        <v/>
      </c>
      <c r="N196" s="69" t="str">
        <f t="shared" si="16"/>
        <v/>
      </c>
      <c r="O196" s="390" t="b">
        <f t="shared" si="17"/>
        <v>0</v>
      </c>
      <c r="P196" s="391">
        <f t="shared" si="18"/>
        <v>1</v>
      </c>
    </row>
    <row r="197" spans="1:16">
      <c r="A197" s="154">
        <v>188</v>
      </c>
      <c r="B197" s="7"/>
      <c r="C197" s="7"/>
      <c r="D197" s="76"/>
      <c r="E197" s="229"/>
      <c r="F197" s="228"/>
      <c r="G197" s="228"/>
      <c r="H197" s="228"/>
      <c r="I197" s="19" t="str">
        <f t="shared" si="11"/>
        <v/>
      </c>
      <c r="J197" s="19" t="str">
        <f t="shared" si="12"/>
        <v/>
      </c>
      <c r="K197" s="416" t="str">
        <f t="shared" si="13"/>
        <v/>
      </c>
      <c r="L197" s="69" t="str">
        <f t="shared" si="14"/>
        <v/>
      </c>
      <c r="M197" s="417" t="str">
        <f t="shared" si="15"/>
        <v/>
      </c>
      <c r="N197" s="69" t="str">
        <f t="shared" si="16"/>
        <v/>
      </c>
      <c r="O197" s="390" t="b">
        <f t="shared" si="17"/>
        <v>0</v>
      </c>
      <c r="P197" s="391">
        <f t="shared" si="18"/>
        <v>1</v>
      </c>
    </row>
    <row r="198" spans="1:16">
      <c r="A198" s="154">
        <v>189</v>
      </c>
      <c r="B198" s="7"/>
      <c r="C198" s="7"/>
      <c r="D198" s="76"/>
      <c r="E198" s="229"/>
      <c r="F198" s="228"/>
      <c r="G198" s="228"/>
      <c r="H198" s="228"/>
      <c r="I198" s="19" t="str">
        <f t="shared" si="11"/>
        <v/>
      </c>
      <c r="J198" s="19" t="str">
        <f t="shared" si="12"/>
        <v/>
      </c>
      <c r="K198" s="416" t="str">
        <f t="shared" si="13"/>
        <v/>
      </c>
      <c r="L198" s="69" t="str">
        <f t="shared" si="14"/>
        <v/>
      </c>
      <c r="M198" s="417" t="str">
        <f t="shared" si="15"/>
        <v/>
      </c>
      <c r="N198" s="69" t="str">
        <f t="shared" si="16"/>
        <v/>
      </c>
      <c r="O198" s="390" t="b">
        <f t="shared" si="17"/>
        <v>0</v>
      </c>
      <c r="P198" s="391">
        <f t="shared" si="18"/>
        <v>1</v>
      </c>
    </row>
    <row r="199" spans="1:16">
      <c r="A199" s="154">
        <v>190</v>
      </c>
      <c r="B199" s="7"/>
      <c r="C199" s="7"/>
      <c r="D199" s="76"/>
      <c r="E199" s="229"/>
      <c r="F199" s="228"/>
      <c r="G199" s="228"/>
      <c r="H199" s="228"/>
      <c r="I199" s="19" t="str">
        <f t="shared" si="11"/>
        <v/>
      </c>
      <c r="J199" s="19" t="str">
        <f t="shared" si="12"/>
        <v/>
      </c>
      <c r="K199" s="416" t="str">
        <f t="shared" si="13"/>
        <v/>
      </c>
      <c r="L199" s="69" t="str">
        <f t="shared" si="14"/>
        <v/>
      </c>
      <c r="M199" s="417" t="str">
        <f t="shared" si="15"/>
        <v/>
      </c>
      <c r="N199" s="69" t="str">
        <f t="shared" si="16"/>
        <v/>
      </c>
      <c r="O199" s="390" t="b">
        <f t="shared" si="17"/>
        <v>0</v>
      </c>
      <c r="P199" s="391">
        <f t="shared" si="18"/>
        <v>1</v>
      </c>
    </row>
    <row r="200" spans="1:16">
      <c r="A200" s="154">
        <v>191</v>
      </c>
      <c r="B200" s="7"/>
      <c r="C200" s="7"/>
      <c r="D200" s="76"/>
      <c r="E200" s="229"/>
      <c r="F200" s="228"/>
      <c r="G200" s="228"/>
      <c r="H200" s="228"/>
      <c r="I200" s="19" t="str">
        <f t="shared" si="11"/>
        <v/>
      </c>
      <c r="J200" s="19" t="str">
        <f t="shared" si="12"/>
        <v/>
      </c>
      <c r="K200" s="416" t="str">
        <f t="shared" si="13"/>
        <v/>
      </c>
      <c r="L200" s="69" t="str">
        <f t="shared" si="14"/>
        <v/>
      </c>
      <c r="M200" s="417" t="str">
        <f t="shared" si="15"/>
        <v/>
      </c>
      <c r="N200" s="69" t="str">
        <f t="shared" si="16"/>
        <v/>
      </c>
      <c r="O200" s="390" t="b">
        <f t="shared" si="17"/>
        <v>0</v>
      </c>
      <c r="P200" s="391">
        <f t="shared" si="18"/>
        <v>1</v>
      </c>
    </row>
    <row r="201" spans="1:16">
      <c r="A201" s="154">
        <v>192</v>
      </c>
      <c r="B201" s="7"/>
      <c r="C201" s="7"/>
      <c r="D201" s="76"/>
      <c r="E201" s="229"/>
      <c r="F201" s="228"/>
      <c r="G201" s="228"/>
      <c r="H201" s="228"/>
      <c r="I201" s="19" t="str">
        <f t="shared" si="11"/>
        <v/>
      </c>
      <c r="J201" s="19" t="str">
        <f t="shared" si="12"/>
        <v/>
      </c>
      <c r="K201" s="416" t="str">
        <f t="shared" si="13"/>
        <v/>
      </c>
      <c r="L201" s="69" t="str">
        <f t="shared" si="14"/>
        <v/>
      </c>
      <c r="M201" s="417" t="str">
        <f t="shared" si="15"/>
        <v/>
      </c>
      <c r="N201" s="69" t="str">
        <f t="shared" si="16"/>
        <v/>
      </c>
      <c r="O201" s="390" t="b">
        <f t="shared" si="17"/>
        <v>0</v>
      </c>
      <c r="P201" s="391">
        <f t="shared" si="18"/>
        <v>1</v>
      </c>
    </row>
    <row r="202" spans="1:16">
      <c r="A202" s="154">
        <v>193</v>
      </c>
      <c r="B202" s="7"/>
      <c r="C202" s="7"/>
      <c r="D202" s="76"/>
      <c r="E202" s="229"/>
      <c r="F202" s="228"/>
      <c r="G202" s="228"/>
      <c r="H202" s="228"/>
      <c r="I202" s="19" t="str">
        <f t="shared" ref="I202:I214" si="19">IF(OR($B202="",$C202="",$D202="",$E202="",$F202&lt;an_initial,$F202&gt;an_final,$O202=FALSE),"",IF($H202="",CS_STR_ALTE2*$G202/P202,CS_STR_ALTE2*$H202))</f>
        <v/>
      </c>
      <c r="J202" s="19" t="str">
        <f t="shared" ref="J202:J214" si="20">IF(OR($B202="",$C202="",$D202="",$E202="",$F202="",$F202&gt;an_final,$O202=FALSE),"",IF($H202="",CS_STR_ALTE2*$G202/P202,CS_STR_ALTE2*$H202))</f>
        <v/>
      </c>
      <c r="K202" s="416" t="str">
        <f t="shared" si="13"/>
        <v/>
      </c>
      <c r="L202" s="69" t="str">
        <f t="shared" si="14"/>
        <v/>
      </c>
      <c r="M202" s="417" t="str">
        <f t="shared" si="15"/>
        <v/>
      </c>
      <c r="N202" s="69" t="str">
        <f t="shared" si="16"/>
        <v/>
      </c>
      <c r="O202" s="390" t="b">
        <f t="shared" si="17"/>
        <v>0</v>
      </c>
      <c r="P202" s="391">
        <f t="shared" si="18"/>
        <v>1</v>
      </c>
    </row>
    <row r="203" spans="1:16">
      <c r="A203" s="154">
        <v>194</v>
      </c>
      <c r="B203" s="7"/>
      <c r="C203" s="7"/>
      <c r="D203" s="76"/>
      <c r="E203" s="229"/>
      <c r="F203" s="228"/>
      <c r="G203" s="228"/>
      <c r="H203" s="228"/>
      <c r="I203" s="19" t="str">
        <f t="shared" si="19"/>
        <v/>
      </c>
      <c r="J203" s="19" t="str">
        <f t="shared" si="20"/>
        <v/>
      </c>
      <c r="K203" s="416" t="str">
        <f t="shared" si="13"/>
        <v/>
      </c>
      <c r="L203" s="69" t="str">
        <f t="shared" si="14"/>
        <v/>
      </c>
      <c r="M203" s="417" t="str">
        <f t="shared" si="15"/>
        <v/>
      </c>
      <c r="N203" s="69" t="str">
        <f t="shared" si="16"/>
        <v/>
      </c>
      <c r="O203" s="390" t="b">
        <f t="shared" si="17"/>
        <v>0</v>
      </c>
      <c r="P203" s="391">
        <f t="shared" si="18"/>
        <v>1</v>
      </c>
    </row>
    <row r="204" spans="1:16">
      <c r="A204" s="154">
        <v>195</v>
      </c>
      <c r="B204" s="7"/>
      <c r="C204" s="7"/>
      <c r="D204" s="76"/>
      <c r="E204" s="229"/>
      <c r="F204" s="228"/>
      <c r="G204" s="228"/>
      <c r="H204" s="228"/>
      <c r="I204" s="19" t="str">
        <f t="shared" si="19"/>
        <v/>
      </c>
      <c r="J204" s="19" t="str">
        <f t="shared" si="20"/>
        <v/>
      </c>
      <c r="K204" s="416" t="str">
        <f t="shared" si="13"/>
        <v/>
      </c>
      <c r="L204" s="69" t="str">
        <f t="shared" si="14"/>
        <v/>
      </c>
      <c r="M204" s="417" t="str">
        <f t="shared" si="15"/>
        <v/>
      </c>
      <c r="N204" s="69" t="str">
        <f t="shared" si="16"/>
        <v/>
      </c>
      <c r="O204" s="390" t="b">
        <f t="shared" si="17"/>
        <v>0</v>
      </c>
      <c r="P204" s="391">
        <f t="shared" si="18"/>
        <v>1</v>
      </c>
    </row>
    <row r="205" spans="1:16">
      <c r="A205" s="154">
        <v>196</v>
      </c>
      <c r="B205" s="7"/>
      <c r="C205" s="7"/>
      <c r="D205" s="76"/>
      <c r="E205" s="229"/>
      <c r="F205" s="228"/>
      <c r="G205" s="228"/>
      <c r="H205" s="228"/>
      <c r="I205" s="19" t="str">
        <f t="shared" si="19"/>
        <v/>
      </c>
      <c r="J205" s="19" t="str">
        <f t="shared" si="20"/>
        <v/>
      </c>
      <c r="K205" s="416" t="str">
        <f t="shared" si="13"/>
        <v/>
      </c>
      <c r="L205" s="69" t="str">
        <f t="shared" si="14"/>
        <v/>
      </c>
      <c r="M205" s="417" t="str">
        <f t="shared" si="15"/>
        <v/>
      </c>
      <c r="N205" s="69" t="str">
        <f t="shared" si="16"/>
        <v/>
      </c>
      <c r="O205" s="390" t="b">
        <f t="shared" si="17"/>
        <v>0</v>
      </c>
      <c r="P205" s="391">
        <f t="shared" si="18"/>
        <v>1</v>
      </c>
    </row>
    <row r="206" spans="1:16">
      <c r="A206" s="154">
        <v>197</v>
      </c>
      <c r="B206" s="7"/>
      <c r="C206" s="7"/>
      <c r="D206" s="76"/>
      <c r="E206" s="229"/>
      <c r="F206" s="228"/>
      <c r="G206" s="228"/>
      <c r="H206" s="228"/>
      <c r="I206" s="19" t="str">
        <f t="shared" si="19"/>
        <v/>
      </c>
      <c r="J206" s="19" t="str">
        <f t="shared" si="20"/>
        <v/>
      </c>
      <c r="K206" s="416" t="str">
        <f t="shared" si="13"/>
        <v/>
      </c>
      <c r="L206" s="69" t="str">
        <f t="shared" si="14"/>
        <v/>
      </c>
      <c r="M206" s="417" t="str">
        <f t="shared" si="15"/>
        <v/>
      </c>
      <c r="N206" s="69" t="str">
        <f t="shared" si="16"/>
        <v/>
      </c>
      <c r="O206" s="390" t="b">
        <f t="shared" si="17"/>
        <v>0</v>
      </c>
      <c r="P206" s="391">
        <f t="shared" si="18"/>
        <v>1</v>
      </c>
    </row>
    <row r="207" spans="1:16">
      <c r="A207" s="154">
        <v>198</v>
      </c>
      <c r="B207" s="7"/>
      <c r="C207" s="7"/>
      <c r="D207" s="76"/>
      <c r="E207" s="229"/>
      <c r="F207" s="228"/>
      <c r="G207" s="228"/>
      <c r="H207" s="228"/>
      <c r="I207" s="19" t="str">
        <f t="shared" si="19"/>
        <v/>
      </c>
      <c r="J207" s="19" t="str">
        <f t="shared" si="20"/>
        <v/>
      </c>
      <c r="K207" s="416" t="str">
        <f t="shared" si="13"/>
        <v/>
      </c>
      <c r="L207" s="69" t="str">
        <f t="shared" si="14"/>
        <v/>
      </c>
      <c r="M207" s="417" t="str">
        <f t="shared" si="15"/>
        <v/>
      </c>
      <c r="N207" s="69" t="str">
        <f t="shared" si="16"/>
        <v/>
      </c>
      <c r="O207" s="390" t="b">
        <f t="shared" si="17"/>
        <v>0</v>
      </c>
      <c r="P207" s="391">
        <f t="shared" si="18"/>
        <v>1</v>
      </c>
    </row>
    <row r="208" spans="1:16">
      <c r="A208" s="154">
        <v>199</v>
      </c>
      <c r="B208" s="7"/>
      <c r="C208" s="7"/>
      <c r="D208" s="76"/>
      <c r="E208" s="229"/>
      <c r="F208" s="228"/>
      <c r="G208" s="228"/>
      <c r="H208" s="228"/>
      <c r="I208" s="19" t="str">
        <f t="shared" si="19"/>
        <v/>
      </c>
      <c r="J208" s="19" t="str">
        <f t="shared" si="20"/>
        <v/>
      </c>
      <c r="K208" s="416" t="str">
        <f t="shared" si="13"/>
        <v/>
      </c>
      <c r="L208" s="69" t="str">
        <f t="shared" si="14"/>
        <v/>
      </c>
      <c r="M208" s="417" t="str">
        <f t="shared" si="15"/>
        <v/>
      </c>
      <c r="N208" s="69" t="str">
        <f t="shared" si="16"/>
        <v/>
      </c>
      <c r="O208" s="390" t="b">
        <f t="shared" si="17"/>
        <v>0</v>
      </c>
      <c r="P208" s="391">
        <f t="shared" si="18"/>
        <v>1</v>
      </c>
    </row>
    <row r="209" spans="1:16">
      <c r="A209" s="154">
        <v>200</v>
      </c>
      <c r="B209" s="7"/>
      <c r="C209" s="7"/>
      <c r="D209" s="76"/>
      <c r="E209" s="229"/>
      <c r="F209" s="228"/>
      <c r="G209" s="228"/>
      <c r="H209" s="228"/>
      <c r="I209" s="19" t="str">
        <f t="shared" si="19"/>
        <v/>
      </c>
      <c r="J209" s="19" t="str">
        <f t="shared" si="20"/>
        <v/>
      </c>
      <c r="K209" s="416" t="str">
        <f t="shared" si="13"/>
        <v/>
      </c>
      <c r="L209" s="69" t="str">
        <f t="shared" si="14"/>
        <v/>
      </c>
      <c r="M209" s="417" t="str">
        <f t="shared" si="15"/>
        <v/>
      </c>
      <c r="N209" s="69" t="str">
        <f t="shared" si="16"/>
        <v/>
      </c>
      <c r="O209" s="390" t="b">
        <f t="shared" si="17"/>
        <v>0</v>
      </c>
      <c r="P209" s="391">
        <f t="shared" si="18"/>
        <v>1</v>
      </c>
    </row>
    <row r="210" spans="1:16">
      <c r="A210" s="154">
        <v>201</v>
      </c>
      <c r="B210" s="7"/>
      <c r="C210" s="7"/>
      <c r="D210" s="76"/>
      <c r="E210" s="229"/>
      <c r="F210" s="228"/>
      <c r="G210" s="228"/>
      <c r="H210" s="228"/>
      <c r="I210" s="19" t="str">
        <f t="shared" si="19"/>
        <v/>
      </c>
      <c r="J210" s="19" t="str">
        <f t="shared" si="20"/>
        <v/>
      </c>
      <c r="K210" s="416" t="str">
        <f t="shared" si="13"/>
        <v/>
      </c>
      <c r="L210" s="69" t="str">
        <f t="shared" si="14"/>
        <v/>
      </c>
      <c r="M210" s="417" t="str">
        <f t="shared" si="15"/>
        <v/>
      </c>
      <c r="N210" s="69" t="str">
        <f t="shared" si="16"/>
        <v/>
      </c>
      <c r="O210" s="390" t="b">
        <f t="shared" si="17"/>
        <v>0</v>
      </c>
      <c r="P210" s="391">
        <f t="shared" si="18"/>
        <v>1</v>
      </c>
    </row>
    <row r="211" spans="1:16">
      <c r="A211" s="154">
        <v>202</v>
      </c>
      <c r="B211" s="7"/>
      <c r="C211" s="7"/>
      <c r="D211" s="76"/>
      <c r="E211" s="229"/>
      <c r="F211" s="228"/>
      <c r="G211" s="228"/>
      <c r="H211" s="228"/>
      <c r="I211" s="19" t="str">
        <f t="shared" si="19"/>
        <v/>
      </c>
      <c r="J211" s="19" t="str">
        <f t="shared" si="20"/>
        <v/>
      </c>
      <c r="K211" s="416" t="str">
        <f t="shared" si="13"/>
        <v/>
      </c>
      <c r="L211" s="69" t="str">
        <f t="shared" si="14"/>
        <v/>
      </c>
      <c r="M211" s="417" t="str">
        <f t="shared" si="15"/>
        <v/>
      </c>
      <c r="N211" s="69" t="str">
        <f t="shared" si="16"/>
        <v/>
      </c>
      <c r="O211" s="390" t="b">
        <f t="shared" si="17"/>
        <v>0</v>
      </c>
      <c r="P211" s="391">
        <f t="shared" si="18"/>
        <v>1</v>
      </c>
    </row>
    <row r="212" spans="1:16">
      <c r="A212" s="154">
        <v>203</v>
      </c>
      <c r="B212" s="7"/>
      <c r="C212" s="7"/>
      <c r="D212" s="76"/>
      <c r="E212" s="229"/>
      <c r="F212" s="228"/>
      <c r="G212" s="228"/>
      <c r="H212" s="228"/>
      <c r="I212" s="19" t="str">
        <f t="shared" si="19"/>
        <v/>
      </c>
      <c r="J212" s="19" t="str">
        <f t="shared" si="20"/>
        <v/>
      </c>
      <c r="K212" s="416" t="str">
        <f t="shared" si="13"/>
        <v/>
      </c>
      <c r="L212" s="69" t="str">
        <f t="shared" si="14"/>
        <v/>
      </c>
      <c r="M212" s="417" t="str">
        <f t="shared" si="15"/>
        <v/>
      </c>
      <c r="N212" s="69" t="str">
        <f t="shared" si="16"/>
        <v/>
      </c>
      <c r="O212" s="390" t="b">
        <f t="shared" si="17"/>
        <v>0</v>
      </c>
      <c r="P212" s="391">
        <f t="shared" si="18"/>
        <v>1</v>
      </c>
    </row>
    <row r="213" spans="1:16">
      <c r="A213" s="154">
        <v>204</v>
      </c>
      <c r="B213" s="7"/>
      <c r="C213" s="7"/>
      <c r="D213" s="76"/>
      <c r="E213" s="229"/>
      <c r="F213" s="228"/>
      <c r="G213" s="228"/>
      <c r="H213" s="228"/>
      <c r="I213" s="19" t="str">
        <f t="shared" si="19"/>
        <v/>
      </c>
      <c r="J213" s="19" t="str">
        <f t="shared" si="20"/>
        <v/>
      </c>
      <c r="K213" s="416" t="str">
        <f t="shared" si="13"/>
        <v/>
      </c>
      <c r="L213" s="69" t="str">
        <f t="shared" si="14"/>
        <v/>
      </c>
      <c r="M213" s="417" t="str">
        <f t="shared" si="15"/>
        <v/>
      </c>
      <c r="N213" s="69" t="str">
        <f t="shared" si="16"/>
        <v/>
      </c>
      <c r="O213" s="390" t="b">
        <f t="shared" si="17"/>
        <v>0</v>
      </c>
      <c r="P213" s="391">
        <f t="shared" si="18"/>
        <v>1</v>
      </c>
    </row>
    <row r="214" spans="1:16">
      <c r="A214" s="154">
        <v>205</v>
      </c>
      <c r="B214" s="7"/>
      <c r="C214" s="7"/>
      <c r="D214" s="76"/>
      <c r="E214" s="229"/>
      <c r="F214" s="228"/>
      <c r="G214" s="228"/>
      <c r="H214" s="228"/>
      <c r="I214" s="19" t="str">
        <f t="shared" si="19"/>
        <v/>
      </c>
      <c r="J214" s="19" t="str">
        <f t="shared" si="20"/>
        <v/>
      </c>
      <c r="K214" s="416" t="str">
        <f t="shared" si="13"/>
        <v/>
      </c>
      <c r="L214" s="69" t="str">
        <f t="shared" si="14"/>
        <v/>
      </c>
      <c r="M214" s="417" t="str">
        <f t="shared" si="15"/>
        <v/>
      </c>
      <c r="N214" s="69" t="str">
        <f t="shared" si="16"/>
        <v/>
      </c>
      <c r="O214" s="390" t="b">
        <f t="shared" si="17"/>
        <v>0</v>
      </c>
      <c r="P214" s="391">
        <f t="shared" si="18"/>
        <v>1</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&amp;LConfirm existenţa lucrărilorDirector de departament&amp;RCandidat</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sheetPr codeName="Sheet13">
    <pageSetUpPr fitToPage="1"/>
  </sheetPr>
  <dimension ref="A1:P259"/>
  <sheetViews>
    <sheetView workbookViewId="0">
      <selection activeCell="B10" sqref="B10:H12"/>
    </sheetView>
  </sheetViews>
  <sheetFormatPr defaultRowHeight="15.75"/>
  <cols>
    <col min="1" max="1" width="5.7109375" style="71" customWidth="1"/>
    <col min="2" max="3" width="35.7109375" style="75" customWidth="1"/>
    <col min="4" max="4" width="18.7109375" style="75" customWidth="1"/>
    <col min="5" max="5" width="18.7109375" style="328" customWidth="1"/>
    <col min="6" max="6" width="10.7109375" style="80" customWidth="1"/>
    <col min="7" max="7" width="10.7109375" style="75" customWidth="1"/>
    <col min="8" max="8" width="12.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ht="36.75" customHeight="1">
      <c r="A5" s="466" t="s">
        <v>672</v>
      </c>
      <c r="B5" s="466"/>
      <c r="C5" s="466"/>
      <c r="D5" s="466"/>
      <c r="E5" s="466"/>
      <c r="F5" s="466"/>
      <c r="G5" s="466"/>
      <c r="H5" s="466"/>
      <c r="I5" s="466"/>
      <c r="J5" s="239"/>
      <c r="K5" s="239"/>
      <c r="L5" s="239"/>
      <c r="M5" s="239"/>
      <c r="N5" s="75"/>
    </row>
    <row r="6" spans="1:16" ht="13.5" customHeight="1">
      <c r="E6" s="75"/>
      <c r="F6" s="75"/>
      <c r="H6" s="75"/>
      <c r="I6" s="339"/>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5.7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85"/>
      <c r="H9" s="78"/>
      <c r="I9" s="158">
        <f t="shared" ref="I9:N9" si="0">SUMIF(I10:I108,"&gt;0")</f>
        <v>0</v>
      </c>
      <c r="J9" s="158">
        <f t="shared" si="0"/>
        <v>0</v>
      </c>
      <c r="K9" s="4">
        <f t="shared" si="0"/>
        <v>0</v>
      </c>
      <c r="L9" s="4">
        <f t="shared" si="0"/>
        <v>0</v>
      </c>
      <c r="M9" s="4">
        <f t="shared" si="0"/>
        <v>0</v>
      </c>
      <c r="N9" s="4">
        <f t="shared" si="0"/>
        <v>0</v>
      </c>
      <c r="O9" s="336"/>
    </row>
    <row r="10" spans="1:16">
      <c r="A10" s="48">
        <v>1</v>
      </c>
      <c r="B10" s="8"/>
      <c r="C10" s="8"/>
      <c r="D10" s="8"/>
      <c r="E10" s="5"/>
      <c r="F10" s="232"/>
      <c r="G10" s="232"/>
      <c r="H10" s="232"/>
      <c r="I10" s="19" t="str">
        <f t="shared" ref="I10:I73" si="1">IF(OR($B10="",$C10="",$D10="",$E10="",$F10&lt;an_initial,$F10&gt;an_final,$O10=FALSE),"",IF($H10="",CS_STR_RO2*$G10/P10,CS_STR_RO2*$H10))</f>
        <v/>
      </c>
      <c r="J10" s="19" t="str">
        <f t="shared" ref="J10:J73" si="2">IF(OR($B10="",$C10="",$D10="",$E10="",$F10="",$F10&gt;an_final,$O10=FALSE),"",IF($H10="",CS_STR_RO2*$G10/P10,CS_STR_RO2*$H10))</f>
        <v/>
      </c>
      <c r="K10" s="69" t="str">
        <f t="shared" ref="K10:K73" si="3">IF(OR($B10="",$C10="",$D10="",$E10="",$F10="",$F10&gt;an_final,$O10=FALSE),"",IF($F10&gt;=an_initial,1,""))</f>
        <v/>
      </c>
      <c r="L10" s="69" t="str">
        <f t="shared" ref="L10:L73" si="4">IF(OR($B10="",$C10="",$D10="",$E10="",$F10="",$F10&gt;an_final,$O10=FALSE),"",1)</f>
        <v/>
      </c>
      <c r="M10" s="417" t="str">
        <f t="shared" ref="M10:M73" si="5">IF(OR($B10="",$C10="",$D10="",$E10="",$F10="",$F10&gt;an_final,$O10=FALSE),"",IF($H10="",$G10/P10,$H10))</f>
        <v/>
      </c>
      <c r="N10" s="69" t="str">
        <f t="shared" ref="N10:N73" si="6">IF(OR($B10="",$C10="",$D10="",$E10="",$F10="",$F10&lt;an_initial,$F10&gt;an_final,$O10=FALSE),"",IF($H10="",$G10/P10,$H10))</f>
        <v/>
      </c>
      <c r="O10" s="390" t="b">
        <f t="shared" ref="O10:O73" si="7">IF(nume_candidat="",FALSE,ISNUMBER(SEARCH(nume_candidat,$B10)))</f>
        <v>0</v>
      </c>
      <c r="P10" s="391">
        <f t="shared" ref="P10:P73" si="8">LEN(B10)-LEN(SUBSTITUTE(B10,",",""))+1</f>
        <v>1</v>
      </c>
    </row>
    <row r="11" spans="1:16">
      <c r="A11" s="48">
        <v>2</v>
      </c>
      <c r="B11" s="8"/>
      <c r="C11" s="8"/>
      <c r="D11" s="8"/>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8"/>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154">
        <v>5</v>
      </c>
      <c r="B14" s="7"/>
      <c r="C14" s="7"/>
      <c r="D14" s="7"/>
      <c r="E14" s="229"/>
      <c r="F14" s="228"/>
      <c r="G14" s="228"/>
      <c r="H14" s="228"/>
      <c r="I14" s="19" t="str">
        <f t="shared" si="1"/>
        <v/>
      </c>
      <c r="J14" s="19" t="str">
        <f t="shared" si="2"/>
        <v/>
      </c>
      <c r="K14" s="416" t="str">
        <f t="shared" si="3"/>
        <v/>
      </c>
      <c r="L14" s="69" t="str">
        <f t="shared" si="4"/>
        <v/>
      </c>
      <c r="M14" s="417" t="str">
        <f t="shared" si="5"/>
        <v/>
      </c>
      <c r="N14" s="69" t="str">
        <f t="shared" si="6"/>
        <v/>
      </c>
      <c r="O14" s="390" t="b">
        <f t="shared" si="7"/>
        <v>0</v>
      </c>
      <c r="P14" s="391">
        <f t="shared" si="8"/>
        <v>1</v>
      </c>
    </row>
    <row r="15" spans="1:16">
      <c r="A15" s="154">
        <v>6</v>
      </c>
      <c r="B15" s="7"/>
      <c r="C15" s="7"/>
      <c r="D15" s="7"/>
      <c r="E15" s="229"/>
      <c r="F15" s="228"/>
      <c r="G15" s="228"/>
      <c r="H15" s="228"/>
      <c r="I15" s="19" t="str">
        <f t="shared" si="1"/>
        <v/>
      </c>
      <c r="J15" s="19" t="str">
        <f t="shared" si="2"/>
        <v/>
      </c>
      <c r="K15" s="416" t="str">
        <f t="shared" si="3"/>
        <v/>
      </c>
      <c r="L15" s="69" t="str">
        <f t="shared" si="4"/>
        <v/>
      </c>
      <c r="M15" s="417" t="str">
        <f t="shared" si="5"/>
        <v/>
      </c>
      <c r="N15" s="69" t="str">
        <f t="shared" si="6"/>
        <v/>
      </c>
      <c r="O15" s="390" t="b">
        <f t="shared" si="7"/>
        <v>0</v>
      </c>
      <c r="P15" s="391">
        <f t="shared" si="8"/>
        <v>1</v>
      </c>
    </row>
    <row r="16" spans="1:16">
      <c r="A16" s="154">
        <v>7</v>
      </c>
      <c r="B16" s="7"/>
      <c r="C16" s="7"/>
      <c r="D16" s="7"/>
      <c r="E16" s="229"/>
      <c r="F16" s="228"/>
      <c r="G16" s="228"/>
      <c r="H16" s="228"/>
      <c r="I16" s="19" t="str">
        <f t="shared" si="1"/>
        <v/>
      </c>
      <c r="J16" s="19" t="str">
        <f t="shared" si="2"/>
        <v/>
      </c>
      <c r="K16" s="416" t="str">
        <f t="shared" si="3"/>
        <v/>
      </c>
      <c r="L16" s="69" t="str">
        <f t="shared" si="4"/>
        <v/>
      </c>
      <c r="M16" s="417" t="str">
        <f t="shared" si="5"/>
        <v/>
      </c>
      <c r="N16" s="69" t="str">
        <f t="shared" si="6"/>
        <v/>
      </c>
      <c r="O16" s="390" t="b">
        <f t="shared" si="7"/>
        <v>0</v>
      </c>
      <c r="P16" s="391">
        <f t="shared" si="8"/>
        <v>1</v>
      </c>
    </row>
    <row r="17" spans="1:16">
      <c r="A17" s="154">
        <v>8</v>
      </c>
      <c r="B17" s="7"/>
      <c r="C17" s="7"/>
      <c r="D17" s="7"/>
      <c r="E17" s="229"/>
      <c r="F17" s="228"/>
      <c r="G17" s="228"/>
      <c r="H17" s="228"/>
      <c r="I17" s="19" t="str">
        <f t="shared" si="1"/>
        <v/>
      </c>
      <c r="J17" s="19" t="str">
        <f t="shared" si="2"/>
        <v/>
      </c>
      <c r="K17" s="416" t="str">
        <f t="shared" si="3"/>
        <v/>
      </c>
      <c r="L17" s="69" t="str">
        <f t="shared" si="4"/>
        <v/>
      </c>
      <c r="M17" s="417" t="str">
        <f t="shared" si="5"/>
        <v/>
      </c>
      <c r="N17" s="69" t="str">
        <f t="shared" si="6"/>
        <v/>
      </c>
      <c r="O17" s="390" t="b">
        <f t="shared" si="7"/>
        <v>0</v>
      </c>
      <c r="P17" s="391">
        <f t="shared" si="8"/>
        <v>1</v>
      </c>
    </row>
    <row r="18" spans="1:16">
      <c r="A18" s="154">
        <v>9</v>
      </c>
      <c r="B18" s="7"/>
      <c r="C18" s="7"/>
      <c r="D18" s="7"/>
      <c r="E18" s="229"/>
      <c r="F18" s="228"/>
      <c r="G18" s="228"/>
      <c r="H18" s="228"/>
      <c r="I18" s="19" t="str">
        <f t="shared" si="1"/>
        <v/>
      </c>
      <c r="J18" s="19" t="str">
        <f t="shared" si="2"/>
        <v/>
      </c>
      <c r="K18" s="416" t="str">
        <f t="shared" si="3"/>
        <v/>
      </c>
      <c r="L18" s="69" t="str">
        <f t="shared" si="4"/>
        <v/>
      </c>
      <c r="M18" s="417" t="str">
        <f t="shared" si="5"/>
        <v/>
      </c>
      <c r="N18" s="69" t="str">
        <f t="shared" si="6"/>
        <v/>
      </c>
      <c r="O18" s="390" t="b">
        <f t="shared" si="7"/>
        <v>0</v>
      </c>
      <c r="P18" s="391">
        <f t="shared" si="8"/>
        <v>1</v>
      </c>
    </row>
    <row r="19" spans="1:16">
      <c r="A19" s="154">
        <v>10</v>
      </c>
      <c r="B19" s="7"/>
      <c r="C19" s="7"/>
      <c r="D19" s="7"/>
      <c r="E19" s="229"/>
      <c r="F19" s="228"/>
      <c r="G19" s="228"/>
      <c r="H19" s="228"/>
      <c r="I19" s="19" t="str">
        <f t="shared" si="1"/>
        <v/>
      </c>
      <c r="J19" s="19" t="str">
        <f t="shared" si="2"/>
        <v/>
      </c>
      <c r="K19" s="416" t="str">
        <f t="shared" si="3"/>
        <v/>
      </c>
      <c r="L19" s="69" t="str">
        <f t="shared" si="4"/>
        <v/>
      </c>
      <c r="M19" s="417" t="str">
        <f t="shared" si="5"/>
        <v/>
      </c>
      <c r="N19" s="69" t="str">
        <f t="shared" si="6"/>
        <v/>
      </c>
      <c r="O19" s="390" t="b">
        <f t="shared" si="7"/>
        <v>0</v>
      </c>
      <c r="P19" s="391">
        <f t="shared" si="8"/>
        <v>1</v>
      </c>
    </row>
    <row r="20" spans="1:16">
      <c r="A20" s="154">
        <v>11</v>
      </c>
      <c r="B20" s="7"/>
      <c r="C20" s="7"/>
      <c r="D20" s="7"/>
      <c r="E20" s="229"/>
      <c r="F20" s="228"/>
      <c r="G20" s="228"/>
      <c r="H20" s="228"/>
      <c r="I20" s="19" t="str">
        <f t="shared" si="1"/>
        <v/>
      </c>
      <c r="J20" s="19" t="str">
        <f t="shared" si="2"/>
        <v/>
      </c>
      <c r="K20" s="416" t="str">
        <f t="shared" si="3"/>
        <v/>
      </c>
      <c r="L20" s="69" t="str">
        <f t="shared" si="4"/>
        <v/>
      </c>
      <c r="M20" s="417" t="str">
        <f t="shared" si="5"/>
        <v/>
      </c>
      <c r="N20" s="69" t="str">
        <f t="shared" si="6"/>
        <v/>
      </c>
      <c r="O20" s="390" t="b">
        <f t="shared" si="7"/>
        <v>0</v>
      </c>
      <c r="P20" s="391">
        <f t="shared" si="8"/>
        <v>1</v>
      </c>
    </row>
    <row r="21" spans="1:16">
      <c r="A21" s="154">
        <v>12</v>
      </c>
      <c r="B21" s="7"/>
      <c r="C21" s="7"/>
      <c r="D21" s="7"/>
      <c r="E21" s="229"/>
      <c r="F21" s="228"/>
      <c r="G21" s="228"/>
      <c r="H21" s="228"/>
      <c r="I21" s="19" t="str">
        <f t="shared" si="1"/>
        <v/>
      </c>
      <c r="J21" s="19" t="str">
        <f t="shared" si="2"/>
        <v/>
      </c>
      <c r="K21" s="416" t="str">
        <f t="shared" si="3"/>
        <v/>
      </c>
      <c r="L21" s="69" t="str">
        <f t="shared" si="4"/>
        <v/>
      </c>
      <c r="M21" s="417" t="str">
        <f t="shared" si="5"/>
        <v/>
      </c>
      <c r="N21" s="69" t="str">
        <f t="shared" si="6"/>
        <v/>
      </c>
      <c r="O21" s="390" t="b">
        <f t="shared" si="7"/>
        <v>0</v>
      </c>
      <c r="P21" s="391">
        <f t="shared" si="8"/>
        <v>1</v>
      </c>
    </row>
    <row r="22" spans="1:16">
      <c r="A22" s="154">
        <v>13</v>
      </c>
      <c r="B22" s="7"/>
      <c r="C22" s="7"/>
      <c r="D22" s="7"/>
      <c r="E22" s="229"/>
      <c r="F22" s="228"/>
      <c r="G22" s="228"/>
      <c r="H22" s="228"/>
      <c r="I22" s="19" t="str">
        <f t="shared" si="1"/>
        <v/>
      </c>
      <c r="J22" s="19" t="str">
        <f t="shared" si="2"/>
        <v/>
      </c>
      <c r="K22" s="416" t="str">
        <f t="shared" si="3"/>
        <v/>
      </c>
      <c r="L22" s="69" t="str">
        <f t="shared" si="4"/>
        <v/>
      </c>
      <c r="M22" s="417" t="str">
        <f t="shared" si="5"/>
        <v/>
      </c>
      <c r="N22" s="69" t="str">
        <f t="shared" si="6"/>
        <v/>
      </c>
      <c r="O22" s="390" t="b">
        <f t="shared" si="7"/>
        <v>0</v>
      </c>
      <c r="P22" s="391">
        <f t="shared" si="8"/>
        <v>1</v>
      </c>
    </row>
    <row r="23" spans="1:16">
      <c r="A23" s="154">
        <v>14</v>
      </c>
      <c r="B23" s="7"/>
      <c r="C23" s="7"/>
      <c r="D23" s="7"/>
      <c r="E23" s="229"/>
      <c r="F23" s="228"/>
      <c r="G23" s="228"/>
      <c r="H23" s="228"/>
      <c r="I23" s="19" t="str">
        <f t="shared" si="1"/>
        <v/>
      </c>
      <c r="J23" s="19" t="str">
        <f t="shared" si="2"/>
        <v/>
      </c>
      <c r="K23" s="416" t="str">
        <f t="shared" si="3"/>
        <v/>
      </c>
      <c r="L23" s="69" t="str">
        <f t="shared" si="4"/>
        <v/>
      </c>
      <c r="M23" s="417" t="str">
        <f t="shared" si="5"/>
        <v/>
      </c>
      <c r="N23" s="69" t="str">
        <f t="shared" si="6"/>
        <v/>
      </c>
      <c r="O23" s="390" t="b">
        <f t="shared" si="7"/>
        <v>0</v>
      </c>
      <c r="P23" s="391">
        <f t="shared" si="8"/>
        <v>1</v>
      </c>
    </row>
    <row r="24" spans="1:16">
      <c r="A24" s="154">
        <v>15</v>
      </c>
      <c r="B24" s="7"/>
      <c r="C24" s="7"/>
      <c r="D24" s="7"/>
      <c r="E24" s="229"/>
      <c r="F24" s="228"/>
      <c r="G24" s="228"/>
      <c r="H24" s="228"/>
      <c r="I24" s="19" t="str">
        <f t="shared" si="1"/>
        <v/>
      </c>
      <c r="J24" s="19" t="str">
        <f t="shared" si="2"/>
        <v/>
      </c>
      <c r="K24" s="416" t="str">
        <f t="shared" si="3"/>
        <v/>
      </c>
      <c r="L24" s="69" t="str">
        <f t="shared" si="4"/>
        <v/>
      </c>
      <c r="M24" s="417" t="str">
        <f t="shared" si="5"/>
        <v/>
      </c>
      <c r="N24" s="69" t="str">
        <f t="shared" si="6"/>
        <v/>
      </c>
      <c r="O24" s="390" t="b">
        <f t="shared" si="7"/>
        <v>0</v>
      </c>
      <c r="P24" s="391">
        <f t="shared" si="8"/>
        <v>1</v>
      </c>
    </row>
    <row r="25" spans="1:16">
      <c r="A25" s="154">
        <v>16</v>
      </c>
      <c r="B25" s="7"/>
      <c r="C25" s="7"/>
      <c r="D25" s="7"/>
      <c r="E25" s="229"/>
      <c r="F25" s="228"/>
      <c r="G25" s="228"/>
      <c r="H25" s="228"/>
      <c r="I25" s="19" t="str">
        <f t="shared" si="1"/>
        <v/>
      </c>
      <c r="J25" s="19" t="str">
        <f t="shared" si="2"/>
        <v/>
      </c>
      <c r="K25" s="416" t="str">
        <f t="shared" si="3"/>
        <v/>
      </c>
      <c r="L25" s="69" t="str">
        <f t="shared" si="4"/>
        <v/>
      </c>
      <c r="M25" s="417" t="str">
        <f t="shared" si="5"/>
        <v/>
      </c>
      <c r="N25" s="69" t="str">
        <f t="shared" si="6"/>
        <v/>
      </c>
      <c r="O25" s="390" t="b">
        <f t="shared" si="7"/>
        <v>0</v>
      </c>
      <c r="P25" s="391">
        <f t="shared" si="8"/>
        <v>1</v>
      </c>
    </row>
    <row r="26" spans="1:16">
      <c r="A26" s="154">
        <v>17</v>
      </c>
      <c r="B26" s="7"/>
      <c r="C26" s="7"/>
      <c r="D26" s="7"/>
      <c r="E26" s="229"/>
      <c r="F26" s="228"/>
      <c r="G26" s="228"/>
      <c r="H26" s="228"/>
      <c r="I26" s="19" t="str">
        <f t="shared" si="1"/>
        <v/>
      </c>
      <c r="J26" s="19" t="str">
        <f t="shared" si="2"/>
        <v/>
      </c>
      <c r="K26" s="416" t="str">
        <f t="shared" si="3"/>
        <v/>
      </c>
      <c r="L26" s="69" t="str">
        <f t="shared" si="4"/>
        <v/>
      </c>
      <c r="M26" s="417" t="str">
        <f t="shared" si="5"/>
        <v/>
      </c>
      <c r="N26" s="69" t="str">
        <f t="shared" si="6"/>
        <v/>
      </c>
      <c r="O26" s="390" t="b">
        <f t="shared" si="7"/>
        <v>0</v>
      </c>
      <c r="P26" s="391">
        <f t="shared" si="8"/>
        <v>1</v>
      </c>
    </row>
    <row r="27" spans="1:16">
      <c r="A27" s="154">
        <v>18</v>
      </c>
      <c r="B27" s="7"/>
      <c r="C27" s="7"/>
      <c r="D27" s="7"/>
      <c r="E27" s="229"/>
      <c r="F27" s="228"/>
      <c r="G27" s="228"/>
      <c r="H27" s="228"/>
      <c r="I27" s="19" t="str">
        <f t="shared" si="1"/>
        <v/>
      </c>
      <c r="J27" s="19" t="str">
        <f t="shared" si="2"/>
        <v/>
      </c>
      <c r="K27" s="416" t="str">
        <f t="shared" si="3"/>
        <v/>
      </c>
      <c r="L27" s="69" t="str">
        <f t="shared" si="4"/>
        <v/>
      </c>
      <c r="M27" s="417" t="str">
        <f t="shared" si="5"/>
        <v/>
      </c>
      <c r="N27" s="69" t="str">
        <f t="shared" si="6"/>
        <v/>
      </c>
      <c r="O27" s="390" t="b">
        <f t="shared" si="7"/>
        <v>0</v>
      </c>
      <c r="P27" s="391">
        <f t="shared" si="8"/>
        <v>1</v>
      </c>
    </row>
    <row r="28" spans="1:16">
      <c r="A28" s="154">
        <v>19</v>
      </c>
      <c r="B28" s="7"/>
      <c r="C28" s="7"/>
      <c r="D28" s="7"/>
      <c r="E28" s="229"/>
      <c r="F28" s="228"/>
      <c r="G28" s="228"/>
      <c r="H28" s="228"/>
      <c r="I28" s="19" t="str">
        <f t="shared" si="1"/>
        <v/>
      </c>
      <c r="J28" s="19" t="str">
        <f t="shared" si="2"/>
        <v/>
      </c>
      <c r="K28" s="416" t="str">
        <f t="shared" si="3"/>
        <v/>
      </c>
      <c r="L28" s="69" t="str">
        <f t="shared" si="4"/>
        <v/>
      </c>
      <c r="M28" s="417" t="str">
        <f t="shared" si="5"/>
        <v/>
      </c>
      <c r="N28" s="69" t="str">
        <f t="shared" si="6"/>
        <v/>
      </c>
      <c r="O28" s="390" t="b">
        <f t="shared" si="7"/>
        <v>0</v>
      </c>
      <c r="P28" s="391">
        <f t="shared" si="8"/>
        <v>1</v>
      </c>
    </row>
    <row r="29" spans="1:16">
      <c r="A29" s="154">
        <v>20</v>
      </c>
      <c r="B29" s="7"/>
      <c r="C29" s="7"/>
      <c r="D29" s="7"/>
      <c r="E29" s="229"/>
      <c r="F29" s="228"/>
      <c r="G29" s="228"/>
      <c r="H29" s="228"/>
      <c r="I29" s="19" t="str">
        <f t="shared" si="1"/>
        <v/>
      </c>
      <c r="J29" s="19" t="str">
        <f t="shared" si="2"/>
        <v/>
      </c>
      <c r="K29" s="416" t="str">
        <f t="shared" si="3"/>
        <v/>
      </c>
      <c r="L29" s="69" t="str">
        <f t="shared" si="4"/>
        <v/>
      </c>
      <c r="M29" s="417" t="str">
        <f t="shared" si="5"/>
        <v/>
      </c>
      <c r="N29" s="69" t="str">
        <f t="shared" si="6"/>
        <v/>
      </c>
      <c r="O29" s="390" t="b">
        <f t="shared" si="7"/>
        <v>0</v>
      </c>
      <c r="P29" s="391">
        <f t="shared" si="8"/>
        <v>1</v>
      </c>
    </row>
    <row r="30" spans="1:16">
      <c r="A30" s="154">
        <v>21</v>
      </c>
      <c r="B30" s="7"/>
      <c r="C30" s="7"/>
      <c r="D30" s="7"/>
      <c r="E30" s="229"/>
      <c r="F30" s="228"/>
      <c r="G30" s="228"/>
      <c r="H30" s="228"/>
      <c r="I30" s="19" t="str">
        <f t="shared" si="1"/>
        <v/>
      </c>
      <c r="J30" s="19" t="str">
        <f t="shared" si="2"/>
        <v/>
      </c>
      <c r="K30" s="416" t="str">
        <f t="shared" si="3"/>
        <v/>
      </c>
      <c r="L30" s="69" t="str">
        <f t="shared" si="4"/>
        <v/>
      </c>
      <c r="M30" s="417" t="str">
        <f t="shared" si="5"/>
        <v/>
      </c>
      <c r="N30" s="69" t="str">
        <f t="shared" si="6"/>
        <v/>
      </c>
      <c r="O30" s="390" t="b">
        <f t="shared" si="7"/>
        <v>0</v>
      </c>
      <c r="P30" s="391">
        <f t="shared" si="8"/>
        <v>1</v>
      </c>
    </row>
    <row r="31" spans="1:16">
      <c r="A31" s="154">
        <v>22</v>
      </c>
      <c r="B31" s="7"/>
      <c r="C31" s="7"/>
      <c r="D31" s="7"/>
      <c r="E31" s="229"/>
      <c r="F31" s="228"/>
      <c r="G31" s="228"/>
      <c r="H31" s="228"/>
      <c r="I31" s="19" t="str">
        <f t="shared" si="1"/>
        <v/>
      </c>
      <c r="J31" s="19" t="str">
        <f t="shared" si="2"/>
        <v/>
      </c>
      <c r="K31" s="416" t="str">
        <f t="shared" si="3"/>
        <v/>
      </c>
      <c r="L31" s="69" t="str">
        <f t="shared" si="4"/>
        <v/>
      </c>
      <c r="M31" s="417" t="str">
        <f t="shared" si="5"/>
        <v/>
      </c>
      <c r="N31" s="69" t="str">
        <f t="shared" si="6"/>
        <v/>
      </c>
      <c r="O31" s="390" t="b">
        <f t="shared" si="7"/>
        <v>0</v>
      </c>
      <c r="P31" s="391">
        <f t="shared" si="8"/>
        <v>1</v>
      </c>
    </row>
    <row r="32" spans="1:16">
      <c r="A32" s="154">
        <v>23</v>
      </c>
      <c r="B32" s="7"/>
      <c r="C32" s="7"/>
      <c r="D32" s="7"/>
      <c r="E32" s="229"/>
      <c r="F32" s="228"/>
      <c r="G32" s="228"/>
      <c r="H32" s="228"/>
      <c r="I32" s="19" t="str">
        <f t="shared" si="1"/>
        <v/>
      </c>
      <c r="J32" s="19" t="str">
        <f t="shared" si="2"/>
        <v/>
      </c>
      <c r="K32" s="416" t="str">
        <f t="shared" si="3"/>
        <v/>
      </c>
      <c r="L32" s="69" t="str">
        <f t="shared" si="4"/>
        <v/>
      </c>
      <c r="M32" s="417" t="str">
        <f t="shared" si="5"/>
        <v/>
      </c>
      <c r="N32" s="69" t="str">
        <f t="shared" si="6"/>
        <v/>
      </c>
      <c r="O32" s="390" t="b">
        <f t="shared" si="7"/>
        <v>0</v>
      </c>
      <c r="P32" s="391">
        <f t="shared" si="8"/>
        <v>1</v>
      </c>
    </row>
    <row r="33" spans="1:16">
      <c r="A33" s="154">
        <v>24</v>
      </c>
      <c r="B33" s="7"/>
      <c r="C33" s="7"/>
      <c r="D33" s="7"/>
      <c r="E33" s="229"/>
      <c r="F33" s="228"/>
      <c r="G33" s="228"/>
      <c r="H33" s="228"/>
      <c r="I33" s="19" t="str">
        <f t="shared" si="1"/>
        <v/>
      </c>
      <c r="J33" s="19" t="str">
        <f t="shared" si="2"/>
        <v/>
      </c>
      <c r="K33" s="416" t="str">
        <f t="shared" si="3"/>
        <v/>
      </c>
      <c r="L33" s="69" t="str">
        <f t="shared" si="4"/>
        <v/>
      </c>
      <c r="M33" s="417" t="str">
        <f t="shared" si="5"/>
        <v/>
      </c>
      <c r="N33" s="69" t="str">
        <f t="shared" si="6"/>
        <v/>
      </c>
      <c r="O33" s="390" t="b">
        <f t="shared" si="7"/>
        <v>0</v>
      </c>
      <c r="P33" s="391">
        <f t="shared" si="8"/>
        <v>1</v>
      </c>
    </row>
    <row r="34" spans="1:16">
      <c r="A34" s="154">
        <v>25</v>
      </c>
      <c r="B34" s="7"/>
      <c r="C34" s="7"/>
      <c r="D34" s="7"/>
      <c r="E34" s="229"/>
      <c r="F34" s="228"/>
      <c r="G34" s="228"/>
      <c r="H34" s="228"/>
      <c r="I34" s="19" t="str">
        <f t="shared" si="1"/>
        <v/>
      </c>
      <c r="J34" s="19" t="str">
        <f t="shared" si="2"/>
        <v/>
      </c>
      <c r="K34" s="416" t="str">
        <f t="shared" si="3"/>
        <v/>
      </c>
      <c r="L34" s="69" t="str">
        <f t="shared" si="4"/>
        <v/>
      </c>
      <c r="M34" s="417" t="str">
        <f t="shared" si="5"/>
        <v/>
      </c>
      <c r="N34" s="69" t="str">
        <f t="shared" si="6"/>
        <v/>
      </c>
      <c r="O34" s="390" t="b">
        <f t="shared" si="7"/>
        <v>0</v>
      </c>
      <c r="P34" s="391">
        <f t="shared" si="8"/>
        <v>1</v>
      </c>
    </row>
    <row r="35" spans="1:16">
      <c r="A35" s="154">
        <v>26</v>
      </c>
      <c r="B35" s="7"/>
      <c r="C35" s="7"/>
      <c r="D35" s="7"/>
      <c r="E35" s="229"/>
      <c r="F35" s="228"/>
      <c r="G35" s="228"/>
      <c r="H35" s="228"/>
      <c r="I35" s="19" t="str">
        <f t="shared" si="1"/>
        <v/>
      </c>
      <c r="J35" s="19" t="str">
        <f t="shared" si="2"/>
        <v/>
      </c>
      <c r="K35" s="416" t="str">
        <f t="shared" si="3"/>
        <v/>
      </c>
      <c r="L35" s="69" t="str">
        <f t="shared" si="4"/>
        <v/>
      </c>
      <c r="M35" s="417" t="str">
        <f t="shared" si="5"/>
        <v/>
      </c>
      <c r="N35" s="69" t="str">
        <f t="shared" si="6"/>
        <v/>
      </c>
      <c r="O35" s="390" t="b">
        <f t="shared" si="7"/>
        <v>0</v>
      </c>
      <c r="P35" s="391">
        <f t="shared" si="8"/>
        <v>1</v>
      </c>
    </row>
    <row r="36" spans="1:16">
      <c r="A36" s="154">
        <v>27</v>
      </c>
      <c r="B36" s="7"/>
      <c r="C36" s="7"/>
      <c r="D36" s="7"/>
      <c r="E36" s="229"/>
      <c r="F36" s="228"/>
      <c r="G36" s="228"/>
      <c r="H36" s="228"/>
      <c r="I36" s="19" t="str">
        <f t="shared" si="1"/>
        <v/>
      </c>
      <c r="J36" s="19" t="str">
        <f t="shared" si="2"/>
        <v/>
      </c>
      <c r="K36" s="416" t="str">
        <f t="shared" si="3"/>
        <v/>
      </c>
      <c r="L36" s="69" t="str">
        <f t="shared" si="4"/>
        <v/>
      </c>
      <c r="M36" s="417" t="str">
        <f t="shared" si="5"/>
        <v/>
      </c>
      <c r="N36" s="69" t="str">
        <f t="shared" si="6"/>
        <v/>
      </c>
      <c r="O36" s="390" t="b">
        <f t="shared" si="7"/>
        <v>0</v>
      </c>
      <c r="P36" s="391">
        <f t="shared" si="8"/>
        <v>1</v>
      </c>
    </row>
    <row r="37" spans="1:16">
      <c r="A37" s="154">
        <v>28</v>
      </c>
      <c r="B37" s="7"/>
      <c r="C37" s="7"/>
      <c r="D37" s="7"/>
      <c r="E37" s="229"/>
      <c r="F37" s="228"/>
      <c r="G37" s="228"/>
      <c r="H37" s="228"/>
      <c r="I37" s="19" t="str">
        <f t="shared" si="1"/>
        <v/>
      </c>
      <c r="J37" s="19" t="str">
        <f t="shared" si="2"/>
        <v/>
      </c>
      <c r="K37" s="416" t="str">
        <f t="shared" si="3"/>
        <v/>
      </c>
      <c r="L37" s="69" t="str">
        <f t="shared" si="4"/>
        <v/>
      </c>
      <c r="M37" s="417" t="str">
        <f t="shared" si="5"/>
        <v/>
      </c>
      <c r="N37" s="69" t="str">
        <f t="shared" si="6"/>
        <v/>
      </c>
      <c r="O37" s="390" t="b">
        <f t="shared" si="7"/>
        <v>0</v>
      </c>
      <c r="P37" s="391">
        <f t="shared" si="8"/>
        <v>1</v>
      </c>
    </row>
    <row r="38" spans="1:16">
      <c r="A38" s="154">
        <v>29</v>
      </c>
      <c r="B38" s="7"/>
      <c r="C38" s="7"/>
      <c r="D38" s="7"/>
      <c r="E38" s="229"/>
      <c r="F38" s="228"/>
      <c r="G38" s="228"/>
      <c r="H38" s="228"/>
      <c r="I38" s="19" t="str">
        <f t="shared" si="1"/>
        <v/>
      </c>
      <c r="J38" s="19" t="str">
        <f t="shared" si="2"/>
        <v/>
      </c>
      <c r="K38" s="416" t="str">
        <f t="shared" si="3"/>
        <v/>
      </c>
      <c r="L38" s="69" t="str">
        <f t="shared" si="4"/>
        <v/>
      </c>
      <c r="M38" s="417" t="str">
        <f t="shared" si="5"/>
        <v/>
      </c>
      <c r="N38" s="69" t="str">
        <f t="shared" si="6"/>
        <v/>
      </c>
      <c r="O38" s="390" t="b">
        <f t="shared" si="7"/>
        <v>0</v>
      </c>
      <c r="P38" s="391">
        <f t="shared" si="8"/>
        <v>1</v>
      </c>
    </row>
    <row r="39" spans="1:16">
      <c r="A39" s="154">
        <v>30</v>
      </c>
      <c r="B39" s="7"/>
      <c r="C39" s="7"/>
      <c r="D39" s="7"/>
      <c r="E39" s="229"/>
      <c r="F39" s="228"/>
      <c r="G39" s="228"/>
      <c r="H39" s="228"/>
      <c r="I39" s="19" t="str">
        <f t="shared" si="1"/>
        <v/>
      </c>
      <c r="J39" s="19" t="str">
        <f t="shared" si="2"/>
        <v/>
      </c>
      <c r="K39" s="416" t="str">
        <f t="shared" si="3"/>
        <v/>
      </c>
      <c r="L39" s="69" t="str">
        <f t="shared" si="4"/>
        <v/>
      </c>
      <c r="M39" s="417" t="str">
        <f t="shared" si="5"/>
        <v/>
      </c>
      <c r="N39" s="69" t="str">
        <f t="shared" si="6"/>
        <v/>
      </c>
      <c r="O39" s="390" t="b">
        <f t="shared" si="7"/>
        <v>0</v>
      </c>
      <c r="P39" s="391">
        <f t="shared" si="8"/>
        <v>1</v>
      </c>
    </row>
    <row r="40" spans="1:16">
      <c r="A40" s="154">
        <v>31</v>
      </c>
      <c r="B40" s="7"/>
      <c r="C40" s="7"/>
      <c r="D40" s="7"/>
      <c r="E40" s="229"/>
      <c r="F40" s="228"/>
      <c r="G40" s="228"/>
      <c r="H40" s="228"/>
      <c r="I40" s="19" t="str">
        <f t="shared" si="1"/>
        <v/>
      </c>
      <c r="J40" s="19" t="str">
        <f t="shared" si="2"/>
        <v/>
      </c>
      <c r="K40" s="416" t="str">
        <f t="shared" si="3"/>
        <v/>
      </c>
      <c r="L40" s="69" t="str">
        <f t="shared" si="4"/>
        <v/>
      </c>
      <c r="M40" s="417" t="str">
        <f t="shared" si="5"/>
        <v/>
      </c>
      <c r="N40" s="69" t="str">
        <f t="shared" si="6"/>
        <v/>
      </c>
      <c r="O40" s="390" t="b">
        <f t="shared" si="7"/>
        <v>0</v>
      </c>
      <c r="P40" s="391">
        <f t="shared" si="8"/>
        <v>1</v>
      </c>
    </row>
    <row r="41" spans="1:16">
      <c r="A41" s="154">
        <v>32</v>
      </c>
      <c r="B41" s="7"/>
      <c r="C41" s="7"/>
      <c r="D41" s="7"/>
      <c r="E41" s="229"/>
      <c r="F41" s="228"/>
      <c r="G41" s="228"/>
      <c r="H41" s="228"/>
      <c r="I41" s="19" t="str">
        <f t="shared" si="1"/>
        <v/>
      </c>
      <c r="J41" s="19" t="str">
        <f t="shared" si="2"/>
        <v/>
      </c>
      <c r="K41" s="416" t="str">
        <f t="shared" si="3"/>
        <v/>
      </c>
      <c r="L41" s="69" t="str">
        <f t="shared" si="4"/>
        <v/>
      </c>
      <c r="M41" s="417" t="str">
        <f t="shared" si="5"/>
        <v/>
      </c>
      <c r="N41" s="69" t="str">
        <f t="shared" si="6"/>
        <v/>
      </c>
      <c r="O41" s="390" t="b">
        <f t="shared" si="7"/>
        <v>0</v>
      </c>
      <c r="P41" s="391">
        <f t="shared" si="8"/>
        <v>1</v>
      </c>
    </row>
    <row r="42" spans="1:16">
      <c r="A42" s="154">
        <v>33</v>
      </c>
      <c r="B42" s="7"/>
      <c r="C42" s="7"/>
      <c r="D42" s="7"/>
      <c r="E42" s="229"/>
      <c r="F42" s="228"/>
      <c r="G42" s="228"/>
      <c r="H42" s="228"/>
      <c r="I42" s="19" t="str">
        <f t="shared" si="1"/>
        <v/>
      </c>
      <c r="J42" s="19" t="str">
        <f t="shared" si="2"/>
        <v/>
      </c>
      <c r="K42" s="416" t="str">
        <f t="shared" si="3"/>
        <v/>
      </c>
      <c r="L42" s="69" t="str">
        <f t="shared" si="4"/>
        <v/>
      </c>
      <c r="M42" s="417" t="str">
        <f t="shared" si="5"/>
        <v/>
      </c>
      <c r="N42" s="69" t="str">
        <f t="shared" si="6"/>
        <v/>
      </c>
      <c r="O42" s="390" t="b">
        <f t="shared" si="7"/>
        <v>0</v>
      </c>
      <c r="P42" s="391">
        <f t="shared" si="8"/>
        <v>1</v>
      </c>
    </row>
    <row r="43" spans="1:16">
      <c r="A43" s="154">
        <v>34</v>
      </c>
      <c r="B43" s="7"/>
      <c r="C43" s="7"/>
      <c r="D43" s="7"/>
      <c r="E43" s="229"/>
      <c r="F43" s="228"/>
      <c r="G43" s="228"/>
      <c r="H43" s="228"/>
      <c r="I43" s="19" t="str">
        <f t="shared" si="1"/>
        <v/>
      </c>
      <c r="J43" s="19" t="str">
        <f t="shared" si="2"/>
        <v/>
      </c>
      <c r="K43" s="416" t="str">
        <f t="shared" si="3"/>
        <v/>
      </c>
      <c r="L43" s="69" t="str">
        <f t="shared" si="4"/>
        <v/>
      </c>
      <c r="M43" s="417" t="str">
        <f t="shared" si="5"/>
        <v/>
      </c>
      <c r="N43" s="69" t="str">
        <f t="shared" si="6"/>
        <v/>
      </c>
      <c r="O43" s="390" t="b">
        <f t="shared" si="7"/>
        <v>0</v>
      </c>
      <c r="P43" s="391">
        <f t="shared" si="8"/>
        <v>1</v>
      </c>
    </row>
    <row r="44" spans="1:16">
      <c r="A44" s="154">
        <v>35</v>
      </c>
      <c r="B44" s="7"/>
      <c r="C44" s="7"/>
      <c r="D44" s="7"/>
      <c r="E44" s="229"/>
      <c r="F44" s="228"/>
      <c r="G44" s="228"/>
      <c r="H44" s="228"/>
      <c r="I44" s="19" t="str">
        <f t="shared" si="1"/>
        <v/>
      </c>
      <c r="J44" s="19" t="str">
        <f t="shared" si="2"/>
        <v/>
      </c>
      <c r="K44" s="416" t="str">
        <f t="shared" si="3"/>
        <v/>
      </c>
      <c r="L44" s="69" t="str">
        <f t="shared" si="4"/>
        <v/>
      </c>
      <c r="M44" s="417" t="str">
        <f t="shared" si="5"/>
        <v/>
      </c>
      <c r="N44" s="69" t="str">
        <f t="shared" si="6"/>
        <v/>
      </c>
      <c r="O44" s="390" t="b">
        <f t="shared" si="7"/>
        <v>0</v>
      </c>
      <c r="P44" s="391">
        <f t="shared" si="8"/>
        <v>1</v>
      </c>
    </row>
    <row r="45" spans="1:16">
      <c r="A45" s="154">
        <v>36</v>
      </c>
      <c r="B45" s="7"/>
      <c r="C45" s="7"/>
      <c r="D45" s="7"/>
      <c r="E45" s="229"/>
      <c r="F45" s="228"/>
      <c r="G45" s="228"/>
      <c r="H45" s="228"/>
      <c r="I45" s="19" t="str">
        <f t="shared" si="1"/>
        <v/>
      </c>
      <c r="J45" s="19" t="str">
        <f t="shared" si="2"/>
        <v/>
      </c>
      <c r="K45" s="416" t="str">
        <f t="shared" si="3"/>
        <v/>
      </c>
      <c r="L45" s="69" t="str">
        <f t="shared" si="4"/>
        <v/>
      </c>
      <c r="M45" s="417" t="str">
        <f t="shared" si="5"/>
        <v/>
      </c>
      <c r="N45" s="69" t="str">
        <f t="shared" si="6"/>
        <v/>
      </c>
      <c r="O45" s="390" t="b">
        <f t="shared" si="7"/>
        <v>0</v>
      </c>
      <c r="P45" s="391">
        <f t="shared" si="8"/>
        <v>1</v>
      </c>
    </row>
    <row r="46" spans="1:16">
      <c r="A46" s="154">
        <v>37</v>
      </c>
      <c r="B46" s="7"/>
      <c r="C46" s="7"/>
      <c r="D46" s="7"/>
      <c r="E46" s="229"/>
      <c r="F46" s="228"/>
      <c r="G46" s="228"/>
      <c r="H46" s="228"/>
      <c r="I46" s="19" t="str">
        <f t="shared" si="1"/>
        <v/>
      </c>
      <c r="J46" s="19" t="str">
        <f t="shared" si="2"/>
        <v/>
      </c>
      <c r="K46" s="416" t="str">
        <f t="shared" si="3"/>
        <v/>
      </c>
      <c r="L46" s="69" t="str">
        <f t="shared" si="4"/>
        <v/>
      </c>
      <c r="M46" s="417" t="str">
        <f t="shared" si="5"/>
        <v/>
      </c>
      <c r="N46" s="69" t="str">
        <f t="shared" si="6"/>
        <v/>
      </c>
      <c r="O46" s="390" t="b">
        <f t="shared" si="7"/>
        <v>0</v>
      </c>
      <c r="P46" s="391">
        <f t="shared" si="8"/>
        <v>1</v>
      </c>
    </row>
    <row r="47" spans="1:16">
      <c r="A47" s="154">
        <v>38</v>
      </c>
      <c r="B47" s="7"/>
      <c r="C47" s="7"/>
      <c r="D47" s="7"/>
      <c r="E47" s="229"/>
      <c r="F47" s="228"/>
      <c r="G47" s="228"/>
      <c r="H47" s="228"/>
      <c r="I47" s="19" t="str">
        <f t="shared" si="1"/>
        <v/>
      </c>
      <c r="J47" s="19" t="str">
        <f t="shared" si="2"/>
        <v/>
      </c>
      <c r="K47" s="416" t="str">
        <f t="shared" si="3"/>
        <v/>
      </c>
      <c r="L47" s="69" t="str">
        <f t="shared" si="4"/>
        <v/>
      </c>
      <c r="M47" s="417" t="str">
        <f t="shared" si="5"/>
        <v/>
      </c>
      <c r="N47" s="69" t="str">
        <f t="shared" si="6"/>
        <v/>
      </c>
      <c r="O47" s="390" t="b">
        <f t="shared" si="7"/>
        <v>0</v>
      </c>
      <c r="P47" s="391">
        <f t="shared" si="8"/>
        <v>1</v>
      </c>
    </row>
    <row r="48" spans="1:16">
      <c r="A48" s="154">
        <v>39</v>
      </c>
      <c r="B48" s="7"/>
      <c r="C48" s="7"/>
      <c r="D48" s="7"/>
      <c r="E48" s="229"/>
      <c r="F48" s="228"/>
      <c r="G48" s="228"/>
      <c r="H48" s="228"/>
      <c r="I48" s="19" t="str">
        <f t="shared" si="1"/>
        <v/>
      </c>
      <c r="J48" s="19" t="str">
        <f t="shared" si="2"/>
        <v/>
      </c>
      <c r="K48" s="416" t="str">
        <f t="shared" si="3"/>
        <v/>
      </c>
      <c r="L48" s="69" t="str">
        <f t="shared" si="4"/>
        <v/>
      </c>
      <c r="M48" s="417" t="str">
        <f t="shared" si="5"/>
        <v/>
      </c>
      <c r="N48" s="69" t="str">
        <f t="shared" si="6"/>
        <v/>
      </c>
      <c r="O48" s="390" t="b">
        <f t="shared" si="7"/>
        <v>0</v>
      </c>
      <c r="P48" s="391">
        <f t="shared" si="8"/>
        <v>1</v>
      </c>
    </row>
    <row r="49" spans="1:16">
      <c r="A49" s="154">
        <v>40</v>
      </c>
      <c r="B49" s="7"/>
      <c r="C49" s="7"/>
      <c r="D49" s="7"/>
      <c r="E49" s="229"/>
      <c r="F49" s="228"/>
      <c r="G49" s="228"/>
      <c r="H49" s="228"/>
      <c r="I49" s="19" t="str">
        <f t="shared" si="1"/>
        <v/>
      </c>
      <c r="J49" s="19" t="str">
        <f t="shared" si="2"/>
        <v/>
      </c>
      <c r="K49" s="416" t="str">
        <f t="shared" si="3"/>
        <v/>
      </c>
      <c r="L49" s="69" t="str">
        <f t="shared" si="4"/>
        <v/>
      </c>
      <c r="M49" s="417" t="str">
        <f t="shared" si="5"/>
        <v/>
      </c>
      <c r="N49" s="69" t="str">
        <f t="shared" si="6"/>
        <v/>
      </c>
      <c r="O49" s="390" t="b">
        <f t="shared" si="7"/>
        <v>0</v>
      </c>
      <c r="P49" s="391">
        <f t="shared" si="8"/>
        <v>1</v>
      </c>
    </row>
    <row r="50" spans="1:16">
      <c r="A50" s="154">
        <v>41</v>
      </c>
      <c r="B50" s="7"/>
      <c r="C50" s="7"/>
      <c r="D50" s="7"/>
      <c r="E50" s="229"/>
      <c r="F50" s="228"/>
      <c r="G50" s="228"/>
      <c r="H50" s="228"/>
      <c r="I50" s="19" t="str">
        <f t="shared" si="1"/>
        <v/>
      </c>
      <c r="J50" s="19" t="str">
        <f t="shared" si="2"/>
        <v/>
      </c>
      <c r="K50" s="416" t="str">
        <f t="shared" si="3"/>
        <v/>
      </c>
      <c r="L50" s="69" t="str">
        <f t="shared" si="4"/>
        <v/>
      </c>
      <c r="M50" s="417" t="str">
        <f t="shared" si="5"/>
        <v/>
      </c>
      <c r="N50" s="69" t="str">
        <f t="shared" si="6"/>
        <v/>
      </c>
      <c r="O50" s="390" t="b">
        <f t="shared" si="7"/>
        <v>0</v>
      </c>
      <c r="P50" s="391">
        <f t="shared" si="8"/>
        <v>1</v>
      </c>
    </row>
    <row r="51" spans="1:16">
      <c r="A51" s="154">
        <v>42</v>
      </c>
      <c r="B51" s="7"/>
      <c r="C51" s="7"/>
      <c r="D51" s="7"/>
      <c r="E51" s="229"/>
      <c r="F51" s="228"/>
      <c r="G51" s="228"/>
      <c r="H51" s="228"/>
      <c r="I51" s="19" t="str">
        <f t="shared" si="1"/>
        <v/>
      </c>
      <c r="J51" s="19" t="str">
        <f t="shared" si="2"/>
        <v/>
      </c>
      <c r="K51" s="416" t="str">
        <f t="shared" si="3"/>
        <v/>
      </c>
      <c r="L51" s="69" t="str">
        <f t="shared" si="4"/>
        <v/>
      </c>
      <c r="M51" s="417" t="str">
        <f t="shared" si="5"/>
        <v/>
      </c>
      <c r="N51" s="69" t="str">
        <f t="shared" si="6"/>
        <v/>
      </c>
      <c r="O51" s="390" t="b">
        <f t="shared" si="7"/>
        <v>0</v>
      </c>
      <c r="P51" s="391">
        <f t="shared" si="8"/>
        <v>1</v>
      </c>
    </row>
    <row r="52" spans="1:16">
      <c r="A52" s="154">
        <v>43</v>
      </c>
      <c r="B52" s="7"/>
      <c r="C52" s="7"/>
      <c r="D52" s="7"/>
      <c r="E52" s="229"/>
      <c r="F52" s="228"/>
      <c r="G52" s="228"/>
      <c r="H52" s="228"/>
      <c r="I52" s="19" t="str">
        <f t="shared" si="1"/>
        <v/>
      </c>
      <c r="J52" s="19" t="str">
        <f t="shared" si="2"/>
        <v/>
      </c>
      <c r="K52" s="416" t="str">
        <f t="shared" si="3"/>
        <v/>
      </c>
      <c r="L52" s="69" t="str">
        <f t="shared" si="4"/>
        <v/>
      </c>
      <c r="M52" s="417" t="str">
        <f t="shared" si="5"/>
        <v/>
      </c>
      <c r="N52" s="69" t="str">
        <f t="shared" si="6"/>
        <v/>
      </c>
      <c r="O52" s="390" t="b">
        <f t="shared" si="7"/>
        <v>0</v>
      </c>
      <c r="P52" s="391">
        <f t="shared" si="8"/>
        <v>1</v>
      </c>
    </row>
    <row r="53" spans="1:16">
      <c r="A53" s="154">
        <v>44</v>
      </c>
      <c r="B53" s="7"/>
      <c r="C53" s="7"/>
      <c r="D53" s="7"/>
      <c r="E53" s="229"/>
      <c r="F53" s="228"/>
      <c r="G53" s="228"/>
      <c r="H53" s="228"/>
      <c r="I53" s="19" t="str">
        <f t="shared" si="1"/>
        <v/>
      </c>
      <c r="J53" s="19" t="str">
        <f t="shared" si="2"/>
        <v/>
      </c>
      <c r="K53" s="416" t="str">
        <f t="shared" si="3"/>
        <v/>
      </c>
      <c r="L53" s="69" t="str">
        <f t="shared" si="4"/>
        <v/>
      </c>
      <c r="M53" s="417" t="str">
        <f t="shared" si="5"/>
        <v/>
      </c>
      <c r="N53" s="69" t="str">
        <f t="shared" si="6"/>
        <v/>
      </c>
      <c r="O53" s="390" t="b">
        <f t="shared" si="7"/>
        <v>0</v>
      </c>
      <c r="P53" s="391">
        <f t="shared" si="8"/>
        <v>1</v>
      </c>
    </row>
    <row r="54" spans="1:16">
      <c r="A54" s="154">
        <v>45</v>
      </c>
      <c r="B54" s="7"/>
      <c r="C54" s="7"/>
      <c r="D54" s="7"/>
      <c r="E54" s="229"/>
      <c r="F54" s="228"/>
      <c r="G54" s="228"/>
      <c r="H54" s="228"/>
      <c r="I54" s="19" t="str">
        <f t="shared" si="1"/>
        <v/>
      </c>
      <c r="J54" s="19" t="str">
        <f t="shared" si="2"/>
        <v/>
      </c>
      <c r="K54" s="416" t="str">
        <f t="shared" si="3"/>
        <v/>
      </c>
      <c r="L54" s="69" t="str">
        <f t="shared" si="4"/>
        <v/>
      </c>
      <c r="M54" s="417" t="str">
        <f t="shared" si="5"/>
        <v/>
      </c>
      <c r="N54" s="69" t="str">
        <f t="shared" si="6"/>
        <v/>
      </c>
      <c r="O54" s="390" t="b">
        <f t="shared" si="7"/>
        <v>0</v>
      </c>
      <c r="P54" s="391">
        <f t="shared" si="8"/>
        <v>1</v>
      </c>
    </row>
    <row r="55" spans="1:16">
      <c r="A55" s="154">
        <v>46</v>
      </c>
      <c r="B55" s="7"/>
      <c r="C55" s="7"/>
      <c r="D55" s="7"/>
      <c r="E55" s="229"/>
      <c r="F55" s="228"/>
      <c r="G55" s="228"/>
      <c r="H55" s="228"/>
      <c r="I55" s="19" t="str">
        <f t="shared" si="1"/>
        <v/>
      </c>
      <c r="J55" s="19" t="str">
        <f t="shared" si="2"/>
        <v/>
      </c>
      <c r="K55" s="416" t="str">
        <f t="shared" si="3"/>
        <v/>
      </c>
      <c r="L55" s="69" t="str">
        <f t="shared" si="4"/>
        <v/>
      </c>
      <c r="M55" s="417" t="str">
        <f t="shared" si="5"/>
        <v/>
      </c>
      <c r="N55" s="69" t="str">
        <f t="shared" si="6"/>
        <v/>
      </c>
      <c r="O55" s="390" t="b">
        <f t="shared" si="7"/>
        <v>0</v>
      </c>
      <c r="P55" s="391">
        <f t="shared" si="8"/>
        <v>1</v>
      </c>
    </row>
    <row r="56" spans="1:16">
      <c r="A56" s="154">
        <v>47</v>
      </c>
      <c r="B56" s="7"/>
      <c r="C56" s="7"/>
      <c r="D56" s="7"/>
      <c r="E56" s="229"/>
      <c r="F56" s="228"/>
      <c r="G56" s="228"/>
      <c r="H56" s="228"/>
      <c r="I56" s="19" t="str">
        <f t="shared" si="1"/>
        <v/>
      </c>
      <c r="J56" s="19" t="str">
        <f t="shared" si="2"/>
        <v/>
      </c>
      <c r="K56" s="416" t="str">
        <f t="shared" si="3"/>
        <v/>
      </c>
      <c r="L56" s="69" t="str">
        <f t="shared" si="4"/>
        <v/>
      </c>
      <c r="M56" s="417" t="str">
        <f t="shared" si="5"/>
        <v/>
      </c>
      <c r="N56" s="69" t="str">
        <f t="shared" si="6"/>
        <v/>
      </c>
      <c r="O56" s="390" t="b">
        <f t="shared" si="7"/>
        <v>0</v>
      </c>
      <c r="P56" s="391">
        <f t="shared" si="8"/>
        <v>1</v>
      </c>
    </row>
    <row r="57" spans="1:16">
      <c r="A57" s="154">
        <v>48</v>
      </c>
      <c r="B57" s="7"/>
      <c r="C57" s="7"/>
      <c r="D57" s="7"/>
      <c r="E57" s="229"/>
      <c r="F57" s="228"/>
      <c r="G57" s="228"/>
      <c r="H57" s="228"/>
      <c r="I57" s="19" t="str">
        <f t="shared" si="1"/>
        <v/>
      </c>
      <c r="J57" s="19" t="str">
        <f t="shared" si="2"/>
        <v/>
      </c>
      <c r="K57" s="416" t="str">
        <f t="shared" si="3"/>
        <v/>
      </c>
      <c r="L57" s="69" t="str">
        <f t="shared" si="4"/>
        <v/>
      </c>
      <c r="M57" s="417" t="str">
        <f t="shared" si="5"/>
        <v/>
      </c>
      <c r="N57" s="69" t="str">
        <f t="shared" si="6"/>
        <v/>
      </c>
      <c r="O57" s="390" t="b">
        <f t="shared" si="7"/>
        <v>0</v>
      </c>
      <c r="P57" s="391">
        <f t="shared" si="8"/>
        <v>1</v>
      </c>
    </row>
    <row r="58" spans="1:16">
      <c r="A58" s="154">
        <v>49</v>
      </c>
      <c r="B58" s="7"/>
      <c r="C58" s="7"/>
      <c r="D58" s="7"/>
      <c r="E58" s="229"/>
      <c r="F58" s="228"/>
      <c r="G58" s="228"/>
      <c r="H58" s="228"/>
      <c r="I58" s="19" t="str">
        <f t="shared" si="1"/>
        <v/>
      </c>
      <c r="J58" s="19" t="str">
        <f t="shared" si="2"/>
        <v/>
      </c>
      <c r="K58" s="416" t="str">
        <f t="shared" si="3"/>
        <v/>
      </c>
      <c r="L58" s="69" t="str">
        <f t="shared" si="4"/>
        <v/>
      </c>
      <c r="M58" s="417" t="str">
        <f t="shared" si="5"/>
        <v/>
      </c>
      <c r="N58" s="69" t="str">
        <f t="shared" si="6"/>
        <v/>
      </c>
      <c r="O58" s="390" t="b">
        <f t="shared" si="7"/>
        <v>0</v>
      </c>
      <c r="P58" s="391">
        <f t="shared" si="8"/>
        <v>1</v>
      </c>
    </row>
    <row r="59" spans="1:16">
      <c r="A59" s="154">
        <v>50</v>
      </c>
      <c r="B59" s="7"/>
      <c r="C59" s="7"/>
      <c r="D59" s="7"/>
      <c r="E59" s="229"/>
      <c r="F59" s="228"/>
      <c r="G59" s="228"/>
      <c r="H59" s="228"/>
      <c r="I59" s="19" t="str">
        <f t="shared" si="1"/>
        <v/>
      </c>
      <c r="J59" s="19" t="str">
        <f t="shared" si="2"/>
        <v/>
      </c>
      <c r="K59" s="416" t="str">
        <f t="shared" si="3"/>
        <v/>
      </c>
      <c r="L59" s="69" t="str">
        <f t="shared" si="4"/>
        <v/>
      </c>
      <c r="M59" s="417" t="str">
        <f t="shared" si="5"/>
        <v/>
      </c>
      <c r="N59" s="69" t="str">
        <f t="shared" si="6"/>
        <v/>
      </c>
      <c r="O59" s="390" t="b">
        <f t="shared" si="7"/>
        <v>0</v>
      </c>
      <c r="P59" s="391">
        <f t="shared" si="8"/>
        <v>1</v>
      </c>
    </row>
    <row r="60" spans="1:16">
      <c r="A60" s="154">
        <v>51</v>
      </c>
      <c r="B60" s="7"/>
      <c r="C60" s="7"/>
      <c r="D60" s="7"/>
      <c r="E60" s="229"/>
      <c r="F60" s="228"/>
      <c r="G60" s="228"/>
      <c r="H60" s="228"/>
      <c r="I60" s="19" t="str">
        <f t="shared" si="1"/>
        <v/>
      </c>
      <c r="J60" s="19" t="str">
        <f t="shared" si="2"/>
        <v/>
      </c>
      <c r="K60" s="416" t="str">
        <f t="shared" si="3"/>
        <v/>
      </c>
      <c r="L60" s="69" t="str">
        <f t="shared" si="4"/>
        <v/>
      </c>
      <c r="M60" s="417" t="str">
        <f t="shared" si="5"/>
        <v/>
      </c>
      <c r="N60" s="69" t="str">
        <f t="shared" si="6"/>
        <v/>
      </c>
      <c r="O60" s="390" t="b">
        <f t="shared" si="7"/>
        <v>0</v>
      </c>
      <c r="P60" s="391">
        <f t="shared" si="8"/>
        <v>1</v>
      </c>
    </row>
    <row r="61" spans="1:16">
      <c r="A61" s="154">
        <v>52</v>
      </c>
      <c r="B61" s="7"/>
      <c r="C61" s="7"/>
      <c r="D61" s="7"/>
      <c r="E61" s="229"/>
      <c r="F61" s="228"/>
      <c r="G61" s="228"/>
      <c r="H61" s="228"/>
      <c r="I61" s="19" t="str">
        <f t="shared" si="1"/>
        <v/>
      </c>
      <c r="J61" s="19" t="str">
        <f t="shared" si="2"/>
        <v/>
      </c>
      <c r="K61" s="416" t="str">
        <f t="shared" si="3"/>
        <v/>
      </c>
      <c r="L61" s="69" t="str">
        <f t="shared" si="4"/>
        <v/>
      </c>
      <c r="M61" s="417" t="str">
        <f t="shared" si="5"/>
        <v/>
      </c>
      <c r="N61" s="69" t="str">
        <f t="shared" si="6"/>
        <v/>
      </c>
      <c r="O61" s="390" t="b">
        <f t="shared" si="7"/>
        <v>0</v>
      </c>
      <c r="P61" s="391">
        <f t="shared" si="8"/>
        <v>1</v>
      </c>
    </row>
    <row r="62" spans="1:16">
      <c r="A62" s="154">
        <v>53</v>
      </c>
      <c r="B62" s="7"/>
      <c r="C62" s="7"/>
      <c r="D62" s="7"/>
      <c r="E62" s="229"/>
      <c r="F62" s="228"/>
      <c r="G62" s="228"/>
      <c r="H62" s="228"/>
      <c r="I62" s="19" t="str">
        <f t="shared" si="1"/>
        <v/>
      </c>
      <c r="J62" s="19" t="str">
        <f t="shared" si="2"/>
        <v/>
      </c>
      <c r="K62" s="416" t="str">
        <f t="shared" si="3"/>
        <v/>
      </c>
      <c r="L62" s="69" t="str">
        <f t="shared" si="4"/>
        <v/>
      </c>
      <c r="M62" s="417" t="str">
        <f t="shared" si="5"/>
        <v/>
      </c>
      <c r="N62" s="69" t="str">
        <f t="shared" si="6"/>
        <v/>
      </c>
      <c r="O62" s="390" t="b">
        <f t="shared" si="7"/>
        <v>0</v>
      </c>
      <c r="P62" s="391">
        <f t="shared" si="8"/>
        <v>1</v>
      </c>
    </row>
    <row r="63" spans="1:16">
      <c r="A63" s="154">
        <v>54</v>
      </c>
      <c r="B63" s="7"/>
      <c r="C63" s="7"/>
      <c r="D63" s="7"/>
      <c r="E63" s="229"/>
      <c r="F63" s="228"/>
      <c r="G63" s="228"/>
      <c r="H63" s="228"/>
      <c r="I63" s="19" t="str">
        <f t="shared" si="1"/>
        <v/>
      </c>
      <c r="J63" s="19" t="str">
        <f t="shared" si="2"/>
        <v/>
      </c>
      <c r="K63" s="416" t="str">
        <f t="shared" si="3"/>
        <v/>
      </c>
      <c r="L63" s="69" t="str">
        <f t="shared" si="4"/>
        <v/>
      </c>
      <c r="M63" s="417" t="str">
        <f t="shared" si="5"/>
        <v/>
      </c>
      <c r="N63" s="69" t="str">
        <f t="shared" si="6"/>
        <v/>
      </c>
      <c r="O63" s="390" t="b">
        <f t="shared" si="7"/>
        <v>0</v>
      </c>
      <c r="P63" s="391">
        <f t="shared" si="8"/>
        <v>1</v>
      </c>
    </row>
    <row r="64" spans="1:16">
      <c r="A64" s="154">
        <v>55</v>
      </c>
      <c r="B64" s="7"/>
      <c r="C64" s="7"/>
      <c r="D64" s="7"/>
      <c r="E64" s="229"/>
      <c r="F64" s="228"/>
      <c r="G64" s="228"/>
      <c r="H64" s="228"/>
      <c r="I64" s="19" t="str">
        <f t="shared" si="1"/>
        <v/>
      </c>
      <c r="J64" s="19" t="str">
        <f t="shared" si="2"/>
        <v/>
      </c>
      <c r="K64" s="416" t="str">
        <f t="shared" si="3"/>
        <v/>
      </c>
      <c r="L64" s="69" t="str">
        <f t="shared" si="4"/>
        <v/>
      </c>
      <c r="M64" s="417" t="str">
        <f t="shared" si="5"/>
        <v/>
      </c>
      <c r="N64" s="69" t="str">
        <f t="shared" si="6"/>
        <v/>
      </c>
      <c r="O64" s="390" t="b">
        <f t="shared" si="7"/>
        <v>0</v>
      </c>
      <c r="P64" s="391">
        <f t="shared" si="8"/>
        <v>1</v>
      </c>
    </row>
    <row r="65" spans="1:16">
      <c r="A65" s="154">
        <v>56</v>
      </c>
      <c r="B65" s="7"/>
      <c r="C65" s="7"/>
      <c r="D65" s="7"/>
      <c r="E65" s="229"/>
      <c r="F65" s="228"/>
      <c r="G65" s="228"/>
      <c r="H65" s="228"/>
      <c r="I65" s="19" t="str">
        <f t="shared" si="1"/>
        <v/>
      </c>
      <c r="J65" s="19" t="str">
        <f t="shared" si="2"/>
        <v/>
      </c>
      <c r="K65" s="416" t="str">
        <f t="shared" si="3"/>
        <v/>
      </c>
      <c r="L65" s="69" t="str">
        <f t="shared" si="4"/>
        <v/>
      </c>
      <c r="M65" s="417" t="str">
        <f t="shared" si="5"/>
        <v/>
      </c>
      <c r="N65" s="69" t="str">
        <f t="shared" si="6"/>
        <v/>
      </c>
      <c r="O65" s="390" t="b">
        <f t="shared" si="7"/>
        <v>0</v>
      </c>
      <c r="P65" s="391">
        <f t="shared" si="8"/>
        <v>1</v>
      </c>
    </row>
    <row r="66" spans="1:16">
      <c r="A66" s="154">
        <v>57</v>
      </c>
      <c r="B66" s="7"/>
      <c r="C66" s="7"/>
      <c r="D66" s="7"/>
      <c r="E66" s="229"/>
      <c r="F66" s="228"/>
      <c r="G66" s="228"/>
      <c r="H66" s="228"/>
      <c r="I66" s="19" t="str">
        <f t="shared" si="1"/>
        <v/>
      </c>
      <c r="J66" s="19" t="str">
        <f t="shared" si="2"/>
        <v/>
      </c>
      <c r="K66" s="416" t="str">
        <f t="shared" si="3"/>
        <v/>
      </c>
      <c r="L66" s="69" t="str">
        <f t="shared" si="4"/>
        <v/>
      </c>
      <c r="M66" s="417" t="str">
        <f t="shared" si="5"/>
        <v/>
      </c>
      <c r="N66" s="69" t="str">
        <f t="shared" si="6"/>
        <v/>
      </c>
      <c r="O66" s="390" t="b">
        <f t="shared" si="7"/>
        <v>0</v>
      </c>
      <c r="P66" s="391">
        <f t="shared" si="8"/>
        <v>1</v>
      </c>
    </row>
    <row r="67" spans="1:16">
      <c r="A67" s="154">
        <v>58</v>
      </c>
      <c r="B67" s="7"/>
      <c r="C67" s="7"/>
      <c r="D67" s="7"/>
      <c r="E67" s="229"/>
      <c r="F67" s="228"/>
      <c r="G67" s="228"/>
      <c r="H67" s="228"/>
      <c r="I67" s="19" t="str">
        <f t="shared" si="1"/>
        <v/>
      </c>
      <c r="J67" s="19" t="str">
        <f t="shared" si="2"/>
        <v/>
      </c>
      <c r="K67" s="416" t="str">
        <f t="shared" si="3"/>
        <v/>
      </c>
      <c r="L67" s="69" t="str">
        <f t="shared" si="4"/>
        <v/>
      </c>
      <c r="M67" s="417" t="str">
        <f t="shared" si="5"/>
        <v/>
      </c>
      <c r="N67" s="69" t="str">
        <f t="shared" si="6"/>
        <v/>
      </c>
      <c r="O67" s="390" t="b">
        <f t="shared" si="7"/>
        <v>0</v>
      </c>
      <c r="P67" s="391">
        <f t="shared" si="8"/>
        <v>1</v>
      </c>
    </row>
    <row r="68" spans="1:16">
      <c r="A68" s="154">
        <v>59</v>
      </c>
      <c r="B68" s="7"/>
      <c r="C68" s="7"/>
      <c r="D68" s="7"/>
      <c r="E68" s="229"/>
      <c r="F68" s="228"/>
      <c r="G68" s="228"/>
      <c r="H68" s="228"/>
      <c r="I68" s="19" t="str">
        <f t="shared" si="1"/>
        <v/>
      </c>
      <c r="J68" s="19" t="str">
        <f t="shared" si="2"/>
        <v/>
      </c>
      <c r="K68" s="416" t="str">
        <f t="shared" si="3"/>
        <v/>
      </c>
      <c r="L68" s="69" t="str">
        <f t="shared" si="4"/>
        <v/>
      </c>
      <c r="M68" s="417" t="str">
        <f t="shared" si="5"/>
        <v/>
      </c>
      <c r="N68" s="69" t="str">
        <f t="shared" si="6"/>
        <v/>
      </c>
      <c r="O68" s="390" t="b">
        <f t="shared" si="7"/>
        <v>0</v>
      </c>
      <c r="P68" s="391">
        <f t="shared" si="8"/>
        <v>1</v>
      </c>
    </row>
    <row r="69" spans="1:16">
      <c r="A69" s="154">
        <v>60</v>
      </c>
      <c r="B69" s="7"/>
      <c r="C69" s="7"/>
      <c r="D69" s="7"/>
      <c r="E69" s="229"/>
      <c r="F69" s="228"/>
      <c r="G69" s="228"/>
      <c r="H69" s="228"/>
      <c r="I69" s="19" t="str">
        <f t="shared" si="1"/>
        <v/>
      </c>
      <c r="J69" s="19" t="str">
        <f t="shared" si="2"/>
        <v/>
      </c>
      <c r="K69" s="416" t="str">
        <f t="shared" si="3"/>
        <v/>
      </c>
      <c r="L69" s="69" t="str">
        <f t="shared" si="4"/>
        <v/>
      </c>
      <c r="M69" s="417" t="str">
        <f t="shared" si="5"/>
        <v/>
      </c>
      <c r="N69" s="69" t="str">
        <f t="shared" si="6"/>
        <v/>
      </c>
      <c r="O69" s="390" t="b">
        <f t="shared" si="7"/>
        <v>0</v>
      </c>
      <c r="P69" s="391">
        <f t="shared" si="8"/>
        <v>1</v>
      </c>
    </row>
    <row r="70" spans="1:16">
      <c r="A70" s="154">
        <v>61</v>
      </c>
      <c r="B70" s="7"/>
      <c r="C70" s="7"/>
      <c r="D70" s="7"/>
      <c r="E70" s="229"/>
      <c r="F70" s="228"/>
      <c r="G70" s="228"/>
      <c r="H70" s="228"/>
      <c r="I70" s="19" t="str">
        <f t="shared" si="1"/>
        <v/>
      </c>
      <c r="J70" s="19" t="str">
        <f t="shared" si="2"/>
        <v/>
      </c>
      <c r="K70" s="416" t="str">
        <f t="shared" si="3"/>
        <v/>
      </c>
      <c r="L70" s="69" t="str">
        <f t="shared" si="4"/>
        <v/>
      </c>
      <c r="M70" s="417" t="str">
        <f t="shared" si="5"/>
        <v/>
      </c>
      <c r="N70" s="69" t="str">
        <f t="shared" si="6"/>
        <v/>
      </c>
      <c r="O70" s="390" t="b">
        <f t="shared" si="7"/>
        <v>0</v>
      </c>
      <c r="P70" s="391">
        <f t="shared" si="8"/>
        <v>1</v>
      </c>
    </row>
    <row r="71" spans="1:16">
      <c r="A71" s="154">
        <v>62</v>
      </c>
      <c r="B71" s="7"/>
      <c r="C71" s="7"/>
      <c r="D71" s="7"/>
      <c r="E71" s="229"/>
      <c r="F71" s="228"/>
      <c r="G71" s="228"/>
      <c r="H71" s="228"/>
      <c r="I71" s="19" t="str">
        <f t="shared" si="1"/>
        <v/>
      </c>
      <c r="J71" s="19" t="str">
        <f t="shared" si="2"/>
        <v/>
      </c>
      <c r="K71" s="416" t="str">
        <f t="shared" si="3"/>
        <v/>
      </c>
      <c r="L71" s="69" t="str">
        <f t="shared" si="4"/>
        <v/>
      </c>
      <c r="M71" s="417" t="str">
        <f t="shared" si="5"/>
        <v/>
      </c>
      <c r="N71" s="69" t="str">
        <f t="shared" si="6"/>
        <v/>
      </c>
      <c r="O71" s="390" t="b">
        <f t="shared" si="7"/>
        <v>0</v>
      </c>
      <c r="P71" s="391">
        <f t="shared" si="8"/>
        <v>1</v>
      </c>
    </row>
    <row r="72" spans="1:16">
      <c r="A72" s="154">
        <v>63</v>
      </c>
      <c r="B72" s="7"/>
      <c r="C72" s="7"/>
      <c r="D72" s="7"/>
      <c r="E72" s="229"/>
      <c r="F72" s="228"/>
      <c r="G72" s="228"/>
      <c r="H72" s="228"/>
      <c r="I72" s="19" t="str">
        <f t="shared" si="1"/>
        <v/>
      </c>
      <c r="J72" s="19" t="str">
        <f t="shared" si="2"/>
        <v/>
      </c>
      <c r="K72" s="416" t="str">
        <f t="shared" si="3"/>
        <v/>
      </c>
      <c r="L72" s="69" t="str">
        <f t="shared" si="4"/>
        <v/>
      </c>
      <c r="M72" s="417" t="str">
        <f t="shared" si="5"/>
        <v/>
      </c>
      <c r="N72" s="69" t="str">
        <f t="shared" si="6"/>
        <v/>
      </c>
      <c r="O72" s="390" t="b">
        <f t="shared" si="7"/>
        <v>0</v>
      </c>
      <c r="P72" s="391">
        <f t="shared" si="8"/>
        <v>1</v>
      </c>
    </row>
    <row r="73" spans="1:16">
      <c r="A73" s="154">
        <v>64</v>
      </c>
      <c r="B73" s="7"/>
      <c r="C73" s="7"/>
      <c r="D73" s="7"/>
      <c r="E73" s="229"/>
      <c r="F73" s="228"/>
      <c r="G73" s="228"/>
      <c r="H73" s="228"/>
      <c r="I73" s="19" t="str">
        <f t="shared" si="1"/>
        <v/>
      </c>
      <c r="J73" s="19" t="str">
        <f t="shared" si="2"/>
        <v/>
      </c>
      <c r="K73" s="416" t="str">
        <f t="shared" si="3"/>
        <v/>
      </c>
      <c r="L73" s="69" t="str">
        <f t="shared" si="4"/>
        <v/>
      </c>
      <c r="M73" s="417" t="str">
        <f t="shared" si="5"/>
        <v/>
      </c>
      <c r="N73" s="69" t="str">
        <f t="shared" si="6"/>
        <v/>
      </c>
      <c r="O73" s="390" t="b">
        <f t="shared" si="7"/>
        <v>0</v>
      </c>
      <c r="P73" s="391">
        <f t="shared" si="8"/>
        <v>1</v>
      </c>
    </row>
    <row r="74" spans="1:16">
      <c r="A74" s="154">
        <v>65</v>
      </c>
      <c r="B74" s="7"/>
      <c r="C74" s="7"/>
      <c r="D74" s="7"/>
      <c r="E74" s="229"/>
      <c r="F74" s="228"/>
      <c r="G74" s="228"/>
      <c r="H74" s="228"/>
      <c r="I74" s="19" t="str">
        <f t="shared" ref="I74:I137" si="9">IF(OR($B74="",$C74="",$D74="",$E74="",$F74&lt;an_initial,$F74&gt;an_final,$O74=FALSE),"",IF($H74="",CS_STR_RO2*$G74/P74,CS_STR_RO2*$H74))</f>
        <v/>
      </c>
      <c r="J74" s="19" t="str">
        <f t="shared" ref="J74:J137" si="10">IF(OR($B74="",$C74="",$D74="",$E74="",$F74="",$F74&gt;an_final,$O74=FALSE),"",IF($H74="",CS_STR_RO2*$G74/P74,CS_STR_RO2*$H74))</f>
        <v/>
      </c>
      <c r="K74" s="416" t="str">
        <f t="shared" ref="K74:K108" si="11">IF(OR($B74="",$C74="",$D74="",$E74="",$F74="",$F74&gt;an_final,$O74=FALSE),"",IF($F74&gt;=an_initial,1,""))</f>
        <v/>
      </c>
      <c r="L74" s="69" t="str">
        <f t="shared" ref="L74:L108" si="12">IF(OR($B74="",$C74="",$D74="",$E74="",$F74="",$F74&gt;an_final,$O74=FALSE),"",1)</f>
        <v/>
      </c>
      <c r="M74" s="417" t="str">
        <f t="shared" ref="M74:M108" si="13">IF(OR($B74="",$C74="",$D74="",$E74="",$F74="",$F74&gt;an_final,$O74=FALSE),"",IF($H74="",$G74/P74,$H74))</f>
        <v/>
      </c>
      <c r="N74" s="69" t="str">
        <f t="shared" ref="N74:N108" si="14">IF(OR($B74="",$C74="",$D74="",$E74="",$F74="",$F74&lt;an_initial,$F74&gt;an_final,$O74=FALSE),"",IF($H74="",$G74/P74,$H74))</f>
        <v/>
      </c>
      <c r="O74" s="390" t="b">
        <f t="shared" ref="O74:O108" si="15">IF(nume_candidat="",FALSE,ISNUMBER(SEARCH(nume_candidat,$B74)))</f>
        <v>0</v>
      </c>
      <c r="P74" s="391">
        <f t="shared" ref="P74:P108" si="16">LEN(B74)-LEN(SUBSTITUTE(B74,",",""))+1</f>
        <v>1</v>
      </c>
    </row>
    <row r="75" spans="1:16">
      <c r="A75" s="154">
        <v>66</v>
      </c>
      <c r="B75" s="7"/>
      <c r="C75" s="7"/>
      <c r="D75" s="7"/>
      <c r="E75" s="229"/>
      <c r="F75" s="228"/>
      <c r="G75" s="228"/>
      <c r="H75" s="228"/>
      <c r="I75" s="19" t="str">
        <f t="shared" si="9"/>
        <v/>
      </c>
      <c r="J75" s="19" t="str">
        <f t="shared" si="10"/>
        <v/>
      </c>
      <c r="K75" s="416" t="str">
        <f t="shared" si="11"/>
        <v/>
      </c>
      <c r="L75" s="69" t="str">
        <f t="shared" si="12"/>
        <v/>
      </c>
      <c r="M75" s="417" t="str">
        <f t="shared" si="13"/>
        <v/>
      </c>
      <c r="N75" s="69" t="str">
        <f t="shared" si="14"/>
        <v/>
      </c>
      <c r="O75" s="390" t="b">
        <f t="shared" si="15"/>
        <v>0</v>
      </c>
      <c r="P75" s="391">
        <f t="shared" si="16"/>
        <v>1</v>
      </c>
    </row>
    <row r="76" spans="1:16">
      <c r="A76" s="154">
        <v>67</v>
      </c>
      <c r="B76" s="7"/>
      <c r="C76" s="7"/>
      <c r="D76" s="7"/>
      <c r="E76" s="229"/>
      <c r="F76" s="228"/>
      <c r="G76" s="228"/>
      <c r="H76" s="228"/>
      <c r="I76" s="19" t="str">
        <f t="shared" si="9"/>
        <v/>
      </c>
      <c r="J76" s="19" t="str">
        <f t="shared" si="10"/>
        <v/>
      </c>
      <c r="K76" s="416" t="str">
        <f t="shared" si="11"/>
        <v/>
      </c>
      <c r="L76" s="69" t="str">
        <f t="shared" si="12"/>
        <v/>
      </c>
      <c r="M76" s="417" t="str">
        <f t="shared" si="13"/>
        <v/>
      </c>
      <c r="N76" s="69" t="str">
        <f t="shared" si="14"/>
        <v/>
      </c>
      <c r="O76" s="390" t="b">
        <f t="shared" si="15"/>
        <v>0</v>
      </c>
      <c r="P76" s="391">
        <f t="shared" si="16"/>
        <v>1</v>
      </c>
    </row>
    <row r="77" spans="1:16">
      <c r="A77" s="154">
        <v>68</v>
      </c>
      <c r="B77" s="7"/>
      <c r="C77" s="7"/>
      <c r="D77" s="7"/>
      <c r="E77" s="229"/>
      <c r="F77" s="228"/>
      <c r="G77" s="228"/>
      <c r="H77" s="228"/>
      <c r="I77" s="19" t="str">
        <f t="shared" si="9"/>
        <v/>
      </c>
      <c r="J77" s="19" t="str">
        <f t="shared" si="10"/>
        <v/>
      </c>
      <c r="K77" s="416" t="str">
        <f t="shared" si="11"/>
        <v/>
      </c>
      <c r="L77" s="69" t="str">
        <f t="shared" si="12"/>
        <v/>
      </c>
      <c r="M77" s="417" t="str">
        <f t="shared" si="13"/>
        <v/>
      </c>
      <c r="N77" s="69" t="str">
        <f t="shared" si="14"/>
        <v/>
      </c>
      <c r="O77" s="390" t="b">
        <f t="shared" si="15"/>
        <v>0</v>
      </c>
      <c r="P77" s="391">
        <f t="shared" si="16"/>
        <v>1</v>
      </c>
    </row>
    <row r="78" spans="1:16">
      <c r="A78" s="154">
        <v>69</v>
      </c>
      <c r="B78" s="7"/>
      <c r="C78" s="7"/>
      <c r="D78" s="7"/>
      <c r="E78" s="229"/>
      <c r="F78" s="228"/>
      <c r="G78" s="228"/>
      <c r="H78" s="228"/>
      <c r="I78" s="19" t="str">
        <f t="shared" si="9"/>
        <v/>
      </c>
      <c r="J78" s="19" t="str">
        <f t="shared" si="10"/>
        <v/>
      </c>
      <c r="K78" s="416" t="str">
        <f t="shared" si="11"/>
        <v/>
      </c>
      <c r="L78" s="69" t="str">
        <f t="shared" si="12"/>
        <v/>
      </c>
      <c r="M78" s="417" t="str">
        <f t="shared" si="13"/>
        <v/>
      </c>
      <c r="N78" s="69" t="str">
        <f t="shared" si="14"/>
        <v/>
      </c>
      <c r="O78" s="390" t="b">
        <f t="shared" si="15"/>
        <v>0</v>
      </c>
      <c r="P78" s="391">
        <f t="shared" si="16"/>
        <v>1</v>
      </c>
    </row>
    <row r="79" spans="1:16">
      <c r="A79" s="154">
        <v>70</v>
      </c>
      <c r="B79" s="7"/>
      <c r="C79" s="7"/>
      <c r="D79" s="7"/>
      <c r="E79" s="229"/>
      <c r="F79" s="228"/>
      <c r="G79" s="228"/>
      <c r="H79" s="228"/>
      <c r="I79" s="19" t="str">
        <f t="shared" si="9"/>
        <v/>
      </c>
      <c r="J79" s="19" t="str">
        <f t="shared" si="10"/>
        <v/>
      </c>
      <c r="K79" s="416" t="str">
        <f t="shared" si="11"/>
        <v/>
      </c>
      <c r="L79" s="69" t="str">
        <f t="shared" si="12"/>
        <v/>
      </c>
      <c r="M79" s="417" t="str">
        <f t="shared" si="13"/>
        <v/>
      </c>
      <c r="N79" s="69" t="str">
        <f t="shared" si="14"/>
        <v/>
      </c>
      <c r="O79" s="390" t="b">
        <f t="shared" si="15"/>
        <v>0</v>
      </c>
      <c r="P79" s="391">
        <f t="shared" si="16"/>
        <v>1</v>
      </c>
    </row>
    <row r="80" spans="1:16">
      <c r="A80" s="154">
        <v>71</v>
      </c>
      <c r="B80" s="7"/>
      <c r="C80" s="7"/>
      <c r="D80" s="7"/>
      <c r="E80" s="229"/>
      <c r="F80" s="228"/>
      <c r="G80" s="228"/>
      <c r="H80" s="228"/>
      <c r="I80" s="19" t="str">
        <f t="shared" si="9"/>
        <v/>
      </c>
      <c r="J80" s="19" t="str">
        <f t="shared" si="10"/>
        <v/>
      </c>
      <c r="K80" s="416" t="str">
        <f t="shared" si="11"/>
        <v/>
      </c>
      <c r="L80" s="69" t="str">
        <f t="shared" si="12"/>
        <v/>
      </c>
      <c r="M80" s="417" t="str">
        <f t="shared" si="13"/>
        <v/>
      </c>
      <c r="N80" s="69" t="str">
        <f t="shared" si="14"/>
        <v/>
      </c>
      <c r="O80" s="390" t="b">
        <f t="shared" si="15"/>
        <v>0</v>
      </c>
      <c r="P80" s="391">
        <f t="shared" si="16"/>
        <v>1</v>
      </c>
    </row>
    <row r="81" spans="1:16">
      <c r="A81" s="154">
        <v>72</v>
      </c>
      <c r="B81" s="7"/>
      <c r="C81" s="7"/>
      <c r="D81" s="7"/>
      <c r="E81" s="229"/>
      <c r="F81" s="228"/>
      <c r="G81" s="228"/>
      <c r="H81" s="228"/>
      <c r="I81" s="19" t="str">
        <f t="shared" si="9"/>
        <v/>
      </c>
      <c r="J81" s="19" t="str">
        <f t="shared" si="10"/>
        <v/>
      </c>
      <c r="K81" s="416" t="str">
        <f t="shared" si="11"/>
        <v/>
      </c>
      <c r="L81" s="69" t="str">
        <f t="shared" si="12"/>
        <v/>
      </c>
      <c r="M81" s="417" t="str">
        <f t="shared" si="13"/>
        <v/>
      </c>
      <c r="N81" s="69" t="str">
        <f t="shared" si="14"/>
        <v/>
      </c>
      <c r="O81" s="390" t="b">
        <f t="shared" si="15"/>
        <v>0</v>
      </c>
      <c r="P81" s="391">
        <f t="shared" si="16"/>
        <v>1</v>
      </c>
    </row>
    <row r="82" spans="1:16">
      <c r="A82" s="154">
        <v>73</v>
      </c>
      <c r="B82" s="7"/>
      <c r="C82" s="7"/>
      <c r="D82" s="7"/>
      <c r="E82" s="229"/>
      <c r="F82" s="228"/>
      <c r="G82" s="228"/>
      <c r="H82" s="228"/>
      <c r="I82" s="19" t="str">
        <f t="shared" si="9"/>
        <v/>
      </c>
      <c r="J82" s="19" t="str">
        <f t="shared" si="10"/>
        <v/>
      </c>
      <c r="K82" s="416" t="str">
        <f t="shared" si="11"/>
        <v/>
      </c>
      <c r="L82" s="69" t="str">
        <f t="shared" si="12"/>
        <v/>
      </c>
      <c r="M82" s="417" t="str">
        <f t="shared" si="13"/>
        <v/>
      </c>
      <c r="N82" s="69" t="str">
        <f t="shared" si="14"/>
        <v/>
      </c>
      <c r="O82" s="390" t="b">
        <f t="shared" si="15"/>
        <v>0</v>
      </c>
      <c r="P82" s="391">
        <f t="shared" si="16"/>
        <v>1</v>
      </c>
    </row>
    <row r="83" spans="1:16">
      <c r="A83" s="154">
        <v>74</v>
      </c>
      <c r="B83" s="7"/>
      <c r="C83" s="7"/>
      <c r="D83" s="7"/>
      <c r="E83" s="229"/>
      <c r="F83" s="228"/>
      <c r="G83" s="228"/>
      <c r="H83" s="228"/>
      <c r="I83" s="19" t="str">
        <f t="shared" si="9"/>
        <v/>
      </c>
      <c r="J83" s="19" t="str">
        <f t="shared" si="10"/>
        <v/>
      </c>
      <c r="K83" s="416" t="str">
        <f t="shared" si="11"/>
        <v/>
      </c>
      <c r="L83" s="69" t="str">
        <f t="shared" si="12"/>
        <v/>
      </c>
      <c r="M83" s="417" t="str">
        <f t="shared" si="13"/>
        <v/>
      </c>
      <c r="N83" s="69" t="str">
        <f t="shared" si="14"/>
        <v/>
      </c>
      <c r="O83" s="390" t="b">
        <f t="shared" si="15"/>
        <v>0</v>
      </c>
      <c r="P83" s="391">
        <f t="shared" si="16"/>
        <v>1</v>
      </c>
    </row>
    <row r="84" spans="1:16">
      <c r="A84" s="154">
        <v>75</v>
      </c>
      <c r="B84" s="7"/>
      <c r="C84" s="7"/>
      <c r="D84" s="7"/>
      <c r="E84" s="229"/>
      <c r="F84" s="228"/>
      <c r="G84" s="228"/>
      <c r="H84" s="228"/>
      <c r="I84" s="19" t="str">
        <f t="shared" si="9"/>
        <v/>
      </c>
      <c r="J84" s="19" t="str">
        <f t="shared" si="10"/>
        <v/>
      </c>
      <c r="K84" s="416" t="str">
        <f t="shared" si="11"/>
        <v/>
      </c>
      <c r="L84" s="69" t="str">
        <f t="shared" si="12"/>
        <v/>
      </c>
      <c r="M84" s="417" t="str">
        <f t="shared" si="13"/>
        <v/>
      </c>
      <c r="N84" s="69" t="str">
        <f t="shared" si="14"/>
        <v/>
      </c>
      <c r="O84" s="390" t="b">
        <f t="shared" si="15"/>
        <v>0</v>
      </c>
      <c r="P84" s="391">
        <f t="shared" si="16"/>
        <v>1</v>
      </c>
    </row>
    <row r="85" spans="1:16">
      <c r="A85" s="154">
        <v>76</v>
      </c>
      <c r="B85" s="7"/>
      <c r="C85" s="7"/>
      <c r="D85" s="7"/>
      <c r="E85" s="229"/>
      <c r="F85" s="228"/>
      <c r="G85" s="228"/>
      <c r="H85" s="228"/>
      <c r="I85" s="19" t="str">
        <f t="shared" si="9"/>
        <v/>
      </c>
      <c r="J85" s="19" t="str">
        <f t="shared" si="10"/>
        <v/>
      </c>
      <c r="K85" s="416" t="str">
        <f t="shared" si="11"/>
        <v/>
      </c>
      <c r="L85" s="69" t="str">
        <f t="shared" si="12"/>
        <v/>
      </c>
      <c r="M85" s="417" t="str">
        <f t="shared" si="13"/>
        <v/>
      </c>
      <c r="N85" s="69" t="str">
        <f t="shared" si="14"/>
        <v/>
      </c>
      <c r="O85" s="390" t="b">
        <f t="shared" si="15"/>
        <v>0</v>
      </c>
      <c r="P85" s="391">
        <f t="shared" si="16"/>
        <v>1</v>
      </c>
    </row>
    <row r="86" spans="1:16">
      <c r="A86" s="154">
        <v>77</v>
      </c>
      <c r="B86" s="7"/>
      <c r="C86" s="7"/>
      <c r="D86" s="7"/>
      <c r="E86" s="229"/>
      <c r="F86" s="228"/>
      <c r="G86" s="228"/>
      <c r="H86" s="228"/>
      <c r="I86" s="19" t="str">
        <f t="shared" si="9"/>
        <v/>
      </c>
      <c r="J86" s="19" t="str">
        <f t="shared" si="10"/>
        <v/>
      </c>
      <c r="K86" s="416" t="str">
        <f t="shared" si="11"/>
        <v/>
      </c>
      <c r="L86" s="69" t="str">
        <f t="shared" si="12"/>
        <v/>
      </c>
      <c r="M86" s="417" t="str">
        <f t="shared" si="13"/>
        <v/>
      </c>
      <c r="N86" s="69" t="str">
        <f t="shared" si="14"/>
        <v/>
      </c>
      <c r="O86" s="390" t="b">
        <f t="shared" si="15"/>
        <v>0</v>
      </c>
      <c r="P86" s="391">
        <f t="shared" si="16"/>
        <v>1</v>
      </c>
    </row>
    <row r="87" spans="1:16">
      <c r="A87" s="154">
        <v>78</v>
      </c>
      <c r="B87" s="7"/>
      <c r="C87" s="7"/>
      <c r="D87" s="7"/>
      <c r="E87" s="229"/>
      <c r="F87" s="228"/>
      <c r="G87" s="228"/>
      <c r="H87" s="228"/>
      <c r="I87" s="19" t="str">
        <f t="shared" si="9"/>
        <v/>
      </c>
      <c r="J87" s="19" t="str">
        <f t="shared" si="10"/>
        <v/>
      </c>
      <c r="K87" s="416" t="str">
        <f t="shared" si="11"/>
        <v/>
      </c>
      <c r="L87" s="69" t="str">
        <f t="shared" si="12"/>
        <v/>
      </c>
      <c r="M87" s="417" t="str">
        <f t="shared" si="13"/>
        <v/>
      </c>
      <c r="N87" s="69" t="str">
        <f t="shared" si="14"/>
        <v/>
      </c>
      <c r="O87" s="390" t="b">
        <f t="shared" si="15"/>
        <v>0</v>
      </c>
      <c r="P87" s="391">
        <f t="shared" si="16"/>
        <v>1</v>
      </c>
    </row>
    <row r="88" spans="1:16">
      <c r="A88" s="154">
        <v>79</v>
      </c>
      <c r="B88" s="7"/>
      <c r="C88" s="7"/>
      <c r="D88" s="7"/>
      <c r="E88" s="229"/>
      <c r="F88" s="228"/>
      <c r="G88" s="228"/>
      <c r="H88" s="228"/>
      <c r="I88" s="19" t="str">
        <f t="shared" si="9"/>
        <v/>
      </c>
      <c r="J88" s="19" t="str">
        <f t="shared" si="10"/>
        <v/>
      </c>
      <c r="K88" s="416" t="str">
        <f t="shared" si="11"/>
        <v/>
      </c>
      <c r="L88" s="69" t="str">
        <f t="shared" si="12"/>
        <v/>
      </c>
      <c r="M88" s="417" t="str">
        <f t="shared" si="13"/>
        <v/>
      </c>
      <c r="N88" s="69" t="str">
        <f t="shared" si="14"/>
        <v/>
      </c>
      <c r="O88" s="390" t="b">
        <f t="shared" si="15"/>
        <v>0</v>
      </c>
      <c r="P88" s="391">
        <f t="shared" si="16"/>
        <v>1</v>
      </c>
    </row>
    <row r="89" spans="1:16">
      <c r="A89" s="154">
        <v>80</v>
      </c>
      <c r="B89" s="7"/>
      <c r="C89" s="7"/>
      <c r="D89" s="7"/>
      <c r="E89" s="229"/>
      <c r="F89" s="228"/>
      <c r="G89" s="228"/>
      <c r="H89" s="228"/>
      <c r="I89" s="19" t="str">
        <f t="shared" si="9"/>
        <v/>
      </c>
      <c r="J89" s="19" t="str">
        <f t="shared" si="10"/>
        <v/>
      </c>
      <c r="K89" s="416" t="str">
        <f t="shared" si="11"/>
        <v/>
      </c>
      <c r="L89" s="69" t="str">
        <f t="shared" si="12"/>
        <v/>
      </c>
      <c r="M89" s="417" t="str">
        <f t="shared" si="13"/>
        <v/>
      </c>
      <c r="N89" s="69" t="str">
        <f t="shared" si="14"/>
        <v/>
      </c>
      <c r="O89" s="390" t="b">
        <f t="shared" si="15"/>
        <v>0</v>
      </c>
      <c r="P89" s="391">
        <f t="shared" si="16"/>
        <v>1</v>
      </c>
    </row>
    <row r="90" spans="1:16">
      <c r="A90" s="154">
        <v>81</v>
      </c>
      <c r="B90" s="7"/>
      <c r="C90" s="7"/>
      <c r="D90" s="7"/>
      <c r="E90" s="229"/>
      <c r="F90" s="228"/>
      <c r="G90" s="228"/>
      <c r="H90" s="228"/>
      <c r="I90" s="19" t="str">
        <f t="shared" si="9"/>
        <v/>
      </c>
      <c r="J90" s="19" t="str">
        <f t="shared" si="10"/>
        <v/>
      </c>
      <c r="K90" s="416" t="str">
        <f t="shared" si="11"/>
        <v/>
      </c>
      <c r="L90" s="69" t="str">
        <f t="shared" si="12"/>
        <v/>
      </c>
      <c r="M90" s="417" t="str">
        <f t="shared" si="13"/>
        <v/>
      </c>
      <c r="N90" s="69" t="str">
        <f t="shared" si="14"/>
        <v/>
      </c>
      <c r="O90" s="390" t="b">
        <f t="shared" si="15"/>
        <v>0</v>
      </c>
      <c r="P90" s="391">
        <f t="shared" si="16"/>
        <v>1</v>
      </c>
    </row>
    <row r="91" spans="1:16">
      <c r="A91" s="154">
        <v>82</v>
      </c>
      <c r="B91" s="7"/>
      <c r="C91" s="7"/>
      <c r="D91" s="7"/>
      <c r="E91" s="229"/>
      <c r="F91" s="228"/>
      <c r="G91" s="228"/>
      <c r="H91" s="228"/>
      <c r="I91" s="19" t="str">
        <f t="shared" si="9"/>
        <v/>
      </c>
      <c r="J91" s="19" t="str">
        <f t="shared" si="10"/>
        <v/>
      </c>
      <c r="K91" s="416" t="str">
        <f t="shared" si="11"/>
        <v/>
      </c>
      <c r="L91" s="69" t="str">
        <f t="shared" si="12"/>
        <v/>
      </c>
      <c r="M91" s="417" t="str">
        <f t="shared" si="13"/>
        <v/>
      </c>
      <c r="N91" s="69" t="str">
        <f t="shared" si="14"/>
        <v/>
      </c>
      <c r="O91" s="390" t="b">
        <f t="shared" si="15"/>
        <v>0</v>
      </c>
      <c r="P91" s="391">
        <f t="shared" si="16"/>
        <v>1</v>
      </c>
    </row>
    <row r="92" spans="1:16">
      <c r="A92" s="154">
        <v>83</v>
      </c>
      <c r="B92" s="7"/>
      <c r="C92" s="7"/>
      <c r="D92" s="7"/>
      <c r="E92" s="229"/>
      <c r="F92" s="228"/>
      <c r="G92" s="228"/>
      <c r="H92" s="228"/>
      <c r="I92" s="19" t="str">
        <f t="shared" si="9"/>
        <v/>
      </c>
      <c r="J92" s="19" t="str">
        <f t="shared" si="10"/>
        <v/>
      </c>
      <c r="K92" s="416" t="str">
        <f t="shared" si="11"/>
        <v/>
      </c>
      <c r="L92" s="69" t="str">
        <f t="shared" si="12"/>
        <v/>
      </c>
      <c r="M92" s="417" t="str">
        <f t="shared" si="13"/>
        <v/>
      </c>
      <c r="N92" s="69" t="str">
        <f t="shared" si="14"/>
        <v/>
      </c>
      <c r="O92" s="390" t="b">
        <f t="shared" si="15"/>
        <v>0</v>
      </c>
      <c r="P92" s="391">
        <f t="shared" si="16"/>
        <v>1</v>
      </c>
    </row>
    <row r="93" spans="1:16">
      <c r="A93" s="154">
        <v>84</v>
      </c>
      <c r="B93" s="7"/>
      <c r="C93" s="7"/>
      <c r="D93" s="7"/>
      <c r="E93" s="229"/>
      <c r="F93" s="228"/>
      <c r="G93" s="228"/>
      <c r="H93" s="228"/>
      <c r="I93" s="19" t="str">
        <f t="shared" si="9"/>
        <v/>
      </c>
      <c r="J93" s="19" t="str">
        <f t="shared" si="10"/>
        <v/>
      </c>
      <c r="K93" s="416" t="str">
        <f t="shared" si="11"/>
        <v/>
      </c>
      <c r="L93" s="69" t="str">
        <f t="shared" si="12"/>
        <v/>
      </c>
      <c r="M93" s="417" t="str">
        <f t="shared" si="13"/>
        <v/>
      </c>
      <c r="N93" s="69" t="str">
        <f t="shared" si="14"/>
        <v/>
      </c>
      <c r="O93" s="390" t="b">
        <f t="shared" si="15"/>
        <v>0</v>
      </c>
      <c r="P93" s="391">
        <f t="shared" si="16"/>
        <v>1</v>
      </c>
    </row>
    <row r="94" spans="1:16">
      <c r="A94" s="154">
        <v>85</v>
      </c>
      <c r="B94" s="7"/>
      <c r="C94" s="7"/>
      <c r="D94" s="7"/>
      <c r="E94" s="229"/>
      <c r="F94" s="228"/>
      <c r="G94" s="228"/>
      <c r="H94" s="228"/>
      <c r="I94" s="19" t="str">
        <f t="shared" si="9"/>
        <v/>
      </c>
      <c r="J94" s="19" t="str">
        <f t="shared" si="10"/>
        <v/>
      </c>
      <c r="K94" s="416" t="str">
        <f t="shared" si="11"/>
        <v/>
      </c>
      <c r="L94" s="69" t="str">
        <f t="shared" si="12"/>
        <v/>
      </c>
      <c r="M94" s="417" t="str">
        <f t="shared" si="13"/>
        <v/>
      </c>
      <c r="N94" s="69" t="str">
        <f t="shared" si="14"/>
        <v/>
      </c>
      <c r="O94" s="390" t="b">
        <f t="shared" si="15"/>
        <v>0</v>
      </c>
      <c r="P94" s="391">
        <f t="shared" si="16"/>
        <v>1</v>
      </c>
    </row>
    <row r="95" spans="1:16">
      <c r="A95" s="154">
        <v>86</v>
      </c>
      <c r="B95" s="7"/>
      <c r="C95" s="7"/>
      <c r="D95" s="7"/>
      <c r="E95" s="229"/>
      <c r="F95" s="228"/>
      <c r="G95" s="228"/>
      <c r="H95" s="228"/>
      <c r="I95" s="19" t="str">
        <f t="shared" si="9"/>
        <v/>
      </c>
      <c r="J95" s="19" t="str">
        <f t="shared" si="10"/>
        <v/>
      </c>
      <c r="K95" s="416" t="str">
        <f t="shared" si="11"/>
        <v/>
      </c>
      <c r="L95" s="69" t="str">
        <f t="shared" si="12"/>
        <v/>
      </c>
      <c r="M95" s="417" t="str">
        <f t="shared" si="13"/>
        <v/>
      </c>
      <c r="N95" s="69" t="str">
        <f t="shared" si="14"/>
        <v/>
      </c>
      <c r="O95" s="390" t="b">
        <f t="shared" si="15"/>
        <v>0</v>
      </c>
      <c r="P95" s="391">
        <f t="shared" si="16"/>
        <v>1</v>
      </c>
    </row>
    <row r="96" spans="1:16">
      <c r="A96" s="154">
        <v>87</v>
      </c>
      <c r="B96" s="7"/>
      <c r="C96" s="7"/>
      <c r="D96" s="7"/>
      <c r="E96" s="229"/>
      <c r="F96" s="228"/>
      <c r="G96" s="228"/>
      <c r="H96" s="228"/>
      <c r="I96" s="19" t="str">
        <f t="shared" si="9"/>
        <v/>
      </c>
      <c r="J96" s="19" t="str">
        <f t="shared" si="10"/>
        <v/>
      </c>
      <c r="K96" s="416" t="str">
        <f t="shared" si="11"/>
        <v/>
      </c>
      <c r="L96" s="69" t="str">
        <f t="shared" si="12"/>
        <v/>
      </c>
      <c r="M96" s="417" t="str">
        <f t="shared" si="13"/>
        <v/>
      </c>
      <c r="N96" s="69" t="str">
        <f t="shared" si="14"/>
        <v/>
      </c>
      <c r="O96" s="390" t="b">
        <f t="shared" si="15"/>
        <v>0</v>
      </c>
      <c r="P96" s="391">
        <f t="shared" si="16"/>
        <v>1</v>
      </c>
    </row>
    <row r="97" spans="1:16">
      <c r="A97" s="154">
        <v>88</v>
      </c>
      <c r="B97" s="7"/>
      <c r="C97" s="7"/>
      <c r="D97" s="7"/>
      <c r="E97" s="229"/>
      <c r="F97" s="228"/>
      <c r="G97" s="228"/>
      <c r="H97" s="228"/>
      <c r="I97" s="19" t="str">
        <f t="shared" si="9"/>
        <v/>
      </c>
      <c r="J97" s="19" t="str">
        <f t="shared" si="10"/>
        <v/>
      </c>
      <c r="K97" s="416" t="str">
        <f t="shared" si="11"/>
        <v/>
      </c>
      <c r="L97" s="69" t="str">
        <f t="shared" si="12"/>
        <v/>
      </c>
      <c r="M97" s="417" t="str">
        <f t="shared" si="13"/>
        <v/>
      </c>
      <c r="N97" s="69" t="str">
        <f t="shared" si="14"/>
        <v/>
      </c>
      <c r="O97" s="390" t="b">
        <f t="shared" si="15"/>
        <v>0</v>
      </c>
      <c r="P97" s="391">
        <f t="shared" si="16"/>
        <v>1</v>
      </c>
    </row>
    <row r="98" spans="1:16">
      <c r="A98" s="154">
        <v>89</v>
      </c>
      <c r="B98" s="7"/>
      <c r="C98" s="7"/>
      <c r="D98" s="7"/>
      <c r="E98" s="229"/>
      <c r="F98" s="228"/>
      <c r="G98" s="228"/>
      <c r="H98" s="228"/>
      <c r="I98" s="19" t="str">
        <f t="shared" si="9"/>
        <v/>
      </c>
      <c r="J98" s="19" t="str">
        <f t="shared" si="10"/>
        <v/>
      </c>
      <c r="K98" s="416" t="str">
        <f t="shared" si="11"/>
        <v/>
      </c>
      <c r="L98" s="69" t="str">
        <f t="shared" si="12"/>
        <v/>
      </c>
      <c r="M98" s="417" t="str">
        <f t="shared" si="13"/>
        <v/>
      </c>
      <c r="N98" s="69" t="str">
        <f t="shared" si="14"/>
        <v/>
      </c>
      <c r="O98" s="390" t="b">
        <f t="shared" si="15"/>
        <v>0</v>
      </c>
      <c r="P98" s="391">
        <f t="shared" si="16"/>
        <v>1</v>
      </c>
    </row>
    <row r="99" spans="1:16">
      <c r="A99" s="154">
        <v>90</v>
      </c>
      <c r="B99" s="7"/>
      <c r="C99" s="7"/>
      <c r="D99" s="7"/>
      <c r="E99" s="229"/>
      <c r="F99" s="228"/>
      <c r="G99" s="228"/>
      <c r="H99" s="228"/>
      <c r="I99" s="19" t="str">
        <f t="shared" si="9"/>
        <v/>
      </c>
      <c r="J99" s="19" t="str">
        <f t="shared" si="10"/>
        <v/>
      </c>
      <c r="K99" s="416" t="str">
        <f t="shared" si="11"/>
        <v/>
      </c>
      <c r="L99" s="69" t="str">
        <f t="shared" si="12"/>
        <v/>
      </c>
      <c r="M99" s="417" t="str">
        <f t="shared" si="13"/>
        <v/>
      </c>
      <c r="N99" s="69" t="str">
        <f t="shared" si="14"/>
        <v/>
      </c>
      <c r="O99" s="390" t="b">
        <f t="shared" si="15"/>
        <v>0</v>
      </c>
      <c r="P99" s="391">
        <f t="shared" si="16"/>
        <v>1</v>
      </c>
    </row>
    <row r="100" spans="1:16">
      <c r="A100" s="154">
        <v>91</v>
      </c>
      <c r="B100" s="7"/>
      <c r="C100" s="7"/>
      <c r="D100" s="7"/>
      <c r="E100" s="229"/>
      <c r="F100" s="228"/>
      <c r="G100" s="228"/>
      <c r="H100" s="228"/>
      <c r="I100" s="19" t="str">
        <f t="shared" si="9"/>
        <v/>
      </c>
      <c r="J100" s="19" t="str">
        <f t="shared" si="10"/>
        <v/>
      </c>
      <c r="K100" s="416" t="str">
        <f t="shared" si="11"/>
        <v/>
      </c>
      <c r="L100" s="69" t="str">
        <f t="shared" si="12"/>
        <v/>
      </c>
      <c r="M100" s="417" t="str">
        <f t="shared" si="13"/>
        <v/>
      </c>
      <c r="N100" s="69" t="str">
        <f t="shared" si="14"/>
        <v/>
      </c>
      <c r="O100" s="390" t="b">
        <f t="shared" si="15"/>
        <v>0</v>
      </c>
      <c r="P100" s="391">
        <f t="shared" si="16"/>
        <v>1</v>
      </c>
    </row>
    <row r="101" spans="1:16">
      <c r="A101" s="154">
        <v>92</v>
      </c>
      <c r="B101" s="7"/>
      <c r="C101" s="7"/>
      <c r="D101" s="7"/>
      <c r="E101" s="229"/>
      <c r="F101" s="228"/>
      <c r="G101" s="228"/>
      <c r="H101" s="228"/>
      <c r="I101" s="19" t="str">
        <f t="shared" si="9"/>
        <v/>
      </c>
      <c r="J101" s="19" t="str">
        <f t="shared" si="10"/>
        <v/>
      </c>
      <c r="K101" s="416" t="str">
        <f t="shared" si="11"/>
        <v/>
      </c>
      <c r="L101" s="69" t="str">
        <f t="shared" si="12"/>
        <v/>
      </c>
      <c r="M101" s="417" t="str">
        <f t="shared" si="13"/>
        <v/>
      </c>
      <c r="N101" s="69" t="str">
        <f t="shared" si="14"/>
        <v/>
      </c>
      <c r="O101" s="390" t="b">
        <f t="shared" si="15"/>
        <v>0</v>
      </c>
      <c r="P101" s="391">
        <f t="shared" si="16"/>
        <v>1</v>
      </c>
    </row>
    <row r="102" spans="1:16">
      <c r="A102" s="154">
        <v>93</v>
      </c>
      <c r="B102" s="7"/>
      <c r="C102" s="7"/>
      <c r="D102" s="7"/>
      <c r="E102" s="229"/>
      <c r="F102" s="228"/>
      <c r="G102" s="228"/>
      <c r="H102" s="228"/>
      <c r="I102" s="19" t="str">
        <f t="shared" si="9"/>
        <v/>
      </c>
      <c r="J102" s="19" t="str">
        <f t="shared" si="10"/>
        <v/>
      </c>
      <c r="K102" s="416" t="str">
        <f t="shared" si="11"/>
        <v/>
      </c>
      <c r="L102" s="69" t="str">
        <f t="shared" si="12"/>
        <v/>
      </c>
      <c r="M102" s="417" t="str">
        <f t="shared" si="13"/>
        <v/>
      </c>
      <c r="N102" s="69" t="str">
        <f t="shared" si="14"/>
        <v/>
      </c>
      <c r="O102" s="390" t="b">
        <f t="shared" si="15"/>
        <v>0</v>
      </c>
      <c r="P102" s="391">
        <f t="shared" si="16"/>
        <v>1</v>
      </c>
    </row>
    <row r="103" spans="1:16">
      <c r="A103" s="154">
        <v>94</v>
      </c>
      <c r="B103" s="7"/>
      <c r="C103" s="7"/>
      <c r="D103" s="7"/>
      <c r="E103" s="229"/>
      <c r="F103" s="228"/>
      <c r="G103" s="228"/>
      <c r="H103" s="228"/>
      <c r="I103" s="19" t="str">
        <f t="shared" si="9"/>
        <v/>
      </c>
      <c r="J103" s="19" t="str">
        <f t="shared" si="10"/>
        <v/>
      </c>
      <c r="K103" s="416" t="str">
        <f t="shared" si="11"/>
        <v/>
      </c>
      <c r="L103" s="69" t="str">
        <f t="shared" si="12"/>
        <v/>
      </c>
      <c r="M103" s="417" t="str">
        <f t="shared" si="13"/>
        <v/>
      </c>
      <c r="N103" s="69" t="str">
        <f t="shared" si="14"/>
        <v/>
      </c>
      <c r="O103" s="390" t="b">
        <f t="shared" si="15"/>
        <v>0</v>
      </c>
      <c r="P103" s="391">
        <f t="shared" si="16"/>
        <v>1</v>
      </c>
    </row>
    <row r="104" spans="1:16">
      <c r="A104" s="154">
        <v>95</v>
      </c>
      <c r="B104" s="7"/>
      <c r="C104" s="7"/>
      <c r="D104" s="7"/>
      <c r="E104" s="229"/>
      <c r="F104" s="228"/>
      <c r="G104" s="228"/>
      <c r="H104" s="228"/>
      <c r="I104" s="19" t="str">
        <f t="shared" si="9"/>
        <v/>
      </c>
      <c r="J104" s="19" t="str">
        <f t="shared" si="10"/>
        <v/>
      </c>
      <c r="K104" s="416" t="str">
        <f t="shared" si="11"/>
        <v/>
      </c>
      <c r="L104" s="69" t="str">
        <f t="shared" si="12"/>
        <v/>
      </c>
      <c r="M104" s="417" t="str">
        <f t="shared" si="13"/>
        <v/>
      </c>
      <c r="N104" s="69" t="str">
        <f t="shared" si="14"/>
        <v/>
      </c>
      <c r="O104" s="390" t="b">
        <f t="shared" si="15"/>
        <v>0</v>
      </c>
      <c r="P104" s="391">
        <f t="shared" si="16"/>
        <v>1</v>
      </c>
    </row>
    <row r="105" spans="1:16">
      <c r="A105" s="154">
        <v>96</v>
      </c>
      <c r="B105" s="7"/>
      <c r="C105" s="7"/>
      <c r="D105" s="7"/>
      <c r="E105" s="229"/>
      <c r="F105" s="228"/>
      <c r="G105" s="228"/>
      <c r="H105" s="228"/>
      <c r="I105" s="19" t="str">
        <f t="shared" si="9"/>
        <v/>
      </c>
      <c r="J105" s="19" t="str">
        <f t="shared" si="10"/>
        <v/>
      </c>
      <c r="K105" s="416" t="str">
        <f t="shared" si="11"/>
        <v/>
      </c>
      <c r="L105" s="69" t="str">
        <f t="shared" si="12"/>
        <v/>
      </c>
      <c r="M105" s="417" t="str">
        <f t="shared" si="13"/>
        <v/>
      </c>
      <c r="N105" s="69" t="str">
        <f t="shared" si="14"/>
        <v/>
      </c>
      <c r="O105" s="390" t="b">
        <f t="shared" si="15"/>
        <v>0</v>
      </c>
      <c r="P105" s="391">
        <f t="shared" si="16"/>
        <v>1</v>
      </c>
    </row>
    <row r="106" spans="1:16">
      <c r="A106" s="154">
        <v>97</v>
      </c>
      <c r="B106" s="7"/>
      <c r="C106" s="7"/>
      <c r="D106" s="7"/>
      <c r="E106" s="229"/>
      <c r="F106" s="228"/>
      <c r="G106" s="228"/>
      <c r="H106" s="228"/>
      <c r="I106" s="19" t="str">
        <f t="shared" si="9"/>
        <v/>
      </c>
      <c r="J106" s="19" t="str">
        <f t="shared" si="10"/>
        <v/>
      </c>
      <c r="K106" s="416" t="str">
        <f t="shared" si="11"/>
        <v/>
      </c>
      <c r="L106" s="69" t="str">
        <f t="shared" si="12"/>
        <v/>
      </c>
      <c r="M106" s="417" t="str">
        <f t="shared" si="13"/>
        <v/>
      </c>
      <c r="N106" s="69" t="str">
        <f t="shared" si="14"/>
        <v/>
      </c>
      <c r="O106" s="390" t="b">
        <f t="shared" si="15"/>
        <v>0</v>
      </c>
      <c r="P106" s="391">
        <f t="shared" si="16"/>
        <v>1</v>
      </c>
    </row>
    <row r="107" spans="1:16">
      <c r="A107" s="154">
        <v>98</v>
      </c>
      <c r="B107" s="7"/>
      <c r="C107" s="7"/>
      <c r="D107" s="7"/>
      <c r="E107" s="229"/>
      <c r="F107" s="228"/>
      <c r="G107" s="228"/>
      <c r="H107" s="228"/>
      <c r="I107" s="19" t="str">
        <f t="shared" si="9"/>
        <v/>
      </c>
      <c r="J107" s="19" t="str">
        <f t="shared" si="10"/>
        <v/>
      </c>
      <c r="K107" s="416" t="str">
        <f t="shared" si="11"/>
        <v/>
      </c>
      <c r="L107" s="69" t="str">
        <f t="shared" si="12"/>
        <v/>
      </c>
      <c r="M107" s="417" t="str">
        <f t="shared" si="13"/>
        <v/>
      </c>
      <c r="N107" s="69" t="str">
        <f t="shared" si="14"/>
        <v/>
      </c>
      <c r="O107" s="390" t="b">
        <f t="shared" si="15"/>
        <v>0</v>
      </c>
      <c r="P107" s="391">
        <f t="shared" si="16"/>
        <v>1</v>
      </c>
    </row>
    <row r="108" spans="1:16">
      <c r="A108" s="154">
        <v>99</v>
      </c>
      <c r="B108" s="7"/>
      <c r="C108" s="7"/>
      <c r="D108" s="7"/>
      <c r="E108" s="229"/>
      <c r="F108" s="228"/>
      <c r="G108" s="228"/>
      <c r="H108" s="228"/>
      <c r="I108" s="19" t="str">
        <f t="shared" si="9"/>
        <v/>
      </c>
      <c r="J108" s="19" t="str">
        <f t="shared" si="10"/>
        <v/>
      </c>
      <c r="K108" s="416" t="str">
        <f t="shared" si="11"/>
        <v/>
      </c>
      <c r="L108" s="69" t="str">
        <f t="shared" si="12"/>
        <v/>
      </c>
      <c r="M108" s="417" t="str">
        <f t="shared" si="13"/>
        <v/>
      </c>
      <c r="N108" s="69" t="str">
        <f t="shared" si="14"/>
        <v/>
      </c>
      <c r="O108" s="390" t="b">
        <f t="shared" si="15"/>
        <v>0</v>
      </c>
      <c r="P108" s="391">
        <f t="shared" si="16"/>
        <v>1</v>
      </c>
    </row>
    <row r="109" spans="1:16">
      <c r="A109" s="154">
        <v>100</v>
      </c>
      <c r="B109" s="155"/>
      <c r="C109" s="155"/>
      <c r="D109" s="155"/>
      <c r="E109" s="156"/>
      <c r="F109" s="157"/>
      <c r="G109" s="155"/>
      <c r="H109" s="156"/>
      <c r="I109" s="19" t="str">
        <f t="shared" si="9"/>
        <v/>
      </c>
      <c r="J109" s="19" t="str">
        <f t="shared" si="10"/>
        <v/>
      </c>
    </row>
    <row r="110" spans="1:16">
      <c r="A110" s="154">
        <v>101</v>
      </c>
      <c r="B110" s="155"/>
      <c r="C110" s="155"/>
      <c r="D110" s="155"/>
      <c r="E110" s="156"/>
      <c r="F110" s="157"/>
      <c r="G110" s="155"/>
      <c r="H110" s="156"/>
      <c r="I110" s="19" t="str">
        <f t="shared" si="9"/>
        <v/>
      </c>
      <c r="J110" s="19" t="str">
        <f t="shared" si="10"/>
        <v/>
      </c>
    </row>
    <row r="111" spans="1:16">
      <c r="A111" s="154">
        <v>102</v>
      </c>
      <c r="B111" s="155"/>
      <c r="C111" s="155"/>
      <c r="D111" s="155"/>
      <c r="E111" s="156"/>
      <c r="F111" s="157"/>
      <c r="G111" s="155"/>
      <c r="H111" s="156"/>
      <c r="I111" s="19" t="str">
        <f t="shared" si="9"/>
        <v/>
      </c>
      <c r="J111" s="19" t="str">
        <f t="shared" si="10"/>
        <v/>
      </c>
    </row>
    <row r="112" spans="1:16">
      <c r="A112" s="154">
        <v>103</v>
      </c>
      <c r="B112" s="155"/>
      <c r="C112" s="155"/>
      <c r="D112" s="155"/>
      <c r="E112" s="156"/>
      <c r="F112" s="157"/>
      <c r="G112" s="155"/>
      <c r="H112" s="156"/>
      <c r="I112" s="19" t="str">
        <f t="shared" si="9"/>
        <v/>
      </c>
      <c r="J112" s="19" t="str">
        <f t="shared" si="10"/>
        <v/>
      </c>
    </row>
    <row r="113" spans="1:10">
      <c r="A113" s="154">
        <v>104</v>
      </c>
      <c r="B113" s="155"/>
      <c r="C113" s="155"/>
      <c r="D113" s="155"/>
      <c r="E113" s="156"/>
      <c r="F113" s="157"/>
      <c r="G113" s="155"/>
      <c r="H113" s="156"/>
      <c r="I113" s="19" t="str">
        <f t="shared" si="9"/>
        <v/>
      </c>
      <c r="J113" s="19" t="str">
        <f t="shared" si="10"/>
        <v/>
      </c>
    </row>
    <row r="114" spans="1:10">
      <c r="A114" s="154">
        <v>105</v>
      </c>
      <c r="B114" s="155"/>
      <c r="C114" s="155"/>
      <c r="D114" s="155"/>
      <c r="E114" s="156"/>
      <c r="F114" s="157"/>
      <c r="G114" s="155"/>
      <c r="H114" s="156"/>
      <c r="I114" s="19" t="str">
        <f t="shared" si="9"/>
        <v/>
      </c>
      <c r="J114" s="19" t="str">
        <f t="shared" si="10"/>
        <v/>
      </c>
    </row>
    <row r="115" spans="1:10">
      <c r="A115" s="154">
        <v>106</v>
      </c>
      <c r="B115" s="155"/>
      <c r="C115" s="155"/>
      <c r="D115" s="155"/>
      <c r="E115" s="156"/>
      <c r="F115" s="157"/>
      <c r="G115" s="155"/>
      <c r="H115" s="156"/>
      <c r="I115" s="19" t="str">
        <f t="shared" si="9"/>
        <v/>
      </c>
      <c r="J115" s="19" t="str">
        <f t="shared" si="10"/>
        <v/>
      </c>
    </row>
    <row r="116" spans="1:10">
      <c r="A116" s="154">
        <v>107</v>
      </c>
      <c r="B116" s="155"/>
      <c r="C116" s="155"/>
      <c r="D116" s="155"/>
      <c r="E116" s="156"/>
      <c r="F116" s="157"/>
      <c r="G116" s="155"/>
      <c r="H116" s="156"/>
      <c r="I116" s="19" t="str">
        <f t="shared" si="9"/>
        <v/>
      </c>
      <c r="J116" s="19" t="str">
        <f t="shared" si="10"/>
        <v/>
      </c>
    </row>
    <row r="117" spans="1:10">
      <c r="A117" s="154">
        <v>108</v>
      </c>
      <c r="B117" s="155"/>
      <c r="C117" s="155"/>
      <c r="D117" s="155"/>
      <c r="E117" s="156"/>
      <c r="F117" s="157"/>
      <c r="G117" s="155"/>
      <c r="H117" s="156"/>
      <c r="I117" s="19" t="str">
        <f t="shared" si="9"/>
        <v/>
      </c>
      <c r="J117" s="19" t="str">
        <f t="shared" si="10"/>
        <v/>
      </c>
    </row>
    <row r="118" spans="1:10">
      <c r="A118" s="154">
        <v>109</v>
      </c>
      <c r="B118" s="155"/>
      <c r="C118" s="155"/>
      <c r="D118" s="155"/>
      <c r="E118" s="156"/>
      <c r="F118" s="157"/>
      <c r="G118" s="155"/>
      <c r="H118" s="156"/>
      <c r="I118" s="19" t="str">
        <f t="shared" si="9"/>
        <v/>
      </c>
      <c r="J118" s="19" t="str">
        <f t="shared" si="10"/>
        <v/>
      </c>
    </row>
    <row r="119" spans="1:10">
      <c r="A119" s="154">
        <v>110</v>
      </c>
      <c r="B119" s="155"/>
      <c r="C119" s="155"/>
      <c r="D119" s="155"/>
      <c r="E119" s="156"/>
      <c r="F119" s="157"/>
      <c r="G119" s="155"/>
      <c r="H119" s="156"/>
      <c r="I119" s="19" t="str">
        <f t="shared" si="9"/>
        <v/>
      </c>
      <c r="J119" s="19" t="str">
        <f t="shared" si="10"/>
        <v/>
      </c>
    </row>
    <row r="120" spans="1:10">
      <c r="A120" s="154">
        <v>111</v>
      </c>
      <c r="B120" s="155"/>
      <c r="C120" s="155"/>
      <c r="D120" s="155"/>
      <c r="E120" s="156"/>
      <c r="F120" s="157"/>
      <c r="G120" s="155"/>
      <c r="H120" s="156"/>
      <c r="I120" s="19" t="str">
        <f t="shared" si="9"/>
        <v/>
      </c>
      <c r="J120" s="19" t="str">
        <f t="shared" si="10"/>
        <v/>
      </c>
    </row>
    <row r="121" spans="1:10">
      <c r="A121" s="154">
        <v>112</v>
      </c>
      <c r="B121" s="155"/>
      <c r="C121" s="155"/>
      <c r="D121" s="155"/>
      <c r="E121" s="156"/>
      <c r="F121" s="157"/>
      <c r="G121" s="155"/>
      <c r="H121" s="156"/>
      <c r="I121" s="19" t="str">
        <f t="shared" si="9"/>
        <v/>
      </c>
      <c r="J121" s="19" t="str">
        <f t="shared" si="10"/>
        <v/>
      </c>
    </row>
    <row r="122" spans="1:10">
      <c r="A122" s="154">
        <v>113</v>
      </c>
      <c r="B122" s="155"/>
      <c r="C122" s="155"/>
      <c r="D122" s="155"/>
      <c r="E122" s="156"/>
      <c r="F122" s="157"/>
      <c r="G122" s="155"/>
      <c r="H122" s="156"/>
      <c r="I122" s="19" t="str">
        <f t="shared" si="9"/>
        <v/>
      </c>
      <c r="J122" s="19" t="str">
        <f t="shared" si="10"/>
        <v/>
      </c>
    </row>
    <row r="123" spans="1:10">
      <c r="A123" s="154">
        <v>114</v>
      </c>
      <c r="B123" s="155"/>
      <c r="C123" s="155"/>
      <c r="D123" s="155"/>
      <c r="E123" s="156"/>
      <c r="F123" s="157"/>
      <c r="G123" s="155"/>
      <c r="H123" s="156"/>
      <c r="I123" s="19" t="str">
        <f t="shared" si="9"/>
        <v/>
      </c>
      <c r="J123" s="19" t="str">
        <f t="shared" si="10"/>
        <v/>
      </c>
    </row>
    <row r="124" spans="1:10">
      <c r="A124" s="154">
        <v>115</v>
      </c>
      <c r="B124" s="155"/>
      <c r="C124" s="155"/>
      <c r="D124" s="155"/>
      <c r="E124" s="156"/>
      <c r="F124" s="157"/>
      <c r="G124" s="155"/>
      <c r="H124" s="156"/>
      <c r="I124" s="19" t="str">
        <f t="shared" si="9"/>
        <v/>
      </c>
      <c r="J124" s="19" t="str">
        <f t="shared" si="10"/>
        <v/>
      </c>
    </row>
    <row r="125" spans="1:10">
      <c r="A125" s="154">
        <v>116</v>
      </c>
      <c r="B125" s="155"/>
      <c r="C125" s="155"/>
      <c r="D125" s="155"/>
      <c r="E125" s="156"/>
      <c r="F125" s="157"/>
      <c r="G125" s="155"/>
      <c r="H125" s="156"/>
      <c r="I125" s="19" t="str">
        <f t="shared" si="9"/>
        <v/>
      </c>
      <c r="J125" s="19" t="str">
        <f t="shared" si="10"/>
        <v/>
      </c>
    </row>
    <row r="126" spans="1:10">
      <c r="A126" s="154">
        <v>117</v>
      </c>
      <c r="B126" s="155"/>
      <c r="C126" s="155"/>
      <c r="D126" s="155"/>
      <c r="E126" s="156"/>
      <c r="F126" s="157"/>
      <c r="G126" s="155"/>
      <c r="H126" s="156"/>
      <c r="I126" s="19" t="str">
        <f t="shared" si="9"/>
        <v/>
      </c>
      <c r="J126" s="19" t="str">
        <f t="shared" si="10"/>
        <v/>
      </c>
    </row>
    <row r="127" spans="1:10">
      <c r="A127" s="154">
        <v>118</v>
      </c>
      <c r="B127" s="155"/>
      <c r="C127" s="155"/>
      <c r="D127" s="155"/>
      <c r="E127" s="156"/>
      <c r="F127" s="157"/>
      <c r="G127" s="155"/>
      <c r="H127" s="156"/>
      <c r="I127" s="19" t="str">
        <f t="shared" si="9"/>
        <v/>
      </c>
      <c r="J127" s="19" t="str">
        <f t="shared" si="10"/>
        <v/>
      </c>
    </row>
    <row r="128" spans="1:10">
      <c r="A128" s="154">
        <v>119</v>
      </c>
      <c r="B128" s="155"/>
      <c r="C128" s="155"/>
      <c r="D128" s="155"/>
      <c r="E128" s="156"/>
      <c r="F128" s="157"/>
      <c r="G128" s="155"/>
      <c r="H128" s="156"/>
      <c r="I128" s="19" t="str">
        <f t="shared" si="9"/>
        <v/>
      </c>
      <c r="J128" s="19" t="str">
        <f t="shared" si="10"/>
        <v/>
      </c>
    </row>
    <row r="129" spans="1:10">
      <c r="A129" s="154">
        <v>120</v>
      </c>
      <c r="B129" s="155"/>
      <c r="C129" s="155"/>
      <c r="D129" s="155"/>
      <c r="E129" s="156"/>
      <c r="F129" s="157"/>
      <c r="G129" s="155"/>
      <c r="H129" s="156"/>
      <c r="I129" s="19" t="str">
        <f t="shared" si="9"/>
        <v/>
      </c>
      <c r="J129" s="19" t="str">
        <f t="shared" si="10"/>
        <v/>
      </c>
    </row>
    <row r="130" spans="1:10">
      <c r="A130" s="154">
        <v>121</v>
      </c>
      <c r="B130" s="155"/>
      <c r="C130" s="155"/>
      <c r="D130" s="155"/>
      <c r="E130" s="156"/>
      <c r="F130" s="157"/>
      <c r="G130" s="155"/>
      <c r="H130" s="156"/>
      <c r="I130" s="19" t="str">
        <f t="shared" si="9"/>
        <v/>
      </c>
      <c r="J130" s="19" t="str">
        <f t="shared" si="10"/>
        <v/>
      </c>
    </row>
    <row r="131" spans="1:10">
      <c r="A131" s="154">
        <v>122</v>
      </c>
      <c r="B131" s="155"/>
      <c r="C131" s="155"/>
      <c r="D131" s="155"/>
      <c r="E131" s="156"/>
      <c r="F131" s="157"/>
      <c r="G131" s="155"/>
      <c r="H131" s="156"/>
      <c r="I131" s="19" t="str">
        <f t="shared" si="9"/>
        <v/>
      </c>
      <c r="J131" s="19" t="str">
        <f t="shared" si="10"/>
        <v/>
      </c>
    </row>
    <row r="132" spans="1:10">
      <c r="A132" s="154">
        <v>123</v>
      </c>
      <c r="B132" s="155"/>
      <c r="C132" s="155"/>
      <c r="D132" s="155"/>
      <c r="E132" s="156"/>
      <c r="F132" s="157"/>
      <c r="G132" s="155"/>
      <c r="H132" s="156"/>
      <c r="I132" s="19" t="str">
        <f t="shared" si="9"/>
        <v/>
      </c>
      <c r="J132" s="19" t="str">
        <f t="shared" si="10"/>
        <v/>
      </c>
    </row>
    <row r="133" spans="1:10">
      <c r="A133" s="154">
        <v>124</v>
      </c>
      <c r="B133" s="155"/>
      <c r="C133" s="155"/>
      <c r="D133" s="155"/>
      <c r="E133" s="156"/>
      <c r="F133" s="157"/>
      <c r="G133" s="155"/>
      <c r="H133" s="156"/>
      <c r="I133" s="19" t="str">
        <f t="shared" si="9"/>
        <v/>
      </c>
      <c r="J133" s="19" t="str">
        <f t="shared" si="10"/>
        <v/>
      </c>
    </row>
    <row r="134" spans="1:10">
      <c r="A134" s="154">
        <v>125</v>
      </c>
      <c r="B134" s="155"/>
      <c r="C134" s="155"/>
      <c r="D134" s="155"/>
      <c r="E134" s="156"/>
      <c r="F134" s="157"/>
      <c r="G134" s="155"/>
      <c r="H134" s="156"/>
      <c r="I134" s="19" t="str">
        <f t="shared" si="9"/>
        <v/>
      </c>
      <c r="J134" s="19" t="str">
        <f t="shared" si="10"/>
        <v/>
      </c>
    </row>
    <row r="135" spans="1:10">
      <c r="A135" s="154">
        <v>126</v>
      </c>
      <c r="B135" s="155"/>
      <c r="C135" s="155"/>
      <c r="D135" s="155"/>
      <c r="E135" s="156"/>
      <c r="F135" s="157"/>
      <c r="G135" s="155"/>
      <c r="H135" s="156"/>
      <c r="I135" s="19" t="str">
        <f t="shared" si="9"/>
        <v/>
      </c>
      <c r="J135" s="19" t="str">
        <f t="shared" si="10"/>
        <v/>
      </c>
    </row>
    <row r="136" spans="1:10">
      <c r="A136" s="154">
        <v>127</v>
      </c>
      <c r="B136" s="155"/>
      <c r="C136" s="155"/>
      <c r="D136" s="155"/>
      <c r="E136" s="156"/>
      <c r="F136" s="157"/>
      <c r="G136" s="155"/>
      <c r="H136" s="156"/>
      <c r="I136" s="19" t="str">
        <f t="shared" si="9"/>
        <v/>
      </c>
      <c r="J136" s="19" t="str">
        <f t="shared" si="10"/>
        <v/>
      </c>
    </row>
    <row r="137" spans="1:10">
      <c r="A137" s="154">
        <v>128</v>
      </c>
      <c r="B137" s="155"/>
      <c r="C137" s="155"/>
      <c r="D137" s="155"/>
      <c r="E137" s="156"/>
      <c r="F137" s="157"/>
      <c r="G137" s="155"/>
      <c r="H137" s="156"/>
      <c r="I137" s="19" t="str">
        <f t="shared" si="9"/>
        <v/>
      </c>
      <c r="J137" s="19" t="str">
        <f t="shared" si="10"/>
        <v/>
      </c>
    </row>
    <row r="138" spans="1:10">
      <c r="A138" s="154">
        <v>129</v>
      </c>
      <c r="B138" s="155"/>
      <c r="C138" s="155"/>
      <c r="D138" s="155"/>
      <c r="E138" s="156"/>
      <c r="F138" s="157"/>
      <c r="G138" s="155"/>
      <c r="H138" s="156"/>
      <c r="I138" s="19" t="str">
        <f t="shared" ref="I138:I201" si="17">IF(OR($B138="",$C138="",$D138="",$E138="",$F138&lt;an_initial,$F138&gt;an_final,$O138=FALSE),"",IF($H138="",CS_STR_RO2*$G138/P138,CS_STR_RO2*$H138))</f>
        <v/>
      </c>
      <c r="J138" s="19" t="str">
        <f t="shared" ref="J138:J201" si="18">IF(OR($B138="",$C138="",$D138="",$E138="",$F138="",$F138&gt;an_final,$O138=FALSE),"",IF($H138="",CS_STR_RO2*$G138/P138,CS_STR_RO2*$H138))</f>
        <v/>
      </c>
    </row>
    <row r="139" spans="1:10">
      <c r="A139" s="154">
        <v>130</v>
      </c>
      <c r="B139" s="155"/>
      <c r="C139" s="155"/>
      <c r="D139" s="155"/>
      <c r="E139" s="156"/>
      <c r="F139" s="157"/>
      <c r="G139" s="155"/>
      <c r="H139" s="156"/>
      <c r="I139" s="19" t="str">
        <f t="shared" si="17"/>
        <v/>
      </c>
      <c r="J139" s="19" t="str">
        <f t="shared" si="18"/>
        <v/>
      </c>
    </row>
    <row r="140" spans="1:10">
      <c r="A140" s="154">
        <v>131</v>
      </c>
      <c r="B140" s="155"/>
      <c r="C140" s="155"/>
      <c r="D140" s="155"/>
      <c r="E140" s="156"/>
      <c r="F140" s="157"/>
      <c r="G140" s="155"/>
      <c r="H140" s="156"/>
      <c r="I140" s="19" t="str">
        <f t="shared" si="17"/>
        <v/>
      </c>
      <c r="J140" s="19" t="str">
        <f t="shared" si="18"/>
        <v/>
      </c>
    </row>
    <row r="141" spans="1:10">
      <c r="A141" s="154">
        <v>132</v>
      </c>
      <c r="B141" s="155"/>
      <c r="C141" s="155"/>
      <c r="D141" s="155"/>
      <c r="E141" s="156"/>
      <c r="F141" s="157"/>
      <c r="G141" s="155"/>
      <c r="H141" s="156"/>
      <c r="I141" s="19" t="str">
        <f t="shared" si="17"/>
        <v/>
      </c>
      <c r="J141" s="19" t="str">
        <f t="shared" si="18"/>
        <v/>
      </c>
    </row>
    <row r="142" spans="1:10">
      <c r="A142" s="154">
        <v>133</v>
      </c>
      <c r="B142" s="155"/>
      <c r="C142" s="155"/>
      <c r="D142" s="155"/>
      <c r="E142" s="156"/>
      <c r="F142" s="157"/>
      <c r="G142" s="155"/>
      <c r="H142" s="156"/>
      <c r="I142" s="19" t="str">
        <f t="shared" si="17"/>
        <v/>
      </c>
      <c r="J142" s="19" t="str">
        <f t="shared" si="18"/>
        <v/>
      </c>
    </row>
    <row r="143" spans="1:10">
      <c r="A143" s="154">
        <v>134</v>
      </c>
      <c r="B143" s="155"/>
      <c r="C143" s="155"/>
      <c r="D143" s="155"/>
      <c r="E143" s="156"/>
      <c r="F143" s="157"/>
      <c r="G143" s="155"/>
      <c r="H143" s="156"/>
      <c r="I143" s="19" t="str">
        <f t="shared" si="17"/>
        <v/>
      </c>
      <c r="J143" s="19" t="str">
        <f t="shared" si="18"/>
        <v/>
      </c>
    </row>
    <row r="144" spans="1:10">
      <c r="A144" s="154">
        <v>135</v>
      </c>
      <c r="B144" s="155"/>
      <c r="C144" s="155"/>
      <c r="D144" s="155"/>
      <c r="E144" s="156"/>
      <c r="F144" s="157"/>
      <c r="G144" s="155"/>
      <c r="H144" s="156"/>
      <c r="I144" s="19" t="str">
        <f t="shared" si="17"/>
        <v/>
      </c>
      <c r="J144" s="19" t="str">
        <f t="shared" si="18"/>
        <v/>
      </c>
    </row>
    <row r="145" spans="1:10">
      <c r="A145" s="154">
        <v>136</v>
      </c>
      <c r="B145" s="155"/>
      <c r="C145" s="155"/>
      <c r="D145" s="155"/>
      <c r="E145" s="156"/>
      <c r="F145" s="157"/>
      <c r="G145" s="155"/>
      <c r="H145" s="156"/>
      <c r="I145" s="19" t="str">
        <f t="shared" si="17"/>
        <v/>
      </c>
      <c r="J145" s="19" t="str">
        <f t="shared" si="18"/>
        <v/>
      </c>
    </row>
    <row r="146" spans="1:10">
      <c r="A146" s="154">
        <v>137</v>
      </c>
      <c r="B146" s="155"/>
      <c r="C146" s="155"/>
      <c r="D146" s="155"/>
      <c r="E146" s="156"/>
      <c r="F146" s="157"/>
      <c r="G146" s="155"/>
      <c r="H146" s="156"/>
      <c r="I146" s="19" t="str">
        <f t="shared" si="17"/>
        <v/>
      </c>
      <c r="J146" s="19" t="str">
        <f t="shared" si="18"/>
        <v/>
      </c>
    </row>
    <row r="147" spans="1:10">
      <c r="A147" s="154">
        <v>138</v>
      </c>
      <c r="B147" s="155"/>
      <c r="C147" s="155"/>
      <c r="D147" s="155"/>
      <c r="E147" s="156"/>
      <c r="F147" s="157"/>
      <c r="G147" s="155"/>
      <c r="H147" s="156"/>
      <c r="I147" s="19" t="str">
        <f t="shared" si="17"/>
        <v/>
      </c>
      <c r="J147" s="19" t="str">
        <f t="shared" si="18"/>
        <v/>
      </c>
    </row>
    <row r="148" spans="1:10">
      <c r="A148" s="154">
        <v>139</v>
      </c>
      <c r="B148" s="155"/>
      <c r="C148" s="155"/>
      <c r="D148" s="155"/>
      <c r="E148" s="156"/>
      <c r="F148" s="157"/>
      <c r="G148" s="155"/>
      <c r="H148" s="156"/>
      <c r="I148" s="19" t="str">
        <f t="shared" si="17"/>
        <v/>
      </c>
      <c r="J148" s="19" t="str">
        <f t="shared" si="18"/>
        <v/>
      </c>
    </row>
    <row r="149" spans="1:10">
      <c r="A149" s="154">
        <v>140</v>
      </c>
      <c r="B149" s="155"/>
      <c r="C149" s="155"/>
      <c r="D149" s="155"/>
      <c r="E149" s="156"/>
      <c r="F149" s="157"/>
      <c r="G149" s="155"/>
      <c r="H149" s="156"/>
      <c r="I149" s="19" t="str">
        <f t="shared" si="17"/>
        <v/>
      </c>
      <c r="J149" s="19" t="str">
        <f t="shared" si="18"/>
        <v/>
      </c>
    </row>
    <row r="150" spans="1:10">
      <c r="A150" s="154">
        <v>141</v>
      </c>
      <c r="B150" s="155"/>
      <c r="C150" s="155"/>
      <c r="D150" s="155"/>
      <c r="E150" s="156"/>
      <c r="F150" s="157"/>
      <c r="G150" s="155"/>
      <c r="H150" s="156"/>
      <c r="I150" s="19" t="str">
        <f t="shared" si="17"/>
        <v/>
      </c>
      <c r="J150" s="19" t="str">
        <f t="shared" si="18"/>
        <v/>
      </c>
    </row>
    <row r="151" spans="1:10">
      <c r="A151" s="154">
        <v>142</v>
      </c>
      <c r="B151" s="155"/>
      <c r="C151" s="155"/>
      <c r="D151" s="155"/>
      <c r="E151" s="156"/>
      <c r="F151" s="157"/>
      <c r="G151" s="155"/>
      <c r="H151" s="156"/>
      <c r="I151" s="19" t="str">
        <f t="shared" si="17"/>
        <v/>
      </c>
      <c r="J151" s="19" t="str">
        <f t="shared" si="18"/>
        <v/>
      </c>
    </row>
    <row r="152" spans="1:10">
      <c r="A152" s="154">
        <v>143</v>
      </c>
      <c r="B152" s="155"/>
      <c r="C152" s="155"/>
      <c r="D152" s="155"/>
      <c r="E152" s="156"/>
      <c r="F152" s="157"/>
      <c r="G152" s="155"/>
      <c r="H152" s="156"/>
      <c r="I152" s="19" t="str">
        <f t="shared" si="17"/>
        <v/>
      </c>
      <c r="J152" s="19" t="str">
        <f t="shared" si="18"/>
        <v/>
      </c>
    </row>
    <row r="153" spans="1:10">
      <c r="A153" s="154">
        <v>144</v>
      </c>
      <c r="B153" s="155"/>
      <c r="C153" s="155"/>
      <c r="D153" s="155"/>
      <c r="E153" s="156"/>
      <c r="F153" s="157"/>
      <c r="G153" s="155"/>
      <c r="H153" s="156"/>
      <c r="I153" s="19" t="str">
        <f t="shared" si="17"/>
        <v/>
      </c>
      <c r="J153" s="19" t="str">
        <f t="shared" si="18"/>
        <v/>
      </c>
    </row>
    <row r="154" spans="1:10">
      <c r="A154" s="154">
        <v>145</v>
      </c>
      <c r="B154" s="155"/>
      <c r="C154" s="155"/>
      <c r="D154" s="155"/>
      <c r="E154" s="156"/>
      <c r="F154" s="157"/>
      <c r="G154" s="155"/>
      <c r="H154" s="156"/>
      <c r="I154" s="19" t="str">
        <f t="shared" si="17"/>
        <v/>
      </c>
      <c r="J154" s="19" t="str">
        <f t="shared" si="18"/>
        <v/>
      </c>
    </row>
    <row r="155" spans="1:10">
      <c r="A155" s="154">
        <v>146</v>
      </c>
      <c r="B155" s="155"/>
      <c r="C155" s="155"/>
      <c r="D155" s="155"/>
      <c r="E155" s="156"/>
      <c r="F155" s="157"/>
      <c r="G155" s="155"/>
      <c r="H155" s="156"/>
      <c r="I155" s="19" t="str">
        <f t="shared" si="17"/>
        <v/>
      </c>
      <c r="J155" s="19" t="str">
        <f t="shared" si="18"/>
        <v/>
      </c>
    </row>
    <row r="156" spans="1:10">
      <c r="A156" s="154">
        <v>147</v>
      </c>
      <c r="B156" s="155"/>
      <c r="C156" s="155"/>
      <c r="D156" s="155"/>
      <c r="E156" s="156"/>
      <c r="F156" s="157"/>
      <c r="G156" s="155"/>
      <c r="H156" s="156"/>
      <c r="I156" s="19" t="str">
        <f t="shared" si="17"/>
        <v/>
      </c>
      <c r="J156" s="19" t="str">
        <f t="shared" si="18"/>
        <v/>
      </c>
    </row>
    <row r="157" spans="1:10">
      <c r="A157" s="154">
        <v>148</v>
      </c>
      <c r="B157" s="155"/>
      <c r="C157" s="155"/>
      <c r="D157" s="155"/>
      <c r="E157" s="156"/>
      <c r="F157" s="157"/>
      <c r="G157" s="155"/>
      <c r="H157" s="156"/>
      <c r="I157" s="19" t="str">
        <f t="shared" si="17"/>
        <v/>
      </c>
      <c r="J157" s="19" t="str">
        <f t="shared" si="18"/>
        <v/>
      </c>
    </row>
    <row r="158" spans="1:10">
      <c r="A158" s="154">
        <v>149</v>
      </c>
      <c r="B158" s="155"/>
      <c r="C158" s="155"/>
      <c r="D158" s="155"/>
      <c r="E158" s="156"/>
      <c r="F158" s="157"/>
      <c r="G158" s="155"/>
      <c r="H158" s="156"/>
      <c r="I158" s="19" t="str">
        <f t="shared" si="17"/>
        <v/>
      </c>
      <c r="J158" s="19" t="str">
        <f t="shared" si="18"/>
        <v/>
      </c>
    </row>
    <row r="159" spans="1:10">
      <c r="A159" s="154">
        <v>150</v>
      </c>
      <c r="B159" s="155"/>
      <c r="C159" s="155"/>
      <c r="D159" s="155"/>
      <c r="E159" s="156"/>
      <c r="F159" s="157"/>
      <c r="G159" s="155"/>
      <c r="H159" s="156"/>
      <c r="I159" s="19" t="str">
        <f t="shared" si="17"/>
        <v/>
      </c>
      <c r="J159" s="19" t="str">
        <f t="shared" si="18"/>
        <v/>
      </c>
    </row>
    <row r="160" spans="1:10">
      <c r="A160" s="154">
        <v>151</v>
      </c>
      <c r="B160" s="155"/>
      <c r="C160" s="155"/>
      <c r="D160" s="155"/>
      <c r="E160" s="156"/>
      <c r="F160" s="157"/>
      <c r="G160" s="155"/>
      <c r="H160" s="156"/>
      <c r="I160" s="19" t="str">
        <f t="shared" si="17"/>
        <v/>
      </c>
      <c r="J160" s="19" t="str">
        <f t="shared" si="18"/>
        <v/>
      </c>
    </row>
    <row r="161" spans="1:10">
      <c r="A161" s="154">
        <v>152</v>
      </c>
      <c r="B161" s="155"/>
      <c r="C161" s="155"/>
      <c r="D161" s="155"/>
      <c r="E161" s="156"/>
      <c r="F161" s="157"/>
      <c r="G161" s="155"/>
      <c r="H161" s="156"/>
      <c r="I161" s="19" t="str">
        <f t="shared" si="17"/>
        <v/>
      </c>
      <c r="J161" s="19" t="str">
        <f t="shared" si="18"/>
        <v/>
      </c>
    </row>
    <row r="162" spans="1:10">
      <c r="A162" s="154">
        <v>153</v>
      </c>
      <c r="B162" s="155"/>
      <c r="C162" s="155"/>
      <c r="D162" s="155"/>
      <c r="E162" s="156"/>
      <c r="F162" s="157"/>
      <c r="G162" s="155"/>
      <c r="H162" s="156"/>
      <c r="I162" s="19" t="str">
        <f t="shared" si="17"/>
        <v/>
      </c>
      <c r="J162" s="19" t="str">
        <f t="shared" si="18"/>
        <v/>
      </c>
    </row>
    <row r="163" spans="1:10">
      <c r="A163" s="154">
        <v>154</v>
      </c>
      <c r="B163" s="155"/>
      <c r="C163" s="155"/>
      <c r="D163" s="155"/>
      <c r="E163" s="156"/>
      <c r="F163" s="157"/>
      <c r="G163" s="155"/>
      <c r="H163" s="156"/>
      <c r="I163" s="19" t="str">
        <f t="shared" si="17"/>
        <v/>
      </c>
      <c r="J163" s="19" t="str">
        <f t="shared" si="18"/>
        <v/>
      </c>
    </row>
    <row r="164" spans="1:10">
      <c r="A164" s="154">
        <v>155</v>
      </c>
      <c r="B164" s="155"/>
      <c r="C164" s="155"/>
      <c r="D164" s="155"/>
      <c r="E164" s="156"/>
      <c r="F164" s="157"/>
      <c r="G164" s="155"/>
      <c r="H164" s="156"/>
      <c r="I164" s="19" t="str">
        <f t="shared" si="17"/>
        <v/>
      </c>
      <c r="J164" s="19" t="str">
        <f t="shared" si="18"/>
        <v/>
      </c>
    </row>
    <row r="165" spans="1:10">
      <c r="A165" s="154">
        <v>156</v>
      </c>
      <c r="B165" s="155"/>
      <c r="C165" s="155"/>
      <c r="D165" s="155"/>
      <c r="E165" s="156"/>
      <c r="F165" s="157"/>
      <c r="G165" s="155"/>
      <c r="H165" s="156"/>
      <c r="I165" s="19" t="str">
        <f t="shared" si="17"/>
        <v/>
      </c>
      <c r="J165" s="19" t="str">
        <f t="shared" si="18"/>
        <v/>
      </c>
    </row>
    <row r="166" spans="1:10">
      <c r="A166" s="154">
        <v>157</v>
      </c>
      <c r="B166" s="155"/>
      <c r="C166" s="155"/>
      <c r="D166" s="155"/>
      <c r="E166" s="156"/>
      <c r="F166" s="157"/>
      <c r="G166" s="155"/>
      <c r="H166" s="156"/>
      <c r="I166" s="19" t="str">
        <f t="shared" si="17"/>
        <v/>
      </c>
      <c r="J166" s="19" t="str">
        <f t="shared" si="18"/>
        <v/>
      </c>
    </row>
    <row r="167" spans="1:10">
      <c r="A167" s="154">
        <v>158</v>
      </c>
      <c r="B167" s="155"/>
      <c r="C167" s="155"/>
      <c r="D167" s="155"/>
      <c r="E167" s="156"/>
      <c r="F167" s="157"/>
      <c r="G167" s="155"/>
      <c r="H167" s="156"/>
      <c r="I167" s="19" t="str">
        <f t="shared" si="17"/>
        <v/>
      </c>
      <c r="J167" s="19" t="str">
        <f t="shared" si="18"/>
        <v/>
      </c>
    </row>
    <row r="168" spans="1:10">
      <c r="A168" s="154">
        <v>159</v>
      </c>
      <c r="B168" s="155"/>
      <c r="C168" s="155"/>
      <c r="D168" s="155"/>
      <c r="E168" s="156"/>
      <c r="F168" s="157"/>
      <c r="G168" s="155"/>
      <c r="H168" s="156"/>
      <c r="I168" s="19" t="str">
        <f t="shared" si="17"/>
        <v/>
      </c>
      <c r="J168" s="19" t="str">
        <f t="shared" si="18"/>
        <v/>
      </c>
    </row>
    <row r="169" spans="1:10">
      <c r="A169" s="154">
        <v>160</v>
      </c>
      <c r="B169" s="155"/>
      <c r="C169" s="155"/>
      <c r="D169" s="155"/>
      <c r="E169" s="156"/>
      <c r="F169" s="157"/>
      <c r="G169" s="155"/>
      <c r="H169" s="156"/>
      <c r="I169" s="19" t="str">
        <f t="shared" si="17"/>
        <v/>
      </c>
      <c r="J169" s="19" t="str">
        <f t="shared" si="18"/>
        <v/>
      </c>
    </row>
    <row r="170" spans="1:10">
      <c r="A170" s="154">
        <v>161</v>
      </c>
      <c r="B170" s="155"/>
      <c r="C170" s="155"/>
      <c r="D170" s="155"/>
      <c r="E170" s="156"/>
      <c r="F170" s="157"/>
      <c r="G170" s="155"/>
      <c r="H170" s="156"/>
      <c r="I170" s="19" t="str">
        <f t="shared" si="17"/>
        <v/>
      </c>
      <c r="J170" s="19" t="str">
        <f t="shared" si="18"/>
        <v/>
      </c>
    </row>
    <row r="171" spans="1:10">
      <c r="A171" s="154">
        <v>162</v>
      </c>
      <c r="B171" s="155"/>
      <c r="C171" s="155"/>
      <c r="D171" s="155"/>
      <c r="E171" s="156"/>
      <c r="F171" s="157"/>
      <c r="G171" s="155"/>
      <c r="H171" s="156"/>
      <c r="I171" s="19" t="str">
        <f t="shared" si="17"/>
        <v/>
      </c>
      <c r="J171" s="19" t="str">
        <f t="shared" si="18"/>
        <v/>
      </c>
    </row>
    <row r="172" spans="1:10">
      <c r="A172" s="154">
        <v>163</v>
      </c>
      <c r="B172" s="155"/>
      <c r="C172" s="155"/>
      <c r="D172" s="155"/>
      <c r="E172" s="156"/>
      <c r="F172" s="157"/>
      <c r="G172" s="155"/>
      <c r="H172" s="156"/>
      <c r="I172" s="19" t="str">
        <f t="shared" si="17"/>
        <v/>
      </c>
      <c r="J172" s="19" t="str">
        <f t="shared" si="18"/>
        <v/>
      </c>
    </row>
    <row r="173" spans="1:10">
      <c r="A173" s="154">
        <v>164</v>
      </c>
      <c r="B173" s="155"/>
      <c r="C173" s="155"/>
      <c r="D173" s="155"/>
      <c r="E173" s="156"/>
      <c r="F173" s="157"/>
      <c r="G173" s="155"/>
      <c r="H173" s="156"/>
      <c r="I173" s="19" t="str">
        <f t="shared" si="17"/>
        <v/>
      </c>
      <c r="J173" s="19" t="str">
        <f t="shared" si="18"/>
        <v/>
      </c>
    </row>
    <row r="174" spans="1:10">
      <c r="A174" s="154">
        <v>165</v>
      </c>
      <c r="B174" s="155"/>
      <c r="C174" s="155"/>
      <c r="D174" s="155"/>
      <c r="E174" s="156"/>
      <c r="F174" s="157"/>
      <c r="G174" s="155"/>
      <c r="H174" s="156"/>
      <c r="I174" s="19" t="str">
        <f t="shared" si="17"/>
        <v/>
      </c>
      <c r="J174" s="19" t="str">
        <f t="shared" si="18"/>
        <v/>
      </c>
    </row>
    <row r="175" spans="1:10">
      <c r="A175" s="154">
        <v>166</v>
      </c>
      <c r="B175" s="155"/>
      <c r="C175" s="155"/>
      <c r="D175" s="155"/>
      <c r="E175" s="156"/>
      <c r="F175" s="157"/>
      <c r="G175" s="155"/>
      <c r="H175" s="156"/>
      <c r="I175" s="19" t="str">
        <f t="shared" si="17"/>
        <v/>
      </c>
      <c r="J175" s="19" t="str">
        <f t="shared" si="18"/>
        <v/>
      </c>
    </row>
    <row r="176" spans="1:10">
      <c r="A176" s="154">
        <v>167</v>
      </c>
      <c r="B176" s="155"/>
      <c r="C176" s="155"/>
      <c r="D176" s="155"/>
      <c r="E176" s="156"/>
      <c r="F176" s="157"/>
      <c r="G176" s="155"/>
      <c r="H176" s="156"/>
      <c r="I176" s="19" t="str">
        <f t="shared" si="17"/>
        <v/>
      </c>
      <c r="J176" s="19" t="str">
        <f t="shared" si="18"/>
        <v/>
      </c>
    </row>
    <row r="177" spans="1:10">
      <c r="A177" s="154">
        <v>168</v>
      </c>
      <c r="B177" s="155"/>
      <c r="C177" s="155"/>
      <c r="D177" s="155"/>
      <c r="E177" s="156"/>
      <c r="F177" s="157"/>
      <c r="G177" s="155"/>
      <c r="H177" s="156"/>
      <c r="I177" s="19" t="str">
        <f t="shared" si="17"/>
        <v/>
      </c>
      <c r="J177" s="19" t="str">
        <f t="shared" si="18"/>
        <v/>
      </c>
    </row>
    <row r="178" spans="1:10">
      <c r="A178" s="154">
        <v>169</v>
      </c>
      <c r="B178" s="155"/>
      <c r="C178" s="155"/>
      <c r="D178" s="155"/>
      <c r="E178" s="156"/>
      <c r="F178" s="157"/>
      <c r="G178" s="155"/>
      <c r="H178" s="156"/>
      <c r="I178" s="19" t="str">
        <f t="shared" si="17"/>
        <v/>
      </c>
      <c r="J178" s="19" t="str">
        <f t="shared" si="18"/>
        <v/>
      </c>
    </row>
    <row r="179" spans="1:10">
      <c r="A179" s="154">
        <v>170</v>
      </c>
      <c r="B179" s="155"/>
      <c r="C179" s="155"/>
      <c r="D179" s="155"/>
      <c r="E179" s="156"/>
      <c r="F179" s="157"/>
      <c r="G179" s="155"/>
      <c r="H179" s="156"/>
      <c r="I179" s="19" t="str">
        <f t="shared" si="17"/>
        <v/>
      </c>
      <c r="J179" s="19" t="str">
        <f t="shared" si="18"/>
        <v/>
      </c>
    </row>
    <row r="180" spans="1:10">
      <c r="A180" s="154">
        <v>171</v>
      </c>
      <c r="B180" s="155"/>
      <c r="C180" s="155"/>
      <c r="D180" s="155"/>
      <c r="E180" s="156"/>
      <c r="F180" s="157"/>
      <c r="G180" s="155"/>
      <c r="H180" s="156"/>
      <c r="I180" s="19" t="str">
        <f t="shared" si="17"/>
        <v/>
      </c>
      <c r="J180" s="19" t="str">
        <f t="shared" si="18"/>
        <v/>
      </c>
    </row>
    <row r="181" spans="1:10">
      <c r="A181" s="154">
        <v>172</v>
      </c>
      <c r="B181" s="155"/>
      <c r="C181" s="155"/>
      <c r="D181" s="155"/>
      <c r="E181" s="156"/>
      <c r="F181" s="157"/>
      <c r="G181" s="155"/>
      <c r="H181" s="156"/>
      <c r="I181" s="19" t="str">
        <f t="shared" si="17"/>
        <v/>
      </c>
      <c r="J181" s="19" t="str">
        <f t="shared" si="18"/>
        <v/>
      </c>
    </row>
    <row r="182" spans="1:10">
      <c r="A182" s="154">
        <v>173</v>
      </c>
      <c r="B182" s="155"/>
      <c r="C182" s="155"/>
      <c r="D182" s="155"/>
      <c r="E182" s="156"/>
      <c r="F182" s="157"/>
      <c r="G182" s="155"/>
      <c r="H182" s="156"/>
      <c r="I182" s="19" t="str">
        <f t="shared" si="17"/>
        <v/>
      </c>
      <c r="J182" s="19" t="str">
        <f t="shared" si="18"/>
        <v/>
      </c>
    </row>
    <row r="183" spans="1:10">
      <c r="A183" s="154">
        <v>174</v>
      </c>
      <c r="B183" s="155"/>
      <c r="C183" s="155"/>
      <c r="D183" s="155"/>
      <c r="E183" s="156"/>
      <c r="F183" s="157"/>
      <c r="G183" s="155"/>
      <c r="H183" s="156"/>
      <c r="I183" s="19" t="str">
        <f t="shared" si="17"/>
        <v/>
      </c>
      <c r="J183" s="19" t="str">
        <f t="shared" si="18"/>
        <v/>
      </c>
    </row>
    <row r="184" spans="1:10">
      <c r="A184" s="154">
        <v>175</v>
      </c>
      <c r="B184" s="155"/>
      <c r="C184" s="155"/>
      <c r="D184" s="155"/>
      <c r="E184" s="156"/>
      <c r="F184" s="157"/>
      <c r="G184" s="155"/>
      <c r="H184" s="156"/>
      <c r="I184" s="19" t="str">
        <f t="shared" si="17"/>
        <v/>
      </c>
      <c r="J184" s="19" t="str">
        <f t="shared" si="18"/>
        <v/>
      </c>
    </row>
    <row r="185" spans="1:10">
      <c r="A185" s="154">
        <v>176</v>
      </c>
      <c r="B185" s="155"/>
      <c r="C185" s="155"/>
      <c r="D185" s="155"/>
      <c r="E185" s="156"/>
      <c r="F185" s="157"/>
      <c r="G185" s="155"/>
      <c r="H185" s="156"/>
      <c r="I185" s="19" t="str">
        <f t="shared" si="17"/>
        <v/>
      </c>
      <c r="J185" s="19" t="str">
        <f t="shared" si="18"/>
        <v/>
      </c>
    </row>
    <row r="186" spans="1:10">
      <c r="A186" s="154">
        <v>177</v>
      </c>
      <c r="B186" s="155"/>
      <c r="C186" s="155"/>
      <c r="D186" s="155"/>
      <c r="E186" s="156"/>
      <c r="F186" s="157"/>
      <c r="G186" s="155"/>
      <c r="H186" s="156"/>
      <c r="I186" s="19" t="str">
        <f t="shared" si="17"/>
        <v/>
      </c>
      <c r="J186" s="19" t="str">
        <f t="shared" si="18"/>
        <v/>
      </c>
    </row>
    <row r="187" spans="1:10">
      <c r="A187" s="154">
        <v>178</v>
      </c>
      <c r="B187" s="155"/>
      <c r="C187" s="155"/>
      <c r="D187" s="155"/>
      <c r="E187" s="156"/>
      <c r="F187" s="157"/>
      <c r="G187" s="155"/>
      <c r="H187" s="156"/>
      <c r="I187" s="19" t="str">
        <f t="shared" si="17"/>
        <v/>
      </c>
      <c r="J187" s="19" t="str">
        <f t="shared" si="18"/>
        <v/>
      </c>
    </row>
    <row r="188" spans="1:10">
      <c r="A188" s="154">
        <v>179</v>
      </c>
      <c r="B188" s="155"/>
      <c r="C188" s="155"/>
      <c r="D188" s="155"/>
      <c r="E188" s="156"/>
      <c r="F188" s="157"/>
      <c r="G188" s="155"/>
      <c r="H188" s="156"/>
      <c r="I188" s="19" t="str">
        <f t="shared" si="17"/>
        <v/>
      </c>
      <c r="J188" s="19" t="str">
        <f t="shared" si="18"/>
        <v/>
      </c>
    </row>
    <row r="189" spans="1:10">
      <c r="A189" s="154">
        <v>180</v>
      </c>
      <c r="B189" s="155"/>
      <c r="C189" s="155"/>
      <c r="D189" s="155"/>
      <c r="E189" s="156"/>
      <c r="F189" s="157"/>
      <c r="G189" s="155"/>
      <c r="H189" s="156"/>
      <c r="I189" s="19" t="str">
        <f t="shared" si="17"/>
        <v/>
      </c>
      <c r="J189" s="19" t="str">
        <f t="shared" si="18"/>
        <v/>
      </c>
    </row>
    <row r="190" spans="1:10">
      <c r="A190" s="154">
        <v>181</v>
      </c>
      <c r="B190" s="155"/>
      <c r="C190" s="155"/>
      <c r="D190" s="155"/>
      <c r="E190" s="156"/>
      <c r="F190" s="157"/>
      <c r="G190" s="155"/>
      <c r="H190" s="156"/>
      <c r="I190" s="19" t="str">
        <f t="shared" si="17"/>
        <v/>
      </c>
      <c r="J190" s="19" t="str">
        <f t="shared" si="18"/>
        <v/>
      </c>
    </row>
    <row r="191" spans="1:10">
      <c r="A191" s="154">
        <v>182</v>
      </c>
      <c r="B191" s="155"/>
      <c r="C191" s="155"/>
      <c r="D191" s="155"/>
      <c r="E191" s="156"/>
      <c r="F191" s="157"/>
      <c r="G191" s="155"/>
      <c r="H191" s="156"/>
      <c r="I191" s="19" t="str">
        <f t="shared" si="17"/>
        <v/>
      </c>
      <c r="J191" s="19" t="str">
        <f t="shared" si="18"/>
        <v/>
      </c>
    </row>
    <row r="192" spans="1:10">
      <c r="A192" s="154">
        <v>183</v>
      </c>
      <c r="B192" s="155"/>
      <c r="C192" s="155"/>
      <c r="D192" s="155"/>
      <c r="E192" s="156"/>
      <c r="F192" s="157"/>
      <c r="G192" s="155"/>
      <c r="H192" s="156"/>
      <c r="I192" s="19" t="str">
        <f t="shared" si="17"/>
        <v/>
      </c>
      <c r="J192" s="19" t="str">
        <f t="shared" si="18"/>
        <v/>
      </c>
    </row>
    <row r="193" spans="1:10">
      <c r="A193" s="154">
        <v>184</v>
      </c>
      <c r="B193" s="155"/>
      <c r="C193" s="155"/>
      <c r="D193" s="155"/>
      <c r="E193" s="156"/>
      <c r="F193" s="157"/>
      <c r="G193" s="155"/>
      <c r="H193" s="156"/>
      <c r="I193" s="19" t="str">
        <f t="shared" si="17"/>
        <v/>
      </c>
      <c r="J193" s="19" t="str">
        <f t="shared" si="18"/>
        <v/>
      </c>
    </row>
    <row r="194" spans="1:10">
      <c r="A194" s="154">
        <v>185</v>
      </c>
      <c r="B194" s="155"/>
      <c r="C194" s="155"/>
      <c r="D194" s="155"/>
      <c r="E194" s="156"/>
      <c r="F194" s="157"/>
      <c r="G194" s="155"/>
      <c r="H194" s="156"/>
      <c r="I194" s="19" t="str">
        <f t="shared" si="17"/>
        <v/>
      </c>
      <c r="J194" s="19" t="str">
        <f t="shared" si="18"/>
        <v/>
      </c>
    </row>
    <row r="195" spans="1:10">
      <c r="A195" s="154">
        <v>186</v>
      </c>
      <c r="B195" s="155"/>
      <c r="C195" s="155"/>
      <c r="D195" s="155"/>
      <c r="E195" s="156"/>
      <c r="F195" s="157"/>
      <c r="G195" s="155"/>
      <c r="H195" s="156"/>
      <c r="I195" s="19" t="str">
        <f t="shared" si="17"/>
        <v/>
      </c>
      <c r="J195" s="19" t="str">
        <f t="shared" si="18"/>
        <v/>
      </c>
    </row>
    <row r="196" spans="1:10">
      <c r="A196" s="154">
        <v>187</v>
      </c>
      <c r="B196" s="155"/>
      <c r="C196" s="155"/>
      <c r="D196" s="155"/>
      <c r="E196" s="156"/>
      <c r="F196" s="157"/>
      <c r="G196" s="155"/>
      <c r="H196" s="156"/>
      <c r="I196" s="19" t="str">
        <f t="shared" si="17"/>
        <v/>
      </c>
      <c r="J196" s="19" t="str">
        <f t="shared" si="18"/>
        <v/>
      </c>
    </row>
    <row r="197" spans="1:10">
      <c r="A197" s="154">
        <v>188</v>
      </c>
      <c r="B197" s="155"/>
      <c r="C197" s="155"/>
      <c r="D197" s="155"/>
      <c r="E197" s="156"/>
      <c r="F197" s="157"/>
      <c r="G197" s="155"/>
      <c r="H197" s="156"/>
      <c r="I197" s="19" t="str">
        <f t="shared" si="17"/>
        <v/>
      </c>
      <c r="J197" s="19" t="str">
        <f t="shared" si="18"/>
        <v/>
      </c>
    </row>
    <row r="198" spans="1:10">
      <c r="A198" s="154">
        <v>189</v>
      </c>
      <c r="B198" s="155"/>
      <c r="C198" s="155"/>
      <c r="D198" s="155"/>
      <c r="E198" s="156"/>
      <c r="F198" s="157"/>
      <c r="G198" s="155"/>
      <c r="H198" s="156"/>
      <c r="I198" s="19" t="str">
        <f t="shared" si="17"/>
        <v/>
      </c>
      <c r="J198" s="19" t="str">
        <f t="shared" si="18"/>
        <v/>
      </c>
    </row>
    <row r="199" spans="1:10">
      <c r="A199" s="154">
        <v>190</v>
      </c>
      <c r="B199" s="155"/>
      <c r="C199" s="155"/>
      <c r="D199" s="155"/>
      <c r="E199" s="156"/>
      <c r="F199" s="157"/>
      <c r="G199" s="155"/>
      <c r="H199" s="156"/>
      <c r="I199" s="19" t="str">
        <f t="shared" si="17"/>
        <v/>
      </c>
      <c r="J199" s="19" t="str">
        <f t="shared" si="18"/>
        <v/>
      </c>
    </row>
    <row r="200" spans="1:10">
      <c r="A200" s="154">
        <v>191</v>
      </c>
      <c r="B200" s="155"/>
      <c r="C200" s="155"/>
      <c r="D200" s="155"/>
      <c r="E200" s="156"/>
      <c r="F200" s="157"/>
      <c r="G200" s="155"/>
      <c r="H200" s="156"/>
      <c r="I200" s="19" t="str">
        <f t="shared" si="17"/>
        <v/>
      </c>
      <c r="J200" s="19" t="str">
        <f t="shared" si="18"/>
        <v/>
      </c>
    </row>
    <row r="201" spans="1:10">
      <c r="A201" s="154">
        <v>192</v>
      </c>
      <c r="B201" s="155"/>
      <c r="C201" s="155"/>
      <c r="D201" s="155"/>
      <c r="E201" s="156"/>
      <c r="F201" s="157"/>
      <c r="G201" s="155"/>
      <c r="H201" s="156"/>
      <c r="I201" s="19" t="str">
        <f t="shared" si="17"/>
        <v/>
      </c>
      <c r="J201" s="19" t="str">
        <f t="shared" si="18"/>
        <v/>
      </c>
    </row>
    <row r="202" spans="1:10">
      <c r="A202" s="154">
        <v>193</v>
      </c>
      <c r="B202" s="155"/>
      <c r="C202" s="155"/>
      <c r="D202" s="155"/>
      <c r="E202" s="156"/>
      <c r="F202" s="157"/>
      <c r="G202" s="155"/>
      <c r="H202" s="156"/>
      <c r="I202" s="19" t="str">
        <f t="shared" ref="I202:I259" si="19">IF(OR($B202="",$C202="",$D202="",$E202="",$F202&lt;an_initial,$F202&gt;an_final,$O202=FALSE),"",IF($H202="",CS_STR_RO2*$G202/P202,CS_STR_RO2*$H202))</f>
        <v/>
      </c>
      <c r="J202" s="19" t="str">
        <f t="shared" ref="J202:J259" si="20">IF(OR($B202="",$C202="",$D202="",$E202="",$F202="",$F202&gt;an_final,$O202=FALSE),"",IF($H202="",CS_STR_RO2*$G202/P202,CS_STR_RO2*$H202))</f>
        <v/>
      </c>
    </row>
    <row r="203" spans="1:10">
      <c r="A203" s="154">
        <v>194</v>
      </c>
      <c r="B203" s="155"/>
      <c r="C203" s="155"/>
      <c r="D203" s="155"/>
      <c r="E203" s="156"/>
      <c r="F203" s="157"/>
      <c r="G203" s="155"/>
      <c r="H203" s="156"/>
      <c r="I203" s="19" t="str">
        <f t="shared" si="19"/>
        <v/>
      </c>
      <c r="J203" s="19" t="str">
        <f t="shared" si="20"/>
        <v/>
      </c>
    </row>
    <row r="204" spans="1:10">
      <c r="A204" s="154">
        <v>195</v>
      </c>
      <c r="B204" s="155"/>
      <c r="C204" s="155"/>
      <c r="D204" s="155"/>
      <c r="E204" s="156"/>
      <c r="F204" s="157"/>
      <c r="G204" s="155"/>
      <c r="H204" s="156"/>
      <c r="I204" s="19" t="str">
        <f t="shared" si="19"/>
        <v/>
      </c>
      <c r="J204" s="19" t="str">
        <f t="shared" si="20"/>
        <v/>
      </c>
    </row>
    <row r="205" spans="1:10">
      <c r="A205" s="154">
        <v>196</v>
      </c>
      <c r="B205" s="155"/>
      <c r="C205" s="155"/>
      <c r="D205" s="155"/>
      <c r="E205" s="156"/>
      <c r="F205" s="157"/>
      <c r="G205" s="155"/>
      <c r="H205" s="156"/>
      <c r="I205" s="19" t="str">
        <f t="shared" si="19"/>
        <v/>
      </c>
      <c r="J205" s="19" t="str">
        <f t="shared" si="20"/>
        <v/>
      </c>
    </row>
    <row r="206" spans="1:10">
      <c r="A206" s="154">
        <v>197</v>
      </c>
      <c r="B206" s="155"/>
      <c r="C206" s="155"/>
      <c r="D206" s="155"/>
      <c r="E206" s="156"/>
      <c r="F206" s="157"/>
      <c r="G206" s="155"/>
      <c r="H206" s="156"/>
      <c r="I206" s="19" t="str">
        <f t="shared" si="19"/>
        <v/>
      </c>
      <c r="J206" s="19" t="str">
        <f t="shared" si="20"/>
        <v/>
      </c>
    </row>
    <row r="207" spans="1:10">
      <c r="A207" s="154">
        <v>198</v>
      </c>
      <c r="B207" s="155"/>
      <c r="C207" s="155"/>
      <c r="D207" s="155"/>
      <c r="E207" s="156"/>
      <c r="F207" s="157"/>
      <c r="G207" s="155"/>
      <c r="H207" s="156"/>
      <c r="I207" s="19" t="str">
        <f t="shared" si="19"/>
        <v/>
      </c>
      <c r="J207" s="19" t="str">
        <f t="shared" si="20"/>
        <v/>
      </c>
    </row>
    <row r="208" spans="1:10">
      <c r="A208" s="154">
        <v>199</v>
      </c>
      <c r="B208" s="155"/>
      <c r="C208" s="155"/>
      <c r="D208" s="155"/>
      <c r="E208" s="156"/>
      <c r="F208" s="157"/>
      <c r="G208" s="155"/>
      <c r="H208" s="156"/>
      <c r="I208" s="19" t="str">
        <f t="shared" si="19"/>
        <v/>
      </c>
      <c r="J208" s="19" t="str">
        <f t="shared" si="20"/>
        <v/>
      </c>
    </row>
    <row r="209" spans="1:10">
      <c r="A209" s="154">
        <v>200</v>
      </c>
      <c r="B209" s="155"/>
      <c r="C209" s="155"/>
      <c r="D209" s="155"/>
      <c r="E209" s="156"/>
      <c r="F209" s="157"/>
      <c r="G209" s="155"/>
      <c r="H209" s="156"/>
      <c r="I209" s="19" t="str">
        <f t="shared" si="19"/>
        <v/>
      </c>
      <c r="J209" s="19" t="str">
        <f t="shared" si="20"/>
        <v/>
      </c>
    </row>
    <row r="210" spans="1:10">
      <c r="A210" s="154">
        <v>201</v>
      </c>
      <c r="B210" s="155"/>
      <c r="C210" s="155"/>
      <c r="D210" s="155"/>
      <c r="E210" s="156"/>
      <c r="F210" s="157"/>
      <c r="G210" s="155"/>
      <c r="H210" s="156"/>
      <c r="I210" s="19" t="str">
        <f t="shared" si="19"/>
        <v/>
      </c>
      <c r="J210" s="19" t="str">
        <f t="shared" si="20"/>
        <v/>
      </c>
    </row>
    <row r="211" spans="1:10">
      <c r="A211" s="154">
        <v>202</v>
      </c>
      <c r="B211" s="155"/>
      <c r="C211" s="155"/>
      <c r="D211" s="155"/>
      <c r="E211" s="156"/>
      <c r="F211" s="157"/>
      <c r="G211" s="155"/>
      <c r="H211" s="156"/>
      <c r="I211" s="19" t="str">
        <f t="shared" si="19"/>
        <v/>
      </c>
      <c r="J211" s="19" t="str">
        <f t="shared" si="20"/>
        <v/>
      </c>
    </row>
    <row r="212" spans="1:10">
      <c r="A212" s="154">
        <v>203</v>
      </c>
      <c r="B212" s="155"/>
      <c r="C212" s="155"/>
      <c r="D212" s="155"/>
      <c r="E212" s="156"/>
      <c r="F212" s="157"/>
      <c r="G212" s="155"/>
      <c r="H212" s="156"/>
      <c r="I212" s="19" t="str">
        <f t="shared" si="19"/>
        <v/>
      </c>
      <c r="J212" s="19" t="str">
        <f t="shared" si="20"/>
        <v/>
      </c>
    </row>
    <row r="213" spans="1:10">
      <c r="A213" s="154">
        <v>204</v>
      </c>
      <c r="B213" s="155"/>
      <c r="C213" s="155"/>
      <c r="D213" s="155"/>
      <c r="E213" s="156"/>
      <c r="F213" s="157"/>
      <c r="G213" s="155"/>
      <c r="H213" s="156"/>
      <c r="I213" s="19" t="str">
        <f t="shared" si="19"/>
        <v/>
      </c>
      <c r="J213" s="19" t="str">
        <f t="shared" si="20"/>
        <v/>
      </c>
    </row>
    <row r="214" spans="1:10">
      <c r="A214" s="154">
        <v>205</v>
      </c>
      <c r="B214" s="155"/>
      <c r="C214" s="155"/>
      <c r="D214" s="155"/>
      <c r="E214" s="156"/>
      <c r="F214" s="157"/>
      <c r="G214" s="155"/>
      <c r="H214" s="156"/>
      <c r="I214" s="19" t="str">
        <f t="shared" si="19"/>
        <v/>
      </c>
      <c r="J214" s="19" t="str">
        <f t="shared" si="20"/>
        <v/>
      </c>
    </row>
    <row r="215" spans="1:10">
      <c r="A215" s="154">
        <v>206</v>
      </c>
      <c r="B215" s="155"/>
      <c r="C215" s="155"/>
      <c r="D215" s="155"/>
      <c r="E215" s="156"/>
      <c r="F215" s="157"/>
      <c r="G215" s="155"/>
      <c r="H215" s="156"/>
      <c r="I215" s="19" t="str">
        <f t="shared" si="19"/>
        <v/>
      </c>
      <c r="J215" s="19" t="str">
        <f t="shared" si="20"/>
        <v/>
      </c>
    </row>
    <row r="216" spans="1:10">
      <c r="A216" s="154">
        <v>207</v>
      </c>
      <c r="B216" s="155"/>
      <c r="C216" s="155"/>
      <c r="D216" s="155"/>
      <c r="E216" s="156"/>
      <c r="F216" s="157"/>
      <c r="G216" s="155"/>
      <c r="H216" s="156"/>
      <c r="I216" s="19" t="str">
        <f t="shared" si="19"/>
        <v/>
      </c>
      <c r="J216" s="19" t="str">
        <f t="shared" si="20"/>
        <v/>
      </c>
    </row>
    <row r="217" spans="1:10">
      <c r="A217" s="154">
        <v>208</v>
      </c>
      <c r="B217" s="155"/>
      <c r="C217" s="155"/>
      <c r="D217" s="155"/>
      <c r="E217" s="156"/>
      <c r="F217" s="157"/>
      <c r="G217" s="155"/>
      <c r="H217" s="156"/>
      <c r="I217" s="19" t="str">
        <f t="shared" si="19"/>
        <v/>
      </c>
      <c r="J217" s="19" t="str">
        <f t="shared" si="20"/>
        <v/>
      </c>
    </row>
    <row r="218" spans="1:10">
      <c r="A218" s="154">
        <v>209</v>
      </c>
      <c r="B218" s="155"/>
      <c r="C218" s="155"/>
      <c r="D218" s="155"/>
      <c r="E218" s="156"/>
      <c r="F218" s="157"/>
      <c r="G218" s="155"/>
      <c r="H218" s="156"/>
      <c r="I218" s="19" t="str">
        <f t="shared" si="19"/>
        <v/>
      </c>
      <c r="J218" s="19" t="str">
        <f t="shared" si="20"/>
        <v/>
      </c>
    </row>
    <row r="219" spans="1:10">
      <c r="A219" s="154">
        <v>210</v>
      </c>
      <c r="B219" s="155"/>
      <c r="C219" s="155"/>
      <c r="D219" s="155"/>
      <c r="E219" s="156"/>
      <c r="F219" s="157"/>
      <c r="G219" s="155"/>
      <c r="H219" s="156"/>
      <c r="I219" s="19" t="str">
        <f t="shared" si="19"/>
        <v/>
      </c>
      <c r="J219" s="19" t="str">
        <f t="shared" si="20"/>
        <v/>
      </c>
    </row>
    <row r="220" spans="1:10">
      <c r="A220" s="154">
        <v>211</v>
      </c>
      <c r="B220" s="155"/>
      <c r="C220" s="155"/>
      <c r="D220" s="155"/>
      <c r="E220" s="156"/>
      <c r="F220" s="157"/>
      <c r="G220" s="155"/>
      <c r="H220" s="156"/>
      <c r="I220" s="19" t="str">
        <f t="shared" si="19"/>
        <v/>
      </c>
      <c r="J220" s="19" t="str">
        <f t="shared" si="20"/>
        <v/>
      </c>
    </row>
    <row r="221" spans="1:10">
      <c r="A221" s="154">
        <v>212</v>
      </c>
      <c r="B221" s="155"/>
      <c r="C221" s="155"/>
      <c r="D221" s="155"/>
      <c r="E221" s="156"/>
      <c r="F221" s="157"/>
      <c r="G221" s="155"/>
      <c r="H221" s="156"/>
      <c r="I221" s="19" t="str">
        <f t="shared" si="19"/>
        <v/>
      </c>
      <c r="J221" s="19" t="str">
        <f t="shared" si="20"/>
        <v/>
      </c>
    </row>
    <row r="222" spans="1:10">
      <c r="A222" s="154">
        <v>213</v>
      </c>
      <c r="B222" s="155"/>
      <c r="C222" s="155"/>
      <c r="D222" s="155"/>
      <c r="E222" s="156"/>
      <c r="F222" s="157"/>
      <c r="G222" s="155"/>
      <c r="H222" s="156"/>
      <c r="I222" s="19" t="str">
        <f t="shared" si="19"/>
        <v/>
      </c>
      <c r="J222" s="19" t="str">
        <f t="shared" si="20"/>
        <v/>
      </c>
    </row>
    <row r="223" spans="1:10">
      <c r="A223" s="154">
        <v>214</v>
      </c>
      <c r="B223" s="155"/>
      <c r="C223" s="155"/>
      <c r="D223" s="155"/>
      <c r="E223" s="156"/>
      <c r="F223" s="157"/>
      <c r="G223" s="155"/>
      <c r="H223" s="156"/>
      <c r="I223" s="19" t="str">
        <f t="shared" si="19"/>
        <v/>
      </c>
      <c r="J223" s="19" t="str">
        <f t="shared" si="20"/>
        <v/>
      </c>
    </row>
    <row r="224" spans="1:10">
      <c r="A224" s="154">
        <v>215</v>
      </c>
      <c r="B224" s="155"/>
      <c r="C224" s="155"/>
      <c r="D224" s="155"/>
      <c r="E224" s="156"/>
      <c r="F224" s="157"/>
      <c r="G224" s="155"/>
      <c r="H224" s="156"/>
      <c r="I224" s="19" t="str">
        <f t="shared" si="19"/>
        <v/>
      </c>
      <c r="J224" s="19" t="str">
        <f t="shared" si="20"/>
        <v/>
      </c>
    </row>
    <row r="225" spans="1:10">
      <c r="A225" s="154">
        <v>216</v>
      </c>
      <c r="B225" s="155"/>
      <c r="C225" s="155"/>
      <c r="D225" s="155"/>
      <c r="E225" s="156"/>
      <c r="F225" s="157"/>
      <c r="G225" s="155"/>
      <c r="H225" s="156"/>
      <c r="I225" s="19" t="str">
        <f t="shared" si="19"/>
        <v/>
      </c>
      <c r="J225" s="19" t="str">
        <f t="shared" si="20"/>
        <v/>
      </c>
    </row>
    <row r="226" spans="1:10">
      <c r="A226" s="154">
        <v>217</v>
      </c>
      <c r="B226" s="155"/>
      <c r="C226" s="155"/>
      <c r="D226" s="155"/>
      <c r="E226" s="156"/>
      <c r="F226" s="157"/>
      <c r="G226" s="155"/>
      <c r="H226" s="156"/>
      <c r="I226" s="19" t="str">
        <f t="shared" si="19"/>
        <v/>
      </c>
      <c r="J226" s="19" t="str">
        <f t="shared" si="20"/>
        <v/>
      </c>
    </row>
    <row r="227" spans="1:10">
      <c r="A227" s="154">
        <v>218</v>
      </c>
      <c r="B227" s="155"/>
      <c r="C227" s="155"/>
      <c r="D227" s="155"/>
      <c r="E227" s="156"/>
      <c r="F227" s="157"/>
      <c r="G227" s="155"/>
      <c r="H227" s="156"/>
      <c r="I227" s="19" t="str">
        <f t="shared" si="19"/>
        <v/>
      </c>
      <c r="J227" s="19" t="str">
        <f t="shared" si="20"/>
        <v/>
      </c>
    </row>
    <row r="228" spans="1:10">
      <c r="A228" s="154">
        <v>219</v>
      </c>
      <c r="B228" s="155"/>
      <c r="C228" s="155"/>
      <c r="D228" s="155"/>
      <c r="E228" s="156"/>
      <c r="F228" s="157"/>
      <c r="G228" s="155"/>
      <c r="H228" s="156"/>
      <c r="I228" s="19" t="str">
        <f t="shared" si="19"/>
        <v/>
      </c>
      <c r="J228" s="19" t="str">
        <f t="shared" si="20"/>
        <v/>
      </c>
    </row>
    <row r="229" spans="1:10">
      <c r="A229" s="154">
        <v>220</v>
      </c>
      <c r="B229" s="155"/>
      <c r="C229" s="155"/>
      <c r="D229" s="155"/>
      <c r="E229" s="156"/>
      <c r="F229" s="157"/>
      <c r="G229" s="155"/>
      <c r="H229" s="156"/>
      <c r="I229" s="19" t="str">
        <f t="shared" si="19"/>
        <v/>
      </c>
      <c r="J229" s="19" t="str">
        <f t="shared" si="20"/>
        <v/>
      </c>
    </row>
    <row r="230" spans="1:10">
      <c r="A230" s="154">
        <v>221</v>
      </c>
      <c r="B230" s="155"/>
      <c r="C230" s="155"/>
      <c r="D230" s="155"/>
      <c r="E230" s="156"/>
      <c r="F230" s="157"/>
      <c r="G230" s="155"/>
      <c r="H230" s="156"/>
      <c r="I230" s="19" t="str">
        <f t="shared" si="19"/>
        <v/>
      </c>
      <c r="J230" s="19" t="str">
        <f t="shared" si="20"/>
        <v/>
      </c>
    </row>
    <row r="231" spans="1:10">
      <c r="A231" s="154">
        <v>222</v>
      </c>
      <c r="B231" s="155"/>
      <c r="C231" s="155"/>
      <c r="D231" s="155"/>
      <c r="E231" s="156"/>
      <c r="F231" s="157"/>
      <c r="G231" s="155"/>
      <c r="H231" s="156"/>
      <c r="I231" s="19" t="str">
        <f t="shared" si="19"/>
        <v/>
      </c>
      <c r="J231" s="19" t="str">
        <f t="shared" si="20"/>
        <v/>
      </c>
    </row>
    <row r="232" spans="1:10">
      <c r="A232" s="154">
        <v>223</v>
      </c>
      <c r="B232" s="155"/>
      <c r="C232" s="155"/>
      <c r="D232" s="155"/>
      <c r="E232" s="156"/>
      <c r="F232" s="157"/>
      <c r="G232" s="155"/>
      <c r="H232" s="156"/>
      <c r="I232" s="19" t="str">
        <f t="shared" si="19"/>
        <v/>
      </c>
      <c r="J232" s="19" t="str">
        <f t="shared" si="20"/>
        <v/>
      </c>
    </row>
    <row r="233" spans="1:10">
      <c r="A233" s="154">
        <v>224</v>
      </c>
      <c r="B233" s="155"/>
      <c r="C233" s="155"/>
      <c r="D233" s="155"/>
      <c r="E233" s="156"/>
      <c r="F233" s="157"/>
      <c r="G233" s="155"/>
      <c r="H233" s="156"/>
      <c r="I233" s="19" t="str">
        <f t="shared" si="19"/>
        <v/>
      </c>
      <c r="J233" s="19" t="str">
        <f t="shared" si="20"/>
        <v/>
      </c>
    </row>
    <row r="234" spans="1:10">
      <c r="A234" s="154">
        <v>225</v>
      </c>
      <c r="B234" s="155"/>
      <c r="C234" s="155"/>
      <c r="D234" s="155"/>
      <c r="E234" s="156"/>
      <c r="F234" s="157"/>
      <c r="G234" s="155"/>
      <c r="H234" s="156"/>
      <c r="I234" s="19" t="str">
        <f t="shared" si="19"/>
        <v/>
      </c>
      <c r="J234" s="19" t="str">
        <f t="shared" si="20"/>
        <v/>
      </c>
    </row>
    <row r="235" spans="1:10">
      <c r="A235" s="154">
        <v>226</v>
      </c>
      <c r="B235" s="155"/>
      <c r="C235" s="155"/>
      <c r="D235" s="155"/>
      <c r="E235" s="156"/>
      <c r="F235" s="157"/>
      <c r="G235" s="155"/>
      <c r="H235" s="156"/>
      <c r="I235" s="19" t="str">
        <f t="shared" si="19"/>
        <v/>
      </c>
      <c r="J235" s="19" t="str">
        <f t="shared" si="20"/>
        <v/>
      </c>
    </row>
    <row r="236" spans="1:10">
      <c r="A236" s="154">
        <v>227</v>
      </c>
      <c r="B236" s="155"/>
      <c r="C236" s="155"/>
      <c r="D236" s="155"/>
      <c r="E236" s="156"/>
      <c r="F236" s="157"/>
      <c r="G236" s="155"/>
      <c r="H236" s="156"/>
      <c r="I236" s="19" t="str">
        <f t="shared" si="19"/>
        <v/>
      </c>
      <c r="J236" s="19" t="str">
        <f t="shared" si="20"/>
        <v/>
      </c>
    </row>
    <row r="237" spans="1:10">
      <c r="A237" s="154">
        <v>228</v>
      </c>
      <c r="B237" s="155"/>
      <c r="C237" s="155"/>
      <c r="D237" s="155"/>
      <c r="E237" s="156"/>
      <c r="F237" s="157"/>
      <c r="G237" s="155"/>
      <c r="H237" s="156"/>
      <c r="I237" s="19" t="str">
        <f t="shared" si="19"/>
        <v/>
      </c>
      <c r="J237" s="19" t="str">
        <f t="shared" si="20"/>
        <v/>
      </c>
    </row>
    <row r="238" spans="1:10">
      <c r="A238" s="154">
        <v>229</v>
      </c>
      <c r="B238" s="155"/>
      <c r="C238" s="155"/>
      <c r="D238" s="155"/>
      <c r="E238" s="156"/>
      <c r="F238" s="157"/>
      <c r="G238" s="155"/>
      <c r="H238" s="156"/>
      <c r="I238" s="19" t="str">
        <f t="shared" si="19"/>
        <v/>
      </c>
      <c r="J238" s="19" t="str">
        <f t="shared" si="20"/>
        <v/>
      </c>
    </row>
    <row r="239" spans="1:10">
      <c r="A239" s="154">
        <v>230</v>
      </c>
      <c r="B239" s="155"/>
      <c r="C239" s="155"/>
      <c r="D239" s="155"/>
      <c r="E239" s="156"/>
      <c r="F239" s="157"/>
      <c r="G239" s="155"/>
      <c r="H239" s="156"/>
      <c r="I239" s="19" t="str">
        <f t="shared" si="19"/>
        <v/>
      </c>
      <c r="J239" s="19" t="str">
        <f t="shared" si="20"/>
        <v/>
      </c>
    </row>
    <row r="240" spans="1:10">
      <c r="A240" s="154">
        <v>231</v>
      </c>
      <c r="B240" s="155"/>
      <c r="C240" s="155"/>
      <c r="D240" s="155"/>
      <c r="E240" s="156"/>
      <c r="F240" s="157"/>
      <c r="G240" s="155"/>
      <c r="H240" s="156"/>
      <c r="I240" s="19" t="str">
        <f t="shared" si="19"/>
        <v/>
      </c>
      <c r="J240" s="19" t="str">
        <f t="shared" si="20"/>
        <v/>
      </c>
    </row>
    <row r="241" spans="1:10">
      <c r="A241" s="154">
        <v>232</v>
      </c>
      <c r="B241" s="155"/>
      <c r="C241" s="155"/>
      <c r="D241" s="155"/>
      <c r="E241" s="156"/>
      <c r="F241" s="157"/>
      <c r="G241" s="155"/>
      <c r="H241" s="156"/>
      <c r="I241" s="19" t="str">
        <f t="shared" si="19"/>
        <v/>
      </c>
      <c r="J241" s="19" t="str">
        <f t="shared" si="20"/>
        <v/>
      </c>
    </row>
    <row r="242" spans="1:10">
      <c r="A242" s="154">
        <v>233</v>
      </c>
      <c r="B242" s="155"/>
      <c r="C242" s="155"/>
      <c r="D242" s="155"/>
      <c r="E242" s="156"/>
      <c r="F242" s="157"/>
      <c r="G242" s="155"/>
      <c r="H242" s="156"/>
      <c r="I242" s="19" t="str">
        <f t="shared" si="19"/>
        <v/>
      </c>
      <c r="J242" s="19" t="str">
        <f t="shared" si="20"/>
        <v/>
      </c>
    </row>
    <row r="243" spans="1:10">
      <c r="A243" s="154">
        <v>234</v>
      </c>
      <c r="B243" s="155"/>
      <c r="C243" s="155"/>
      <c r="D243" s="155"/>
      <c r="E243" s="156"/>
      <c r="F243" s="157"/>
      <c r="G243" s="155"/>
      <c r="H243" s="156"/>
      <c r="I243" s="19" t="str">
        <f t="shared" si="19"/>
        <v/>
      </c>
      <c r="J243" s="19" t="str">
        <f t="shared" si="20"/>
        <v/>
      </c>
    </row>
    <row r="244" spans="1:10">
      <c r="A244" s="154">
        <v>235</v>
      </c>
      <c r="B244" s="155"/>
      <c r="C244" s="155"/>
      <c r="D244" s="155"/>
      <c r="E244" s="156"/>
      <c r="F244" s="157"/>
      <c r="G244" s="155"/>
      <c r="H244" s="156"/>
      <c r="I244" s="19" t="str">
        <f t="shared" si="19"/>
        <v/>
      </c>
      <c r="J244" s="19" t="str">
        <f t="shared" si="20"/>
        <v/>
      </c>
    </row>
    <row r="245" spans="1:10">
      <c r="A245" s="154">
        <v>236</v>
      </c>
      <c r="B245" s="155"/>
      <c r="C245" s="155"/>
      <c r="D245" s="155"/>
      <c r="E245" s="156"/>
      <c r="F245" s="157"/>
      <c r="G245" s="155"/>
      <c r="H245" s="156"/>
      <c r="I245" s="19" t="str">
        <f t="shared" si="19"/>
        <v/>
      </c>
      <c r="J245" s="19" t="str">
        <f t="shared" si="20"/>
        <v/>
      </c>
    </row>
    <row r="246" spans="1:10">
      <c r="A246" s="154">
        <v>237</v>
      </c>
      <c r="B246" s="155"/>
      <c r="C246" s="155"/>
      <c r="D246" s="155"/>
      <c r="E246" s="156"/>
      <c r="F246" s="157"/>
      <c r="G246" s="155"/>
      <c r="H246" s="156"/>
      <c r="I246" s="19" t="str">
        <f t="shared" si="19"/>
        <v/>
      </c>
      <c r="J246" s="19" t="str">
        <f t="shared" si="20"/>
        <v/>
      </c>
    </row>
    <row r="247" spans="1:10">
      <c r="A247" s="154">
        <v>238</v>
      </c>
      <c r="B247" s="155"/>
      <c r="C247" s="155"/>
      <c r="D247" s="155"/>
      <c r="E247" s="156"/>
      <c r="F247" s="157"/>
      <c r="G247" s="155"/>
      <c r="H247" s="156"/>
      <c r="I247" s="19" t="str">
        <f t="shared" si="19"/>
        <v/>
      </c>
      <c r="J247" s="19" t="str">
        <f t="shared" si="20"/>
        <v/>
      </c>
    </row>
    <row r="248" spans="1:10">
      <c r="A248" s="154">
        <v>239</v>
      </c>
      <c r="B248" s="155"/>
      <c r="C248" s="155"/>
      <c r="D248" s="155"/>
      <c r="E248" s="156"/>
      <c r="F248" s="157"/>
      <c r="G248" s="155"/>
      <c r="H248" s="156"/>
      <c r="I248" s="19" t="str">
        <f t="shared" si="19"/>
        <v/>
      </c>
      <c r="J248" s="19" t="str">
        <f t="shared" si="20"/>
        <v/>
      </c>
    </row>
    <row r="249" spans="1:10">
      <c r="A249" s="154">
        <v>240</v>
      </c>
      <c r="B249" s="155"/>
      <c r="C249" s="155"/>
      <c r="D249" s="155"/>
      <c r="E249" s="156"/>
      <c r="F249" s="157"/>
      <c r="G249" s="155"/>
      <c r="H249" s="156"/>
      <c r="I249" s="19" t="str">
        <f t="shared" si="19"/>
        <v/>
      </c>
      <c r="J249" s="19" t="str">
        <f t="shared" si="20"/>
        <v/>
      </c>
    </row>
    <row r="250" spans="1:10">
      <c r="A250" s="154">
        <v>241</v>
      </c>
      <c r="B250" s="155"/>
      <c r="C250" s="155"/>
      <c r="D250" s="155"/>
      <c r="E250" s="156"/>
      <c r="F250" s="157"/>
      <c r="G250" s="155"/>
      <c r="H250" s="156"/>
      <c r="I250" s="19" t="str">
        <f t="shared" si="19"/>
        <v/>
      </c>
      <c r="J250" s="19" t="str">
        <f t="shared" si="20"/>
        <v/>
      </c>
    </row>
    <row r="251" spans="1:10">
      <c r="A251" s="154">
        <v>242</v>
      </c>
      <c r="B251" s="155"/>
      <c r="C251" s="155"/>
      <c r="D251" s="155"/>
      <c r="E251" s="156"/>
      <c r="F251" s="157"/>
      <c r="G251" s="155"/>
      <c r="H251" s="156"/>
      <c r="I251" s="19" t="str">
        <f t="shared" si="19"/>
        <v/>
      </c>
      <c r="J251" s="19" t="str">
        <f t="shared" si="20"/>
        <v/>
      </c>
    </row>
    <row r="252" spans="1:10">
      <c r="A252" s="154">
        <v>243</v>
      </c>
      <c r="B252" s="155"/>
      <c r="C252" s="155"/>
      <c r="D252" s="155"/>
      <c r="E252" s="156"/>
      <c r="F252" s="157"/>
      <c r="G252" s="155"/>
      <c r="H252" s="156"/>
      <c r="I252" s="19" t="str">
        <f t="shared" si="19"/>
        <v/>
      </c>
      <c r="J252" s="19" t="str">
        <f t="shared" si="20"/>
        <v/>
      </c>
    </row>
    <row r="253" spans="1:10">
      <c r="A253" s="154">
        <v>244</v>
      </c>
      <c r="B253" s="155"/>
      <c r="C253" s="155"/>
      <c r="D253" s="155"/>
      <c r="E253" s="156"/>
      <c r="F253" s="157"/>
      <c r="G253" s="155"/>
      <c r="H253" s="156"/>
      <c r="I253" s="19" t="str">
        <f t="shared" si="19"/>
        <v/>
      </c>
      <c r="J253" s="19" t="str">
        <f t="shared" si="20"/>
        <v/>
      </c>
    </row>
    <row r="254" spans="1:10">
      <c r="A254" s="154">
        <v>245</v>
      </c>
      <c r="B254" s="155"/>
      <c r="C254" s="155"/>
      <c r="D254" s="155"/>
      <c r="E254" s="156"/>
      <c r="F254" s="157"/>
      <c r="G254" s="155"/>
      <c r="H254" s="156"/>
      <c r="I254" s="19" t="str">
        <f t="shared" si="19"/>
        <v/>
      </c>
      <c r="J254" s="19" t="str">
        <f t="shared" si="20"/>
        <v/>
      </c>
    </row>
    <row r="255" spans="1:10">
      <c r="A255" s="154">
        <v>246</v>
      </c>
      <c r="B255" s="155"/>
      <c r="C255" s="155"/>
      <c r="D255" s="155"/>
      <c r="E255" s="156"/>
      <c r="F255" s="157"/>
      <c r="G255" s="155"/>
      <c r="H255" s="156"/>
      <c r="I255" s="19" t="str">
        <f t="shared" si="19"/>
        <v/>
      </c>
      <c r="J255" s="19" t="str">
        <f t="shared" si="20"/>
        <v/>
      </c>
    </row>
    <row r="256" spans="1:10">
      <c r="A256" s="154">
        <v>247</v>
      </c>
      <c r="B256" s="155"/>
      <c r="C256" s="155"/>
      <c r="D256" s="155"/>
      <c r="E256" s="156"/>
      <c r="F256" s="157"/>
      <c r="G256" s="155"/>
      <c r="H256" s="156"/>
      <c r="I256" s="19" t="str">
        <f t="shared" si="19"/>
        <v/>
      </c>
      <c r="J256" s="19" t="str">
        <f t="shared" si="20"/>
        <v/>
      </c>
    </row>
    <row r="257" spans="1:10">
      <c r="A257" s="154">
        <v>248</v>
      </c>
      <c r="B257" s="155"/>
      <c r="C257" s="155"/>
      <c r="D257" s="155"/>
      <c r="E257" s="156"/>
      <c r="F257" s="157"/>
      <c r="G257" s="155"/>
      <c r="H257" s="156"/>
      <c r="I257" s="19" t="str">
        <f t="shared" si="19"/>
        <v/>
      </c>
      <c r="J257" s="19" t="str">
        <f t="shared" si="20"/>
        <v/>
      </c>
    </row>
    <row r="258" spans="1:10">
      <c r="A258" s="154">
        <v>249</v>
      </c>
      <c r="B258" s="155"/>
      <c r="C258" s="155"/>
      <c r="D258" s="155"/>
      <c r="E258" s="156"/>
      <c r="F258" s="157"/>
      <c r="G258" s="155"/>
      <c r="H258" s="156"/>
      <c r="I258" s="19" t="str">
        <f t="shared" si="19"/>
        <v/>
      </c>
      <c r="J258" s="19" t="str">
        <f t="shared" si="20"/>
        <v/>
      </c>
    </row>
    <row r="259" spans="1:10">
      <c r="A259" s="154">
        <v>250</v>
      </c>
      <c r="B259" s="155"/>
      <c r="C259" s="155"/>
      <c r="D259" s="155"/>
      <c r="E259" s="156"/>
      <c r="F259" s="157"/>
      <c r="G259" s="155"/>
      <c r="H259" s="156"/>
      <c r="I259" s="19" t="str">
        <f t="shared" si="19"/>
        <v/>
      </c>
      <c r="J259" s="19"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&amp;LConfirm existenţa lucrărilorDirector de departament&amp;RCandidat</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sheetPr codeName="Sheet60">
    <pageSetUpPr fitToPage="1"/>
  </sheetPr>
  <dimension ref="A1:P259"/>
  <sheetViews>
    <sheetView workbookViewId="0">
      <selection activeCell="B10" sqref="B10:H12"/>
    </sheetView>
  </sheetViews>
  <sheetFormatPr defaultRowHeight="15.75"/>
  <cols>
    <col min="1" max="1" width="5.7109375" style="71" customWidth="1"/>
    <col min="2" max="3" width="35.7109375" style="75" customWidth="1"/>
    <col min="4" max="4" width="18.7109375" style="75" customWidth="1"/>
    <col min="5" max="5" width="18.7109375" style="328" customWidth="1"/>
    <col min="6" max="6" width="10.7109375" style="80" customWidth="1"/>
    <col min="7" max="7" width="10.7109375" style="75" customWidth="1"/>
    <col min="8" max="8" width="12.28515625" style="328" customWidth="1"/>
    <col min="9" max="9" width="17.570312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6" t="s">
        <v>671</v>
      </c>
      <c r="B5" s="466"/>
      <c r="C5" s="466"/>
      <c r="D5" s="466"/>
      <c r="E5" s="466"/>
      <c r="F5" s="466"/>
      <c r="G5" s="466"/>
      <c r="H5" s="466"/>
      <c r="I5" s="466"/>
      <c r="J5" s="239"/>
      <c r="K5" s="239"/>
      <c r="L5" s="239"/>
      <c r="M5" s="239"/>
      <c r="N5" s="75"/>
    </row>
    <row r="6" spans="1:16" ht="13.5" customHeight="1">
      <c r="E6" s="75"/>
      <c r="F6" s="75"/>
      <c r="H6" s="75"/>
      <c r="I6" s="339"/>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5.7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85"/>
      <c r="H9" s="78"/>
      <c r="I9" s="158">
        <f t="shared" ref="I9:N9" si="0">SUMIF(I10:I108,"&gt;0")</f>
        <v>0</v>
      </c>
      <c r="J9" s="158">
        <f t="shared" si="0"/>
        <v>0</v>
      </c>
      <c r="K9" s="4">
        <f t="shared" si="0"/>
        <v>0</v>
      </c>
      <c r="L9" s="4">
        <f t="shared" si="0"/>
        <v>0</v>
      </c>
      <c r="M9" s="4">
        <f t="shared" si="0"/>
        <v>0</v>
      </c>
      <c r="N9" s="4">
        <f t="shared" si="0"/>
        <v>0</v>
      </c>
      <c r="O9" s="336"/>
    </row>
    <row r="10" spans="1:16">
      <c r="A10" s="48">
        <v>1</v>
      </c>
      <c r="B10" s="8"/>
      <c r="C10" s="8"/>
      <c r="D10" s="76"/>
      <c r="E10" s="5"/>
      <c r="F10" s="232"/>
      <c r="G10" s="232"/>
      <c r="H10" s="232"/>
      <c r="I10" s="19" t="str">
        <f t="shared" ref="I10:I73" si="1">IF(OR($B10="",$C10="",$D10="",$E10="",$F10&lt;an_initial,$F10&gt;an_final,$O10=FALSE),"",IF($H10="",CS_STR_RO_ALT2*$G10/P10,CS_STR_RO_ALT2*$H10))</f>
        <v/>
      </c>
      <c r="J10" s="19" t="str">
        <f t="shared" ref="J10:J73" si="2">IF(OR($B10="",$C10="",$D10="",$E10="",$F10="",$F10&gt;an_final,$O10=FALSE),"",IF($H10="",CS_STR_RO_ALT2*$G10/P10,CS_STR_RO_ALT2*$H10))</f>
        <v/>
      </c>
      <c r="K10" s="69" t="str">
        <f t="shared" ref="K10:K73" si="3">IF(OR($B10="",$C10="",$D10="",$E10="",$F10="",$F10&gt;an_final,$O10=FALSE),"",IF($F10&gt;=an_initial,1,""))</f>
        <v/>
      </c>
      <c r="L10" s="69" t="str">
        <f t="shared" ref="L10:L73" si="4">IF(OR($B10="",$C10="",$D10="",$E10="",$F10="",$F10&gt;an_final,$O10=FALSE),"",1)</f>
        <v/>
      </c>
      <c r="M10" s="417" t="str">
        <f t="shared" ref="M10:M73" si="5">IF(OR($B10="",$C10="",$D10="",$E10="",$F10="",$F10&gt;an_final,$O10=FALSE),"",IF($H10="",$G10/P10,$H10))</f>
        <v/>
      </c>
      <c r="N10" s="69" t="str">
        <f t="shared" ref="N10:N73" si="6">IF(OR($B10="",$C10="",$D10="",$E10="",$F10="",$F10&lt;an_initial,$F10&gt;an_final,$O10=FALSE),"",IF($H10="",$G10/P10,$H10))</f>
        <v/>
      </c>
      <c r="O10" s="390" t="b">
        <f t="shared" ref="O10:O73" si="7">IF(nume_candidat="",FALSE,ISNUMBER(SEARCH(nume_candidat,$B10)))</f>
        <v>0</v>
      </c>
      <c r="P10" s="391">
        <f t="shared" ref="P10:P73" si="8">LEN(B10)-LEN(SUBSTITUTE(B10,",",""))+1</f>
        <v>1</v>
      </c>
    </row>
    <row r="11" spans="1:16">
      <c r="A11" s="48">
        <v>2</v>
      </c>
      <c r="B11" s="8"/>
      <c r="C11" s="8"/>
      <c r="D11" s="76"/>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76"/>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6"/>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154">
        <v>5</v>
      </c>
      <c r="B14" s="7"/>
      <c r="C14" s="7"/>
      <c r="D14" s="76"/>
      <c r="E14" s="229"/>
      <c r="F14" s="228"/>
      <c r="G14" s="228"/>
      <c r="H14" s="228"/>
      <c r="I14" s="19" t="str">
        <f t="shared" si="1"/>
        <v/>
      </c>
      <c r="J14" s="19" t="str">
        <f t="shared" si="2"/>
        <v/>
      </c>
      <c r="K14" s="416" t="str">
        <f t="shared" si="3"/>
        <v/>
      </c>
      <c r="L14" s="69" t="str">
        <f t="shared" si="4"/>
        <v/>
      </c>
      <c r="M14" s="417" t="str">
        <f t="shared" si="5"/>
        <v/>
      </c>
      <c r="N14" s="69" t="str">
        <f t="shared" si="6"/>
        <v/>
      </c>
      <c r="O14" s="390" t="b">
        <f t="shared" si="7"/>
        <v>0</v>
      </c>
      <c r="P14" s="391">
        <f t="shared" si="8"/>
        <v>1</v>
      </c>
    </row>
    <row r="15" spans="1:16">
      <c r="A15" s="154">
        <v>6</v>
      </c>
      <c r="B15" s="7"/>
      <c r="C15" s="7"/>
      <c r="D15" s="76"/>
      <c r="E15" s="229"/>
      <c r="F15" s="228"/>
      <c r="G15" s="228"/>
      <c r="H15" s="228"/>
      <c r="I15" s="19" t="str">
        <f t="shared" si="1"/>
        <v/>
      </c>
      <c r="J15" s="19" t="str">
        <f t="shared" si="2"/>
        <v/>
      </c>
      <c r="K15" s="416" t="str">
        <f t="shared" si="3"/>
        <v/>
      </c>
      <c r="L15" s="69" t="str">
        <f t="shared" si="4"/>
        <v/>
      </c>
      <c r="M15" s="417" t="str">
        <f t="shared" si="5"/>
        <v/>
      </c>
      <c r="N15" s="69" t="str">
        <f t="shared" si="6"/>
        <v/>
      </c>
      <c r="O15" s="390" t="b">
        <f t="shared" si="7"/>
        <v>0</v>
      </c>
      <c r="P15" s="391">
        <f t="shared" si="8"/>
        <v>1</v>
      </c>
    </row>
    <row r="16" spans="1:16">
      <c r="A16" s="154">
        <v>7</v>
      </c>
      <c r="B16" s="7"/>
      <c r="C16" s="7"/>
      <c r="D16" s="76"/>
      <c r="E16" s="229"/>
      <c r="F16" s="228"/>
      <c r="G16" s="228"/>
      <c r="H16" s="228"/>
      <c r="I16" s="19" t="str">
        <f t="shared" si="1"/>
        <v/>
      </c>
      <c r="J16" s="19" t="str">
        <f t="shared" si="2"/>
        <v/>
      </c>
      <c r="K16" s="416" t="str">
        <f t="shared" si="3"/>
        <v/>
      </c>
      <c r="L16" s="69" t="str">
        <f t="shared" si="4"/>
        <v/>
      </c>
      <c r="M16" s="417" t="str">
        <f t="shared" si="5"/>
        <v/>
      </c>
      <c r="N16" s="69" t="str">
        <f t="shared" si="6"/>
        <v/>
      </c>
      <c r="O16" s="390" t="b">
        <f t="shared" si="7"/>
        <v>0</v>
      </c>
      <c r="P16" s="391">
        <f t="shared" si="8"/>
        <v>1</v>
      </c>
    </row>
    <row r="17" spans="1:16">
      <c r="A17" s="154">
        <v>8</v>
      </c>
      <c r="B17" s="7"/>
      <c r="C17" s="7"/>
      <c r="D17" s="76"/>
      <c r="E17" s="229"/>
      <c r="F17" s="228"/>
      <c r="G17" s="228"/>
      <c r="H17" s="228"/>
      <c r="I17" s="19" t="str">
        <f t="shared" si="1"/>
        <v/>
      </c>
      <c r="J17" s="19" t="str">
        <f t="shared" si="2"/>
        <v/>
      </c>
      <c r="K17" s="416" t="str">
        <f t="shared" si="3"/>
        <v/>
      </c>
      <c r="L17" s="69" t="str">
        <f t="shared" si="4"/>
        <v/>
      </c>
      <c r="M17" s="417" t="str">
        <f t="shared" si="5"/>
        <v/>
      </c>
      <c r="N17" s="69" t="str">
        <f t="shared" si="6"/>
        <v/>
      </c>
      <c r="O17" s="390" t="b">
        <f t="shared" si="7"/>
        <v>0</v>
      </c>
      <c r="P17" s="391">
        <f t="shared" si="8"/>
        <v>1</v>
      </c>
    </row>
    <row r="18" spans="1:16">
      <c r="A18" s="154">
        <v>9</v>
      </c>
      <c r="B18" s="7"/>
      <c r="C18" s="7"/>
      <c r="D18" s="76"/>
      <c r="E18" s="229"/>
      <c r="F18" s="228"/>
      <c r="G18" s="228"/>
      <c r="H18" s="228"/>
      <c r="I18" s="19" t="str">
        <f t="shared" si="1"/>
        <v/>
      </c>
      <c r="J18" s="19" t="str">
        <f t="shared" si="2"/>
        <v/>
      </c>
      <c r="K18" s="416" t="str">
        <f t="shared" si="3"/>
        <v/>
      </c>
      <c r="L18" s="69" t="str">
        <f t="shared" si="4"/>
        <v/>
      </c>
      <c r="M18" s="417" t="str">
        <f t="shared" si="5"/>
        <v/>
      </c>
      <c r="N18" s="69" t="str">
        <f t="shared" si="6"/>
        <v/>
      </c>
      <c r="O18" s="390" t="b">
        <f t="shared" si="7"/>
        <v>0</v>
      </c>
      <c r="P18" s="391">
        <f t="shared" si="8"/>
        <v>1</v>
      </c>
    </row>
    <row r="19" spans="1:16">
      <c r="A19" s="154">
        <v>10</v>
      </c>
      <c r="B19" s="7"/>
      <c r="C19" s="7"/>
      <c r="D19" s="76"/>
      <c r="E19" s="229"/>
      <c r="F19" s="228"/>
      <c r="G19" s="228"/>
      <c r="H19" s="228"/>
      <c r="I19" s="19" t="str">
        <f t="shared" si="1"/>
        <v/>
      </c>
      <c r="J19" s="19" t="str">
        <f t="shared" si="2"/>
        <v/>
      </c>
      <c r="K19" s="416" t="str">
        <f t="shared" si="3"/>
        <v/>
      </c>
      <c r="L19" s="69" t="str">
        <f t="shared" si="4"/>
        <v/>
      </c>
      <c r="M19" s="417" t="str">
        <f t="shared" si="5"/>
        <v/>
      </c>
      <c r="N19" s="69" t="str">
        <f t="shared" si="6"/>
        <v/>
      </c>
      <c r="O19" s="390" t="b">
        <f t="shared" si="7"/>
        <v>0</v>
      </c>
      <c r="P19" s="391">
        <f t="shared" si="8"/>
        <v>1</v>
      </c>
    </row>
    <row r="20" spans="1:16">
      <c r="A20" s="154">
        <v>11</v>
      </c>
      <c r="B20" s="7"/>
      <c r="C20" s="7"/>
      <c r="D20" s="76"/>
      <c r="E20" s="229"/>
      <c r="F20" s="228"/>
      <c r="G20" s="228"/>
      <c r="H20" s="228"/>
      <c r="I20" s="19" t="str">
        <f t="shared" si="1"/>
        <v/>
      </c>
      <c r="J20" s="19" t="str">
        <f t="shared" si="2"/>
        <v/>
      </c>
      <c r="K20" s="416" t="str">
        <f t="shared" si="3"/>
        <v/>
      </c>
      <c r="L20" s="69" t="str">
        <f t="shared" si="4"/>
        <v/>
      </c>
      <c r="M20" s="417" t="str">
        <f t="shared" si="5"/>
        <v/>
      </c>
      <c r="N20" s="69" t="str">
        <f t="shared" si="6"/>
        <v/>
      </c>
      <c r="O20" s="390" t="b">
        <f t="shared" si="7"/>
        <v>0</v>
      </c>
      <c r="P20" s="391">
        <f t="shared" si="8"/>
        <v>1</v>
      </c>
    </row>
    <row r="21" spans="1:16">
      <c r="A21" s="154">
        <v>12</v>
      </c>
      <c r="B21" s="7"/>
      <c r="C21" s="7"/>
      <c r="D21" s="76"/>
      <c r="E21" s="229"/>
      <c r="F21" s="228"/>
      <c r="G21" s="228"/>
      <c r="H21" s="228"/>
      <c r="I21" s="19" t="str">
        <f t="shared" si="1"/>
        <v/>
      </c>
      <c r="J21" s="19" t="str">
        <f t="shared" si="2"/>
        <v/>
      </c>
      <c r="K21" s="416" t="str">
        <f t="shared" si="3"/>
        <v/>
      </c>
      <c r="L21" s="69" t="str">
        <f t="shared" si="4"/>
        <v/>
      </c>
      <c r="M21" s="417" t="str">
        <f t="shared" si="5"/>
        <v/>
      </c>
      <c r="N21" s="69" t="str">
        <f t="shared" si="6"/>
        <v/>
      </c>
      <c r="O21" s="390" t="b">
        <f t="shared" si="7"/>
        <v>0</v>
      </c>
      <c r="P21" s="391">
        <f t="shared" si="8"/>
        <v>1</v>
      </c>
    </row>
    <row r="22" spans="1:16">
      <c r="A22" s="154">
        <v>13</v>
      </c>
      <c r="B22" s="7"/>
      <c r="C22" s="7"/>
      <c r="D22" s="76"/>
      <c r="E22" s="229"/>
      <c r="F22" s="228"/>
      <c r="G22" s="228"/>
      <c r="H22" s="228"/>
      <c r="I22" s="19" t="str">
        <f t="shared" si="1"/>
        <v/>
      </c>
      <c r="J22" s="19" t="str">
        <f t="shared" si="2"/>
        <v/>
      </c>
      <c r="K22" s="416" t="str">
        <f t="shared" si="3"/>
        <v/>
      </c>
      <c r="L22" s="69" t="str">
        <f t="shared" si="4"/>
        <v/>
      </c>
      <c r="M22" s="417" t="str">
        <f t="shared" si="5"/>
        <v/>
      </c>
      <c r="N22" s="69" t="str">
        <f t="shared" si="6"/>
        <v/>
      </c>
      <c r="O22" s="390" t="b">
        <f t="shared" si="7"/>
        <v>0</v>
      </c>
      <c r="P22" s="391">
        <f t="shared" si="8"/>
        <v>1</v>
      </c>
    </row>
    <row r="23" spans="1:16">
      <c r="A23" s="154">
        <v>14</v>
      </c>
      <c r="B23" s="7"/>
      <c r="C23" s="7"/>
      <c r="D23" s="76"/>
      <c r="E23" s="229"/>
      <c r="F23" s="228"/>
      <c r="G23" s="228"/>
      <c r="H23" s="228"/>
      <c r="I23" s="19" t="str">
        <f t="shared" si="1"/>
        <v/>
      </c>
      <c r="J23" s="19" t="str">
        <f t="shared" si="2"/>
        <v/>
      </c>
      <c r="K23" s="416" t="str">
        <f t="shared" si="3"/>
        <v/>
      </c>
      <c r="L23" s="69" t="str">
        <f t="shared" si="4"/>
        <v/>
      </c>
      <c r="M23" s="417" t="str">
        <f t="shared" si="5"/>
        <v/>
      </c>
      <c r="N23" s="69" t="str">
        <f t="shared" si="6"/>
        <v/>
      </c>
      <c r="O23" s="390" t="b">
        <f t="shared" si="7"/>
        <v>0</v>
      </c>
      <c r="P23" s="391">
        <f t="shared" si="8"/>
        <v>1</v>
      </c>
    </row>
    <row r="24" spans="1:16">
      <c r="A24" s="154">
        <v>15</v>
      </c>
      <c r="B24" s="7"/>
      <c r="C24" s="7"/>
      <c r="D24" s="76"/>
      <c r="E24" s="229"/>
      <c r="F24" s="228"/>
      <c r="G24" s="228"/>
      <c r="H24" s="228"/>
      <c r="I24" s="19" t="str">
        <f t="shared" si="1"/>
        <v/>
      </c>
      <c r="J24" s="19" t="str">
        <f t="shared" si="2"/>
        <v/>
      </c>
      <c r="K24" s="416" t="str">
        <f t="shared" si="3"/>
        <v/>
      </c>
      <c r="L24" s="69" t="str">
        <f t="shared" si="4"/>
        <v/>
      </c>
      <c r="M24" s="417" t="str">
        <f t="shared" si="5"/>
        <v/>
      </c>
      <c r="N24" s="69" t="str">
        <f t="shared" si="6"/>
        <v/>
      </c>
      <c r="O24" s="390" t="b">
        <f t="shared" si="7"/>
        <v>0</v>
      </c>
      <c r="P24" s="391">
        <f t="shared" si="8"/>
        <v>1</v>
      </c>
    </row>
    <row r="25" spans="1:16">
      <c r="A25" s="154">
        <v>16</v>
      </c>
      <c r="B25" s="7"/>
      <c r="C25" s="7"/>
      <c r="D25" s="76"/>
      <c r="E25" s="229"/>
      <c r="F25" s="228"/>
      <c r="G25" s="228"/>
      <c r="H25" s="228"/>
      <c r="I25" s="19" t="str">
        <f t="shared" si="1"/>
        <v/>
      </c>
      <c r="J25" s="19" t="str">
        <f t="shared" si="2"/>
        <v/>
      </c>
      <c r="K25" s="416" t="str">
        <f t="shared" si="3"/>
        <v/>
      </c>
      <c r="L25" s="69" t="str">
        <f t="shared" si="4"/>
        <v/>
      </c>
      <c r="M25" s="417" t="str">
        <f t="shared" si="5"/>
        <v/>
      </c>
      <c r="N25" s="69" t="str">
        <f t="shared" si="6"/>
        <v/>
      </c>
      <c r="O25" s="390" t="b">
        <f t="shared" si="7"/>
        <v>0</v>
      </c>
      <c r="P25" s="391">
        <f t="shared" si="8"/>
        <v>1</v>
      </c>
    </row>
    <row r="26" spans="1:16">
      <c r="A26" s="154">
        <v>17</v>
      </c>
      <c r="B26" s="7"/>
      <c r="C26" s="7"/>
      <c r="D26" s="76"/>
      <c r="E26" s="229"/>
      <c r="F26" s="228"/>
      <c r="G26" s="228"/>
      <c r="H26" s="228"/>
      <c r="I26" s="19" t="str">
        <f t="shared" si="1"/>
        <v/>
      </c>
      <c r="J26" s="19" t="str">
        <f t="shared" si="2"/>
        <v/>
      </c>
      <c r="K26" s="416" t="str">
        <f t="shared" si="3"/>
        <v/>
      </c>
      <c r="L26" s="69" t="str">
        <f t="shared" si="4"/>
        <v/>
      </c>
      <c r="M26" s="417" t="str">
        <f t="shared" si="5"/>
        <v/>
      </c>
      <c r="N26" s="69" t="str">
        <f t="shared" si="6"/>
        <v/>
      </c>
      <c r="O26" s="390" t="b">
        <f t="shared" si="7"/>
        <v>0</v>
      </c>
      <c r="P26" s="391">
        <f t="shared" si="8"/>
        <v>1</v>
      </c>
    </row>
    <row r="27" spans="1:16">
      <c r="A27" s="154">
        <v>18</v>
      </c>
      <c r="B27" s="7"/>
      <c r="C27" s="7"/>
      <c r="D27" s="76"/>
      <c r="E27" s="229"/>
      <c r="F27" s="228"/>
      <c r="G27" s="228"/>
      <c r="H27" s="228"/>
      <c r="I27" s="19" t="str">
        <f t="shared" si="1"/>
        <v/>
      </c>
      <c r="J27" s="19" t="str">
        <f t="shared" si="2"/>
        <v/>
      </c>
      <c r="K27" s="416" t="str">
        <f t="shared" si="3"/>
        <v/>
      </c>
      <c r="L27" s="69" t="str">
        <f t="shared" si="4"/>
        <v/>
      </c>
      <c r="M27" s="417" t="str">
        <f t="shared" si="5"/>
        <v/>
      </c>
      <c r="N27" s="69" t="str">
        <f t="shared" si="6"/>
        <v/>
      </c>
      <c r="O27" s="390" t="b">
        <f t="shared" si="7"/>
        <v>0</v>
      </c>
      <c r="P27" s="391">
        <f t="shared" si="8"/>
        <v>1</v>
      </c>
    </row>
    <row r="28" spans="1:16">
      <c r="A28" s="154">
        <v>19</v>
      </c>
      <c r="B28" s="7"/>
      <c r="C28" s="7"/>
      <c r="D28" s="76"/>
      <c r="E28" s="229"/>
      <c r="F28" s="228"/>
      <c r="G28" s="228"/>
      <c r="H28" s="228"/>
      <c r="I28" s="19" t="str">
        <f t="shared" si="1"/>
        <v/>
      </c>
      <c r="J28" s="19" t="str">
        <f t="shared" si="2"/>
        <v/>
      </c>
      <c r="K28" s="416" t="str">
        <f t="shared" si="3"/>
        <v/>
      </c>
      <c r="L28" s="69" t="str">
        <f t="shared" si="4"/>
        <v/>
      </c>
      <c r="M28" s="417" t="str">
        <f t="shared" si="5"/>
        <v/>
      </c>
      <c r="N28" s="69" t="str">
        <f t="shared" si="6"/>
        <v/>
      </c>
      <c r="O28" s="390" t="b">
        <f t="shared" si="7"/>
        <v>0</v>
      </c>
      <c r="P28" s="391">
        <f t="shared" si="8"/>
        <v>1</v>
      </c>
    </row>
    <row r="29" spans="1:16">
      <c r="A29" s="154">
        <v>20</v>
      </c>
      <c r="B29" s="7"/>
      <c r="C29" s="7"/>
      <c r="D29" s="76"/>
      <c r="E29" s="229"/>
      <c r="F29" s="228"/>
      <c r="G29" s="228"/>
      <c r="H29" s="228"/>
      <c r="I29" s="19" t="str">
        <f t="shared" si="1"/>
        <v/>
      </c>
      <c r="J29" s="19" t="str">
        <f t="shared" si="2"/>
        <v/>
      </c>
      <c r="K29" s="416" t="str">
        <f t="shared" si="3"/>
        <v/>
      </c>
      <c r="L29" s="69" t="str">
        <f t="shared" si="4"/>
        <v/>
      </c>
      <c r="M29" s="417" t="str">
        <f t="shared" si="5"/>
        <v/>
      </c>
      <c r="N29" s="69" t="str">
        <f t="shared" si="6"/>
        <v/>
      </c>
      <c r="O29" s="390" t="b">
        <f t="shared" si="7"/>
        <v>0</v>
      </c>
      <c r="P29" s="391">
        <f t="shared" si="8"/>
        <v>1</v>
      </c>
    </row>
    <row r="30" spans="1:16">
      <c r="A30" s="154">
        <v>21</v>
      </c>
      <c r="B30" s="7"/>
      <c r="C30" s="7"/>
      <c r="D30" s="76"/>
      <c r="E30" s="229"/>
      <c r="F30" s="228"/>
      <c r="G30" s="228"/>
      <c r="H30" s="228"/>
      <c r="I30" s="19" t="str">
        <f t="shared" si="1"/>
        <v/>
      </c>
      <c r="J30" s="19" t="str">
        <f t="shared" si="2"/>
        <v/>
      </c>
      <c r="K30" s="416" t="str">
        <f t="shared" si="3"/>
        <v/>
      </c>
      <c r="L30" s="69" t="str">
        <f t="shared" si="4"/>
        <v/>
      </c>
      <c r="M30" s="417" t="str">
        <f t="shared" si="5"/>
        <v/>
      </c>
      <c r="N30" s="69" t="str">
        <f t="shared" si="6"/>
        <v/>
      </c>
      <c r="O30" s="390" t="b">
        <f t="shared" si="7"/>
        <v>0</v>
      </c>
      <c r="P30" s="391">
        <f t="shared" si="8"/>
        <v>1</v>
      </c>
    </row>
    <row r="31" spans="1:16">
      <c r="A31" s="154">
        <v>22</v>
      </c>
      <c r="B31" s="7"/>
      <c r="C31" s="7"/>
      <c r="D31" s="76"/>
      <c r="E31" s="229"/>
      <c r="F31" s="228"/>
      <c r="G31" s="228"/>
      <c r="H31" s="228"/>
      <c r="I31" s="19" t="str">
        <f t="shared" si="1"/>
        <v/>
      </c>
      <c r="J31" s="19" t="str">
        <f t="shared" si="2"/>
        <v/>
      </c>
      <c r="K31" s="416" t="str">
        <f t="shared" si="3"/>
        <v/>
      </c>
      <c r="L31" s="69" t="str">
        <f t="shared" si="4"/>
        <v/>
      </c>
      <c r="M31" s="417" t="str">
        <f t="shared" si="5"/>
        <v/>
      </c>
      <c r="N31" s="69" t="str">
        <f t="shared" si="6"/>
        <v/>
      </c>
      <c r="O31" s="390" t="b">
        <f t="shared" si="7"/>
        <v>0</v>
      </c>
      <c r="P31" s="391">
        <f t="shared" si="8"/>
        <v>1</v>
      </c>
    </row>
    <row r="32" spans="1:16">
      <c r="A32" s="154">
        <v>23</v>
      </c>
      <c r="B32" s="7"/>
      <c r="C32" s="7"/>
      <c r="D32" s="76"/>
      <c r="E32" s="229"/>
      <c r="F32" s="228"/>
      <c r="G32" s="228"/>
      <c r="H32" s="228"/>
      <c r="I32" s="19" t="str">
        <f t="shared" si="1"/>
        <v/>
      </c>
      <c r="J32" s="19" t="str">
        <f t="shared" si="2"/>
        <v/>
      </c>
      <c r="K32" s="416" t="str">
        <f t="shared" si="3"/>
        <v/>
      </c>
      <c r="L32" s="69" t="str">
        <f t="shared" si="4"/>
        <v/>
      </c>
      <c r="M32" s="417" t="str">
        <f t="shared" si="5"/>
        <v/>
      </c>
      <c r="N32" s="69" t="str">
        <f t="shared" si="6"/>
        <v/>
      </c>
      <c r="O32" s="390" t="b">
        <f t="shared" si="7"/>
        <v>0</v>
      </c>
      <c r="P32" s="391">
        <f t="shared" si="8"/>
        <v>1</v>
      </c>
    </row>
    <row r="33" spans="1:16">
      <c r="A33" s="154">
        <v>24</v>
      </c>
      <c r="B33" s="7"/>
      <c r="C33" s="7"/>
      <c r="D33" s="76"/>
      <c r="E33" s="229"/>
      <c r="F33" s="228"/>
      <c r="G33" s="228"/>
      <c r="H33" s="228"/>
      <c r="I33" s="19" t="str">
        <f t="shared" si="1"/>
        <v/>
      </c>
      <c r="J33" s="19" t="str">
        <f t="shared" si="2"/>
        <v/>
      </c>
      <c r="K33" s="416" t="str">
        <f t="shared" si="3"/>
        <v/>
      </c>
      <c r="L33" s="69" t="str">
        <f t="shared" si="4"/>
        <v/>
      </c>
      <c r="M33" s="417" t="str">
        <f t="shared" si="5"/>
        <v/>
      </c>
      <c r="N33" s="69" t="str">
        <f t="shared" si="6"/>
        <v/>
      </c>
      <c r="O33" s="390" t="b">
        <f t="shared" si="7"/>
        <v>0</v>
      </c>
      <c r="P33" s="391">
        <f t="shared" si="8"/>
        <v>1</v>
      </c>
    </row>
    <row r="34" spans="1:16">
      <c r="A34" s="154">
        <v>25</v>
      </c>
      <c r="B34" s="7"/>
      <c r="C34" s="7"/>
      <c r="D34" s="76"/>
      <c r="E34" s="229"/>
      <c r="F34" s="228"/>
      <c r="G34" s="228"/>
      <c r="H34" s="228"/>
      <c r="I34" s="19" t="str">
        <f t="shared" si="1"/>
        <v/>
      </c>
      <c r="J34" s="19" t="str">
        <f t="shared" si="2"/>
        <v/>
      </c>
      <c r="K34" s="416" t="str">
        <f t="shared" si="3"/>
        <v/>
      </c>
      <c r="L34" s="69" t="str">
        <f t="shared" si="4"/>
        <v/>
      </c>
      <c r="M34" s="417" t="str">
        <f t="shared" si="5"/>
        <v/>
      </c>
      <c r="N34" s="69" t="str">
        <f t="shared" si="6"/>
        <v/>
      </c>
      <c r="O34" s="390" t="b">
        <f t="shared" si="7"/>
        <v>0</v>
      </c>
      <c r="P34" s="391">
        <f t="shared" si="8"/>
        <v>1</v>
      </c>
    </row>
    <row r="35" spans="1:16">
      <c r="A35" s="154">
        <v>26</v>
      </c>
      <c r="B35" s="7"/>
      <c r="C35" s="7"/>
      <c r="D35" s="76"/>
      <c r="E35" s="229"/>
      <c r="F35" s="228"/>
      <c r="G35" s="228"/>
      <c r="H35" s="228"/>
      <c r="I35" s="19" t="str">
        <f t="shared" si="1"/>
        <v/>
      </c>
      <c r="J35" s="19" t="str">
        <f t="shared" si="2"/>
        <v/>
      </c>
      <c r="K35" s="416" t="str">
        <f t="shared" si="3"/>
        <v/>
      </c>
      <c r="L35" s="69" t="str">
        <f t="shared" si="4"/>
        <v/>
      </c>
      <c r="M35" s="417" t="str">
        <f t="shared" si="5"/>
        <v/>
      </c>
      <c r="N35" s="69" t="str">
        <f t="shared" si="6"/>
        <v/>
      </c>
      <c r="O35" s="390" t="b">
        <f t="shared" si="7"/>
        <v>0</v>
      </c>
      <c r="P35" s="391">
        <f t="shared" si="8"/>
        <v>1</v>
      </c>
    </row>
    <row r="36" spans="1:16">
      <c r="A36" s="154">
        <v>27</v>
      </c>
      <c r="B36" s="7"/>
      <c r="C36" s="7"/>
      <c r="D36" s="76"/>
      <c r="E36" s="229"/>
      <c r="F36" s="228"/>
      <c r="G36" s="228"/>
      <c r="H36" s="228"/>
      <c r="I36" s="19" t="str">
        <f t="shared" si="1"/>
        <v/>
      </c>
      <c r="J36" s="19" t="str">
        <f t="shared" si="2"/>
        <v/>
      </c>
      <c r="K36" s="416" t="str">
        <f t="shared" si="3"/>
        <v/>
      </c>
      <c r="L36" s="69" t="str">
        <f t="shared" si="4"/>
        <v/>
      </c>
      <c r="M36" s="417" t="str">
        <f t="shared" si="5"/>
        <v/>
      </c>
      <c r="N36" s="69" t="str">
        <f t="shared" si="6"/>
        <v/>
      </c>
      <c r="O36" s="390" t="b">
        <f t="shared" si="7"/>
        <v>0</v>
      </c>
      <c r="P36" s="391">
        <f t="shared" si="8"/>
        <v>1</v>
      </c>
    </row>
    <row r="37" spans="1:16">
      <c r="A37" s="154">
        <v>28</v>
      </c>
      <c r="B37" s="7"/>
      <c r="C37" s="7"/>
      <c r="D37" s="76"/>
      <c r="E37" s="229"/>
      <c r="F37" s="228"/>
      <c r="G37" s="228"/>
      <c r="H37" s="228"/>
      <c r="I37" s="19" t="str">
        <f t="shared" si="1"/>
        <v/>
      </c>
      <c r="J37" s="19" t="str">
        <f t="shared" si="2"/>
        <v/>
      </c>
      <c r="K37" s="416" t="str">
        <f t="shared" si="3"/>
        <v/>
      </c>
      <c r="L37" s="69" t="str">
        <f t="shared" si="4"/>
        <v/>
      </c>
      <c r="M37" s="417" t="str">
        <f t="shared" si="5"/>
        <v/>
      </c>
      <c r="N37" s="69" t="str">
        <f t="shared" si="6"/>
        <v/>
      </c>
      <c r="O37" s="390" t="b">
        <f t="shared" si="7"/>
        <v>0</v>
      </c>
      <c r="P37" s="391">
        <f t="shared" si="8"/>
        <v>1</v>
      </c>
    </row>
    <row r="38" spans="1:16">
      <c r="A38" s="154">
        <v>29</v>
      </c>
      <c r="B38" s="7"/>
      <c r="C38" s="7"/>
      <c r="D38" s="76"/>
      <c r="E38" s="229"/>
      <c r="F38" s="228"/>
      <c r="G38" s="228"/>
      <c r="H38" s="228"/>
      <c r="I38" s="19" t="str">
        <f t="shared" si="1"/>
        <v/>
      </c>
      <c r="J38" s="19" t="str">
        <f t="shared" si="2"/>
        <v/>
      </c>
      <c r="K38" s="416" t="str">
        <f t="shared" si="3"/>
        <v/>
      </c>
      <c r="L38" s="69" t="str">
        <f t="shared" si="4"/>
        <v/>
      </c>
      <c r="M38" s="417" t="str">
        <f t="shared" si="5"/>
        <v/>
      </c>
      <c r="N38" s="69" t="str">
        <f t="shared" si="6"/>
        <v/>
      </c>
      <c r="O38" s="390" t="b">
        <f t="shared" si="7"/>
        <v>0</v>
      </c>
      <c r="P38" s="391">
        <f t="shared" si="8"/>
        <v>1</v>
      </c>
    </row>
    <row r="39" spans="1:16">
      <c r="A39" s="154">
        <v>30</v>
      </c>
      <c r="B39" s="7"/>
      <c r="C39" s="7"/>
      <c r="D39" s="76"/>
      <c r="E39" s="229"/>
      <c r="F39" s="228"/>
      <c r="G39" s="228"/>
      <c r="H39" s="228"/>
      <c r="I39" s="19" t="str">
        <f t="shared" si="1"/>
        <v/>
      </c>
      <c r="J39" s="19" t="str">
        <f t="shared" si="2"/>
        <v/>
      </c>
      <c r="K39" s="416" t="str">
        <f t="shared" si="3"/>
        <v/>
      </c>
      <c r="L39" s="69" t="str">
        <f t="shared" si="4"/>
        <v/>
      </c>
      <c r="M39" s="417" t="str">
        <f t="shared" si="5"/>
        <v/>
      </c>
      <c r="N39" s="69" t="str">
        <f t="shared" si="6"/>
        <v/>
      </c>
      <c r="O39" s="390" t="b">
        <f t="shared" si="7"/>
        <v>0</v>
      </c>
      <c r="P39" s="391">
        <f t="shared" si="8"/>
        <v>1</v>
      </c>
    </row>
    <row r="40" spans="1:16">
      <c r="A40" s="154">
        <v>31</v>
      </c>
      <c r="B40" s="7"/>
      <c r="C40" s="7"/>
      <c r="D40" s="76"/>
      <c r="E40" s="229"/>
      <c r="F40" s="228"/>
      <c r="G40" s="228"/>
      <c r="H40" s="228"/>
      <c r="I40" s="19" t="str">
        <f t="shared" si="1"/>
        <v/>
      </c>
      <c r="J40" s="19" t="str">
        <f t="shared" si="2"/>
        <v/>
      </c>
      <c r="K40" s="416" t="str">
        <f t="shared" si="3"/>
        <v/>
      </c>
      <c r="L40" s="69" t="str">
        <f t="shared" si="4"/>
        <v/>
      </c>
      <c r="M40" s="417" t="str">
        <f t="shared" si="5"/>
        <v/>
      </c>
      <c r="N40" s="69" t="str">
        <f t="shared" si="6"/>
        <v/>
      </c>
      <c r="O40" s="390" t="b">
        <f t="shared" si="7"/>
        <v>0</v>
      </c>
      <c r="P40" s="391">
        <f t="shared" si="8"/>
        <v>1</v>
      </c>
    </row>
    <row r="41" spans="1:16">
      <c r="A41" s="154">
        <v>32</v>
      </c>
      <c r="B41" s="7"/>
      <c r="C41" s="7"/>
      <c r="D41" s="76"/>
      <c r="E41" s="229"/>
      <c r="F41" s="228"/>
      <c r="G41" s="228"/>
      <c r="H41" s="228"/>
      <c r="I41" s="19" t="str">
        <f t="shared" si="1"/>
        <v/>
      </c>
      <c r="J41" s="19" t="str">
        <f t="shared" si="2"/>
        <v/>
      </c>
      <c r="K41" s="416" t="str">
        <f t="shared" si="3"/>
        <v/>
      </c>
      <c r="L41" s="69" t="str">
        <f t="shared" si="4"/>
        <v/>
      </c>
      <c r="M41" s="417" t="str">
        <f t="shared" si="5"/>
        <v/>
      </c>
      <c r="N41" s="69" t="str">
        <f t="shared" si="6"/>
        <v/>
      </c>
      <c r="O41" s="390" t="b">
        <f t="shared" si="7"/>
        <v>0</v>
      </c>
      <c r="P41" s="391">
        <f t="shared" si="8"/>
        <v>1</v>
      </c>
    </row>
    <row r="42" spans="1:16">
      <c r="A42" s="154">
        <v>33</v>
      </c>
      <c r="B42" s="7"/>
      <c r="C42" s="7"/>
      <c r="D42" s="76"/>
      <c r="E42" s="229"/>
      <c r="F42" s="228"/>
      <c r="G42" s="228"/>
      <c r="H42" s="228"/>
      <c r="I42" s="19" t="str">
        <f t="shared" si="1"/>
        <v/>
      </c>
      <c r="J42" s="19" t="str">
        <f t="shared" si="2"/>
        <v/>
      </c>
      <c r="K42" s="416" t="str">
        <f t="shared" si="3"/>
        <v/>
      </c>
      <c r="L42" s="69" t="str">
        <f t="shared" si="4"/>
        <v/>
      </c>
      <c r="M42" s="417" t="str">
        <f t="shared" si="5"/>
        <v/>
      </c>
      <c r="N42" s="69" t="str">
        <f t="shared" si="6"/>
        <v/>
      </c>
      <c r="O42" s="390" t="b">
        <f t="shared" si="7"/>
        <v>0</v>
      </c>
      <c r="P42" s="391">
        <f t="shared" si="8"/>
        <v>1</v>
      </c>
    </row>
    <row r="43" spans="1:16">
      <c r="A43" s="154">
        <v>34</v>
      </c>
      <c r="B43" s="7"/>
      <c r="C43" s="7"/>
      <c r="D43" s="76"/>
      <c r="E43" s="229"/>
      <c r="F43" s="228"/>
      <c r="G43" s="228"/>
      <c r="H43" s="228"/>
      <c r="I43" s="19" t="str">
        <f t="shared" si="1"/>
        <v/>
      </c>
      <c r="J43" s="19" t="str">
        <f t="shared" si="2"/>
        <v/>
      </c>
      <c r="K43" s="416" t="str">
        <f t="shared" si="3"/>
        <v/>
      </c>
      <c r="L43" s="69" t="str">
        <f t="shared" si="4"/>
        <v/>
      </c>
      <c r="M43" s="417" t="str">
        <f t="shared" si="5"/>
        <v/>
      </c>
      <c r="N43" s="69" t="str">
        <f t="shared" si="6"/>
        <v/>
      </c>
      <c r="O43" s="390" t="b">
        <f t="shared" si="7"/>
        <v>0</v>
      </c>
      <c r="P43" s="391">
        <f t="shared" si="8"/>
        <v>1</v>
      </c>
    </row>
    <row r="44" spans="1:16">
      <c r="A44" s="154">
        <v>35</v>
      </c>
      <c r="B44" s="7"/>
      <c r="C44" s="7"/>
      <c r="D44" s="76"/>
      <c r="E44" s="229"/>
      <c r="F44" s="228"/>
      <c r="G44" s="228"/>
      <c r="H44" s="228"/>
      <c r="I44" s="19" t="str">
        <f t="shared" si="1"/>
        <v/>
      </c>
      <c r="J44" s="19" t="str">
        <f t="shared" si="2"/>
        <v/>
      </c>
      <c r="K44" s="416" t="str">
        <f t="shared" si="3"/>
        <v/>
      </c>
      <c r="L44" s="69" t="str">
        <f t="shared" si="4"/>
        <v/>
      </c>
      <c r="M44" s="417" t="str">
        <f t="shared" si="5"/>
        <v/>
      </c>
      <c r="N44" s="69" t="str">
        <f t="shared" si="6"/>
        <v/>
      </c>
      <c r="O44" s="390" t="b">
        <f t="shared" si="7"/>
        <v>0</v>
      </c>
      <c r="P44" s="391">
        <f t="shared" si="8"/>
        <v>1</v>
      </c>
    </row>
    <row r="45" spans="1:16">
      <c r="A45" s="154">
        <v>36</v>
      </c>
      <c r="B45" s="7"/>
      <c r="C45" s="7"/>
      <c r="D45" s="76"/>
      <c r="E45" s="229"/>
      <c r="F45" s="228"/>
      <c r="G45" s="228"/>
      <c r="H45" s="228"/>
      <c r="I45" s="19" t="str">
        <f t="shared" si="1"/>
        <v/>
      </c>
      <c r="J45" s="19" t="str">
        <f t="shared" si="2"/>
        <v/>
      </c>
      <c r="K45" s="416" t="str">
        <f t="shared" si="3"/>
        <v/>
      </c>
      <c r="L45" s="69" t="str">
        <f t="shared" si="4"/>
        <v/>
      </c>
      <c r="M45" s="417" t="str">
        <f t="shared" si="5"/>
        <v/>
      </c>
      <c r="N45" s="69" t="str">
        <f t="shared" si="6"/>
        <v/>
      </c>
      <c r="O45" s="390" t="b">
        <f t="shared" si="7"/>
        <v>0</v>
      </c>
      <c r="P45" s="391">
        <f t="shared" si="8"/>
        <v>1</v>
      </c>
    </row>
    <row r="46" spans="1:16">
      <c r="A46" s="154">
        <v>37</v>
      </c>
      <c r="B46" s="7"/>
      <c r="C46" s="7"/>
      <c r="D46" s="76"/>
      <c r="E46" s="229"/>
      <c r="F46" s="228"/>
      <c r="G46" s="228"/>
      <c r="H46" s="228"/>
      <c r="I46" s="19" t="str">
        <f t="shared" si="1"/>
        <v/>
      </c>
      <c r="J46" s="19" t="str">
        <f t="shared" si="2"/>
        <v/>
      </c>
      <c r="K46" s="416" t="str">
        <f t="shared" si="3"/>
        <v/>
      </c>
      <c r="L46" s="69" t="str">
        <f t="shared" si="4"/>
        <v/>
      </c>
      <c r="M46" s="417" t="str">
        <f t="shared" si="5"/>
        <v/>
      </c>
      <c r="N46" s="69" t="str">
        <f t="shared" si="6"/>
        <v/>
      </c>
      <c r="O46" s="390" t="b">
        <f t="shared" si="7"/>
        <v>0</v>
      </c>
      <c r="P46" s="391">
        <f t="shared" si="8"/>
        <v>1</v>
      </c>
    </row>
    <row r="47" spans="1:16">
      <c r="A47" s="154">
        <v>38</v>
      </c>
      <c r="B47" s="7"/>
      <c r="C47" s="7"/>
      <c r="D47" s="76"/>
      <c r="E47" s="229"/>
      <c r="F47" s="228"/>
      <c r="G47" s="228"/>
      <c r="H47" s="228"/>
      <c r="I47" s="19" t="str">
        <f t="shared" si="1"/>
        <v/>
      </c>
      <c r="J47" s="19" t="str">
        <f t="shared" si="2"/>
        <v/>
      </c>
      <c r="K47" s="416" t="str">
        <f t="shared" si="3"/>
        <v/>
      </c>
      <c r="L47" s="69" t="str">
        <f t="shared" si="4"/>
        <v/>
      </c>
      <c r="M47" s="417" t="str">
        <f t="shared" si="5"/>
        <v/>
      </c>
      <c r="N47" s="69" t="str">
        <f t="shared" si="6"/>
        <v/>
      </c>
      <c r="O47" s="390" t="b">
        <f t="shared" si="7"/>
        <v>0</v>
      </c>
      <c r="P47" s="391">
        <f t="shared" si="8"/>
        <v>1</v>
      </c>
    </row>
    <row r="48" spans="1:16">
      <c r="A48" s="154">
        <v>39</v>
      </c>
      <c r="B48" s="7"/>
      <c r="C48" s="7"/>
      <c r="D48" s="76"/>
      <c r="E48" s="229"/>
      <c r="F48" s="228"/>
      <c r="G48" s="228"/>
      <c r="H48" s="228"/>
      <c r="I48" s="19" t="str">
        <f t="shared" si="1"/>
        <v/>
      </c>
      <c r="J48" s="19" t="str">
        <f t="shared" si="2"/>
        <v/>
      </c>
      <c r="K48" s="416" t="str">
        <f t="shared" si="3"/>
        <v/>
      </c>
      <c r="L48" s="69" t="str">
        <f t="shared" si="4"/>
        <v/>
      </c>
      <c r="M48" s="417" t="str">
        <f t="shared" si="5"/>
        <v/>
      </c>
      <c r="N48" s="69" t="str">
        <f t="shared" si="6"/>
        <v/>
      </c>
      <c r="O48" s="390" t="b">
        <f t="shared" si="7"/>
        <v>0</v>
      </c>
      <c r="P48" s="391">
        <f t="shared" si="8"/>
        <v>1</v>
      </c>
    </row>
    <row r="49" spans="1:16">
      <c r="A49" s="154">
        <v>40</v>
      </c>
      <c r="B49" s="7"/>
      <c r="C49" s="7"/>
      <c r="D49" s="76"/>
      <c r="E49" s="229"/>
      <c r="F49" s="228"/>
      <c r="G49" s="228"/>
      <c r="H49" s="228"/>
      <c r="I49" s="19" t="str">
        <f t="shared" si="1"/>
        <v/>
      </c>
      <c r="J49" s="19" t="str">
        <f t="shared" si="2"/>
        <v/>
      </c>
      <c r="K49" s="416" t="str">
        <f t="shared" si="3"/>
        <v/>
      </c>
      <c r="L49" s="69" t="str">
        <f t="shared" si="4"/>
        <v/>
      </c>
      <c r="M49" s="417" t="str">
        <f t="shared" si="5"/>
        <v/>
      </c>
      <c r="N49" s="69" t="str">
        <f t="shared" si="6"/>
        <v/>
      </c>
      <c r="O49" s="390" t="b">
        <f t="shared" si="7"/>
        <v>0</v>
      </c>
      <c r="P49" s="391">
        <f t="shared" si="8"/>
        <v>1</v>
      </c>
    </row>
    <row r="50" spans="1:16">
      <c r="A50" s="154">
        <v>41</v>
      </c>
      <c r="B50" s="7"/>
      <c r="C50" s="7"/>
      <c r="D50" s="76"/>
      <c r="E50" s="229"/>
      <c r="F50" s="228"/>
      <c r="G50" s="228"/>
      <c r="H50" s="228"/>
      <c r="I50" s="19" t="str">
        <f t="shared" si="1"/>
        <v/>
      </c>
      <c r="J50" s="19" t="str">
        <f t="shared" si="2"/>
        <v/>
      </c>
      <c r="K50" s="416" t="str">
        <f t="shared" si="3"/>
        <v/>
      </c>
      <c r="L50" s="69" t="str">
        <f t="shared" si="4"/>
        <v/>
      </c>
      <c r="M50" s="417" t="str">
        <f t="shared" si="5"/>
        <v/>
      </c>
      <c r="N50" s="69" t="str">
        <f t="shared" si="6"/>
        <v/>
      </c>
      <c r="O50" s="390" t="b">
        <f t="shared" si="7"/>
        <v>0</v>
      </c>
      <c r="P50" s="391">
        <f t="shared" si="8"/>
        <v>1</v>
      </c>
    </row>
    <row r="51" spans="1:16">
      <c r="A51" s="154">
        <v>42</v>
      </c>
      <c r="B51" s="7"/>
      <c r="C51" s="7"/>
      <c r="D51" s="76"/>
      <c r="E51" s="229"/>
      <c r="F51" s="228"/>
      <c r="G51" s="228"/>
      <c r="H51" s="228"/>
      <c r="I51" s="19" t="str">
        <f t="shared" si="1"/>
        <v/>
      </c>
      <c r="J51" s="19" t="str">
        <f t="shared" si="2"/>
        <v/>
      </c>
      <c r="K51" s="416" t="str">
        <f t="shared" si="3"/>
        <v/>
      </c>
      <c r="L51" s="69" t="str">
        <f t="shared" si="4"/>
        <v/>
      </c>
      <c r="M51" s="417" t="str">
        <f t="shared" si="5"/>
        <v/>
      </c>
      <c r="N51" s="69" t="str">
        <f t="shared" si="6"/>
        <v/>
      </c>
      <c r="O51" s="390" t="b">
        <f t="shared" si="7"/>
        <v>0</v>
      </c>
      <c r="P51" s="391">
        <f t="shared" si="8"/>
        <v>1</v>
      </c>
    </row>
    <row r="52" spans="1:16">
      <c r="A52" s="154">
        <v>43</v>
      </c>
      <c r="B52" s="7"/>
      <c r="C52" s="7"/>
      <c r="D52" s="76"/>
      <c r="E52" s="229"/>
      <c r="F52" s="228"/>
      <c r="G52" s="228"/>
      <c r="H52" s="228"/>
      <c r="I52" s="19" t="str">
        <f t="shared" si="1"/>
        <v/>
      </c>
      <c r="J52" s="19" t="str">
        <f t="shared" si="2"/>
        <v/>
      </c>
      <c r="K52" s="416" t="str">
        <f t="shared" si="3"/>
        <v/>
      </c>
      <c r="L52" s="69" t="str">
        <f t="shared" si="4"/>
        <v/>
      </c>
      <c r="M52" s="417" t="str">
        <f t="shared" si="5"/>
        <v/>
      </c>
      <c r="N52" s="69" t="str">
        <f t="shared" si="6"/>
        <v/>
      </c>
      <c r="O52" s="390" t="b">
        <f t="shared" si="7"/>
        <v>0</v>
      </c>
      <c r="P52" s="391">
        <f t="shared" si="8"/>
        <v>1</v>
      </c>
    </row>
    <row r="53" spans="1:16">
      <c r="A53" s="154">
        <v>44</v>
      </c>
      <c r="B53" s="7"/>
      <c r="C53" s="7"/>
      <c r="D53" s="76"/>
      <c r="E53" s="229"/>
      <c r="F53" s="228"/>
      <c r="G53" s="228"/>
      <c r="H53" s="228"/>
      <c r="I53" s="19" t="str">
        <f t="shared" si="1"/>
        <v/>
      </c>
      <c r="J53" s="19" t="str">
        <f t="shared" si="2"/>
        <v/>
      </c>
      <c r="K53" s="416" t="str">
        <f t="shared" si="3"/>
        <v/>
      </c>
      <c r="L53" s="69" t="str">
        <f t="shared" si="4"/>
        <v/>
      </c>
      <c r="M53" s="417" t="str">
        <f t="shared" si="5"/>
        <v/>
      </c>
      <c r="N53" s="69" t="str">
        <f t="shared" si="6"/>
        <v/>
      </c>
      <c r="O53" s="390" t="b">
        <f t="shared" si="7"/>
        <v>0</v>
      </c>
      <c r="P53" s="391">
        <f t="shared" si="8"/>
        <v>1</v>
      </c>
    </row>
    <row r="54" spans="1:16">
      <c r="A54" s="154">
        <v>45</v>
      </c>
      <c r="B54" s="7"/>
      <c r="C54" s="7"/>
      <c r="D54" s="76"/>
      <c r="E54" s="229"/>
      <c r="F54" s="228"/>
      <c r="G54" s="228"/>
      <c r="H54" s="228"/>
      <c r="I54" s="19" t="str">
        <f t="shared" si="1"/>
        <v/>
      </c>
      <c r="J54" s="19" t="str">
        <f t="shared" si="2"/>
        <v/>
      </c>
      <c r="K54" s="416" t="str">
        <f t="shared" si="3"/>
        <v/>
      </c>
      <c r="L54" s="69" t="str">
        <f t="shared" si="4"/>
        <v/>
      </c>
      <c r="M54" s="417" t="str">
        <f t="shared" si="5"/>
        <v/>
      </c>
      <c r="N54" s="69" t="str">
        <f t="shared" si="6"/>
        <v/>
      </c>
      <c r="O54" s="390" t="b">
        <f t="shared" si="7"/>
        <v>0</v>
      </c>
      <c r="P54" s="391">
        <f t="shared" si="8"/>
        <v>1</v>
      </c>
    </row>
    <row r="55" spans="1:16">
      <c r="A55" s="154">
        <v>46</v>
      </c>
      <c r="B55" s="7"/>
      <c r="C55" s="7"/>
      <c r="D55" s="76"/>
      <c r="E55" s="229"/>
      <c r="F55" s="228"/>
      <c r="G55" s="228"/>
      <c r="H55" s="228"/>
      <c r="I55" s="19" t="str">
        <f t="shared" si="1"/>
        <v/>
      </c>
      <c r="J55" s="19" t="str">
        <f t="shared" si="2"/>
        <v/>
      </c>
      <c r="K55" s="416" t="str">
        <f t="shared" si="3"/>
        <v/>
      </c>
      <c r="L55" s="69" t="str">
        <f t="shared" si="4"/>
        <v/>
      </c>
      <c r="M55" s="417" t="str">
        <f t="shared" si="5"/>
        <v/>
      </c>
      <c r="N55" s="69" t="str">
        <f t="shared" si="6"/>
        <v/>
      </c>
      <c r="O55" s="390" t="b">
        <f t="shared" si="7"/>
        <v>0</v>
      </c>
      <c r="P55" s="391">
        <f t="shared" si="8"/>
        <v>1</v>
      </c>
    </row>
    <row r="56" spans="1:16">
      <c r="A56" s="154">
        <v>47</v>
      </c>
      <c r="B56" s="7"/>
      <c r="C56" s="7"/>
      <c r="D56" s="76"/>
      <c r="E56" s="229"/>
      <c r="F56" s="228"/>
      <c r="G56" s="228"/>
      <c r="H56" s="228"/>
      <c r="I56" s="19" t="str">
        <f t="shared" si="1"/>
        <v/>
      </c>
      <c r="J56" s="19" t="str">
        <f t="shared" si="2"/>
        <v/>
      </c>
      <c r="K56" s="416" t="str">
        <f t="shared" si="3"/>
        <v/>
      </c>
      <c r="L56" s="69" t="str">
        <f t="shared" si="4"/>
        <v/>
      </c>
      <c r="M56" s="417" t="str">
        <f t="shared" si="5"/>
        <v/>
      </c>
      <c r="N56" s="69" t="str">
        <f t="shared" si="6"/>
        <v/>
      </c>
      <c r="O56" s="390" t="b">
        <f t="shared" si="7"/>
        <v>0</v>
      </c>
      <c r="P56" s="391">
        <f t="shared" si="8"/>
        <v>1</v>
      </c>
    </row>
    <row r="57" spans="1:16">
      <c r="A57" s="154">
        <v>48</v>
      </c>
      <c r="B57" s="7"/>
      <c r="C57" s="7"/>
      <c r="D57" s="76"/>
      <c r="E57" s="229"/>
      <c r="F57" s="228"/>
      <c r="G57" s="228"/>
      <c r="H57" s="228"/>
      <c r="I57" s="19" t="str">
        <f t="shared" si="1"/>
        <v/>
      </c>
      <c r="J57" s="19" t="str">
        <f t="shared" si="2"/>
        <v/>
      </c>
      <c r="K57" s="416" t="str">
        <f t="shared" si="3"/>
        <v/>
      </c>
      <c r="L57" s="69" t="str">
        <f t="shared" si="4"/>
        <v/>
      </c>
      <c r="M57" s="417" t="str">
        <f t="shared" si="5"/>
        <v/>
      </c>
      <c r="N57" s="69" t="str">
        <f t="shared" si="6"/>
        <v/>
      </c>
      <c r="O57" s="390" t="b">
        <f t="shared" si="7"/>
        <v>0</v>
      </c>
      <c r="P57" s="391">
        <f t="shared" si="8"/>
        <v>1</v>
      </c>
    </row>
    <row r="58" spans="1:16">
      <c r="A58" s="154">
        <v>49</v>
      </c>
      <c r="B58" s="7"/>
      <c r="C58" s="7"/>
      <c r="D58" s="76"/>
      <c r="E58" s="229"/>
      <c r="F58" s="228"/>
      <c r="G58" s="228"/>
      <c r="H58" s="228"/>
      <c r="I58" s="19" t="str">
        <f t="shared" si="1"/>
        <v/>
      </c>
      <c r="J58" s="19" t="str">
        <f t="shared" si="2"/>
        <v/>
      </c>
      <c r="K58" s="416" t="str">
        <f t="shared" si="3"/>
        <v/>
      </c>
      <c r="L58" s="69" t="str">
        <f t="shared" si="4"/>
        <v/>
      </c>
      <c r="M58" s="417" t="str">
        <f t="shared" si="5"/>
        <v/>
      </c>
      <c r="N58" s="69" t="str">
        <f t="shared" si="6"/>
        <v/>
      </c>
      <c r="O58" s="390" t="b">
        <f t="shared" si="7"/>
        <v>0</v>
      </c>
      <c r="P58" s="391">
        <f t="shared" si="8"/>
        <v>1</v>
      </c>
    </row>
    <row r="59" spans="1:16">
      <c r="A59" s="154">
        <v>50</v>
      </c>
      <c r="B59" s="7"/>
      <c r="C59" s="7"/>
      <c r="D59" s="76"/>
      <c r="E59" s="229"/>
      <c r="F59" s="228"/>
      <c r="G59" s="228"/>
      <c r="H59" s="228"/>
      <c r="I59" s="19" t="str">
        <f t="shared" si="1"/>
        <v/>
      </c>
      <c r="J59" s="19" t="str">
        <f t="shared" si="2"/>
        <v/>
      </c>
      <c r="K59" s="416" t="str">
        <f t="shared" si="3"/>
        <v/>
      </c>
      <c r="L59" s="69" t="str">
        <f t="shared" si="4"/>
        <v/>
      </c>
      <c r="M59" s="417" t="str">
        <f t="shared" si="5"/>
        <v/>
      </c>
      <c r="N59" s="69" t="str">
        <f t="shared" si="6"/>
        <v/>
      </c>
      <c r="O59" s="390" t="b">
        <f t="shared" si="7"/>
        <v>0</v>
      </c>
      <c r="P59" s="391">
        <f t="shared" si="8"/>
        <v>1</v>
      </c>
    </row>
    <row r="60" spans="1:16">
      <c r="A60" s="154">
        <v>51</v>
      </c>
      <c r="B60" s="7"/>
      <c r="C60" s="7"/>
      <c r="D60" s="76"/>
      <c r="E60" s="229"/>
      <c r="F60" s="228"/>
      <c r="G60" s="228"/>
      <c r="H60" s="228"/>
      <c r="I60" s="19" t="str">
        <f t="shared" si="1"/>
        <v/>
      </c>
      <c r="J60" s="19" t="str">
        <f t="shared" si="2"/>
        <v/>
      </c>
      <c r="K60" s="416" t="str">
        <f t="shared" si="3"/>
        <v/>
      </c>
      <c r="L60" s="69" t="str">
        <f t="shared" si="4"/>
        <v/>
      </c>
      <c r="M60" s="417" t="str">
        <f t="shared" si="5"/>
        <v/>
      </c>
      <c r="N60" s="69" t="str">
        <f t="shared" si="6"/>
        <v/>
      </c>
      <c r="O60" s="390" t="b">
        <f t="shared" si="7"/>
        <v>0</v>
      </c>
      <c r="P60" s="391">
        <f t="shared" si="8"/>
        <v>1</v>
      </c>
    </row>
    <row r="61" spans="1:16">
      <c r="A61" s="154">
        <v>52</v>
      </c>
      <c r="B61" s="7"/>
      <c r="C61" s="7"/>
      <c r="D61" s="76"/>
      <c r="E61" s="229"/>
      <c r="F61" s="228"/>
      <c r="G61" s="228"/>
      <c r="H61" s="228"/>
      <c r="I61" s="19" t="str">
        <f t="shared" si="1"/>
        <v/>
      </c>
      <c r="J61" s="19" t="str">
        <f t="shared" si="2"/>
        <v/>
      </c>
      <c r="K61" s="416" t="str">
        <f t="shared" si="3"/>
        <v/>
      </c>
      <c r="L61" s="69" t="str">
        <f t="shared" si="4"/>
        <v/>
      </c>
      <c r="M61" s="417" t="str">
        <f t="shared" si="5"/>
        <v/>
      </c>
      <c r="N61" s="69" t="str">
        <f t="shared" si="6"/>
        <v/>
      </c>
      <c r="O61" s="390" t="b">
        <f t="shared" si="7"/>
        <v>0</v>
      </c>
      <c r="P61" s="391">
        <f t="shared" si="8"/>
        <v>1</v>
      </c>
    </row>
    <row r="62" spans="1:16">
      <c r="A62" s="154">
        <v>53</v>
      </c>
      <c r="B62" s="7"/>
      <c r="C62" s="7"/>
      <c r="D62" s="76"/>
      <c r="E62" s="229"/>
      <c r="F62" s="228"/>
      <c r="G62" s="228"/>
      <c r="H62" s="228"/>
      <c r="I62" s="19" t="str">
        <f t="shared" si="1"/>
        <v/>
      </c>
      <c r="J62" s="19" t="str">
        <f t="shared" si="2"/>
        <v/>
      </c>
      <c r="K62" s="416" t="str">
        <f t="shared" si="3"/>
        <v/>
      </c>
      <c r="L62" s="69" t="str">
        <f t="shared" si="4"/>
        <v/>
      </c>
      <c r="M62" s="417" t="str">
        <f t="shared" si="5"/>
        <v/>
      </c>
      <c r="N62" s="69" t="str">
        <f t="shared" si="6"/>
        <v/>
      </c>
      <c r="O62" s="390" t="b">
        <f t="shared" si="7"/>
        <v>0</v>
      </c>
      <c r="P62" s="391">
        <f t="shared" si="8"/>
        <v>1</v>
      </c>
    </row>
    <row r="63" spans="1:16">
      <c r="A63" s="154">
        <v>54</v>
      </c>
      <c r="B63" s="7"/>
      <c r="C63" s="7"/>
      <c r="D63" s="76"/>
      <c r="E63" s="229"/>
      <c r="F63" s="228"/>
      <c r="G63" s="228"/>
      <c r="H63" s="228"/>
      <c r="I63" s="19" t="str">
        <f t="shared" si="1"/>
        <v/>
      </c>
      <c r="J63" s="19" t="str">
        <f t="shared" si="2"/>
        <v/>
      </c>
      <c r="K63" s="416" t="str">
        <f t="shared" si="3"/>
        <v/>
      </c>
      <c r="L63" s="69" t="str">
        <f t="shared" si="4"/>
        <v/>
      </c>
      <c r="M63" s="417" t="str">
        <f t="shared" si="5"/>
        <v/>
      </c>
      <c r="N63" s="69" t="str">
        <f t="shared" si="6"/>
        <v/>
      </c>
      <c r="O63" s="390" t="b">
        <f t="shared" si="7"/>
        <v>0</v>
      </c>
      <c r="P63" s="391">
        <f t="shared" si="8"/>
        <v>1</v>
      </c>
    </row>
    <row r="64" spans="1:16">
      <c r="A64" s="154">
        <v>55</v>
      </c>
      <c r="B64" s="7"/>
      <c r="C64" s="7"/>
      <c r="D64" s="76"/>
      <c r="E64" s="229"/>
      <c r="F64" s="228"/>
      <c r="G64" s="228"/>
      <c r="H64" s="228"/>
      <c r="I64" s="19" t="str">
        <f t="shared" si="1"/>
        <v/>
      </c>
      <c r="J64" s="19" t="str">
        <f t="shared" si="2"/>
        <v/>
      </c>
      <c r="K64" s="416" t="str">
        <f t="shared" si="3"/>
        <v/>
      </c>
      <c r="L64" s="69" t="str">
        <f t="shared" si="4"/>
        <v/>
      </c>
      <c r="M64" s="417" t="str">
        <f t="shared" si="5"/>
        <v/>
      </c>
      <c r="N64" s="69" t="str">
        <f t="shared" si="6"/>
        <v/>
      </c>
      <c r="O64" s="390" t="b">
        <f t="shared" si="7"/>
        <v>0</v>
      </c>
      <c r="P64" s="391">
        <f t="shared" si="8"/>
        <v>1</v>
      </c>
    </row>
    <row r="65" spans="1:16">
      <c r="A65" s="154">
        <v>56</v>
      </c>
      <c r="B65" s="7"/>
      <c r="C65" s="7"/>
      <c r="D65" s="76"/>
      <c r="E65" s="229"/>
      <c r="F65" s="228"/>
      <c r="G65" s="228"/>
      <c r="H65" s="228"/>
      <c r="I65" s="19" t="str">
        <f t="shared" si="1"/>
        <v/>
      </c>
      <c r="J65" s="19" t="str">
        <f t="shared" si="2"/>
        <v/>
      </c>
      <c r="K65" s="416" t="str">
        <f t="shared" si="3"/>
        <v/>
      </c>
      <c r="L65" s="69" t="str">
        <f t="shared" si="4"/>
        <v/>
      </c>
      <c r="M65" s="417" t="str">
        <f t="shared" si="5"/>
        <v/>
      </c>
      <c r="N65" s="69" t="str">
        <f t="shared" si="6"/>
        <v/>
      </c>
      <c r="O65" s="390" t="b">
        <f t="shared" si="7"/>
        <v>0</v>
      </c>
      <c r="P65" s="391">
        <f t="shared" si="8"/>
        <v>1</v>
      </c>
    </row>
    <row r="66" spans="1:16">
      <c r="A66" s="154">
        <v>57</v>
      </c>
      <c r="B66" s="7"/>
      <c r="C66" s="7"/>
      <c r="D66" s="76"/>
      <c r="E66" s="229"/>
      <c r="F66" s="228"/>
      <c r="G66" s="228"/>
      <c r="H66" s="228"/>
      <c r="I66" s="19" t="str">
        <f t="shared" si="1"/>
        <v/>
      </c>
      <c r="J66" s="19" t="str">
        <f t="shared" si="2"/>
        <v/>
      </c>
      <c r="K66" s="416" t="str">
        <f t="shared" si="3"/>
        <v/>
      </c>
      <c r="L66" s="69" t="str">
        <f t="shared" si="4"/>
        <v/>
      </c>
      <c r="M66" s="417" t="str">
        <f t="shared" si="5"/>
        <v/>
      </c>
      <c r="N66" s="69" t="str">
        <f t="shared" si="6"/>
        <v/>
      </c>
      <c r="O66" s="390" t="b">
        <f t="shared" si="7"/>
        <v>0</v>
      </c>
      <c r="P66" s="391">
        <f t="shared" si="8"/>
        <v>1</v>
      </c>
    </row>
    <row r="67" spans="1:16">
      <c r="A67" s="154">
        <v>58</v>
      </c>
      <c r="B67" s="7"/>
      <c r="C67" s="7"/>
      <c r="D67" s="76"/>
      <c r="E67" s="229"/>
      <c r="F67" s="228"/>
      <c r="G67" s="228"/>
      <c r="H67" s="228"/>
      <c r="I67" s="19" t="str">
        <f t="shared" si="1"/>
        <v/>
      </c>
      <c r="J67" s="19" t="str">
        <f t="shared" si="2"/>
        <v/>
      </c>
      <c r="K67" s="416" t="str">
        <f t="shared" si="3"/>
        <v/>
      </c>
      <c r="L67" s="69" t="str">
        <f t="shared" si="4"/>
        <v/>
      </c>
      <c r="M67" s="417" t="str">
        <f t="shared" si="5"/>
        <v/>
      </c>
      <c r="N67" s="69" t="str">
        <f t="shared" si="6"/>
        <v/>
      </c>
      <c r="O67" s="390" t="b">
        <f t="shared" si="7"/>
        <v>0</v>
      </c>
      <c r="P67" s="391">
        <f t="shared" si="8"/>
        <v>1</v>
      </c>
    </row>
    <row r="68" spans="1:16">
      <c r="A68" s="154">
        <v>59</v>
      </c>
      <c r="B68" s="7"/>
      <c r="C68" s="7"/>
      <c r="D68" s="76"/>
      <c r="E68" s="229"/>
      <c r="F68" s="228"/>
      <c r="G68" s="228"/>
      <c r="H68" s="228"/>
      <c r="I68" s="19" t="str">
        <f t="shared" si="1"/>
        <v/>
      </c>
      <c r="J68" s="19" t="str">
        <f t="shared" si="2"/>
        <v/>
      </c>
      <c r="K68" s="416" t="str">
        <f t="shared" si="3"/>
        <v/>
      </c>
      <c r="L68" s="69" t="str">
        <f t="shared" si="4"/>
        <v/>
      </c>
      <c r="M68" s="417" t="str">
        <f t="shared" si="5"/>
        <v/>
      </c>
      <c r="N68" s="69" t="str">
        <f t="shared" si="6"/>
        <v/>
      </c>
      <c r="O68" s="390" t="b">
        <f t="shared" si="7"/>
        <v>0</v>
      </c>
      <c r="P68" s="391">
        <f t="shared" si="8"/>
        <v>1</v>
      </c>
    </row>
    <row r="69" spans="1:16">
      <c r="A69" s="154">
        <v>60</v>
      </c>
      <c r="B69" s="7"/>
      <c r="C69" s="7"/>
      <c r="D69" s="76"/>
      <c r="E69" s="229"/>
      <c r="F69" s="228"/>
      <c r="G69" s="228"/>
      <c r="H69" s="228"/>
      <c r="I69" s="19" t="str">
        <f t="shared" si="1"/>
        <v/>
      </c>
      <c r="J69" s="19" t="str">
        <f t="shared" si="2"/>
        <v/>
      </c>
      <c r="K69" s="416" t="str">
        <f t="shared" si="3"/>
        <v/>
      </c>
      <c r="L69" s="69" t="str">
        <f t="shared" si="4"/>
        <v/>
      </c>
      <c r="M69" s="417" t="str">
        <f t="shared" si="5"/>
        <v/>
      </c>
      <c r="N69" s="69" t="str">
        <f t="shared" si="6"/>
        <v/>
      </c>
      <c r="O69" s="390" t="b">
        <f t="shared" si="7"/>
        <v>0</v>
      </c>
      <c r="P69" s="391">
        <f t="shared" si="8"/>
        <v>1</v>
      </c>
    </row>
    <row r="70" spans="1:16">
      <c r="A70" s="154">
        <v>61</v>
      </c>
      <c r="B70" s="7"/>
      <c r="C70" s="7"/>
      <c r="D70" s="76"/>
      <c r="E70" s="229"/>
      <c r="F70" s="228"/>
      <c r="G70" s="228"/>
      <c r="H70" s="228"/>
      <c r="I70" s="19" t="str">
        <f t="shared" si="1"/>
        <v/>
      </c>
      <c r="J70" s="19" t="str">
        <f t="shared" si="2"/>
        <v/>
      </c>
      <c r="K70" s="416" t="str">
        <f t="shared" si="3"/>
        <v/>
      </c>
      <c r="L70" s="69" t="str">
        <f t="shared" si="4"/>
        <v/>
      </c>
      <c r="M70" s="417" t="str">
        <f t="shared" si="5"/>
        <v/>
      </c>
      <c r="N70" s="69" t="str">
        <f t="shared" si="6"/>
        <v/>
      </c>
      <c r="O70" s="390" t="b">
        <f t="shared" si="7"/>
        <v>0</v>
      </c>
      <c r="P70" s="391">
        <f t="shared" si="8"/>
        <v>1</v>
      </c>
    </row>
    <row r="71" spans="1:16">
      <c r="A71" s="154">
        <v>62</v>
      </c>
      <c r="B71" s="7"/>
      <c r="C71" s="7"/>
      <c r="D71" s="76"/>
      <c r="E71" s="229"/>
      <c r="F71" s="228"/>
      <c r="G71" s="228"/>
      <c r="H71" s="228"/>
      <c r="I71" s="19" t="str">
        <f t="shared" si="1"/>
        <v/>
      </c>
      <c r="J71" s="19" t="str">
        <f t="shared" si="2"/>
        <v/>
      </c>
      <c r="K71" s="416" t="str">
        <f t="shared" si="3"/>
        <v/>
      </c>
      <c r="L71" s="69" t="str">
        <f t="shared" si="4"/>
        <v/>
      </c>
      <c r="M71" s="417" t="str">
        <f t="shared" si="5"/>
        <v/>
      </c>
      <c r="N71" s="69" t="str">
        <f t="shared" si="6"/>
        <v/>
      </c>
      <c r="O71" s="390" t="b">
        <f t="shared" si="7"/>
        <v>0</v>
      </c>
      <c r="P71" s="391">
        <f t="shared" si="8"/>
        <v>1</v>
      </c>
    </row>
    <row r="72" spans="1:16">
      <c r="A72" s="154">
        <v>63</v>
      </c>
      <c r="B72" s="7"/>
      <c r="C72" s="7"/>
      <c r="D72" s="76"/>
      <c r="E72" s="229"/>
      <c r="F72" s="228"/>
      <c r="G72" s="228"/>
      <c r="H72" s="228"/>
      <c r="I72" s="19" t="str">
        <f t="shared" si="1"/>
        <v/>
      </c>
      <c r="J72" s="19" t="str">
        <f t="shared" si="2"/>
        <v/>
      </c>
      <c r="K72" s="416" t="str">
        <f t="shared" si="3"/>
        <v/>
      </c>
      <c r="L72" s="69" t="str">
        <f t="shared" si="4"/>
        <v/>
      </c>
      <c r="M72" s="417" t="str">
        <f t="shared" si="5"/>
        <v/>
      </c>
      <c r="N72" s="69" t="str">
        <f t="shared" si="6"/>
        <v/>
      </c>
      <c r="O72" s="390" t="b">
        <f t="shared" si="7"/>
        <v>0</v>
      </c>
      <c r="P72" s="391">
        <f t="shared" si="8"/>
        <v>1</v>
      </c>
    </row>
    <row r="73" spans="1:16">
      <c r="A73" s="154">
        <v>64</v>
      </c>
      <c r="B73" s="7"/>
      <c r="C73" s="7"/>
      <c r="D73" s="76"/>
      <c r="E73" s="229"/>
      <c r="F73" s="228"/>
      <c r="G73" s="228"/>
      <c r="H73" s="228"/>
      <c r="I73" s="19" t="str">
        <f t="shared" si="1"/>
        <v/>
      </c>
      <c r="J73" s="19" t="str">
        <f t="shared" si="2"/>
        <v/>
      </c>
      <c r="K73" s="416" t="str">
        <f t="shared" si="3"/>
        <v/>
      </c>
      <c r="L73" s="69" t="str">
        <f t="shared" si="4"/>
        <v/>
      </c>
      <c r="M73" s="417" t="str">
        <f t="shared" si="5"/>
        <v/>
      </c>
      <c r="N73" s="69" t="str">
        <f t="shared" si="6"/>
        <v/>
      </c>
      <c r="O73" s="390" t="b">
        <f t="shared" si="7"/>
        <v>0</v>
      </c>
      <c r="P73" s="391">
        <f t="shared" si="8"/>
        <v>1</v>
      </c>
    </row>
    <row r="74" spans="1:16">
      <c r="A74" s="154">
        <v>65</v>
      </c>
      <c r="B74" s="7"/>
      <c r="C74" s="7"/>
      <c r="D74" s="76"/>
      <c r="E74" s="229"/>
      <c r="F74" s="228"/>
      <c r="G74" s="228"/>
      <c r="H74" s="228"/>
      <c r="I74" s="19" t="str">
        <f t="shared" ref="I74:I137" si="9">IF(OR($B74="",$C74="",$D74="",$E74="",$F74&lt;an_initial,$F74&gt;an_final,$O74=FALSE),"",IF($H74="",CS_STR_RO_ALT2*$G74/P74,CS_STR_RO_ALT2*$H74))</f>
        <v/>
      </c>
      <c r="J74" s="19" t="str">
        <f t="shared" ref="J74:J137" si="10">IF(OR($B74="",$C74="",$D74="",$E74="",$F74="",$F74&gt;an_final,$O74=FALSE),"",IF($H74="",CS_STR_RO_ALT2*$G74/P74,CS_STR_RO_ALT2*$H74))</f>
        <v/>
      </c>
      <c r="K74" s="416" t="str">
        <f t="shared" ref="K74:K108" si="11">IF(OR($B74="",$C74="",$D74="",$E74="",$F74="",$F74&gt;an_final,$O74=FALSE),"",IF($F74&gt;=an_initial,1,""))</f>
        <v/>
      </c>
      <c r="L74" s="69" t="str">
        <f t="shared" ref="L74:L108" si="12">IF(OR($B74="",$C74="",$D74="",$E74="",$F74="",$F74&gt;an_final,$O74=FALSE),"",1)</f>
        <v/>
      </c>
      <c r="M74" s="417" t="str">
        <f t="shared" ref="M74:M108" si="13">IF(OR($B74="",$C74="",$D74="",$E74="",$F74="",$F74&gt;an_final,$O74=FALSE),"",IF($H74="",$G74/P74,$H74))</f>
        <v/>
      </c>
      <c r="N74" s="69" t="str">
        <f t="shared" ref="N74:N108" si="14">IF(OR($B74="",$C74="",$D74="",$E74="",$F74="",$F74&lt;an_initial,$F74&gt;an_final,$O74=FALSE),"",IF($H74="",$G74/P74,$H74))</f>
        <v/>
      </c>
      <c r="O74" s="390" t="b">
        <f t="shared" ref="O74:O108" si="15">IF(nume_candidat="",FALSE,ISNUMBER(SEARCH(nume_candidat,$B74)))</f>
        <v>0</v>
      </c>
      <c r="P74" s="391">
        <f t="shared" ref="P74:P108" si="16">LEN(B74)-LEN(SUBSTITUTE(B74,",",""))+1</f>
        <v>1</v>
      </c>
    </row>
    <row r="75" spans="1:16">
      <c r="A75" s="154">
        <v>66</v>
      </c>
      <c r="B75" s="7"/>
      <c r="C75" s="7"/>
      <c r="D75" s="76"/>
      <c r="E75" s="229"/>
      <c r="F75" s="228"/>
      <c r="G75" s="228"/>
      <c r="H75" s="228"/>
      <c r="I75" s="19" t="str">
        <f t="shared" si="9"/>
        <v/>
      </c>
      <c r="J75" s="19" t="str">
        <f t="shared" si="10"/>
        <v/>
      </c>
      <c r="K75" s="416" t="str">
        <f t="shared" si="11"/>
        <v/>
      </c>
      <c r="L75" s="69" t="str">
        <f t="shared" si="12"/>
        <v/>
      </c>
      <c r="M75" s="417" t="str">
        <f t="shared" si="13"/>
        <v/>
      </c>
      <c r="N75" s="69" t="str">
        <f t="shared" si="14"/>
        <v/>
      </c>
      <c r="O75" s="390" t="b">
        <f t="shared" si="15"/>
        <v>0</v>
      </c>
      <c r="P75" s="391">
        <f t="shared" si="16"/>
        <v>1</v>
      </c>
    </row>
    <row r="76" spans="1:16">
      <c r="A76" s="154">
        <v>67</v>
      </c>
      <c r="B76" s="7"/>
      <c r="C76" s="7"/>
      <c r="D76" s="76"/>
      <c r="E76" s="229"/>
      <c r="F76" s="228"/>
      <c r="G76" s="228"/>
      <c r="H76" s="228"/>
      <c r="I76" s="19" t="str">
        <f t="shared" si="9"/>
        <v/>
      </c>
      <c r="J76" s="19" t="str">
        <f t="shared" si="10"/>
        <v/>
      </c>
      <c r="K76" s="416" t="str">
        <f t="shared" si="11"/>
        <v/>
      </c>
      <c r="L76" s="69" t="str">
        <f t="shared" si="12"/>
        <v/>
      </c>
      <c r="M76" s="417" t="str">
        <f t="shared" si="13"/>
        <v/>
      </c>
      <c r="N76" s="69" t="str">
        <f t="shared" si="14"/>
        <v/>
      </c>
      <c r="O76" s="390" t="b">
        <f t="shared" si="15"/>
        <v>0</v>
      </c>
      <c r="P76" s="391">
        <f t="shared" si="16"/>
        <v>1</v>
      </c>
    </row>
    <row r="77" spans="1:16">
      <c r="A77" s="154">
        <v>68</v>
      </c>
      <c r="B77" s="7"/>
      <c r="C77" s="7"/>
      <c r="D77" s="76"/>
      <c r="E77" s="229"/>
      <c r="F77" s="228"/>
      <c r="G77" s="228"/>
      <c r="H77" s="228"/>
      <c r="I77" s="19" t="str">
        <f t="shared" si="9"/>
        <v/>
      </c>
      <c r="J77" s="19" t="str">
        <f t="shared" si="10"/>
        <v/>
      </c>
      <c r="K77" s="416" t="str">
        <f t="shared" si="11"/>
        <v/>
      </c>
      <c r="L77" s="69" t="str">
        <f t="shared" si="12"/>
        <v/>
      </c>
      <c r="M77" s="417" t="str">
        <f t="shared" si="13"/>
        <v/>
      </c>
      <c r="N77" s="69" t="str">
        <f t="shared" si="14"/>
        <v/>
      </c>
      <c r="O77" s="390" t="b">
        <f t="shared" si="15"/>
        <v>0</v>
      </c>
      <c r="P77" s="391">
        <f t="shared" si="16"/>
        <v>1</v>
      </c>
    </row>
    <row r="78" spans="1:16">
      <c r="A78" s="154">
        <v>69</v>
      </c>
      <c r="B78" s="7"/>
      <c r="C78" s="7"/>
      <c r="D78" s="76"/>
      <c r="E78" s="229"/>
      <c r="F78" s="228"/>
      <c r="G78" s="228"/>
      <c r="H78" s="228"/>
      <c r="I78" s="19" t="str">
        <f t="shared" si="9"/>
        <v/>
      </c>
      <c r="J78" s="19" t="str">
        <f t="shared" si="10"/>
        <v/>
      </c>
      <c r="K78" s="416" t="str">
        <f t="shared" si="11"/>
        <v/>
      </c>
      <c r="L78" s="69" t="str">
        <f t="shared" si="12"/>
        <v/>
      </c>
      <c r="M78" s="417" t="str">
        <f t="shared" si="13"/>
        <v/>
      </c>
      <c r="N78" s="69" t="str">
        <f t="shared" si="14"/>
        <v/>
      </c>
      <c r="O78" s="390" t="b">
        <f t="shared" si="15"/>
        <v>0</v>
      </c>
      <c r="P78" s="391">
        <f t="shared" si="16"/>
        <v>1</v>
      </c>
    </row>
    <row r="79" spans="1:16">
      <c r="A79" s="154">
        <v>70</v>
      </c>
      <c r="B79" s="7"/>
      <c r="C79" s="7"/>
      <c r="D79" s="76"/>
      <c r="E79" s="229"/>
      <c r="F79" s="228"/>
      <c r="G79" s="228"/>
      <c r="H79" s="228"/>
      <c r="I79" s="19" t="str">
        <f t="shared" si="9"/>
        <v/>
      </c>
      <c r="J79" s="19" t="str">
        <f t="shared" si="10"/>
        <v/>
      </c>
      <c r="K79" s="416" t="str">
        <f t="shared" si="11"/>
        <v/>
      </c>
      <c r="L79" s="69" t="str">
        <f t="shared" si="12"/>
        <v/>
      </c>
      <c r="M79" s="417" t="str">
        <f t="shared" si="13"/>
        <v/>
      </c>
      <c r="N79" s="69" t="str">
        <f t="shared" si="14"/>
        <v/>
      </c>
      <c r="O79" s="390" t="b">
        <f t="shared" si="15"/>
        <v>0</v>
      </c>
      <c r="P79" s="391">
        <f t="shared" si="16"/>
        <v>1</v>
      </c>
    </row>
    <row r="80" spans="1:16">
      <c r="A80" s="154">
        <v>71</v>
      </c>
      <c r="B80" s="7"/>
      <c r="C80" s="7"/>
      <c r="D80" s="76"/>
      <c r="E80" s="229"/>
      <c r="F80" s="228"/>
      <c r="G80" s="228"/>
      <c r="H80" s="228"/>
      <c r="I80" s="19" t="str">
        <f t="shared" si="9"/>
        <v/>
      </c>
      <c r="J80" s="19" t="str">
        <f t="shared" si="10"/>
        <v/>
      </c>
      <c r="K80" s="416" t="str">
        <f t="shared" si="11"/>
        <v/>
      </c>
      <c r="L80" s="69" t="str">
        <f t="shared" si="12"/>
        <v/>
      </c>
      <c r="M80" s="417" t="str">
        <f t="shared" si="13"/>
        <v/>
      </c>
      <c r="N80" s="69" t="str">
        <f t="shared" si="14"/>
        <v/>
      </c>
      <c r="O80" s="390" t="b">
        <f t="shared" si="15"/>
        <v>0</v>
      </c>
      <c r="P80" s="391">
        <f t="shared" si="16"/>
        <v>1</v>
      </c>
    </row>
    <row r="81" spans="1:16">
      <c r="A81" s="154">
        <v>72</v>
      </c>
      <c r="B81" s="7"/>
      <c r="C81" s="7"/>
      <c r="D81" s="76"/>
      <c r="E81" s="229"/>
      <c r="F81" s="228"/>
      <c r="G81" s="228"/>
      <c r="H81" s="228"/>
      <c r="I81" s="19" t="str">
        <f t="shared" si="9"/>
        <v/>
      </c>
      <c r="J81" s="19" t="str">
        <f t="shared" si="10"/>
        <v/>
      </c>
      <c r="K81" s="416" t="str">
        <f t="shared" si="11"/>
        <v/>
      </c>
      <c r="L81" s="69" t="str">
        <f t="shared" si="12"/>
        <v/>
      </c>
      <c r="M81" s="417" t="str">
        <f t="shared" si="13"/>
        <v/>
      </c>
      <c r="N81" s="69" t="str">
        <f t="shared" si="14"/>
        <v/>
      </c>
      <c r="O81" s="390" t="b">
        <f t="shared" si="15"/>
        <v>0</v>
      </c>
      <c r="P81" s="391">
        <f t="shared" si="16"/>
        <v>1</v>
      </c>
    </row>
    <row r="82" spans="1:16">
      <c r="A82" s="154">
        <v>73</v>
      </c>
      <c r="B82" s="7"/>
      <c r="C82" s="7"/>
      <c r="D82" s="76"/>
      <c r="E82" s="229"/>
      <c r="F82" s="228"/>
      <c r="G82" s="228"/>
      <c r="H82" s="228"/>
      <c r="I82" s="19" t="str">
        <f t="shared" si="9"/>
        <v/>
      </c>
      <c r="J82" s="19" t="str">
        <f t="shared" si="10"/>
        <v/>
      </c>
      <c r="K82" s="416" t="str">
        <f t="shared" si="11"/>
        <v/>
      </c>
      <c r="L82" s="69" t="str">
        <f t="shared" si="12"/>
        <v/>
      </c>
      <c r="M82" s="417" t="str">
        <f t="shared" si="13"/>
        <v/>
      </c>
      <c r="N82" s="69" t="str">
        <f t="shared" si="14"/>
        <v/>
      </c>
      <c r="O82" s="390" t="b">
        <f t="shared" si="15"/>
        <v>0</v>
      </c>
      <c r="P82" s="391">
        <f t="shared" si="16"/>
        <v>1</v>
      </c>
    </row>
    <row r="83" spans="1:16">
      <c r="A83" s="154">
        <v>74</v>
      </c>
      <c r="B83" s="7"/>
      <c r="C83" s="7"/>
      <c r="D83" s="76"/>
      <c r="E83" s="229"/>
      <c r="F83" s="228"/>
      <c r="G83" s="228"/>
      <c r="H83" s="228"/>
      <c r="I83" s="19" t="str">
        <f t="shared" si="9"/>
        <v/>
      </c>
      <c r="J83" s="19" t="str">
        <f t="shared" si="10"/>
        <v/>
      </c>
      <c r="K83" s="416" t="str">
        <f t="shared" si="11"/>
        <v/>
      </c>
      <c r="L83" s="69" t="str">
        <f t="shared" si="12"/>
        <v/>
      </c>
      <c r="M83" s="417" t="str">
        <f t="shared" si="13"/>
        <v/>
      </c>
      <c r="N83" s="69" t="str">
        <f t="shared" si="14"/>
        <v/>
      </c>
      <c r="O83" s="390" t="b">
        <f t="shared" si="15"/>
        <v>0</v>
      </c>
      <c r="P83" s="391">
        <f t="shared" si="16"/>
        <v>1</v>
      </c>
    </row>
    <row r="84" spans="1:16">
      <c r="A84" s="154">
        <v>75</v>
      </c>
      <c r="B84" s="7"/>
      <c r="C84" s="7"/>
      <c r="D84" s="76"/>
      <c r="E84" s="229"/>
      <c r="F84" s="228"/>
      <c r="G84" s="228"/>
      <c r="H84" s="228"/>
      <c r="I84" s="19" t="str">
        <f t="shared" si="9"/>
        <v/>
      </c>
      <c r="J84" s="19" t="str">
        <f t="shared" si="10"/>
        <v/>
      </c>
      <c r="K84" s="416" t="str">
        <f t="shared" si="11"/>
        <v/>
      </c>
      <c r="L84" s="69" t="str">
        <f t="shared" si="12"/>
        <v/>
      </c>
      <c r="M84" s="417" t="str">
        <f t="shared" si="13"/>
        <v/>
      </c>
      <c r="N84" s="69" t="str">
        <f t="shared" si="14"/>
        <v/>
      </c>
      <c r="O84" s="390" t="b">
        <f t="shared" si="15"/>
        <v>0</v>
      </c>
      <c r="P84" s="391">
        <f t="shared" si="16"/>
        <v>1</v>
      </c>
    </row>
    <row r="85" spans="1:16">
      <c r="A85" s="154">
        <v>76</v>
      </c>
      <c r="B85" s="7"/>
      <c r="C85" s="7"/>
      <c r="D85" s="76"/>
      <c r="E85" s="229"/>
      <c r="F85" s="228"/>
      <c r="G85" s="228"/>
      <c r="H85" s="228"/>
      <c r="I85" s="19" t="str">
        <f t="shared" si="9"/>
        <v/>
      </c>
      <c r="J85" s="19" t="str">
        <f t="shared" si="10"/>
        <v/>
      </c>
      <c r="K85" s="416" t="str">
        <f t="shared" si="11"/>
        <v/>
      </c>
      <c r="L85" s="69" t="str">
        <f t="shared" si="12"/>
        <v/>
      </c>
      <c r="M85" s="417" t="str">
        <f t="shared" si="13"/>
        <v/>
      </c>
      <c r="N85" s="69" t="str">
        <f t="shared" si="14"/>
        <v/>
      </c>
      <c r="O85" s="390" t="b">
        <f t="shared" si="15"/>
        <v>0</v>
      </c>
      <c r="P85" s="391">
        <f t="shared" si="16"/>
        <v>1</v>
      </c>
    </row>
    <row r="86" spans="1:16">
      <c r="A86" s="154">
        <v>77</v>
      </c>
      <c r="B86" s="7"/>
      <c r="C86" s="7"/>
      <c r="D86" s="76"/>
      <c r="E86" s="229"/>
      <c r="F86" s="228"/>
      <c r="G86" s="228"/>
      <c r="H86" s="228"/>
      <c r="I86" s="19" t="str">
        <f t="shared" si="9"/>
        <v/>
      </c>
      <c r="J86" s="19" t="str">
        <f t="shared" si="10"/>
        <v/>
      </c>
      <c r="K86" s="416" t="str">
        <f t="shared" si="11"/>
        <v/>
      </c>
      <c r="L86" s="69" t="str">
        <f t="shared" si="12"/>
        <v/>
      </c>
      <c r="M86" s="417" t="str">
        <f t="shared" si="13"/>
        <v/>
      </c>
      <c r="N86" s="69" t="str">
        <f t="shared" si="14"/>
        <v/>
      </c>
      <c r="O86" s="390" t="b">
        <f t="shared" si="15"/>
        <v>0</v>
      </c>
      <c r="P86" s="391">
        <f t="shared" si="16"/>
        <v>1</v>
      </c>
    </row>
    <row r="87" spans="1:16">
      <c r="A87" s="154">
        <v>78</v>
      </c>
      <c r="B87" s="7"/>
      <c r="C87" s="7"/>
      <c r="D87" s="76"/>
      <c r="E87" s="229"/>
      <c r="F87" s="228"/>
      <c r="G87" s="228"/>
      <c r="H87" s="228"/>
      <c r="I87" s="19" t="str">
        <f t="shared" si="9"/>
        <v/>
      </c>
      <c r="J87" s="19" t="str">
        <f t="shared" si="10"/>
        <v/>
      </c>
      <c r="K87" s="416" t="str">
        <f t="shared" si="11"/>
        <v/>
      </c>
      <c r="L87" s="69" t="str">
        <f t="shared" si="12"/>
        <v/>
      </c>
      <c r="M87" s="417" t="str">
        <f t="shared" si="13"/>
        <v/>
      </c>
      <c r="N87" s="69" t="str">
        <f t="shared" si="14"/>
        <v/>
      </c>
      <c r="O87" s="390" t="b">
        <f t="shared" si="15"/>
        <v>0</v>
      </c>
      <c r="P87" s="391">
        <f t="shared" si="16"/>
        <v>1</v>
      </c>
    </row>
    <row r="88" spans="1:16">
      <c r="A88" s="154">
        <v>79</v>
      </c>
      <c r="B88" s="7"/>
      <c r="C88" s="7"/>
      <c r="D88" s="76"/>
      <c r="E88" s="229"/>
      <c r="F88" s="228"/>
      <c r="G88" s="228"/>
      <c r="H88" s="228"/>
      <c r="I88" s="19" t="str">
        <f t="shared" si="9"/>
        <v/>
      </c>
      <c r="J88" s="19" t="str">
        <f t="shared" si="10"/>
        <v/>
      </c>
      <c r="K88" s="416" t="str">
        <f t="shared" si="11"/>
        <v/>
      </c>
      <c r="L88" s="69" t="str">
        <f t="shared" si="12"/>
        <v/>
      </c>
      <c r="M88" s="417" t="str">
        <f t="shared" si="13"/>
        <v/>
      </c>
      <c r="N88" s="69" t="str">
        <f t="shared" si="14"/>
        <v/>
      </c>
      <c r="O88" s="390" t="b">
        <f t="shared" si="15"/>
        <v>0</v>
      </c>
      <c r="P88" s="391">
        <f t="shared" si="16"/>
        <v>1</v>
      </c>
    </row>
    <row r="89" spans="1:16">
      <c r="A89" s="154">
        <v>80</v>
      </c>
      <c r="B89" s="7"/>
      <c r="C89" s="7"/>
      <c r="D89" s="76"/>
      <c r="E89" s="229"/>
      <c r="F89" s="228"/>
      <c r="G89" s="228"/>
      <c r="H89" s="228"/>
      <c r="I89" s="19" t="str">
        <f t="shared" si="9"/>
        <v/>
      </c>
      <c r="J89" s="19" t="str">
        <f t="shared" si="10"/>
        <v/>
      </c>
      <c r="K89" s="416" t="str">
        <f t="shared" si="11"/>
        <v/>
      </c>
      <c r="L89" s="69" t="str">
        <f t="shared" si="12"/>
        <v/>
      </c>
      <c r="M89" s="417" t="str">
        <f t="shared" si="13"/>
        <v/>
      </c>
      <c r="N89" s="69" t="str">
        <f t="shared" si="14"/>
        <v/>
      </c>
      <c r="O89" s="390" t="b">
        <f t="shared" si="15"/>
        <v>0</v>
      </c>
      <c r="P89" s="391">
        <f t="shared" si="16"/>
        <v>1</v>
      </c>
    </row>
    <row r="90" spans="1:16">
      <c r="A90" s="154">
        <v>81</v>
      </c>
      <c r="B90" s="7"/>
      <c r="C90" s="7"/>
      <c r="D90" s="76"/>
      <c r="E90" s="229"/>
      <c r="F90" s="228"/>
      <c r="G90" s="228"/>
      <c r="H90" s="228"/>
      <c r="I90" s="19" t="str">
        <f t="shared" si="9"/>
        <v/>
      </c>
      <c r="J90" s="19" t="str">
        <f t="shared" si="10"/>
        <v/>
      </c>
      <c r="K90" s="416" t="str">
        <f t="shared" si="11"/>
        <v/>
      </c>
      <c r="L90" s="69" t="str">
        <f t="shared" si="12"/>
        <v/>
      </c>
      <c r="M90" s="417" t="str">
        <f t="shared" si="13"/>
        <v/>
      </c>
      <c r="N90" s="69" t="str">
        <f t="shared" si="14"/>
        <v/>
      </c>
      <c r="O90" s="390" t="b">
        <f t="shared" si="15"/>
        <v>0</v>
      </c>
      <c r="P90" s="391">
        <f t="shared" si="16"/>
        <v>1</v>
      </c>
    </row>
    <row r="91" spans="1:16">
      <c r="A91" s="154">
        <v>82</v>
      </c>
      <c r="B91" s="7"/>
      <c r="C91" s="7"/>
      <c r="D91" s="76"/>
      <c r="E91" s="229"/>
      <c r="F91" s="228"/>
      <c r="G91" s="228"/>
      <c r="H91" s="228"/>
      <c r="I91" s="19" t="str">
        <f t="shared" si="9"/>
        <v/>
      </c>
      <c r="J91" s="19" t="str">
        <f t="shared" si="10"/>
        <v/>
      </c>
      <c r="K91" s="416" t="str">
        <f t="shared" si="11"/>
        <v/>
      </c>
      <c r="L91" s="69" t="str">
        <f t="shared" si="12"/>
        <v/>
      </c>
      <c r="M91" s="417" t="str">
        <f t="shared" si="13"/>
        <v/>
      </c>
      <c r="N91" s="69" t="str">
        <f t="shared" si="14"/>
        <v/>
      </c>
      <c r="O91" s="390" t="b">
        <f t="shared" si="15"/>
        <v>0</v>
      </c>
      <c r="P91" s="391">
        <f t="shared" si="16"/>
        <v>1</v>
      </c>
    </row>
    <row r="92" spans="1:16">
      <c r="A92" s="154">
        <v>83</v>
      </c>
      <c r="B92" s="7"/>
      <c r="C92" s="7"/>
      <c r="D92" s="76"/>
      <c r="E92" s="229"/>
      <c r="F92" s="228"/>
      <c r="G92" s="228"/>
      <c r="H92" s="228"/>
      <c r="I92" s="19" t="str">
        <f t="shared" si="9"/>
        <v/>
      </c>
      <c r="J92" s="19" t="str">
        <f t="shared" si="10"/>
        <v/>
      </c>
      <c r="K92" s="416" t="str">
        <f t="shared" si="11"/>
        <v/>
      </c>
      <c r="L92" s="69" t="str">
        <f t="shared" si="12"/>
        <v/>
      </c>
      <c r="M92" s="417" t="str">
        <f t="shared" si="13"/>
        <v/>
      </c>
      <c r="N92" s="69" t="str">
        <f t="shared" si="14"/>
        <v/>
      </c>
      <c r="O92" s="390" t="b">
        <f t="shared" si="15"/>
        <v>0</v>
      </c>
      <c r="P92" s="391">
        <f t="shared" si="16"/>
        <v>1</v>
      </c>
    </row>
    <row r="93" spans="1:16">
      <c r="A93" s="154">
        <v>84</v>
      </c>
      <c r="B93" s="7"/>
      <c r="C93" s="7"/>
      <c r="D93" s="76"/>
      <c r="E93" s="229"/>
      <c r="F93" s="228"/>
      <c r="G93" s="228"/>
      <c r="H93" s="228"/>
      <c r="I93" s="19" t="str">
        <f t="shared" si="9"/>
        <v/>
      </c>
      <c r="J93" s="19" t="str">
        <f t="shared" si="10"/>
        <v/>
      </c>
      <c r="K93" s="416" t="str">
        <f t="shared" si="11"/>
        <v/>
      </c>
      <c r="L93" s="69" t="str">
        <f t="shared" si="12"/>
        <v/>
      </c>
      <c r="M93" s="417" t="str">
        <f t="shared" si="13"/>
        <v/>
      </c>
      <c r="N93" s="69" t="str">
        <f t="shared" si="14"/>
        <v/>
      </c>
      <c r="O93" s="390" t="b">
        <f t="shared" si="15"/>
        <v>0</v>
      </c>
      <c r="P93" s="391">
        <f t="shared" si="16"/>
        <v>1</v>
      </c>
    </row>
    <row r="94" spans="1:16">
      <c r="A94" s="154">
        <v>85</v>
      </c>
      <c r="B94" s="7"/>
      <c r="C94" s="7"/>
      <c r="D94" s="76"/>
      <c r="E94" s="229"/>
      <c r="F94" s="228"/>
      <c r="G94" s="228"/>
      <c r="H94" s="228"/>
      <c r="I94" s="19" t="str">
        <f t="shared" si="9"/>
        <v/>
      </c>
      <c r="J94" s="19" t="str">
        <f t="shared" si="10"/>
        <v/>
      </c>
      <c r="K94" s="416" t="str">
        <f t="shared" si="11"/>
        <v/>
      </c>
      <c r="L94" s="69" t="str">
        <f t="shared" si="12"/>
        <v/>
      </c>
      <c r="M94" s="417" t="str">
        <f t="shared" si="13"/>
        <v/>
      </c>
      <c r="N94" s="69" t="str">
        <f t="shared" si="14"/>
        <v/>
      </c>
      <c r="O94" s="390" t="b">
        <f t="shared" si="15"/>
        <v>0</v>
      </c>
      <c r="P94" s="391">
        <f t="shared" si="16"/>
        <v>1</v>
      </c>
    </row>
    <row r="95" spans="1:16">
      <c r="A95" s="154">
        <v>86</v>
      </c>
      <c r="B95" s="7"/>
      <c r="C95" s="7"/>
      <c r="D95" s="76"/>
      <c r="E95" s="229"/>
      <c r="F95" s="228"/>
      <c r="G95" s="228"/>
      <c r="H95" s="228"/>
      <c r="I95" s="19" t="str">
        <f t="shared" si="9"/>
        <v/>
      </c>
      <c r="J95" s="19" t="str">
        <f t="shared" si="10"/>
        <v/>
      </c>
      <c r="K95" s="416" t="str">
        <f t="shared" si="11"/>
        <v/>
      </c>
      <c r="L95" s="69" t="str">
        <f t="shared" si="12"/>
        <v/>
      </c>
      <c r="M95" s="417" t="str">
        <f t="shared" si="13"/>
        <v/>
      </c>
      <c r="N95" s="69" t="str">
        <f t="shared" si="14"/>
        <v/>
      </c>
      <c r="O95" s="390" t="b">
        <f t="shared" si="15"/>
        <v>0</v>
      </c>
      <c r="P95" s="391">
        <f t="shared" si="16"/>
        <v>1</v>
      </c>
    </row>
    <row r="96" spans="1:16">
      <c r="A96" s="154">
        <v>87</v>
      </c>
      <c r="B96" s="7"/>
      <c r="C96" s="7"/>
      <c r="D96" s="76"/>
      <c r="E96" s="229"/>
      <c r="F96" s="228"/>
      <c r="G96" s="228"/>
      <c r="H96" s="228"/>
      <c r="I96" s="19" t="str">
        <f t="shared" si="9"/>
        <v/>
      </c>
      <c r="J96" s="19" t="str">
        <f t="shared" si="10"/>
        <v/>
      </c>
      <c r="K96" s="416" t="str">
        <f t="shared" si="11"/>
        <v/>
      </c>
      <c r="L96" s="69" t="str">
        <f t="shared" si="12"/>
        <v/>
      </c>
      <c r="M96" s="417" t="str">
        <f t="shared" si="13"/>
        <v/>
      </c>
      <c r="N96" s="69" t="str">
        <f t="shared" si="14"/>
        <v/>
      </c>
      <c r="O96" s="390" t="b">
        <f t="shared" si="15"/>
        <v>0</v>
      </c>
      <c r="P96" s="391">
        <f t="shared" si="16"/>
        <v>1</v>
      </c>
    </row>
    <row r="97" spans="1:16">
      <c r="A97" s="154">
        <v>88</v>
      </c>
      <c r="B97" s="7"/>
      <c r="C97" s="7"/>
      <c r="D97" s="76"/>
      <c r="E97" s="229"/>
      <c r="F97" s="228"/>
      <c r="G97" s="228"/>
      <c r="H97" s="228"/>
      <c r="I97" s="19" t="str">
        <f t="shared" si="9"/>
        <v/>
      </c>
      <c r="J97" s="19" t="str">
        <f t="shared" si="10"/>
        <v/>
      </c>
      <c r="K97" s="416" t="str">
        <f t="shared" si="11"/>
        <v/>
      </c>
      <c r="L97" s="69" t="str">
        <f t="shared" si="12"/>
        <v/>
      </c>
      <c r="M97" s="417" t="str">
        <f t="shared" si="13"/>
        <v/>
      </c>
      <c r="N97" s="69" t="str">
        <f t="shared" si="14"/>
        <v/>
      </c>
      <c r="O97" s="390" t="b">
        <f t="shared" si="15"/>
        <v>0</v>
      </c>
      <c r="P97" s="391">
        <f t="shared" si="16"/>
        <v>1</v>
      </c>
    </row>
    <row r="98" spans="1:16">
      <c r="A98" s="154">
        <v>89</v>
      </c>
      <c r="B98" s="7"/>
      <c r="C98" s="7"/>
      <c r="D98" s="76"/>
      <c r="E98" s="229"/>
      <c r="F98" s="228"/>
      <c r="G98" s="228"/>
      <c r="H98" s="228"/>
      <c r="I98" s="19" t="str">
        <f t="shared" si="9"/>
        <v/>
      </c>
      <c r="J98" s="19" t="str">
        <f t="shared" si="10"/>
        <v/>
      </c>
      <c r="K98" s="416" t="str">
        <f t="shared" si="11"/>
        <v/>
      </c>
      <c r="L98" s="69" t="str">
        <f t="shared" si="12"/>
        <v/>
      </c>
      <c r="M98" s="417" t="str">
        <f t="shared" si="13"/>
        <v/>
      </c>
      <c r="N98" s="69" t="str">
        <f t="shared" si="14"/>
        <v/>
      </c>
      <c r="O98" s="390" t="b">
        <f t="shared" si="15"/>
        <v>0</v>
      </c>
      <c r="P98" s="391">
        <f t="shared" si="16"/>
        <v>1</v>
      </c>
    </row>
    <row r="99" spans="1:16">
      <c r="A99" s="154">
        <v>90</v>
      </c>
      <c r="B99" s="7"/>
      <c r="C99" s="7"/>
      <c r="D99" s="76"/>
      <c r="E99" s="229"/>
      <c r="F99" s="228"/>
      <c r="G99" s="228"/>
      <c r="H99" s="228"/>
      <c r="I99" s="19" t="str">
        <f t="shared" si="9"/>
        <v/>
      </c>
      <c r="J99" s="19" t="str">
        <f t="shared" si="10"/>
        <v/>
      </c>
      <c r="K99" s="416" t="str">
        <f t="shared" si="11"/>
        <v/>
      </c>
      <c r="L99" s="69" t="str">
        <f t="shared" si="12"/>
        <v/>
      </c>
      <c r="M99" s="417" t="str">
        <f t="shared" si="13"/>
        <v/>
      </c>
      <c r="N99" s="69" t="str">
        <f t="shared" si="14"/>
        <v/>
      </c>
      <c r="O99" s="390" t="b">
        <f t="shared" si="15"/>
        <v>0</v>
      </c>
      <c r="P99" s="391">
        <f t="shared" si="16"/>
        <v>1</v>
      </c>
    </row>
    <row r="100" spans="1:16">
      <c r="A100" s="154">
        <v>91</v>
      </c>
      <c r="B100" s="7"/>
      <c r="C100" s="7"/>
      <c r="D100" s="76"/>
      <c r="E100" s="229"/>
      <c r="F100" s="228"/>
      <c r="G100" s="228"/>
      <c r="H100" s="228"/>
      <c r="I100" s="19" t="str">
        <f t="shared" si="9"/>
        <v/>
      </c>
      <c r="J100" s="19" t="str">
        <f t="shared" si="10"/>
        <v/>
      </c>
      <c r="K100" s="416" t="str">
        <f t="shared" si="11"/>
        <v/>
      </c>
      <c r="L100" s="69" t="str">
        <f t="shared" si="12"/>
        <v/>
      </c>
      <c r="M100" s="417" t="str">
        <f t="shared" si="13"/>
        <v/>
      </c>
      <c r="N100" s="69" t="str">
        <f t="shared" si="14"/>
        <v/>
      </c>
      <c r="O100" s="390" t="b">
        <f t="shared" si="15"/>
        <v>0</v>
      </c>
      <c r="P100" s="391">
        <f t="shared" si="16"/>
        <v>1</v>
      </c>
    </row>
    <row r="101" spans="1:16">
      <c r="A101" s="154">
        <v>92</v>
      </c>
      <c r="B101" s="7"/>
      <c r="C101" s="7"/>
      <c r="D101" s="76"/>
      <c r="E101" s="229"/>
      <c r="F101" s="228"/>
      <c r="G101" s="228"/>
      <c r="H101" s="228"/>
      <c r="I101" s="19" t="str">
        <f t="shared" si="9"/>
        <v/>
      </c>
      <c r="J101" s="19" t="str">
        <f t="shared" si="10"/>
        <v/>
      </c>
      <c r="K101" s="416" t="str">
        <f t="shared" si="11"/>
        <v/>
      </c>
      <c r="L101" s="69" t="str">
        <f t="shared" si="12"/>
        <v/>
      </c>
      <c r="M101" s="417" t="str">
        <f t="shared" si="13"/>
        <v/>
      </c>
      <c r="N101" s="69" t="str">
        <f t="shared" si="14"/>
        <v/>
      </c>
      <c r="O101" s="390" t="b">
        <f t="shared" si="15"/>
        <v>0</v>
      </c>
      <c r="P101" s="391">
        <f t="shared" si="16"/>
        <v>1</v>
      </c>
    </row>
    <row r="102" spans="1:16">
      <c r="A102" s="154">
        <v>93</v>
      </c>
      <c r="B102" s="7"/>
      <c r="C102" s="7"/>
      <c r="D102" s="76"/>
      <c r="E102" s="229"/>
      <c r="F102" s="228"/>
      <c r="G102" s="228"/>
      <c r="H102" s="228"/>
      <c r="I102" s="19" t="str">
        <f t="shared" si="9"/>
        <v/>
      </c>
      <c r="J102" s="19" t="str">
        <f t="shared" si="10"/>
        <v/>
      </c>
      <c r="K102" s="416" t="str">
        <f t="shared" si="11"/>
        <v/>
      </c>
      <c r="L102" s="69" t="str">
        <f t="shared" si="12"/>
        <v/>
      </c>
      <c r="M102" s="417" t="str">
        <f t="shared" si="13"/>
        <v/>
      </c>
      <c r="N102" s="69" t="str">
        <f t="shared" si="14"/>
        <v/>
      </c>
      <c r="O102" s="390" t="b">
        <f t="shared" si="15"/>
        <v>0</v>
      </c>
      <c r="P102" s="391">
        <f t="shared" si="16"/>
        <v>1</v>
      </c>
    </row>
    <row r="103" spans="1:16">
      <c r="A103" s="154">
        <v>94</v>
      </c>
      <c r="B103" s="7"/>
      <c r="C103" s="7"/>
      <c r="D103" s="76"/>
      <c r="E103" s="229"/>
      <c r="F103" s="228"/>
      <c r="G103" s="228"/>
      <c r="H103" s="228"/>
      <c r="I103" s="19" t="str">
        <f t="shared" si="9"/>
        <v/>
      </c>
      <c r="J103" s="19" t="str">
        <f t="shared" si="10"/>
        <v/>
      </c>
      <c r="K103" s="416" t="str">
        <f t="shared" si="11"/>
        <v/>
      </c>
      <c r="L103" s="69" t="str">
        <f t="shared" si="12"/>
        <v/>
      </c>
      <c r="M103" s="417" t="str">
        <f t="shared" si="13"/>
        <v/>
      </c>
      <c r="N103" s="69" t="str">
        <f t="shared" si="14"/>
        <v/>
      </c>
      <c r="O103" s="390" t="b">
        <f t="shared" si="15"/>
        <v>0</v>
      </c>
      <c r="P103" s="391">
        <f t="shared" si="16"/>
        <v>1</v>
      </c>
    </row>
    <row r="104" spans="1:16">
      <c r="A104" s="154">
        <v>95</v>
      </c>
      <c r="B104" s="7"/>
      <c r="C104" s="7"/>
      <c r="D104" s="76"/>
      <c r="E104" s="229"/>
      <c r="F104" s="228"/>
      <c r="G104" s="228"/>
      <c r="H104" s="228"/>
      <c r="I104" s="19" t="str">
        <f t="shared" si="9"/>
        <v/>
      </c>
      <c r="J104" s="19" t="str">
        <f t="shared" si="10"/>
        <v/>
      </c>
      <c r="K104" s="416" t="str">
        <f t="shared" si="11"/>
        <v/>
      </c>
      <c r="L104" s="69" t="str">
        <f t="shared" si="12"/>
        <v/>
      </c>
      <c r="M104" s="417" t="str">
        <f t="shared" si="13"/>
        <v/>
      </c>
      <c r="N104" s="69" t="str">
        <f t="shared" si="14"/>
        <v/>
      </c>
      <c r="O104" s="390" t="b">
        <f t="shared" si="15"/>
        <v>0</v>
      </c>
      <c r="P104" s="391">
        <f t="shared" si="16"/>
        <v>1</v>
      </c>
    </row>
    <row r="105" spans="1:16">
      <c r="A105" s="154">
        <v>96</v>
      </c>
      <c r="B105" s="7"/>
      <c r="C105" s="7"/>
      <c r="D105" s="76"/>
      <c r="E105" s="229"/>
      <c r="F105" s="228"/>
      <c r="G105" s="228"/>
      <c r="H105" s="228"/>
      <c r="I105" s="19" t="str">
        <f t="shared" si="9"/>
        <v/>
      </c>
      <c r="J105" s="19" t="str">
        <f t="shared" si="10"/>
        <v/>
      </c>
      <c r="K105" s="416" t="str">
        <f t="shared" si="11"/>
        <v/>
      </c>
      <c r="L105" s="69" t="str">
        <f t="shared" si="12"/>
        <v/>
      </c>
      <c r="M105" s="417" t="str">
        <f t="shared" si="13"/>
        <v/>
      </c>
      <c r="N105" s="69" t="str">
        <f t="shared" si="14"/>
        <v/>
      </c>
      <c r="O105" s="390" t="b">
        <f t="shared" si="15"/>
        <v>0</v>
      </c>
      <c r="P105" s="391">
        <f t="shared" si="16"/>
        <v>1</v>
      </c>
    </row>
    <row r="106" spans="1:16">
      <c r="A106" s="154">
        <v>97</v>
      </c>
      <c r="B106" s="7"/>
      <c r="C106" s="7"/>
      <c r="D106" s="76"/>
      <c r="E106" s="229"/>
      <c r="F106" s="228"/>
      <c r="G106" s="228"/>
      <c r="H106" s="228"/>
      <c r="I106" s="19" t="str">
        <f t="shared" si="9"/>
        <v/>
      </c>
      <c r="J106" s="19" t="str">
        <f t="shared" si="10"/>
        <v/>
      </c>
      <c r="K106" s="416" t="str">
        <f t="shared" si="11"/>
        <v/>
      </c>
      <c r="L106" s="69" t="str">
        <f t="shared" si="12"/>
        <v/>
      </c>
      <c r="M106" s="417" t="str">
        <f t="shared" si="13"/>
        <v/>
      </c>
      <c r="N106" s="69" t="str">
        <f t="shared" si="14"/>
        <v/>
      </c>
      <c r="O106" s="390" t="b">
        <f t="shared" si="15"/>
        <v>0</v>
      </c>
      <c r="P106" s="391">
        <f t="shared" si="16"/>
        <v>1</v>
      </c>
    </row>
    <row r="107" spans="1:16">
      <c r="A107" s="154">
        <v>98</v>
      </c>
      <c r="B107" s="7"/>
      <c r="C107" s="7"/>
      <c r="D107" s="76"/>
      <c r="E107" s="229"/>
      <c r="F107" s="228"/>
      <c r="G107" s="228"/>
      <c r="H107" s="228"/>
      <c r="I107" s="19" t="str">
        <f t="shared" si="9"/>
        <v/>
      </c>
      <c r="J107" s="19" t="str">
        <f t="shared" si="10"/>
        <v/>
      </c>
      <c r="K107" s="416" t="str">
        <f t="shared" si="11"/>
        <v/>
      </c>
      <c r="L107" s="69" t="str">
        <f t="shared" si="12"/>
        <v/>
      </c>
      <c r="M107" s="417" t="str">
        <f t="shared" si="13"/>
        <v/>
      </c>
      <c r="N107" s="69" t="str">
        <f t="shared" si="14"/>
        <v/>
      </c>
      <c r="O107" s="390" t="b">
        <f t="shared" si="15"/>
        <v>0</v>
      </c>
      <c r="P107" s="391">
        <f t="shared" si="16"/>
        <v>1</v>
      </c>
    </row>
    <row r="108" spans="1:16">
      <c r="A108" s="154">
        <v>99</v>
      </c>
      <c r="B108" s="7"/>
      <c r="C108" s="7"/>
      <c r="D108" s="76"/>
      <c r="E108" s="229"/>
      <c r="F108" s="228"/>
      <c r="G108" s="228"/>
      <c r="H108" s="228"/>
      <c r="I108" s="19" t="str">
        <f t="shared" si="9"/>
        <v/>
      </c>
      <c r="J108" s="19" t="str">
        <f t="shared" si="10"/>
        <v/>
      </c>
      <c r="K108" s="416" t="str">
        <f t="shared" si="11"/>
        <v/>
      </c>
      <c r="L108" s="69" t="str">
        <f t="shared" si="12"/>
        <v/>
      </c>
      <c r="M108" s="417" t="str">
        <f t="shared" si="13"/>
        <v/>
      </c>
      <c r="N108" s="69" t="str">
        <f t="shared" si="14"/>
        <v/>
      </c>
      <c r="O108" s="390" t="b">
        <f t="shared" si="15"/>
        <v>0</v>
      </c>
      <c r="P108" s="391">
        <f t="shared" si="16"/>
        <v>1</v>
      </c>
    </row>
    <row r="109" spans="1:16">
      <c r="A109" s="154">
        <v>100</v>
      </c>
      <c r="B109" s="155"/>
      <c r="C109" s="155"/>
      <c r="D109" s="76"/>
      <c r="E109" s="156"/>
      <c r="F109" s="157"/>
      <c r="G109" s="155"/>
      <c r="H109" s="156"/>
      <c r="I109" s="19" t="str">
        <f t="shared" si="9"/>
        <v/>
      </c>
      <c r="J109" s="19" t="str">
        <f t="shared" si="10"/>
        <v/>
      </c>
    </row>
    <row r="110" spans="1:16">
      <c r="A110" s="154">
        <v>101</v>
      </c>
      <c r="B110" s="155"/>
      <c r="C110" s="155"/>
      <c r="D110" s="76"/>
      <c r="E110" s="156"/>
      <c r="F110" s="157"/>
      <c r="G110" s="155"/>
      <c r="H110" s="156"/>
      <c r="I110" s="19" t="str">
        <f t="shared" si="9"/>
        <v/>
      </c>
      <c r="J110" s="19" t="str">
        <f t="shared" si="10"/>
        <v/>
      </c>
    </row>
    <row r="111" spans="1:16">
      <c r="A111" s="154">
        <v>102</v>
      </c>
      <c r="B111" s="155"/>
      <c r="C111" s="155"/>
      <c r="D111" s="76"/>
      <c r="E111" s="156"/>
      <c r="F111" s="157"/>
      <c r="G111" s="155"/>
      <c r="H111" s="156"/>
      <c r="I111" s="19" t="str">
        <f t="shared" si="9"/>
        <v/>
      </c>
      <c r="J111" s="19" t="str">
        <f t="shared" si="10"/>
        <v/>
      </c>
    </row>
    <row r="112" spans="1:16">
      <c r="A112" s="154">
        <v>103</v>
      </c>
      <c r="B112" s="155"/>
      <c r="C112" s="155"/>
      <c r="D112" s="76"/>
      <c r="E112" s="156"/>
      <c r="F112" s="157"/>
      <c r="G112" s="155"/>
      <c r="H112" s="156"/>
      <c r="I112" s="19" t="str">
        <f t="shared" si="9"/>
        <v/>
      </c>
      <c r="J112" s="19" t="str">
        <f t="shared" si="10"/>
        <v/>
      </c>
    </row>
    <row r="113" spans="1:10">
      <c r="A113" s="154">
        <v>104</v>
      </c>
      <c r="B113" s="155"/>
      <c r="C113" s="155"/>
      <c r="D113" s="76"/>
      <c r="E113" s="156"/>
      <c r="F113" s="157"/>
      <c r="G113" s="155"/>
      <c r="H113" s="156"/>
      <c r="I113" s="19" t="str">
        <f t="shared" si="9"/>
        <v/>
      </c>
      <c r="J113" s="19" t="str">
        <f t="shared" si="10"/>
        <v/>
      </c>
    </row>
    <row r="114" spans="1:10">
      <c r="A114" s="154">
        <v>105</v>
      </c>
      <c r="B114" s="155"/>
      <c r="C114" s="155"/>
      <c r="D114" s="76"/>
      <c r="E114" s="156"/>
      <c r="F114" s="157"/>
      <c r="G114" s="155"/>
      <c r="H114" s="156"/>
      <c r="I114" s="19" t="str">
        <f t="shared" si="9"/>
        <v/>
      </c>
      <c r="J114" s="19" t="str">
        <f t="shared" si="10"/>
        <v/>
      </c>
    </row>
    <row r="115" spans="1:10">
      <c r="A115" s="154">
        <v>106</v>
      </c>
      <c r="B115" s="155"/>
      <c r="C115" s="155"/>
      <c r="D115" s="76"/>
      <c r="E115" s="156"/>
      <c r="F115" s="157"/>
      <c r="G115" s="155"/>
      <c r="H115" s="156"/>
      <c r="I115" s="19" t="str">
        <f t="shared" si="9"/>
        <v/>
      </c>
      <c r="J115" s="19" t="str">
        <f t="shared" si="10"/>
        <v/>
      </c>
    </row>
    <row r="116" spans="1:10">
      <c r="A116" s="154">
        <v>107</v>
      </c>
      <c r="B116" s="155"/>
      <c r="C116" s="155"/>
      <c r="D116" s="76"/>
      <c r="E116" s="156"/>
      <c r="F116" s="157"/>
      <c r="G116" s="155"/>
      <c r="H116" s="156"/>
      <c r="I116" s="19" t="str">
        <f t="shared" si="9"/>
        <v/>
      </c>
      <c r="J116" s="19" t="str">
        <f t="shared" si="10"/>
        <v/>
      </c>
    </row>
    <row r="117" spans="1:10">
      <c r="A117" s="154">
        <v>108</v>
      </c>
      <c r="B117" s="155"/>
      <c r="C117" s="155"/>
      <c r="D117" s="76"/>
      <c r="E117" s="156"/>
      <c r="F117" s="157"/>
      <c r="G117" s="155"/>
      <c r="H117" s="156"/>
      <c r="I117" s="19" t="str">
        <f t="shared" si="9"/>
        <v/>
      </c>
      <c r="J117" s="19" t="str">
        <f t="shared" si="10"/>
        <v/>
      </c>
    </row>
    <row r="118" spans="1:10">
      <c r="A118" s="154">
        <v>109</v>
      </c>
      <c r="B118" s="155"/>
      <c r="C118" s="155"/>
      <c r="D118" s="76"/>
      <c r="E118" s="156"/>
      <c r="F118" s="157"/>
      <c r="G118" s="155"/>
      <c r="H118" s="156"/>
      <c r="I118" s="19" t="str">
        <f t="shared" si="9"/>
        <v/>
      </c>
      <c r="J118" s="19" t="str">
        <f t="shared" si="10"/>
        <v/>
      </c>
    </row>
    <row r="119" spans="1:10">
      <c r="A119" s="154">
        <v>110</v>
      </c>
      <c r="B119" s="155"/>
      <c r="C119" s="155"/>
      <c r="D119" s="76"/>
      <c r="E119" s="156"/>
      <c r="F119" s="157"/>
      <c r="G119" s="155"/>
      <c r="H119" s="156"/>
      <c r="I119" s="19" t="str">
        <f t="shared" si="9"/>
        <v/>
      </c>
      <c r="J119" s="19" t="str">
        <f t="shared" si="10"/>
        <v/>
      </c>
    </row>
    <row r="120" spans="1:10">
      <c r="A120" s="154">
        <v>111</v>
      </c>
      <c r="B120" s="155"/>
      <c r="C120" s="155"/>
      <c r="D120" s="76"/>
      <c r="E120" s="156"/>
      <c r="F120" s="157"/>
      <c r="G120" s="155"/>
      <c r="H120" s="156"/>
      <c r="I120" s="19" t="str">
        <f t="shared" si="9"/>
        <v/>
      </c>
      <c r="J120" s="19" t="str">
        <f t="shared" si="10"/>
        <v/>
      </c>
    </row>
    <row r="121" spans="1:10">
      <c r="A121" s="154">
        <v>112</v>
      </c>
      <c r="B121" s="155"/>
      <c r="C121" s="155"/>
      <c r="D121" s="76"/>
      <c r="E121" s="156"/>
      <c r="F121" s="157"/>
      <c r="G121" s="155"/>
      <c r="H121" s="156"/>
      <c r="I121" s="19" t="str">
        <f t="shared" si="9"/>
        <v/>
      </c>
      <c r="J121" s="19" t="str">
        <f t="shared" si="10"/>
        <v/>
      </c>
    </row>
    <row r="122" spans="1:10">
      <c r="A122" s="154">
        <v>113</v>
      </c>
      <c r="B122" s="155"/>
      <c r="C122" s="155"/>
      <c r="D122" s="76"/>
      <c r="E122" s="156"/>
      <c r="F122" s="157"/>
      <c r="G122" s="155"/>
      <c r="H122" s="156"/>
      <c r="I122" s="19" t="str">
        <f t="shared" si="9"/>
        <v/>
      </c>
      <c r="J122" s="19" t="str">
        <f t="shared" si="10"/>
        <v/>
      </c>
    </row>
    <row r="123" spans="1:10">
      <c r="A123" s="154">
        <v>114</v>
      </c>
      <c r="B123" s="155"/>
      <c r="C123" s="155"/>
      <c r="D123" s="76"/>
      <c r="E123" s="156"/>
      <c r="F123" s="157"/>
      <c r="G123" s="155"/>
      <c r="H123" s="156"/>
      <c r="I123" s="19" t="str">
        <f t="shared" si="9"/>
        <v/>
      </c>
      <c r="J123" s="19" t="str">
        <f t="shared" si="10"/>
        <v/>
      </c>
    </row>
    <row r="124" spans="1:10">
      <c r="A124" s="154">
        <v>115</v>
      </c>
      <c r="B124" s="155"/>
      <c r="C124" s="155"/>
      <c r="D124" s="76"/>
      <c r="E124" s="156"/>
      <c r="F124" s="157"/>
      <c r="G124" s="155"/>
      <c r="H124" s="156"/>
      <c r="I124" s="19" t="str">
        <f t="shared" si="9"/>
        <v/>
      </c>
      <c r="J124" s="19" t="str">
        <f t="shared" si="10"/>
        <v/>
      </c>
    </row>
    <row r="125" spans="1:10">
      <c r="A125" s="154">
        <v>116</v>
      </c>
      <c r="B125" s="155"/>
      <c r="C125" s="155"/>
      <c r="D125" s="76"/>
      <c r="E125" s="156"/>
      <c r="F125" s="157"/>
      <c r="G125" s="155"/>
      <c r="H125" s="156"/>
      <c r="I125" s="19" t="str">
        <f t="shared" si="9"/>
        <v/>
      </c>
      <c r="J125" s="19" t="str">
        <f t="shared" si="10"/>
        <v/>
      </c>
    </row>
    <row r="126" spans="1:10">
      <c r="A126" s="154">
        <v>117</v>
      </c>
      <c r="B126" s="155"/>
      <c r="C126" s="155"/>
      <c r="D126" s="76"/>
      <c r="E126" s="156"/>
      <c r="F126" s="157"/>
      <c r="G126" s="155"/>
      <c r="H126" s="156"/>
      <c r="I126" s="19" t="str">
        <f t="shared" si="9"/>
        <v/>
      </c>
      <c r="J126" s="19" t="str">
        <f t="shared" si="10"/>
        <v/>
      </c>
    </row>
    <row r="127" spans="1:10">
      <c r="A127" s="154">
        <v>118</v>
      </c>
      <c r="B127" s="155"/>
      <c r="C127" s="155"/>
      <c r="D127" s="76"/>
      <c r="E127" s="156"/>
      <c r="F127" s="157"/>
      <c r="G127" s="155"/>
      <c r="H127" s="156"/>
      <c r="I127" s="19" t="str">
        <f t="shared" si="9"/>
        <v/>
      </c>
      <c r="J127" s="19" t="str">
        <f t="shared" si="10"/>
        <v/>
      </c>
    </row>
    <row r="128" spans="1:10">
      <c r="A128" s="154">
        <v>119</v>
      </c>
      <c r="B128" s="155"/>
      <c r="C128" s="155"/>
      <c r="D128" s="76"/>
      <c r="E128" s="156"/>
      <c r="F128" s="157"/>
      <c r="G128" s="155"/>
      <c r="H128" s="156"/>
      <c r="I128" s="19" t="str">
        <f t="shared" si="9"/>
        <v/>
      </c>
      <c r="J128" s="19" t="str">
        <f t="shared" si="10"/>
        <v/>
      </c>
    </row>
    <row r="129" spans="1:10">
      <c r="A129" s="154">
        <v>120</v>
      </c>
      <c r="B129" s="155"/>
      <c r="C129" s="155"/>
      <c r="D129" s="76"/>
      <c r="E129" s="156"/>
      <c r="F129" s="157"/>
      <c r="G129" s="155"/>
      <c r="H129" s="156"/>
      <c r="I129" s="19" t="str">
        <f t="shared" si="9"/>
        <v/>
      </c>
      <c r="J129" s="19" t="str">
        <f t="shared" si="10"/>
        <v/>
      </c>
    </row>
    <row r="130" spans="1:10">
      <c r="A130" s="154">
        <v>121</v>
      </c>
      <c r="B130" s="155"/>
      <c r="C130" s="155"/>
      <c r="D130" s="76"/>
      <c r="E130" s="156"/>
      <c r="F130" s="157"/>
      <c r="G130" s="155"/>
      <c r="H130" s="156"/>
      <c r="I130" s="19" t="str">
        <f t="shared" si="9"/>
        <v/>
      </c>
      <c r="J130" s="19" t="str">
        <f t="shared" si="10"/>
        <v/>
      </c>
    </row>
    <row r="131" spans="1:10">
      <c r="A131" s="154">
        <v>122</v>
      </c>
      <c r="B131" s="155"/>
      <c r="C131" s="155"/>
      <c r="D131" s="76"/>
      <c r="E131" s="156"/>
      <c r="F131" s="157"/>
      <c r="G131" s="155"/>
      <c r="H131" s="156"/>
      <c r="I131" s="19" t="str">
        <f t="shared" si="9"/>
        <v/>
      </c>
      <c r="J131" s="19" t="str">
        <f t="shared" si="10"/>
        <v/>
      </c>
    </row>
    <row r="132" spans="1:10">
      <c r="A132" s="154">
        <v>123</v>
      </c>
      <c r="B132" s="155"/>
      <c r="C132" s="155"/>
      <c r="D132" s="76"/>
      <c r="E132" s="156"/>
      <c r="F132" s="157"/>
      <c r="G132" s="155"/>
      <c r="H132" s="156"/>
      <c r="I132" s="19" t="str">
        <f t="shared" si="9"/>
        <v/>
      </c>
      <c r="J132" s="19" t="str">
        <f t="shared" si="10"/>
        <v/>
      </c>
    </row>
    <row r="133" spans="1:10">
      <c r="A133" s="154">
        <v>124</v>
      </c>
      <c r="B133" s="155"/>
      <c r="C133" s="155"/>
      <c r="D133" s="76"/>
      <c r="E133" s="156"/>
      <c r="F133" s="157"/>
      <c r="G133" s="155"/>
      <c r="H133" s="156"/>
      <c r="I133" s="19" t="str">
        <f t="shared" si="9"/>
        <v/>
      </c>
      <c r="J133" s="19" t="str">
        <f t="shared" si="10"/>
        <v/>
      </c>
    </row>
    <row r="134" spans="1:10">
      <c r="A134" s="154">
        <v>125</v>
      </c>
      <c r="B134" s="155"/>
      <c r="C134" s="155"/>
      <c r="D134" s="76"/>
      <c r="E134" s="156"/>
      <c r="F134" s="157"/>
      <c r="G134" s="155"/>
      <c r="H134" s="156"/>
      <c r="I134" s="19" t="str">
        <f t="shared" si="9"/>
        <v/>
      </c>
      <c r="J134" s="19" t="str">
        <f t="shared" si="10"/>
        <v/>
      </c>
    </row>
    <row r="135" spans="1:10">
      <c r="A135" s="154">
        <v>126</v>
      </c>
      <c r="B135" s="155"/>
      <c r="C135" s="155"/>
      <c r="D135" s="76"/>
      <c r="E135" s="156"/>
      <c r="F135" s="157"/>
      <c r="G135" s="155"/>
      <c r="H135" s="156"/>
      <c r="I135" s="19" t="str">
        <f t="shared" si="9"/>
        <v/>
      </c>
      <c r="J135" s="19" t="str">
        <f t="shared" si="10"/>
        <v/>
      </c>
    </row>
    <row r="136" spans="1:10">
      <c r="A136" s="154">
        <v>127</v>
      </c>
      <c r="B136" s="155"/>
      <c r="C136" s="155"/>
      <c r="D136" s="76"/>
      <c r="E136" s="156"/>
      <c r="F136" s="157"/>
      <c r="G136" s="155"/>
      <c r="H136" s="156"/>
      <c r="I136" s="19" t="str">
        <f t="shared" si="9"/>
        <v/>
      </c>
      <c r="J136" s="19" t="str">
        <f t="shared" si="10"/>
        <v/>
      </c>
    </row>
    <row r="137" spans="1:10">
      <c r="A137" s="154">
        <v>128</v>
      </c>
      <c r="B137" s="155"/>
      <c r="C137" s="155"/>
      <c r="D137" s="76"/>
      <c r="E137" s="156"/>
      <c r="F137" s="157"/>
      <c r="G137" s="155"/>
      <c r="H137" s="156"/>
      <c r="I137" s="19" t="str">
        <f t="shared" si="9"/>
        <v/>
      </c>
      <c r="J137" s="19" t="str">
        <f t="shared" si="10"/>
        <v/>
      </c>
    </row>
    <row r="138" spans="1:10">
      <c r="A138" s="154">
        <v>129</v>
      </c>
      <c r="B138" s="155"/>
      <c r="C138" s="155"/>
      <c r="D138" s="76"/>
      <c r="E138" s="156"/>
      <c r="F138" s="157"/>
      <c r="G138" s="155"/>
      <c r="H138" s="156"/>
      <c r="I138" s="19" t="str">
        <f t="shared" ref="I138:I201" si="17">IF(OR($B138="",$C138="",$D138="",$E138="",$F138&lt;an_initial,$F138&gt;an_final,$O138=FALSE),"",IF($H138="",CS_STR_RO_ALT2*$G138/P138,CS_STR_RO_ALT2*$H138))</f>
        <v/>
      </c>
      <c r="J138" s="19" t="str">
        <f t="shared" ref="J138:J201" si="18">IF(OR($B138="",$C138="",$D138="",$E138="",$F138="",$F138&gt;an_final,$O138=FALSE),"",IF($H138="",CS_STR_RO_ALT2*$G138/P138,CS_STR_RO_ALT2*$H138))</f>
        <v/>
      </c>
    </row>
    <row r="139" spans="1:10">
      <c r="A139" s="154">
        <v>130</v>
      </c>
      <c r="B139" s="155"/>
      <c r="C139" s="155"/>
      <c r="D139" s="76"/>
      <c r="E139" s="156"/>
      <c r="F139" s="157"/>
      <c r="G139" s="155"/>
      <c r="H139" s="156"/>
      <c r="I139" s="19" t="str">
        <f t="shared" si="17"/>
        <v/>
      </c>
      <c r="J139" s="19" t="str">
        <f t="shared" si="18"/>
        <v/>
      </c>
    </row>
    <row r="140" spans="1:10">
      <c r="A140" s="154">
        <v>131</v>
      </c>
      <c r="B140" s="155"/>
      <c r="C140" s="155"/>
      <c r="D140" s="76"/>
      <c r="E140" s="156"/>
      <c r="F140" s="157"/>
      <c r="G140" s="155"/>
      <c r="H140" s="156"/>
      <c r="I140" s="19" t="str">
        <f t="shared" si="17"/>
        <v/>
      </c>
      <c r="J140" s="19" t="str">
        <f t="shared" si="18"/>
        <v/>
      </c>
    </row>
    <row r="141" spans="1:10">
      <c r="A141" s="154">
        <v>132</v>
      </c>
      <c r="B141" s="155"/>
      <c r="C141" s="155"/>
      <c r="D141" s="76"/>
      <c r="E141" s="156"/>
      <c r="F141" s="157"/>
      <c r="G141" s="155"/>
      <c r="H141" s="156"/>
      <c r="I141" s="19" t="str">
        <f t="shared" si="17"/>
        <v/>
      </c>
      <c r="J141" s="19" t="str">
        <f t="shared" si="18"/>
        <v/>
      </c>
    </row>
    <row r="142" spans="1:10">
      <c r="A142" s="154">
        <v>133</v>
      </c>
      <c r="B142" s="155"/>
      <c r="C142" s="155"/>
      <c r="D142" s="76"/>
      <c r="E142" s="156"/>
      <c r="F142" s="157"/>
      <c r="G142" s="155"/>
      <c r="H142" s="156"/>
      <c r="I142" s="19" t="str">
        <f t="shared" si="17"/>
        <v/>
      </c>
      <c r="J142" s="19" t="str">
        <f t="shared" si="18"/>
        <v/>
      </c>
    </row>
    <row r="143" spans="1:10">
      <c r="A143" s="154">
        <v>134</v>
      </c>
      <c r="B143" s="155"/>
      <c r="C143" s="155"/>
      <c r="D143" s="76"/>
      <c r="E143" s="156"/>
      <c r="F143" s="157"/>
      <c r="G143" s="155"/>
      <c r="H143" s="156"/>
      <c r="I143" s="19" t="str">
        <f t="shared" si="17"/>
        <v/>
      </c>
      <c r="J143" s="19" t="str">
        <f t="shared" si="18"/>
        <v/>
      </c>
    </row>
    <row r="144" spans="1:10">
      <c r="A144" s="154">
        <v>135</v>
      </c>
      <c r="B144" s="155"/>
      <c r="C144" s="155"/>
      <c r="D144" s="76"/>
      <c r="E144" s="156"/>
      <c r="F144" s="157"/>
      <c r="G144" s="155"/>
      <c r="H144" s="156"/>
      <c r="I144" s="19" t="str">
        <f t="shared" si="17"/>
        <v/>
      </c>
      <c r="J144" s="19" t="str">
        <f t="shared" si="18"/>
        <v/>
      </c>
    </row>
    <row r="145" spans="1:10">
      <c r="A145" s="154">
        <v>136</v>
      </c>
      <c r="B145" s="155"/>
      <c r="C145" s="155"/>
      <c r="D145" s="76"/>
      <c r="E145" s="156"/>
      <c r="F145" s="157"/>
      <c r="G145" s="155"/>
      <c r="H145" s="156"/>
      <c r="I145" s="19" t="str">
        <f t="shared" si="17"/>
        <v/>
      </c>
      <c r="J145" s="19" t="str">
        <f t="shared" si="18"/>
        <v/>
      </c>
    </row>
    <row r="146" spans="1:10">
      <c r="A146" s="154">
        <v>137</v>
      </c>
      <c r="B146" s="155"/>
      <c r="C146" s="155"/>
      <c r="D146" s="76"/>
      <c r="E146" s="156"/>
      <c r="F146" s="157"/>
      <c r="G146" s="155"/>
      <c r="H146" s="156"/>
      <c r="I146" s="19" t="str">
        <f t="shared" si="17"/>
        <v/>
      </c>
      <c r="J146" s="19" t="str">
        <f t="shared" si="18"/>
        <v/>
      </c>
    </row>
    <row r="147" spans="1:10">
      <c r="A147" s="154">
        <v>138</v>
      </c>
      <c r="B147" s="155"/>
      <c r="C147" s="155"/>
      <c r="D147" s="76"/>
      <c r="E147" s="156"/>
      <c r="F147" s="157"/>
      <c r="G147" s="155"/>
      <c r="H147" s="156"/>
      <c r="I147" s="19" t="str">
        <f t="shared" si="17"/>
        <v/>
      </c>
      <c r="J147" s="19" t="str">
        <f t="shared" si="18"/>
        <v/>
      </c>
    </row>
    <row r="148" spans="1:10">
      <c r="A148" s="154">
        <v>139</v>
      </c>
      <c r="B148" s="155"/>
      <c r="C148" s="155"/>
      <c r="D148" s="76"/>
      <c r="E148" s="156"/>
      <c r="F148" s="157"/>
      <c r="G148" s="155"/>
      <c r="H148" s="156"/>
      <c r="I148" s="19" t="str">
        <f t="shared" si="17"/>
        <v/>
      </c>
      <c r="J148" s="19" t="str">
        <f t="shared" si="18"/>
        <v/>
      </c>
    </row>
    <row r="149" spans="1:10">
      <c r="A149" s="154">
        <v>140</v>
      </c>
      <c r="B149" s="155"/>
      <c r="C149" s="155"/>
      <c r="D149" s="76"/>
      <c r="E149" s="156"/>
      <c r="F149" s="157"/>
      <c r="G149" s="155"/>
      <c r="H149" s="156"/>
      <c r="I149" s="19" t="str">
        <f t="shared" si="17"/>
        <v/>
      </c>
      <c r="J149" s="19" t="str">
        <f t="shared" si="18"/>
        <v/>
      </c>
    </row>
    <row r="150" spans="1:10">
      <c r="A150" s="154">
        <v>141</v>
      </c>
      <c r="B150" s="155"/>
      <c r="C150" s="155"/>
      <c r="D150" s="76"/>
      <c r="E150" s="156"/>
      <c r="F150" s="157"/>
      <c r="G150" s="155"/>
      <c r="H150" s="156"/>
      <c r="I150" s="19" t="str">
        <f t="shared" si="17"/>
        <v/>
      </c>
      <c r="J150" s="19" t="str">
        <f t="shared" si="18"/>
        <v/>
      </c>
    </row>
    <row r="151" spans="1:10">
      <c r="A151" s="154">
        <v>142</v>
      </c>
      <c r="B151" s="155"/>
      <c r="C151" s="155"/>
      <c r="D151" s="76"/>
      <c r="E151" s="156"/>
      <c r="F151" s="157"/>
      <c r="G151" s="155"/>
      <c r="H151" s="156"/>
      <c r="I151" s="19" t="str">
        <f t="shared" si="17"/>
        <v/>
      </c>
      <c r="J151" s="19" t="str">
        <f t="shared" si="18"/>
        <v/>
      </c>
    </row>
    <row r="152" spans="1:10">
      <c r="A152" s="154">
        <v>143</v>
      </c>
      <c r="B152" s="155"/>
      <c r="C152" s="155"/>
      <c r="D152" s="76"/>
      <c r="E152" s="156"/>
      <c r="F152" s="157"/>
      <c r="G152" s="155"/>
      <c r="H152" s="156"/>
      <c r="I152" s="19" t="str">
        <f t="shared" si="17"/>
        <v/>
      </c>
      <c r="J152" s="19" t="str">
        <f t="shared" si="18"/>
        <v/>
      </c>
    </row>
    <row r="153" spans="1:10">
      <c r="A153" s="154">
        <v>144</v>
      </c>
      <c r="B153" s="155"/>
      <c r="C153" s="155"/>
      <c r="D153" s="76"/>
      <c r="E153" s="156"/>
      <c r="F153" s="157"/>
      <c r="G153" s="155"/>
      <c r="H153" s="156"/>
      <c r="I153" s="19" t="str">
        <f t="shared" si="17"/>
        <v/>
      </c>
      <c r="J153" s="19" t="str">
        <f t="shared" si="18"/>
        <v/>
      </c>
    </row>
    <row r="154" spans="1:10">
      <c r="A154" s="154">
        <v>145</v>
      </c>
      <c r="B154" s="155"/>
      <c r="C154" s="155"/>
      <c r="D154" s="76"/>
      <c r="E154" s="156"/>
      <c r="F154" s="157"/>
      <c r="G154" s="155"/>
      <c r="H154" s="156"/>
      <c r="I154" s="19" t="str">
        <f t="shared" si="17"/>
        <v/>
      </c>
      <c r="J154" s="19" t="str">
        <f t="shared" si="18"/>
        <v/>
      </c>
    </row>
    <row r="155" spans="1:10">
      <c r="A155" s="154">
        <v>146</v>
      </c>
      <c r="B155" s="155"/>
      <c r="C155" s="155"/>
      <c r="D155" s="76"/>
      <c r="E155" s="156"/>
      <c r="F155" s="157"/>
      <c r="G155" s="155"/>
      <c r="H155" s="156"/>
      <c r="I155" s="19" t="str">
        <f t="shared" si="17"/>
        <v/>
      </c>
      <c r="J155" s="19" t="str">
        <f t="shared" si="18"/>
        <v/>
      </c>
    </row>
    <row r="156" spans="1:10">
      <c r="A156" s="154">
        <v>147</v>
      </c>
      <c r="B156" s="155"/>
      <c r="C156" s="155"/>
      <c r="D156" s="76"/>
      <c r="E156" s="156"/>
      <c r="F156" s="157"/>
      <c r="G156" s="155"/>
      <c r="H156" s="156"/>
      <c r="I156" s="19" t="str">
        <f t="shared" si="17"/>
        <v/>
      </c>
      <c r="J156" s="19" t="str">
        <f t="shared" si="18"/>
        <v/>
      </c>
    </row>
    <row r="157" spans="1:10">
      <c r="A157" s="154">
        <v>148</v>
      </c>
      <c r="B157" s="155"/>
      <c r="C157" s="155"/>
      <c r="D157" s="76"/>
      <c r="E157" s="156"/>
      <c r="F157" s="157"/>
      <c r="G157" s="155"/>
      <c r="H157" s="156"/>
      <c r="I157" s="19" t="str">
        <f t="shared" si="17"/>
        <v/>
      </c>
      <c r="J157" s="19" t="str">
        <f t="shared" si="18"/>
        <v/>
      </c>
    </row>
    <row r="158" spans="1:10">
      <c r="A158" s="154">
        <v>149</v>
      </c>
      <c r="B158" s="155"/>
      <c r="C158" s="155"/>
      <c r="D158" s="76"/>
      <c r="E158" s="156"/>
      <c r="F158" s="157"/>
      <c r="G158" s="155"/>
      <c r="H158" s="156"/>
      <c r="I158" s="19" t="str">
        <f t="shared" si="17"/>
        <v/>
      </c>
      <c r="J158" s="19" t="str">
        <f t="shared" si="18"/>
        <v/>
      </c>
    </row>
    <row r="159" spans="1:10">
      <c r="A159" s="154">
        <v>150</v>
      </c>
      <c r="B159" s="155"/>
      <c r="C159" s="155"/>
      <c r="D159" s="76"/>
      <c r="E159" s="156"/>
      <c r="F159" s="157"/>
      <c r="G159" s="155"/>
      <c r="H159" s="156"/>
      <c r="I159" s="19" t="str">
        <f t="shared" si="17"/>
        <v/>
      </c>
      <c r="J159" s="19" t="str">
        <f t="shared" si="18"/>
        <v/>
      </c>
    </row>
    <row r="160" spans="1:10">
      <c r="A160" s="154">
        <v>151</v>
      </c>
      <c r="B160" s="155"/>
      <c r="C160" s="155"/>
      <c r="D160" s="76"/>
      <c r="E160" s="156"/>
      <c r="F160" s="157"/>
      <c r="G160" s="155"/>
      <c r="H160" s="156"/>
      <c r="I160" s="19" t="str">
        <f t="shared" si="17"/>
        <v/>
      </c>
      <c r="J160" s="19" t="str">
        <f t="shared" si="18"/>
        <v/>
      </c>
    </row>
    <row r="161" spans="1:10">
      <c r="A161" s="154">
        <v>152</v>
      </c>
      <c r="B161" s="155"/>
      <c r="C161" s="155"/>
      <c r="D161" s="76"/>
      <c r="E161" s="156"/>
      <c r="F161" s="157"/>
      <c r="G161" s="155"/>
      <c r="H161" s="156"/>
      <c r="I161" s="19" t="str">
        <f t="shared" si="17"/>
        <v/>
      </c>
      <c r="J161" s="19" t="str">
        <f t="shared" si="18"/>
        <v/>
      </c>
    </row>
    <row r="162" spans="1:10">
      <c r="A162" s="154">
        <v>153</v>
      </c>
      <c r="B162" s="155"/>
      <c r="C162" s="155"/>
      <c r="D162" s="76"/>
      <c r="E162" s="156"/>
      <c r="F162" s="157"/>
      <c r="G162" s="155"/>
      <c r="H162" s="156"/>
      <c r="I162" s="19" t="str">
        <f t="shared" si="17"/>
        <v/>
      </c>
      <c r="J162" s="19" t="str">
        <f t="shared" si="18"/>
        <v/>
      </c>
    </row>
    <row r="163" spans="1:10">
      <c r="A163" s="154">
        <v>154</v>
      </c>
      <c r="B163" s="155"/>
      <c r="C163" s="155"/>
      <c r="D163" s="76"/>
      <c r="E163" s="156"/>
      <c r="F163" s="157"/>
      <c r="G163" s="155"/>
      <c r="H163" s="156"/>
      <c r="I163" s="19" t="str">
        <f t="shared" si="17"/>
        <v/>
      </c>
      <c r="J163" s="19" t="str">
        <f t="shared" si="18"/>
        <v/>
      </c>
    </row>
    <row r="164" spans="1:10">
      <c r="A164" s="154">
        <v>155</v>
      </c>
      <c r="B164" s="155"/>
      <c r="C164" s="155"/>
      <c r="D164" s="76"/>
      <c r="E164" s="156"/>
      <c r="F164" s="157"/>
      <c r="G164" s="155"/>
      <c r="H164" s="156"/>
      <c r="I164" s="19" t="str">
        <f t="shared" si="17"/>
        <v/>
      </c>
      <c r="J164" s="19" t="str">
        <f t="shared" si="18"/>
        <v/>
      </c>
    </row>
    <row r="165" spans="1:10">
      <c r="A165" s="154">
        <v>156</v>
      </c>
      <c r="B165" s="155"/>
      <c r="C165" s="155"/>
      <c r="D165" s="76"/>
      <c r="E165" s="156"/>
      <c r="F165" s="157"/>
      <c r="G165" s="155"/>
      <c r="H165" s="156"/>
      <c r="I165" s="19" t="str">
        <f t="shared" si="17"/>
        <v/>
      </c>
      <c r="J165" s="19" t="str">
        <f t="shared" si="18"/>
        <v/>
      </c>
    </row>
    <row r="166" spans="1:10">
      <c r="A166" s="154">
        <v>157</v>
      </c>
      <c r="B166" s="155"/>
      <c r="C166" s="155"/>
      <c r="D166" s="76"/>
      <c r="E166" s="156"/>
      <c r="F166" s="157"/>
      <c r="G166" s="155"/>
      <c r="H166" s="156"/>
      <c r="I166" s="19" t="str">
        <f t="shared" si="17"/>
        <v/>
      </c>
      <c r="J166" s="19" t="str">
        <f t="shared" si="18"/>
        <v/>
      </c>
    </row>
    <row r="167" spans="1:10">
      <c r="A167" s="154">
        <v>158</v>
      </c>
      <c r="B167" s="155"/>
      <c r="C167" s="155"/>
      <c r="D167" s="76"/>
      <c r="E167" s="156"/>
      <c r="F167" s="157"/>
      <c r="G167" s="155"/>
      <c r="H167" s="156"/>
      <c r="I167" s="19" t="str">
        <f t="shared" si="17"/>
        <v/>
      </c>
      <c r="J167" s="19" t="str">
        <f t="shared" si="18"/>
        <v/>
      </c>
    </row>
    <row r="168" spans="1:10">
      <c r="A168" s="154">
        <v>159</v>
      </c>
      <c r="B168" s="155"/>
      <c r="C168" s="155"/>
      <c r="D168" s="76"/>
      <c r="E168" s="156"/>
      <c r="F168" s="157"/>
      <c r="G168" s="155"/>
      <c r="H168" s="156"/>
      <c r="I168" s="19" t="str">
        <f t="shared" si="17"/>
        <v/>
      </c>
      <c r="J168" s="19" t="str">
        <f t="shared" si="18"/>
        <v/>
      </c>
    </row>
    <row r="169" spans="1:10">
      <c r="A169" s="154">
        <v>160</v>
      </c>
      <c r="B169" s="155"/>
      <c r="C169" s="155"/>
      <c r="D169" s="76"/>
      <c r="E169" s="156"/>
      <c r="F169" s="157"/>
      <c r="G169" s="155"/>
      <c r="H169" s="156"/>
      <c r="I169" s="19" t="str">
        <f t="shared" si="17"/>
        <v/>
      </c>
      <c r="J169" s="19" t="str">
        <f t="shared" si="18"/>
        <v/>
      </c>
    </row>
    <row r="170" spans="1:10">
      <c r="A170" s="154">
        <v>161</v>
      </c>
      <c r="B170" s="155"/>
      <c r="C170" s="155"/>
      <c r="D170" s="76"/>
      <c r="E170" s="156"/>
      <c r="F170" s="157"/>
      <c r="G170" s="155"/>
      <c r="H170" s="156"/>
      <c r="I170" s="19" t="str">
        <f t="shared" si="17"/>
        <v/>
      </c>
      <c r="J170" s="19" t="str">
        <f t="shared" si="18"/>
        <v/>
      </c>
    </row>
    <row r="171" spans="1:10">
      <c r="A171" s="154">
        <v>162</v>
      </c>
      <c r="B171" s="155"/>
      <c r="C171" s="155"/>
      <c r="D171" s="76"/>
      <c r="E171" s="156"/>
      <c r="F171" s="157"/>
      <c r="G171" s="155"/>
      <c r="H171" s="156"/>
      <c r="I171" s="19" t="str">
        <f t="shared" si="17"/>
        <v/>
      </c>
      <c r="J171" s="19" t="str">
        <f t="shared" si="18"/>
        <v/>
      </c>
    </row>
    <row r="172" spans="1:10">
      <c r="A172" s="154">
        <v>163</v>
      </c>
      <c r="B172" s="155"/>
      <c r="C172" s="155"/>
      <c r="D172" s="76"/>
      <c r="E172" s="156"/>
      <c r="F172" s="157"/>
      <c r="G172" s="155"/>
      <c r="H172" s="156"/>
      <c r="I172" s="19" t="str">
        <f t="shared" si="17"/>
        <v/>
      </c>
      <c r="J172" s="19" t="str">
        <f t="shared" si="18"/>
        <v/>
      </c>
    </row>
    <row r="173" spans="1:10">
      <c r="A173" s="154">
        <v>164</v>
      </c>
      <c r="B173" s="155"/>
      <c r="C173" s="155"/>
      <c r="D173" s="76"/>
      <c r="E173" s="156"/>
      <c r="F173" s="157"/>
      <c r="G173" s="155"/>
      <c r="H173" s="156"/>
      <c r="I173" s="19" t="str">
        <f t="shared" si="17"/>
        <v/>
      </c>
      <c r="J173" s="19" t="str">
        <f t="shared" si="18"/>
        <v/>
      </c>
    </row>
    <row r="174" spans="1:10">
      <c r="A174" s="154">
        <v>165</v>
      </c>
      <c r="B174" s="155"/>
      <c r="C174" s="155"/>
      <c r="D174" s="76"/>
      <c r="E174" s="156"/>
      <c r="F174" s="157"/>
      <c r="G174" s="155"/>
      <c r="H174" s="156"/>
      <c r="I174" s="19" t="str">
        <f t="shared" si="17"/>
        <v/>
      </c>
      <c r="J174" s="19" t="str">
        <f t="shared" si="18"/>
        <v/>
      </c>
    </row>
    <row r="175" spans="1:10">
      <c r="A175" s="154">
        <v>166</v>
      </c>
      <c r="B175" s="155"/>
      <c r="C175" s="155"/>
      <c r="D175" s="76"/>
      <c r="E175" s="156"/>
      <c r="F175" s="157"/>
      <c r="G175" s="155"/>
      <c r="H175" s="156"/>
      <c r="I175" s="19" t="str">
        <f t="shared" si="17"/>
        <v/>
      </c>
      <c r="J175" s="19" t="str">
        <f t="shared" si="18"/>
        <v/>
      </c>
    </row>
    <row r="176" spans="1:10">
      <c r="A176" s="154">
        <v>167</v>
      </c>
      <c r="B176" s="155"/>
      <c r="C176" s="155"/>
      <c r="D176" s="76"/>
      <c r="E176" s="156"/>
      <c r="F176" s="157"/>
      <c r="G176" s="155"/>
      <c r="H176" s="156"/>
      <c r="I176" s="19" t="str">
        <f t="shared" si="17"/>
        <v/>
      </c>
      <c r="J176" s="19" t="str">
        <f t="shared" si="18"/>
        <v/>
      </c>
    </row>
    <row r="177" spans="1:10">
      <c r="A177" s="154">
        <v>168</v>
      </c>
      <c r="B177" s="155"/>
      <c r="C177" s="155"/>
      <c r="D177" s="76"/>
      <c r="E177" s="156"/>
      <c r="F177" s="157"/>
      <c r="G177" s="155"/>
      <c r="H177" s="156"/>
      <c r="I177" s="19" t="str">
        <f t="shared" si="17"/>
        <v/>
      </c>
      <c r="J177" s="19" t="str">
        <f t="shared" si="18"/>
        <v/>
      </c>
    </row>
    <row r="178" spans="1:10">
      <c r="A178" s="154">
        <v>169</v>
      </c>
      <c r="B178" s="155"/>
      <c r="C178" s="155"/>
      <c r="D178" s="76"/>
      <c r="E178" s="156"/>
      <c r="F178" s="157"/>
      <c r="G178" s="155"/>
      <c r="H178" s="156"/>
      <c r="I178" s="19" t="str">
        <f t="shared" si="17"/>
        <v/>
      </c>
      <c r="J178" s="19" t="str">
        <f t="shared" si="18"/>
        <v/>
      </c>
    </row>
    <row r="179" spans="1:10">
      <c r="A179" s="154">
        <v>170</v>
      </c>
      <c r="B179" s="155"/>
      <c r="C179" s="155"/>
      <c r="D179" s="76"/>
      <c r="E179" s="156"/>
      <c r="F179" s="157"/>
      <c r="G179" s="155"/>
      <c r="H179" s="156"/>
      <c r="I179" s="19" t="str">
        <f t="shared" si="17"/>
        <v/>
      </c>
      <c r="J179" s="19" t="str">
        <f t="shared" si="18"/>
        <v/>
      </c>
    </row>
    <row r="180" spans="1:10">
      <c r="A180" s="154">
        <v>171</v>
      </c>
      <c r="B180" s="155"/>
      <c r="C180" s="155"/>
      <c r="D180" s="76"/>
      <c r="E180" s="156"/>
      <c r="F180" s="157"/>
      <c r="G180" s="155"/>
      <c r="H180" s="156"/>
      <c r="I180" s="19" t="str">
        <f t="shared" si="17"/>
        <v/>
      </c>
      <c r="J180" s="19" t="str">
        <f t="shared" si="18"/>
        <v/>
      </c>
    </row>
    <row r="181" spans="1:10">
      <c r="A181" s="154">
        <v>172</v>
      </c>
      <c r="B181" s="155"/>
      <c r="C181" s="155"/>
      <c r="D181" s="76"/>
      <c r="E181" s="156"/>
      <c r="F181" s="157"/>
      <c r="G181" s="155"/>
      <c r="H181" s="156"/>
      <c r="I181" s="19" t="str">
        <f t="shared" si="17"/>
        <v/>
      </c>
      <c r="J181" s="19" t="str">
        <f t="shared" si="18"/>
        <v/>
      </c>
    </row>
    <row r="182" spans="1:10">
      <c r="A182" s="154">
        <v>173</v>
      </c>
      <c r="B182" s="155"/>
      <c r="C182" s="155"/>
      <c r="D182" s="76"/>
      <c r="E182" s="156"/>
      <c r="F182" s="157"/>
      <c r="G182" s="155"/>
      <c r="H182" s="156"/>
      <c r="I182" s="19" t="str">
        <f t="shared" si="17"/>
        <v/>
      </c>
      <c r="J182" s="19" t="str">
        <f t="shared" si="18"/>
        <v/>
      </c>
    </row>
    <row r="183" spans="1:10">
      <c r="A183" s="154">
        <v>174</v>
      </c>
      <c r="B183" s="155"/>
      <c r="C183" s="155"/>
      <c r="D183" s="76"/>
      <c r="E183" s="156"/>
      <c r="F183" s="157"/>
      <c r="G183" s="155"/>
      <c r="H183" s="156"/>
      <c r="I183" s="19" t="str">
        <f t="shared" si="17"/>
        <v/>
      </c>
      <c r="J183" s="19" t="str">
        <f t="shared" si="18"/>
        <v/>
      </c>
    </row>
    <row r="184" spans="1:10">
      <c r="A184" s="154">
        <v>175</v>
      </c>
      <c r="B184" s="155"/>
      <c r="C184" s="155"/>
      <c r="D184" s="76"/>
      <c r="E184" s="156"/>
      <c r="F184" s="157"/>
      <c r="G184" s="155"/>
      <c r="H184" s="156"/>
      <c r="I184" s="19" t="str">
        <f t="shared" si="17"/>
        <v/>
      </c>
      <c r="J184" s="19" t="str">
        <f t="shared" si="18"/>
        <v/>
      </c>
    </row>
    <row r="185" spans="1:10">
      <c r="A185" s="154">
        <v>176</v>
      </c>
      <c r="B185" s="155"/>
      <c r="C185" s="155"/>
      <c r="D185" s="76"/>
      <c r="E185" s="156"/>
      <c r="F185" s="157"/>
      <c r="G185" s="155"/>
      <c r="H185" s="156"/>
      <c r="I185" s="19" t="str">
        <f t="shared" si="17"/>
        <v/>
      </c>
      <c r="J185" s="19" t="str">
        <f t="shared" si="18"/>
        <v/>
      </c>
    </row>
    <row r="186" spans="1:10">
      <c r="A186" s="154">
        <v>177</v>
      </c>
      <c r="B186" s="155"/>
      <c r="C186" s="155"/>
      <c r="D186" s="76"/>
      <c r="E186" s="156"/>
      <c r="F186" s="157"/>
      <c r="G186" s="155"/>
      <c r="H186" s="156"/>
      <c r="I186" s="19" t="str">
        <f t="shared" si="17"/>
        <v/>
      </c>
      <c r="J186" s="19" t="str">
        <f t="shared" si="18"/>
        <v/>
      </c>
    </row>
    <row r="187" spans="1:10">
      <c r="A187" s="154">
        <v>178</v>
      </c>
      <c r="B187" s="155"/>
      <c r="C187" s="155"/>
      <c r="D187" s="76"/>
      <c r="E187" s="156"/>
      <c r="F187" s="157"/>
      <c r="G187" s="155"/>
      <c r="H187" s="156"/>
      <c r="I187" s="19" t="str">
        <f t="shared" si="17"/>
        <v/>
      </c>
      <c r="J187" s="19" t="str">
        <f t="shared" si="18"/>
        <v/>
      </c>
    </row>
    <row r="188" spans="1:10">
      <c r="A188" s="154">
        <v>179</v>
      </c>
      <c r="B188" s="155"/>
      <c r="C188" s="155"/>
      <c r="D188" s="76"/>
      <c r="E188" s="156"/>
      <c r="F188" s="157"/>
      <c r="G188" s="155"/>
      <c r="H188" s="156"/>
      <c r="I188" s="19" t="str">
        <f t="shared" si="17"/>
        <v/>
      </c>
      <c r="J188" s="19" t="str">
        <f t="shared" si="18"/>
        <v/>
      </c>
    </row>
    <row r="189" spans="1:10">
      <c r="A189" s="154">
        <v>180</v>
      </c>
      <c r="B189" s="155"/>
      <c r="C189" s="155"/>
      <c r="D189" s="76"/>
      <c r="E189" s="156"/>
      <c r="F189" s="157"/>
      <c r="G189" s="155"/>
      <c r="H189" s="156"/>
      <c r="I189" s="19" t="str">
        <f t="shared" si="17"/>
        <v/>
      </c>
      <c r="J189" s="19" t="str">
        <f t="shared" si="18"/>
        <v/>
      </c>
    </row>
    <row r="190" spans="1:10">
      <c r="A190" s="154">
        <v>181</v>
      </c>
      <c r="B190" s="155"/>
      <c r="C190" s="155"/>
      <c r="D190" s="76"/>
      <c r="E190" s="156"/>
      <c r="F190" s="157"/>
      <c r="G190" s="155"/>
      <c r="H190" s="156"/>
      <c r="I190" s="19" t="str">
        <f t="shared" si="17"/>
        <v/>
      </c>
      <c r="J190" s="19" t="str">
        <f t="shared" si="18"/>
        <v/>
      </c>
    </row>
    <row r="191" spans="1:10">
      <c r="A191" s="154">
        <v>182</v>
      </c>
      <c r="B191" s="155"/>
      <c r="C191" s="155"/>
      <c r="D191" s="76"/>
      <c r="E191" s="156"/>
      <c r="F191" s="157"/>
      <c r="G191" s="155"/>
      <c r="H191" s="156"/>
      <c r="I191" s="19" t="str">
        <f t="shared" si="17"/>
        <v/>
      </c>
      <c r="J191" s="19" t="str">
        <f t="shared" si="18"/>
        <v/>
      </c>
    </row>
    <row r="192" spans="1:10">
      <c r="A192" s="154">
        <v>183</v>
      </c>
      <c r="B192" s="155"/>
      <c r="C192" s="155"/>
      <c r="D192" s="76"/>
      <c r="E192" s="156"/>
      <c r="F192" s="157"/>
      <c r="G192" s="155"/>
      <c r="H192" s="156"/>
      <c r="I192" s="19" t="str">
        <f t="shared" si="17"/>
        <v/>
      </c>
      <c r="J192" s="19" t="str">
        <f t="shared" si="18"/>
        <v/>
      </c>
    </row>
    <row r="193" spans="1:10">
      <c r="A193" s="154">
        <v>184</v>
      </c>
      <c r="B193" s="155"/>
      <c r="C193" s="155"/>
      <c r="D193" s="76"/>
      <c r="E193" s="156"/>
      <c r="F193" s="157"/>
      <c r="G193" s="155"/>
      <c r="H193" s="156"/>
      <c r="I193" s="19" t="str">
        <f t="shared" si="17"/>
        <v/>
      </c>
      <c r="J193" s="19" t="str">
        <f t="shared" si="18"/>
        <v/>
      </c>
    </row>
    <row r="194" spans="1:10">
      <c r="A194" s="154">
        <v>185</v>
      </c>
      <c r="B194" s="155"/>
      <c r="C194" s="155"/>
      <c r="D194" s="76"/>
      <c r="E194" s="156"/>
      <c r="F194" s="157"/>
      <c r="G194" s="155"/>
      <c r="H194" s="156"/>
      <c r="I194" s="19" t="str">
        <f t="shared" si="17"/>
        <v/>
      </c>
      <c r="J194" s="19" t="str">
        <f t="shared" si="18"/>
        <v/>
      </c>
    </row>
    <row r="195" spans="1:10">
      <c r="A195" s="154">
        <v>186</v>
      </c>
      <c r="B195" s="155"/>
      <c r="C195" s="155"/>
      <c r="D195" s="76"/>
      <c r="E195" s="156"/>
      <c r="F195" s="157"/>
      <c r="G195" s="155"/>
      <c r="H195" s="156"/>
      <c r="I195" s="19" t="str">
        <f t="shared" si="17"/>
        <v/>
      </c>
      <c r="J195" s="19" t="str">
        <f t="shared" si="18"/>
        <v/>
      </c>
    </row>
    <row r="196" spans="1:10">
      <c r="A196" s="154">
        <v>187</v>
      </c>
      <c r="B196" s="155"/>
      <c r="C196" s="155"/>
      <c r="D196" s="76"/>
      <c r="E196" s="156"/>
      <c r="F196" s="157"/>
      <c r="G196" s="155"/>
      <c r="H196" s="156"/>
      <c r="I196" s="19" t="str">
        <f t="shared" si="17"/>
        <v/>
      </c>
      <c r="J196" s="19" t="str">
        <f t="shared" si="18"/>
        <v/>
      </c>
    </row>
    <row r="197" spans="1:10">
      <c r="A197" s="154">
        <v>188</v>
      </c>
      <c r="B197" s="155"/>
      <c r="C197" s="155"/>
      <c r="D197" s="76"/>
      <c r="E197" s="156"/>
      <c r="F197" s="157"/>
      <c r="G197" s="155"/>
      <c r="H197" s="156"/>
      <c r="I197" s="19" t="str">
        <f t="shared" si="17"/>
        <v/>
      </c>
      <c r="J197" s="19" t="str">
        <f t="shared" si="18"/>
        <v/>
      </c>
    </row>
    <row r="198" spans="1:10">
      <c r="A198" s="154">
        <v>189</v>
      </c>
      <c r="B198" s="155"/>
      <c r="C198" s="155"/>
      <c r="D198" s="76"/>
      <c r="E198" s="156"/>
      <c r="F198" s="157"/>
      <c r="G198" s="155"/>
      <c r="H198" s="156"/>
      <c r="I198" s="19" t="str">
        <f t="shared" si="17"/>
        <v/>
      </c>
      <c r="J198" s="19" t="str">
        <f t="shared" si="18"/>
        <v/>
      </c>
    </row>
    <row r="199" spans="1:10">
      <c r="A199" s="154">
        <v>190</v>
      </c>
      <c r="B199" s="155"/>
      <c r="C199" s="155"/>
      <c r="D199" s="76"/>
      <c r="E199" s="156"/>
      <c r="F199" s="157"/>
      <c r="G199" s="155"/>
      <c r="H199" s="156"/>
      <c r="I199" s="19" t="str">
        <f t="shared" si="17"/>
        <v/>
      </c>
      <c r="J199" s="19" t="str">
        <f t="shared" si="18"/>
        <v/>
      </c>
    </row>
    <row r="200" spans="1:10">
      <c r="A200" s="154">
        <v>191</v>
      </c>
      <c r="B200" s="155"/>
      <c r="C200" s="155"/>
      <c r="D200" s="76"/>
      <c r="E200" s="156"/>
      <c r="F200" s="157"/>
      <c r="G200" s="155"/>
      <c r="H200" s="156"/>
      <c r="I200" s="19" t="str">
        <f t="shared" si="17"/>
        <v/>
      </c>
      <c r="J200" s="19" t="str">
        <f t="shared" si="18"/>
        <v/>
      </c>
    </row>
    <row r="201" spans="1:10">
      <c r="A201" s="154">
        <v>192</v>
      </c>
      <c r="B201" s="155"/>
      <c r="C201" s="155"/>
      <c r="D201" s="76"/>
      <c r="E201" s="156"/>
      <c r="F201" s="157"/>
      <c r="G201" s="155"/>
      <c r="H201" s="156"/>
      <c r="I201" s="19" t="str">
        <f t="shared" si="17"/>
        <v/>
      </c>
      <c r="J201" s="19" t="str">
        <f t="shared" si="18"/>
        <v/>
      </c>
    </row>
    <row r="202" spans="1:10">
      <c r="A202" s="154">
        <v>193</v>
      </c>
      <c r="B202" s="155"/>
      <c r="C202" s="155"/>
      <c r="D202" s="76"/>
      <c r="E202" s="156"/>
      <c r="F202" s="157"/>
      <c r="G202" s="155"/>
      <c r="H202" s="156"/>
      <c r="I202" s="19" t="str">
        <f t="shared" ref="I202:I259" si="19">IF(OR($B202="",$C202="",$D202="",$E202="",$F202&lt;an_initial,$F202&gt;an_final,$O202=FALSE),"",IF($H202="",CS_STR_RO_ALT2*$G202/P202,CS_STR_RO_ALT2*$H202))</f>
        <v/>
      </c>
      <c r="J202" s="19" t="str">
        <f t="shared" ref="J202:J259" si="20">IF(OR($B202="",$C202="",$D202="",$E202="",$F202="",$F202&gt;an_final,$O202=FALSE),"",IF($H202="",CS_STR_RO_ALT2*$G202/P202,CS_STR_RO_ALT2*$H202))</f>
        <v/>
      </c>
    </row>
    <row r="203" spans="1:10">
      <c r="A203" s="154">
        <v>194</v>
      </c>
      <c r="B203" s="155"/>
      <c r="C203" s="155"/>
      <c r="D203" s="76"/>
      <c r="E203" s="156"/>
      <c r="F203" s="157"/>
      <c r="G203" s="155"/>
      <c r="H203" s="156"/>
      <c r="I203" s="19" t="str">
        <f t="shared" si="19"/>
        <v/>
      </c>
      <c r="J203" s="19" t="str">
        <f t="shared" si="20"/>
        <v/>
      </c>
    </row>
    <row r="204" spans="1:10">
      <c r="A204" s="154">
        <v>195</v>
      </c>
      <c r="B204" s="155"/>
      <c r="C204" s="155"/>
      <c r="D204" s="76"/>
      <c r="E204" s="156"/>
      <c r="F204" s="157"/>
      <c r="G204" s="155"/>
      <c r="H204" s="156"/>
      <c r="I204" s="19" t="str">
        <f t="shared" si="19"/>
        <v/>
      </c>
      <c r="J204" s="19" t="str">
        <f t="shared" si="20"/>
        <v/>
      </c>
    </row>
    <row r="205" spans="1:10">
      <c r="A205" s="154">
        <v>196</v>
      </c>
      <c r="B205" s="155"/>
      <c r="C205" s="155"/>
      <c r="D205" s="76"/>
      <c r="E205" s="156"/>
      <c r="F205" s="157"/>
      <c r="G205" s="155"/>
      <c r="H205" s="156"/>
      <c r="I205" s="19" t="str">
        <f t="shared" si="19"/>
        <v/>
      </c>
      <c r="J205" s="19" t="str">
        <f t="shared" si="20"/>
        <v/>
      </c>
    </row>
    <row r="206" spans="1:10">
      <c r="A206" s="154">
        <v>197</v>
      </c>
      <c r="B206" s="155"/>
      <c r="C206" s="155"/>
      <c r="D206" s="76"/>
      <c r="E206" s="156"/>
      <c r="F206" s="157"/>
      <c r="G206" s="155"/>
      <c r="H206" s="156"/>
      <c r="I206" s="19" t="str">
        <f t="shared" si="19"/>
        <v/>
      </c>
      <c r="J206" s="19" t="str">
        <f t="shared" si="20"/>
        <v/>
      </c>
    </row>
    <row r="207" spans="1:10">
      <c r="A207" s="154">
        <v>198</v>
      </c>
      <c r="B207" s="155"/>
      <c r="C207" s="155"/>
      <c r="D207" s="76"/>
      <c r="E207" s="156"/>
      <c r="F207" s="157"/>
      <c r="G207" s="155"/>
      <c r="H207" s="156"/>
      <c r="I207" s="19" t="str">
        <f t="shared" si="19"/>
        <v/>
      </c>
      <c r="J207" s="19" t="str">
        <f t="shared" si="20"/>
        <v/>
      </c>
    </row>
    <row r="208" spans="1:10">
      <c r="A208" s="154">
        <v>199</v>
      </c>
      <c r="B208" s="155"/>
      <c r="C208" s="155"/>
      <c r="D208" s="76"/>
      <c r="E208" s="156"/>
      <c r="F208" s="157"/>
      <c r="G208" s="155"/>
      <c r="H208" s="156"/>
      <c r="I208" s="19" t="str">
        <f t="shared" si="19"/>
        <v/>
      </c>
      <c r="J208" s="19" t="str">
        <f t="shared" si="20"/>
        <v/>
      </c>
    </row>
    <row r="209" spans="1:10">
      <c r="A209" s="154">
        <v>200</v>
      </c>
      <c r="B209" s="155"/>
      <c r="C209" s="155"/>
      <c r="D209" s="76"/>
      <c r="E209" s="156"/>
      <c r="F209" s="157"/>
      <c r="G209" s="155"/>
      <c r="H209" s="156"/>
      <c r="I209" s="19" t="str">
        <f t="shared" si="19"/>
        <v/>
      </c>
      <c r="J209" s="19" t="str">
        <f t="shared" si="20"/>
        <v/>
      </c>
    </row>
    <row r="210" spans="1:10">
      <c r="A210" s="154">
        <v>201</v>
      </c>
      <c r="B210" s="155"/>
      <c r="C210" s="155"/>
      <c r="D210" s="76"/>
      <c r="E210" s="156"/>
      <c r="F210" s="157"/>
      <c r="G210" s="155"/>
      <c r="H210" s="156"/>
      <c r="I210" s="19" t="str">
        <f t="shared" si="19"/>
        <v/>
      </c>
      <c r="J210" s="19" t="str">
        <f t="shared" si="20"/>
        <v/>
      </c>
    </row>
    <row r="211" spans="1:10">
      <c r="A211" s="154">
        <v>202</v>
      </c>
      <c r="B211" s="155"/>
      <c r="C211" s="155"/>
      <c r="D211" s="76"/>
      <c r="E211" s="156"/>
      <c r="F211" s="157"/>
      <c r="G211" s="155"/>
      <c r="H211" s="156"/>
      <c r="I211" s="19" t="str">
        <f t="shared" si="19"/>
        <v/>
      </c>
      <c r="J211" s="19" t="str">
        <f t="shared" si="20"/>
        <v/>
      </c>
    </row>
    <row r="212" spans="1:10">
      <c r="A212" s="154">
        <v>203</v>
      </c>
      <c r="B212" s="155"/>
      <c r="C212" s="155"/>
      <c r="D212" s="76"/>
      <c r="E212" s="156"/>
      <c r="F212" s="157"/>
      <c r="G212" s="155"/>
      <c r="H212" s="156"/>
      <c r="I212" s="19" t="str">
        <f t="shared" si="19"/>
        <v/>
      </c>
      <c r="J212" s="19" t="str">
        <f t="shared" si="20"/>
        <v/>
      </c>
    </row>
    <row r="213" spans="1:10">
      <c r="A213" s="154">
        <v>204</v>
      </c>
      <c r="B213" s="155"/>
      <c r="C213" s="155"/>
      <c r="D213" s="76"/>
      <c r="E213" s="156"/>
      <c r="F213" s="157"/>
      <c r="G213" s="155"/>
      <c r="H213" s="156"/>
      <c r="I213" s="19" t="str">
        <f t="shared" si="19"/>
        <v/>
      </c>
      <c r="J213" s="19" t="str">
        <f t="shared" si="20"/>
        <v/>
      </c>
    </row>
    <row r="214" spans="1:10">
      <c r="A214" s="154">
        <v>205</v>
      </c>
      <c r="B214" s="155"/>
      <c r="C214" s="155"/>
      <c r="D214" s="76"/>
      <c r="E214" s="156"/>
      <c r="F214" s="157"/>
      <c r="G214" s="155"/>
      <c r="H214" s="156"/>
      <c r="I214" s="19" t="str">
        <f t="shared" si="19"/>
        <v/>
      </c>
      <c r="J214" s="19" t="str">
        <f t="shared" si="20"/>
        <v/>
      </c>
    </row>
    <row r="215" spans="1:10">
      <c r="A215" s="154">
        <v>206</v>
      </c>
      <c r="B215" s="155"/>
      <c r="C215" s="155"/>
      <c r="D215" s="76"/>
      <c r="E215" s="156"/>
      <c r="F215" s="157"/>
      <c r="G215" s="155"/>
      <c r="H215" s="156"/>
      <c r="I215" s="19" t="str">
        <f t="shared" si="19"/>
        <v/>
      </c>
      <c r="J215" s="19" t="str">
        <f t="shared" si="20"/>
        <v/>
      </c>
    </row>
    <row r="216" spans="1:10">
      <c r="A216" s="154">
        <v>207</v>
      </c>
      <c r="B216" s="155"/>
      <c r="C216" s="155"/>
      <c r="D216" s="76"/>
      <c r="E216" s="156"/>
      <c r="F216" s="157"/>
      <c r="G216" s="155"/>
      <c r="H216" s="156"/>
      <c r="I216" s="19" t="str">
        <f t="shared" si="19"/>
        <v/>
      </c>
      <c r="J216" s="19" t="str">
        <f t="shared" si="20"/>
        <v/>
      </c>
    </row>
    <row r="217" spans="1:10">
      <c r="A217" s="154">
        <v>208</v>
      </c>
      <c r="B217" s="155"/>
      <c r="C217" s="155"/>
      <c r="D217" s="76"/>
      <c r="E217" s="156"/>
      <c r="F217" s="157"/>
      <c r="G217" s="155"/>
      <c r="H217" s="156"/>
      <c r="I217" s="19" t="str">
        <f t="shared" si="19"/>
        <v/>
      </c>
      <c r="J217" s="19" t="str">
        <f t="shared" si="20"/>
        <v/>
      </c>
    </row>
    <row r="218" spans="1:10">
      <c r="A218" s="154">
        <v>209</v>
      </c>
      <c r="B218" s="155"/>
      <c r="C218" s="155"/>
      <c r="D218" s="76"/>
      <c r="E218" s="156"/>
      <c r="F218" s="157"/>
      <c r="G218" s="155"/>
      <c r="H218" s="156"/>
      <c r="I218" s="19" t="str">
        <f t="shared" si="19"/>
        <v/>
      </c>
      <c r="J218" s="19" t="str">
        <f t="shared" si="20"/>
        <v/>
      </c>
    </row>
    <row r="219" spans="1:10">
      <c r="A219" s="154">
        <v>210</v>
      </c>
      <c r="B219" s="155"/>
      <c r="C219" s="155"/>
      <c r="D219" s="76"/>
      <c r="E219" s="156"/>
      <c r="F219" s="157"/>
      <c r="G219" s="155"/>
      <c r="H219" s="156"/>
      <c r="I219" s="19" t="str">
        <f t="shared" si="19"/>
        <v/>
      </c>
      <c r="J219" s="19" t="str">
        <f t="shared" si="20"/>
        <v/>
      </c>
    </row>
    <row r="220" spans="1:10">
      <c r="A220" s="154">
        <v>211</v>
      </c>
      <c r="B220" s="155"/>
      <c r="C220" s="155"/>
      <c r="D220" s="76"/>
      <c r="E220" s="156"/>
      <c r="F220" s="157"/>
      <c r="G220" s="155"/>
      <c r="H220" s="156"/>
      <c r="I220" s="19" t="str">
        <f t="shared" si="19"/>
        <v/>
      </c>
      <c r="J220" s="19" t="str">
        <f t="shared" si="20"/>
        <v/>
      </c>
    </row>
    <row r="221" spans="1:10">
      <c r="A221" s="154">
        <v>212</v>
      </c>
      <c r="B221" s="155"/>
      <c r="C221" s="155"/>
      <c r="D221" s="76"/>
      <c r="E221" s="156"/>
      <c r="F221" s="157"/>
      <c r="G221" s="155"/>
      <c r="H221" s="156"/>
      <c r="I221" s="19" t="str">
        <f t="shared" si="19"/>
        <v/>
      </c>
      <c r="J221" s="19" t="str">
        <f t="shared" si="20"/>
        <v/>
      </c>
    </row>
    <row r="222" spans="1:10">
      <c r="A222" s="154">
        <v>213</v>
      </c>
      <c r="B222" s="155"/>
      <c r="C222" s="155"/>
      <c r="D222" s="76"/>
      <c r="E222" s="156"/>
      <c r="F222" s="157"/>
      <c r="G222" s="155"/>
      <c r="H222" s="156"/>
      <c r="I222" s="19" t="str">
        <f t="shared" si="19"/>
        <v/>
      </c>
      <c r="J222" s="19" t="str">
        <f t="shared" si="20"/>
        <v/>
      </c>
    </row>
    <row r="223" spans="1:10">
      <c r="A223" s="154">
        <v>214</v>
      </c>
      <c r="B223" s="155"/>
      <c r="C223" s="155"/>
      <c r="D223" s="76"/>
      <c r="E223" s="156"/>
      <c r="F223" s="157"/>
      <c r="G223" s="155"/>
      <c r="H223" s="156"/>
      <c r="I223" s="19" t="str">
        <f t="shared" si="19"/>
        <v/>
      </c>
      <c r="J223" s="19" t="str">
        <f t="shared" si="20"/>
        <v/>
      </c>
    </row>
    <row r="224" spans="1:10">
      <c r="A224" s="154">
        <v>215</v>
      </c>
      <c r="B224" s="155"/>
      <c r="C224" s="155"/>
      <c r="D224" s="76"/>
      <c r="E224" s="156"/>
      <c r="F224" s="157"/>
      <c r="G224" s="155"/>
      <c r="H224" s="156"/>
      <c r="I224" s="19" t="str">
        <f t="shared" si="19"/>
        <v/>
      </c>
      <c r="J224" s="19" t="str">
        <f t="shared" si="20"/>
        <v/>
      </c>
    </row>
    <row r="225" spans="1:10">
      <c r="A225" s="154">
        <v>216</v>
      </c>
      <c r="B225" s="155"/>
      <c r="C225" s="155"/>
      <c r="D225" s="76"/>
      <c r="E225" s="156"/>
      <c r="F225" s="157"/>
      <c r="G225" s="155"/>
      <c r="H225" s="156"/>
      <c r="I225" s="19" t="str">
        <f t="shared" si="19"/>
        <v/>
      </c>
      <c r="J225" s="19" t="str">
        <f t="shared" si="20"/>
        <v/>
      </c>
    </row>
    <row r="226" spans="1:10">
      <c r="A226" s="154">
        <v>217</v>
      </c>
      <c r="B226" s="155"/>
      <c r="C226" s="155"/>
      <c r="D226" s="76"/>
      <c r="E226" s="156"/>
      <c r="F226" s="157"/>
      <c r="G226" s="155"/>
      <c r="H226" s="156"/>
      <c r="I226" s="19" t="str">
        <f t="shared" si="19"/>
        <v/>
      </c>
      <c r="J226" s="19" t="str">
        <f t="shared" si="20"/>
        <v/>
      </c>
    </row>
    <row r="227" spans="1:10">
      <c r="A227" s="154">
        <v>218</v>
      </c>
      <c r="B227" s="155"/>
      <c r="C227" s="155"/>
      <c r="D227" s="76"/>
      <c r="E227" s="156"/>
      <c r="F227" s="157"/>
      <c r="G227" s="155"/>
      <c r="H227" s="156"/>
      <c r="I227" s="19" t="str">
        <f t="shared" si="19"/>
        <v/>
      </c>
      <c r="J227" s="19" t="str">
        <f t="shared" si="20"/>
        <v/>
      </c>
    </row>
    <row r="228" spans="1:10">
      <c r="A228" s="154">
        <v>219</v>
      </c>
      <c r="B228" s="155"/>
      <c r="C228" s="155"/>
      <c r="D228" s="76"/>
      <c r="E228" s="156"/>
      <c r="F228" s="157"/>
      <c r="G228" s="155"/>
      <c r="H228" s="156"/>
      <c r="I228" s="19" t="str">
        <f t="shared" si="19"/>
        <v/>
      </c>
      <c r="J228" s="19" t="str">
        <f t="shared" si="20"/>
        <v/>
      </c>
    </row>
    <row r="229" spans="1:10">
      <c r="A229" s="154">
        <v>220</v>
      </c>
      <c r="B229" s="155"/>
      <c r="C229" s="155"/>
      <c r="D229" s="76"/>
      <c r="E229" s="156"/>
      <c r="F229" s="157"/>
      <c r="G229" s="155"/>
      <c r="H229" s="156"/>
      <c r="I229" s="19" t="str">
        <f t="shared" si="19"/>
        <v/>
      </c>
      <c r="J229" s="19" t="str">
        <f t="shared" si="20"/>
        <v/>
      </c>
    </row>
    <row r="230" spans="1:10">
      <c r="A230" s="154">
        <v>221</v>
      </c>
      <c r="B230" s="155"/>
      <c r="C230" s="155"/>
      <c r="D230" s="76"/>
      <c r="E230" s="156"/>
      <c r="F230" s="157"/>
      <c r="G230" s="155"/>
      <c r="H230" s="156"/>
      <c r="I230" s="19" t="str">
        <f t="shared" si="19"/>
        <v/>
      </c>
      <c r="J230" s="19" t="str">
        <f t="shared" si="20"/>
        <v/>
      </c>
    </row>
    <row r="231" spans="1:10">
      <c r="A231" s="154">
        <v>222</v>
      </c>
      <c r="B231" s="155"/>
      <c r="C231" s="155"/>
      <c r="D231" s="76"/>
      <c r="E231" s="156"/>
      <c r="F231" s="157"/>
      <c r="G231" s="155"/>
      <c r="H231" s="156"/>
      <c r="I231" s="19" t="str">
        <f t="shared" si="19"/>
        <v/>
      </c>
      <c r="J231" s="19" t="str">
        <f t="shared" si="20"/>
        <v/>
      </c>
    </row>
    <row r="232" spans="1:10">
      <c r="A232" s="154">
        <v>223</v>
      </c>
      <c r="B232" s="155"/>
      <c r="C232" s="155"/>
      <c r="D232" s="76"/>
      <c r="E232" s="156"/>
      <c r="F232" s="157"/>
      <c r="G232" s="155"/>
      <c r="H232" s="156"/>
      <c r="I232" s="19" t="str">
        <f t="shared" si="19"/>
        <v/>
      </c>
      <c r="J232" s="19" t="str">
        <f t="shared" si="20"/>
        <v/>
      </c>
    </row>
    <row r="233" spans="1:10">
      <c r="A233" s="154">
        <v>224</v>
      </c>
      <c r="B233" s="155"/>
      <c r="C233" s="155"/>
      <c r="D233" s="76"/>
      <c r="E233" s="156"/>
      <c r="F233" s="157"/>
      <c r="G233" s="155"/>
      <c r="H233" s="156"/>
      <c r="I233" s="19" t="str">
        <f t="shared" si="19"/>
        <v/>
      </c>
      <c r="J233" s="19" t="str">
        <f t="shared" si="20"/>
        <v/>
      </c>
    </row>
    <row r="234" spans="1:10">
      <c r="A234" s="154">
        <v>225</v>
      </c>
      <c r="B234" s="155"/>
      <c r="C234" s="155"/>
      <c r="D234" s="76"/>
      <c r="E234" s="156"/>
      <c r="F234" s="157"/>
      <c r="G234" s="155"/>
      <c r="H234" s="156"/>
      <c r="I234" s="19" t="str">
        <f t="shared" si="19"/>
        <v/>
      </c>
      <c r="J234" s="19" t="str">
        <f t="shared" si="20"/>
        <v/>
      </c>
    </row>
    <row r="235" spans="1:10">
      <c r="A235" s="154">
        <v>226</v>
      </c>
      <c r="B235" s="155"/>
      <c r="C235" s="155"/>
      <c r="D235" s="76"/>
      <c r="E235" s="156"/>
      <c r="F235" s="157"/>
      <c r="G235" s="155"/>
      <c r="H235" s="156"/>
      <c r="I235" s="19" t="str">
        <f t="shared" si="19"/>
        <v/>
      </c>
      <c r="J235" s="19" t="str">
        <f t="shared" si="20"/>
        <v/>
      </c>
    </row>
    <row r="236" spans="1:10">
      <c r="A236" s="154">
        <v>227</v>
      </c>
      <c r="B236" s="155"/>
      <c r="C236" s="155"/>
      <c r="D236" s="76"/>
      <c r="E236" s="156"/>
      <c r="F236" s="157"/>
      <c r="G236" s="155"/>
      <c r="H236" s="156"/>
      <c r="I236" s="19" t="str">
        <f t="shared" si="19"/>
        <v/>
      </c>
      <c r="J236" s="19" t="str">
        <f t="shared" si="20"/>
        <v/>
      </c>
    </row>
    <row r="237" spans="1:10">
      <c r="A237" s="154">
        <v>228</v>
      </c>
      <c r="B237" s="155"/>
      <c r="C237" s="155"/>
      <c r="D237" s="76"/>
      <c r="E237" s="156"/>
      <c r="F237" s="157"/>
      <c r="G237" s="155"/>
      <c r="H237" s="156"/>
      <c r="I237" s="19" t="str">
        <f t="shared" si="19"/>
        <v/>
      </c>
      <c r="J237" s="19" t="str">
        <f t="shared" si="20"/>
        <v/>
      </c>
    </row>
    <row r="238" spans="1:10">
      <c r="A238" s="154">
        <v>229</v>
      </c>
      <c r="B238" s="155"/>
      <c r="C238" s="155"/>
      <c r="D238" s="76"/>
      <c r="E238" s="156"/>
      <c r="F238" s="157"/>
      <c r="G238" s="155"/>
      <c r="H238" s="156"/>
      <c r="I238" s="19" t="str">
        <f t="shared" si="19"/>
        <v/>
      </c>
      <c r="J238" s="19" t="str">
        <f t="shared" si="20"/>
        <v/>
      </c>
    </row>
    <row r="239" spans="1:10">
      <c r="A239" s="154">
        <v>230</v>
      </c>
      <c r="B239" s="155"/>
      <c r="C239" s="155"/>
      <c r="D239" s="76"/>
      <c r="E239" s="156"/>
      <c r="F239" s="157"/>
      <c r="G239" s="155"/>
      <c r="H239" s="156"/>
      <c r="I239" s="19" t="str">
        <f t="shared" si="19"/>
        <v/>
      </c>
      <c r="J239" s="19" t="str">
        <f t="shared" si="20"/>
        <v/>
      </c>
    </row>
    <row r="240" spans="1:10">
      <c r="A240" s="154">
        <v>231</v>
      </c>
      <c r="B240" s="155"/>
      <c r="C240" s="155"/>
      <c r="D240" s="76"/>
      <c r="E240" s="156"/>
      <c r="F240" s="157"/>
      <c r="G240" s="155"/>
      <c r="H240" s="156"/>
      <c r="I240" s="19" t="str">
        <f t="shared" si="19"/>
        <v/>
      </c>
      <c r="J240" s="19" t="str">
        <f t="shared" si="20"/>
        <v/>
      </c>
    </row>
    <row r="241" spans="1:10">
      <c r="A241" s="154">
        <v>232</v>
      </c>
      <c r="B241" s="155"/>
      <c r="C241" s="155"/>
      <c r="D241" s="76"/>
      <c r="E241" s="156"/>
      <c r="F241" s="157"/>
      <c r="G241" s="155"/>
      <c r="H241" s="156"/>
      <c r="I241" s="19" t="str">
        <f t="shared" si="19"/>
        <v/>
      </c>
      <c r="J241" s="19" t="str">
        <f t="shared" si="20"/>
        <v/>
      </c>
    </row>
    <row r="242" spans="1:10">
      <c r="A242" s="154">
        <v>233</v>
      </c>
      <c r="B242" s="155"/>
      <c r="C242" s="155"/>
      <c r="D242" s="76"/>
      <c r="E242" s="156"/>
      <c r="F242" s="157"/>
      <c r="G242" s="155"/>
      <c r="H242" s="156"/>
      <c r="I242" s="19" t="str">
        <f t="shared" si="19"/>
        <v/>
      </c>
      <c r="J242" s="19" t="str">
        <f t="shared" si="20"/>
        <v/>
      </c>
    </row>
    <row r="243" spans="1:10">
      <c r="A243" s="154">
        <v>234</v>
      </c>
      <c r="B243" s="155"/>
      <c r="C243" s="155"/>
      <c r="D243" s="76"/>
      <c r="E243" s="156"/>
      <c r="F243" s="157"/>
      <c r="G243" s="155"/>
      <c r="H243" s="156"/>
      <c r="I243" s="19" t="str">
        <f t="shared" si="19"/>
        <v/>
      </c>
      <c r="J243" s="19" t="str">
        <f t="shared" si="20"/>
        <v/>
      </c>
    </row>
    <row r="244" spans="1:10">
      <c r="A244" s="154">
        <v>235</v>
      </c>
      <c r="B244" s="155"/>
      <c r="C244" s="155"/>
      <c r="D244" s="76"/>
      <c r="E244" s="156"/>
      <c r="F244" s="157"/>
      <c r="G244" s="155"/>
      <c r="H244" s="156"/>
      <c r="I244" s="19" t="str">
        <f t="shared" si="19"/>
        <v/>
      </c>
      <c r="J244" s="19" t="str">
        <f t="shared" si="20"/>
        <v/>
      </c>
    </row>
    <row r="245" spans="1:10">
      <c r="A245" s="154">
        <v>236</v>
      </c>
      <c r="B245" s="155"/>
      <c r="C245" s="155"/>
      <c r="D245" s="76"/>
      <c r="E245" s="156"/>
      <c r="F245" s="157"/>
      <c r="G245" s="155"/>
      <c r="H245" s="156"/>
      <c r="I245" s="19" t="str">
        <f t="shared" si="19"/>
        <v/>
      </c>
      <c r="J245" s="19" t="str">
        <f t="shared" si="20"/>
        <v/>
      </c>
    </row>
    <row r="246" spans="1:10">
      <c r="A246" s="154">
        <v>237</v>
      </c>
      <c r="B246" s="155"/>
      <c r="C246" s="155"/>
      <c r="D246" s="76"/>
      <c r="E246" s="156"/>
      <c r="F246" s="157"/>
      <c r="G246" s="155"/>
      <c r="H246" s="156"/>
      <c r="I246" s="19" t="str">
        <f t="shared" si="19"/>
        <v/>
      </c>
      <c r="J246" s="19" t="str">
        <f t="shared" si="20"/>
        <v/>
      </c>
    </row>
    <row r="247" spans="1:10">
      <c r="A247" s="154">
        <v>238</v>
      </c>
      <c r="B247" s="155"/>
      <c r="C247" s="155"/>
      <c r="D247" s="76"/>
      <c r="E247" s="156"/>
      <c r="F247" s="157"/>
      <c r="G247" s="155"/>
      <c r="H247" s="156"/>
      <c r="I247" s="19" t="str">
        <f t="shared" si="19"/>
        <v/>
      </c>
      <c r="J247" s="19" t="str">
        <f t="shared" si="20"/>
        <v/>
      </c>
    </row>
    <row r="248" spans="1:10">
      <c r="A248" s="154">
        <v>239</v>
      </c>
      <c r="B248" s="155"/>
      <c r="C248" s="155"/>
      <c r="D248" s="76"/>
      <c r="E248" s="156"/>
      <c r="F248" s="157"/>
      <c r="G248" s="155"/>
      <c r="H248" s="156"/>
      <c r="I248" s="19" t="str">
        <f t="shared" si="19"/>
        <v/>
      </c>
      <c r="J248" s="19" t="str">
        <f t="shared" si="20"/>
        <v/>
      </c>
    </row>
    <row r="249" spans="1:10">
      <c r="A249" s="154">
        <v>240</v>
      </c>
      <c r="B249" s="155"/>
      <c r="C249" s="155"/>
      <c r="D249" s="76"/>
      <c r="E249" s="156"/>
      <c r="F249" s="157"/>
      <c r="G249" s="155"/>
      <c r="H249" s="156"/>
      <c r="I249" s="19" t="str">
        <f t="shared" si="19"/>
        <v/>
      </c>
      <c r="J249" s="19" t="str">
        <f t="shared" si="20"/>
        <v/>
      </c>
    </row>
    <row r="250" spans="1:10">
      <c r="A250" s="154">
        <v>241</v>
      </c>
      <c r="B250" s="155"/>
      <c r="C250" s="155"/>
      <c r="D250" s="76"/>
      <c r="E250" s="156"/>
      <c r="F250" s="157"/>
      <c r="G250" s="155"/>
      <c r="H250" s="156"/>
      <c r="I250" s="19" t="str">
        <f t="shared" si="19"/>
        <v/>
      </c>
      <c r="J250" s="19" t="str">
        <f t="shared" si="20"/>
        <v/>
      </c>
    </row>
    <row r="251" spans="1:10">
      <c r="A251" s="154">
        <v>242</v>
      </c>
      <c r="B251" s="155"/>
      <c r="C251" s="155"/>
      <c r="D251" s="76"/>
      <c r="E251" s="156"/>
      <c r="F251" s="157"/>
      <c r="G251" s="155"/>
      <c r="H251" s="156"/>
      <c r="I251" s="19" t="str">
        <f t="shared" si="19"/>
        <v/>
      </c>
      <c r="J251" s="19" t="str">
        <f t="shared" si="20"/>
        <v/>
      </c>
    </row>
    <row r="252" spans="1:10">
      <c r="A252" s="154">
        <v>243</v>
      </c>
      <c r="B252" s="155"/>
      <c r="C252" s="155"/>
      <c r="D252" s="76"/>
      <c r="E252" s="156"/>
      <c r="F252" s="157"/>
      <c r="G252" s="155"/>
      <c r="H252" s="156"/>
      <c r="I252" s="19" t="str">
        <f t="shared" si="19"/>
        <v/>
      </c>
      <c r="J252" s="19" t="str">
        <f t="shared" si="20"/>
        <v/>
      </c>
    </row>
    <row r="253" spans="1:10">
      <c r="A253" s="154">
        <v>244</v>
      </c>
      <c r="B253" s="155"/>
      <c r="C253" s="155"/>
      <c r="D253" s="76"/>
      <c r="E253" s="156"/>
      <c r="F253" s="157"/>
      <c r="G253" s="155"/>
      <c r="H253" s="156"/>
      <c r="I253" s="19" t="str">
        <f t="shared" si="19"/>
        <v/>
      </c>
      <c r="J253" s="19" t="str">
        <f t="shared" si="20"/>
        <v/>
      </c>
    </row>
    <row r="254" spans="1:10">
      <c r="A254" s="154">
        <v>245</v>
      </c>
      <c r="B254" s="155"/>
      <c r="C254" s="155"/>
      <c r="D254" s="76"/>
      <c r="E254" s="156"/>
      <c r="F254" s="157"/>
      <c r="G254" s="155"/>
      <c r="H254" s="156"/>
      <c r="I254" s="19" t="str">
        <f t="shared" si="19"/>
        <v/>
      </c>
      <c r="J254" s="19" t="str">
        <f t="shared" si="20"/>
        <v/>
      </c>
    </row>
    <row r="255" spans="1:10">
      <c r="A255" s="154">
        <v>246</v>
      </c>
      <c r="B255" s="155"/>
      <c r="C255" s="155"/>
      <c r="D255" s="76"/>
      <c r="E255" s="156"/>
      <c r="F255" s="157"/>
      <c r="G255" s="155"/>
      <c r="H255" s="156"/>
      <c r="I255" s="19" t="str">
        <f t="shared" si="19"/>
        <v/>
      </c>
      <c r="J255" s="19" t="str">
        <f t="shared" si="20"/>
        <v/>
      </c>
    </row>
    <row r="256" spans="1:10">
      <c r="A256" s="154">
        <v>247</v>
      </c>
      <c r="B256" s="155"/>
      <c r="C256" s="155"/>
      <c r="D256" s="76"/>
      <c r="E256" s="156"/>
      <c r="F256" s="157"/>
      <c r="G256" s="155"/>
      <c r="H256" s="156"/>
      <c r="I256" s="19" t="str">
        <f t="shared" si="19"/>
        <v/>
      </c>
      <c r="J256" s="19" t="str">
        <f t="shared" si="20"/>
        <v/>
      </c>
    </row>
    <row r="257" spans="1:10">
      <c r="A257" s="154">
        <v>248</v>
      </c>
      <c r="B257" s="155"/>
      <c r="C257" s="155"/>
      <c r="D257" s="76"/>
      <c r="E257" s="156"/>
      <c r="F257" s="157"/>
      <c r="G257" s="155"/>
      <c r="H257" s="156"/>
      <c r="I257" s="19" t="str">
        <f t="shared" si="19"/>
        <v/>
      </c>
      <c r="J257" s="19" t="str">
        <f t="shared" si="20"/>
        <v/>
      </c>
    </row>
    <row r="258" spans="1:10">
      <c r="A258" s="154">
        <v>249</v>
      </c>
      <c r="B258" s="155"/>
      <c r="C258" s="155"/>
      <c r="D258" s="76"/>
      <c r="E258" s="156"/>
      <c r="F258" s="157"/>
      <c r="G258" s="155"/>
      <c r="H258" s="156"/>
      <c r="I258" s="19" t="str">
        <f t="shared" si="19"/>
        <v/>
      </c>
      <c r="J258" s="19" t="str">
        <f t="shared" si="20"/>
        <v/>
      </c>
    </row>
    <row r="259" spans="1:10">
      <c r="A259" s="154">
        <v>250</v>
      </c>
      <c r="B259" s="155"/>
      <c r="C259" s="155"/>
      <c r="D259" s="76"/>
      <c r="E259" s="156"/>
      <c r="F259" s="157"/>
      <c r="G259" s="155"/>
      <c r="H259" s="156"/>
      <c r="I259" s="19" t="str">
        <f t="shared" si="19"/>
        <v/>
      </c>
      <c r="J259" s="19"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&amp;LConfirm existenţa lucrărilorDirector de departament&amp;RCandidat</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sheetPr codeName="Sheet61">
    <pageSetUpPr fitToPage="1"/>
  </sheetPr>
  <dimension ref="A1:P259"/>
  <sheetViews>
    <sheetView workbookViewId="0">
      <selection activeCell="B10" sqref="B10:H12"/>
    </sheetView>
  </sheetViews>
  <sheetFormatPr defaultRowHeight="15.75"/>
  <cols>
    <col min="1" max="1" width="5.7109375" style="71" customWidth="1"/>
    <col min="2" max="3" width="35.7109375" style="75" customWidth="1"/>
    <col min="4" max="4" width="23" style="75" customWidth="1"/>
    <col min="5" max="5" width="18.7109375" style="328" customWidth="1"/>
    <col min="6" max="6" width="10.7109375" style="80" customWidth="1"/>
    <col min="7" max="7" width="10.7109375" style="75" customWidth="1"/>
    <col min="8" max="8" width="14.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0" t="s">
        <v>799</v>
      </c>
      <c r="B5" s="460"/>
      <c r="C5" s="460"/>
      <c r="D5" s="460"/>
      <c r="E5" s="460"/>
      <c r="F5" s="460"/>
      <c r="G5" s="460"/>
      <c r="H5" s="460"/>
      <c r="I5" s="460"/>
      <c r="J5" s="239"/>
      <c r="K5" s="239"/>
      <c r="L5" s="239"/>
      <c r="M5" s="239"/>
      <c r="N5" s="75"/>
    </row>
    <row r="6" spans="1:16" ht="13.5" customHeight="1">
      <c r="E6" s="75"/>
      <c r="F6" s="75"/>
      <c r="H6" s="75"/>
      <c r="I6" s="388" t="str">
        <f>CONCATENATE(functie," ",nume_candidat)</f>
        <v>Șef de lucrări Papazian Petru</v>
      </c>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6.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77"/>
      <c r="H9" s="78"/>
      <c r="I9" s="158">
        <f t="shared" ref="I9:N9" si="0">SUMIF(I10:I108,"&gt;0")</f>
        <v>0</v>
      </c>
      <c r="J9" s="158">
        <f t="shared" si="0"/>
        <v>0</v>
      </c>
      <c r="K9" s="4">
        <f t="shared" si="0"/>
        <v>0</v>
      </c>
      <c r="L9" s="4">
        <f t="shared" si="0"/>
        <v>0</v>
      </c>
      <c r="M9" s="4">
        <f t="shared" si="0"/>
        <v>0</v>
      </c>
      <c r="N9" s="4">
        <f t="shared" si="0"/>
        <v>0</v>
      </c>
      <c r="O9" s="336"/>
    </row>
    <row r="10" spans="1:16">
      <c r="A10" s="48">
        <v>1</v>
      </c>
      <c r="B10" s="8"/>
      <c r="C10" s="8"/>
      <c r="D10" s="8"/>
      <c r="E10" s="5"/>
      <c r="F10" s="232"/>
      <c r="G10" s="232"/>
      <c r="H10" s="232"/>
      <c r="I10" s="19" t="str">
        <f t="shared" ref="I10:I73" si="1">IF(OR($B10="",$C10="",$D10="",$E10="",$F10&lt;an_initial,$F10&gt;an_final,$O10=FALSE),"",IF($H10="",CS23a*$G10/P10,CS23a*$H10))</f>
        <v/>
      </c>
      <c r="J10" s="19" t="str">
        <f t="shared" ref="J10:J73" si="2">IF(OR($B10="",$C10="",$D10="",$E10="",$F10="",$F10&gt;an_final,$O10=FALSE),"",IF($H10="",CS_STR_A*$G10/P10,CS_STR_A*$H10))</f>
        <v/>
      </c>
      <c r="K10" s="69" t="str">
        <f t="shared" ref="K10:K73" si="3">IF(OR($B10="",$C10="",$D10="",$E10="",$F10="",$F10&gt;an_final,$O10=FALSE),"",IF($F10&gt;=an_initial,1,""))</f>
        <v/>
      </c>
      <c r="L10" s="69" t="str">
        <f t="shared" ref="L10:L73" si="4">IF(OR($B10="",$C10="",$D10="",$E10="",$F10="",$F10&gt;an_final,$O10=FALSE),"",1)</f>
        <v/>
      </c>
      <c r="M10" s="417" t="str">
        <f t="shared" ref="M10:M73" si="5">IF(OR($B10="",$C10="",$D10="",$E10="",$F10="",$F10&gt;an_final,$O10=FALSE),"",IF($H10="",$G10/P10,$H10))</f>
        <v/>
      </c>
      <c r="N10" s="69" t="str">
        <f t="shared" ref="N10:N73" si="6">IF(OR($B10="",$C10="",$D10="",$E10="",$F10="",$F10&lt;an_initial,$F10&gt;an_final,$O10=FALSE),"",IF($H10="",$G10/P10,$H10))</f>
        <v/>
      </c>
      <c r="O10" s="390" t="b">
        <f t="shared" ref="O10:O73" si="7">IF(nume_candidat="",FALSE,ISNUMBER(SEARCH(nume_candidat,$B10)))</f>
        <v>0</v>
      </c>
      <c r="P10" s="391">
        <f t="shared" ref="P10:P73" si="8">LEN(B10)-LEN(SUBSTITUTE(B10,",",""))+1</f>
        <v>1</v>
      </c>
    </row>
    <row r="11" spans="1:16">
      <c r="A11" s="48">
        <v>2</v>
      </c>
      <c r="B11" s="8"/>
      <c r="C11" s="8"/>
      <c r="D11" s="8"/>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8"/>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48">
        <v>5</v>
      </c>
      <c r="B14" s="7"/>
      <c r="C14" s="7"/>
      <c r="D14" s="7"/>
      <c r="E14" s="229"/>
      <c r="F14" s="228"/>
      <c r="G14" s="228"/>
      <c r="H14" s="228"/>
      <c r="I14" s="19" t="str">
        <f t="shared" si="1"/>
        <v/>
      </c>
      <c r="J14" s="19" t="str">
        <f t="shared" si="2"/>
        <v/>
      </c>
      <c r="K14" s="69" t="str">
        <f t="shared" si="3"/>
        <v/>
      </c>
      <c r="L14" s="69" t="str">
        <f t="shared" si="4"/>
        <v/>
      </c>
      <c r="M14" s="417" t="str">
        <f t="shared" si="5"/>
        <v/>
      </c>
      <c r="N14" s="69" t="str">
        <f t="shared" si="6"/>
        <v/>
      </c>
      <c r="O14" s="390" t="b">
        <f t="shared" si="7"/>
        <v>0</v>
      </c>
      <c r="P14" s="391">
        <f t="shared" si="8"/>
        <v>1</v>
      </c>
    </row>
    <row r="15" spans="1:16">
      <c r="A15" s="48">
        <v>6</v>
      </c>
      <c r="B15" s="7"/>
      <c r="C15" s="7"/>
      <c r="D15" s="7"/>
      <c r="E15" s="229"/>
      <c r="F15" s="228"/>
      <c r="G15" s="228"/>
      <c r="H15" s="228"/>
      <c r="I15" s="19" t="str">
        <f t="shared" si="1"/>
        <v/>
      </c>
      <c r="J15" s="19" t="str">
        <f t="shared" si="2"/>
        <v/>
      </c>
      <c r="K15" s="69" t="str">
        <f t="shared" si="3"/>
        <v/>
      </c>
      <c r="L15" s="69" t="str">
        <f t="shared" si="4"/>
        <v/>
      </c>
      <c r="M15" s="417" t="str">
        <f t="shared" si="5"/>
        <v/>
      </c>
      <c r="N15" s="69" t="str">
        <f t="shared" si="6"/>
        <v/>
      </c>
      <c r="O15" s="390" t="b">
        <f t="shared" si="7"/>
        <v>0</v>
      </c>
      <c r="P15" s="391">
        <f t="shared" si="8"/>
        <v>1</v>
      </c>
    </row>
    <row r="16" spans="1:16">
      <c r="A16" s="48">
        <v>7</v>
      </c>
      <c r="B16" s="7"/>
      <c r="C16" s="7"/>
      <c r="D16" s="7"/>
      <c r="E16" s="229"/>
      <c r="F16" s="228"/>
      <c r="G16" s="228"/>
      <c r="H16" s="228"/>
      <c r="I16" s="19" t="str">
        <f t="shared" si="1"/>
        <v/>
      </c>
      <c r="J16" s="19" t="str">
        <f t="shared" si="2"/>
        <v/>
      </c>
      <c r="K16" s="69" t="str">
        <f t="shared" si="3"/>
        <v/>
      </c>
      <c r="L16" s="69" t="str">
        <f t="shared" si="4"/>
        <v/>
      </c>
      <c r="M16" s="417" t="str">
        <f t="shared" si="5"/>
        <v/>
      </c>
      <c r="N16" s="69" t="str">
        <f t="shared" si="6"/>
        <v/>
      </c>
      <c r="O16" s="390" t="b">
        <f t="shared" si="7"/>
        <v>0</v>
      </c>
      <c r="P16" s="391">
        <f t="shared" si="8"/>
        <v>1</v>
      </c>
    </row>
    <row r="17" spans="1:16">
      <c r="A17" s="48">
        <v>8</v>
      </c>
      <c r="B17" s="7"/>
      <c r="C17" s="7"/>
      <c r="D17" s="7"/>
      <c r="E17" s="229"/>
      <c r="F17" s="228"/>
      <c r="G17" s="228"/>
      <c r="H17" s="228"/>
      <c r="I17" s="19" t="str">
        <f t="shared" si="1"/>
        <v/>
      </c>
      <c r="J17" s="19" t="str">
        <f t="shared" si="2"/>
        <v/>
      </c>
      <c r="K17" s="69" t="str">
        <f t="shared" si="3"/>
        <v/>
      </c>
      <c r="L17" s="69" t="str">
        <f t="shared" si="4"/>
        <v/>
      </c>
      <c r="M17" s="417" t="str">
        <f t="shared" si="5"/>
        <v/>
      </c>
      <c r="N17" s="69" t="str">
        <f t="shared" si="6"/>
        <v/>
      </c>
      <c r="O17" s="390" t="b">
        <f t="shared" si="7"/>
        <v>0</v>
      </c>
      <c r="P17" s="391">
        <f t="shared" si="8"/>
        <v>1</v>
      </c>
    </row>
    <row r="18" spans="1:16">
      <c r="A18" s="48">
        <v>9</v>
      </c>
      <c r="B18" s="7"/>
      <c r="C18" s="7"/>
      <c r="D18" s="7"/>
      <c r="E18" s="229"/>
      <c r="F18" s="228"/>
      <c r="G18" s="228"/>
      <c r="H18" s="228"/>
      <c r="I18" s="19" t="str">
        <f t="shared" si="1"/>
        <v/>
      </c>
      <c r="J18" s="19" t="str">
        <f t="shared" si="2"/>
        <v/>
      </c>
      <c r="K18" s="69" t="str">
        <f t="shared" si="3"/>
        <v/>
      </c>
      <c r="L18" s="69" t="str">
        <f t="shared" si="4"/>
        <v/>
      </c>
      <c r="M18" s="417" t="str">
        <f t="shared" si="5"/>
        <v/>
      </c>
      <c r="N18" s="69" t="str">
        <f t="shared" si="6"/>
        <v/>
      </c>
      <c r="O18" s="390" t="b">
        <f t="shared" si="7"/>
        <v>0</v>
      </c>
      <c r="P18" s="391">
        <f t="shared" si="8"/>
        <v>1</v>
      </c>
    </row>
    <row r="19" spans="1:16">
      <c r="A19" s="48">
        <v>10</v>
      </c>
      <c r="B19" s="7"/>
      <c r="C19" s="7"/>
      <c r="D19" s="7"/>
      <c r="E19" s="229"/>
      <c r="F19" s="228"/>
      <c r="G19" s="228"/>
      <c r="H19" s="228"/>
      <c r="I19" s="19" t="str">
        <f t="shared" si="1"/>
        <v/>
      </c>
      <c r="J19" s="19" t="str">
        <f t="shared" si="2"/>
        <v/>
      </c>
      <c r="K19" s="69" t="str">
        <f t="shared" si="3"/>
        <v/>
      </c>
      <c r="L19" s="69" t="str">
        <f t="shared" si="4"/>
        <v/>
      </c>
      <c r="M19" s="417" t="str">
        <f t="shared" si="5"/>
        <v/>
      </c>
      <c r="N19" s="69" t="str">
        <f t="shared" si="6"/>
        <v/>
      </c>
      <c r="O19" s="390" t="b">
        <f t="shared" si="7"/>
        <v>0</v>
      </c>
      <c r="P19" s="391">
        <f t="shared" si="8"/>
        <v>1</v>
      </c>
    </row>
    <row r="20" spans="1:16">
      <c r="A20" s="48">
        <v>11</v>
      </c>
      <c r="B20" s="7"/>
      <c r="C20" s="7"/>
      <c r="D20" s="7"/>
      <c r="E20" s="229"/>
      <c r="F20" s="228"/>
      <c r="G20" s="228"/>
      <c r="H20" s="228"/>
      <c r="I20" s="19" t="str">
        <f t="shared" si="1"/>
        <v/>
      </c>
      <c r="J20" s="19" t="str">
        <f t="shared" si="2"/>
        <v/>
      </c>
      <c r="K20" s="69" t="str">
        <f t="shared" si="3"/>
        <v/>
      </c>
      <c r="L20" s="69" t="str">
        <f t="shared" si="4"/>
        <v/>
      </c>
      <c r="M20" s="417" t="str">
        <f t="shared" si="5"/>
        <v/>
      </c>
      <c r="N20" s="69" t="str">
        <f t="shared" si="6"/>
        <v/>
      </c>
      <c r="O20" s="390" t="b">
        <f t="shared" si="7"/>
        <v>0</v>
      </c>
      <c r="P20" s="391">
        <f t="shared" si="8"/>
        <v>1</v>
      </c>
    </row>
    <row r="21" spans="1:16">
      <c r="A21" s="48">
        <v>12</v>
      </c>
      <c r="B21" s="7"/>
      <c r="C21" s="7"/>
      <c r="D21" s="7"/>
      <c r="E21" s="229"/>
      <c r="F21" s="228"/>
      <c r="G21" s="228"/>
      <c r="H21" s="228"/>
      <c r="I21" s="19" t="str">
        <f t="shared" si="1"/>
        <v/>
      </c>
      <c r="J21" s="19" t="str">
        <f t="shared" si="2"/>
        <v/>
      </c>
      <c r="K21" s="69" t="str">
        <f t="shared" si="3"/>
        <v/>
      </c>
      <c r="L21" s="69" t="str">
        <f t="shared" si="4"/>
        <v/>
      </c>
      <c r="M21" s="417" t="str">
        <f t="shared" si="5"/>
        <v/>
      </c>
      <c r="N21" s="69" t="str">
        <f t="shared" si="6"/>
        <v/>
      </c>
      <c r="O21" s="390" t="b">
        <f t="shared" si="7"/>
        <v>0</v>
      </c>
      <c r="P21" s="391">
        <f t="shared" si="8"/>
        <v>1</v>
      </c>
    </row>
    <row r="22" spans="1:16">
      <c r="A22" s="48">
        <v>13</v>
      </c>
      <c r="B22" s="7"/>
      <c r="C22" s="7"/>
      <c r="D22" s="7"/>
      <c r="E22" s="229"/>
      <c r="F22" s="228"/>
      <c r="G22" s="228"/>
      <c r="H22" s="228"/>
      <c r="I22" s="19" t="str">
        <f t="shared" si="1"/>
        <v/>
      </c>
      <c r="J22" s="19" t="str">
        <f t="shared" si="2"/>
        <v/>
      </c>
      <c r="K22" s="69" t="str">
        <f t="shared" si="3"/>
        <v/>
      </c>
      <c r="L22" s="69" t="str">
        <f t="shared" si="4"/>
        <v/>
      </c>
      <c r="M22" s="417" t="str">
        <f t="shared" si="5"/>
        <v/>
      </c>
      <c r="N22" s="69" t="str">
        <f t="shared" si="6"/>
        <v/>
      </c>
      <c r="O22" s="390" t="b">
        <f t="shared" si="7"/>
        <v>0</v>
      </c>
      <c r="P22" s="391">
        <f t="shared" si="8"/>
        <v>1</v>
      </c>
    </row>
    <row r="23" spans="1:16">
      <c r="A23" s="48">
        <v>14</v>
      </c>
      <c r="B23" s="7"/>
      <c r="C23" s="7"/>
      <c r="D23" s="7"/>
      <c r="E23" s="229"/>
      <c r="F23" s="228"/>
      <c r="G23" s="228"/>
      <c r="H23" s="228"/>
      <c r="I23" s="19" t="str">
        <f t="shared" si="1"/>
        <v/>
      </c>
      <c r="J23" s="19" t="str">
        <f t="shared" si="2"/>
        <v/>
      </c>
      <c r="K23" s="69" t="str">
        <f t="shared" si="3"/>
        <v/>
      </c>
      <c r="L23" s="69" t="str">
        <f t="shared" si="4"/>
        <v/>
      </c>
      <c r="M23" s="417" t="str">
        <f t="shared" si="5"/>
        <v/>
      </c>
      <c r="N23" s="69" t="str">
        <f t="shared" si="6"/>
        <v/>
      </c>
      <c r="O23" s="390" t="b">
        <f t="shared" si="7"/>
        <v>0</v>
      </c>
      <c r="P23" s="391">
        <f t="shared" si="8"/>
        <v>1</v>
      </c>
    </row>
    <row r="24" spans="1:16">
      <c r="A24" s="48">
        <v>15</v>
      </c>
      <c r="B24" s="7"/>
      <c r="C24" s="7"/>
      <c r="D24" s="7"/>
      <c r="E24" s="229"/>
      <c r="F24" s="228"/>
      <c r="G24" s="228"/>
      <c r="H24" s="228"/>
      <c r="I24" s="19" t="str">
        <f t="shared" si="1"/>
        <v/>
      </c>
      <c r="J24" s="19" t="str">
        <f t="shared" si="2"/>
        <v/>
      </c>
      <c r="K24" s="69" t="str">
        <f t="shared" si="3"/>
        <v/>
      </c>
      <c r="L24" s="69" t="str">
        <f t="shared" si="4"/>
        <v/>
      </c>
      <c r="M24" s="417" t="str">
        <f t="shared" si="5"/>
        <v/>
      </c>
      <c r="N24" s="69" t="str">
        <f t="shared" si="6"/>
        <v/>
      </c>
      <c r="O24" s="390" t="b">
        <f t="shared" si="7"/>
        <v>0</v>
      </c>
      <c r="P24" s="391">
        <f t="shared" si="8"/>
        <v>1</v>
      </c>
    </row>
    <row r="25" spans="1:16">
      <c r="A25" s="48">
        <v>16</v>
      </c>
      <c r="B25" s="7"/>
      <c r="C25" s="7"/>
      <c r="D25" s="7"/>
      <c r="E25" s="229"/>
      <c r="F25" s="228"/>
      <c r="G25" s="228"/>
      <c r="H25" s="228"/>
      <c r="I25" s="19" t="str">
        <f t="shared" si="1"/>
        <v/>
      </c>
      <c r="J25" s="19" t="str">
        <f t="shared" si="2"/>
        <v/>
      </c>
      <c r="K25" s="69" t="str">
        <f t="shared" si="3"/>
        <v/>
      </c>
      <c r="L25" s="69" t="str">
        <f t="shared" si="4"/>
        <v/>
      </c>
      <c r="M25" s="417" t="str">
        <f t="shared" si="5"/>
        <v/>
      </c>
      <c r="N25" s="69" t="str">
        <f t="shared" si="6"/>
        <v/>
      </c>
      <c r="O25" s="390" t="b">
        <f t="shared" si="7"/>
        <v>0</v>
      </c>
      <c r="P25" s="391">
        <f t="shared" si="8"/>
        <v>1</v>
      </c>
    </row>
    <row r="26" spans="1:16">
      <c r="A26" s="48">
        <v>17</v>
      </c>
      <c r="B26" s="7"/>
      <c r="C26" s="7"/>
      <c r="D26" s="7"/>
      <c r="E26" s="229"/>
      <c r="F26" s="228"/>
      <c r="G26" s="228"/>
      <c r="H26" s="228"/>
      <c r="I26" s="19" t="str">
        <f t="shared" si="1"/>
        <v/>
      </c>
      <c r="J26" s="19" t="str">
        <f t="shared" si="2"/>
        <v/>
      </c>
      <c r="K26" s="69" t="str">
        <f t="shared" si="3"/>
        <v/>
      </c>
      <c r="L26" s="69" t="str">
        <f t="shared" si="4"/>
        <v/>
      </c>
      <c r="M26" s="417" t="str">
        <f t="shared" si="5"/>
        <v/>
      </c>
      <c r="N26" s="69" t="str">
        <f t="shared" si="6"/>
        <v/>
      </c>
      <c r="O26" s="390" t="b">
        <f t="shared" si="7"/>
        <v>0</v>
      </c>
      <c r="P26" s="391">
        <f t="shared" si="8"/>
        <v>1</v>
      </c>
    </row>
    <row r="27" spans="1:16">
      <c r="A27" s="48">
        <v>18</v>
      </c>
      <c r="B27" s="7"/>
      <c r="C27" s="7"/>
      <c r="D27" s="7"/>
      <c r="E27" s="229"/>
      <c r="F27" s="228"/>
      <c r="G27" s="228"/>
      <c r="H27" s="228"/>
      <c r="I27" s="19" t="str">
        <f t="shared" si="1"/>
        <v/>
      </c>
      <c r="J27" s="19" t="str">
        <f t="shared" si="2"/>
        <v/>
      </c>
      <c r="K27" s="69" t="str">
        <f t="shared" si="3"/>
        <v/>
      </c>
      <c r="L27" s="69" t="str">
        <f t="shared" si="4"/>
        <v/>
      </c>
      <c r="M27" s="417" t="str">
        <f t="shared" si="5"/>
        <v/>
      </c>
      <c r="N27" s="69" t="str">
        <f t="shared" si="6"/>
        <v/>
      </c>
      <c r="O27" s="390" t="b">
        <f t="shared" si="7"/>
        <v>0</v>
      </c>
      <c r="P27" s="391">
        <f t="shared" si="8"/>
        <v>1</v>
      </c>
    </row>
    <row r="28" spans="1:16">
      <c r="A28" s="48">
        <v>19</v>
      </c>
      <c r="B28" s="7"/>
      <c r="C28" s="7"/>
      <c r="D28" s="7"/>
      <c r="E28" s="229"/>
      <c r="F28" s="228"/>
      <c r="G28" s="228"/>
      <c r="H28" s="228"/>
      <c r="I28" s="19" t="str">
        <f t="shared" si="1"/>
        <v/>
      </c>
      <c r="J28" s="19" t="str">
        <f t="shared" si="2"/>
        <v/>
      </c>
      <c r="K28" s="69" t="str">
        <f t="shared" si="3"/>
        <v/>
      </c>
      <c r="L28" s="69" t="str">
        <f t="shared" si="4"/>
        <v/>
      </c>
      <c r="M28" s="417" t="str">
        <f t="shared" si="5"/>
        <v/>
      </c>
      <c r="N28" s="69" t="str">
        <f t="shared" si="6"/>
        <v/>
      </c>
      <c r="O28" s="390" t="b">
        <f t="shared" si="7"/>
        <v>0</v>
      </c>
      <c r="P28" s="391">
        <f t="shared" si="8"/>
        <v>1</v>
      </c>
    </row>
    <row r="29" spans="1:16">
      <c r="A29" s="48">
        <v>20</v>
      </c>
      <c r="B29" s="7"/>
      <c r="C29" s="7"/>
      <c r="D29" s="7"/>
      <c r="E29" s="229"/>
      <c r="F29" s="228"/>
      <c r="G29" s="228"/>
      <c r="H29" s="228"/>
      <c r="I29" s="19" t="str">
        <f t="shared" si="1"/>
        <v/>
      </c>
      <c r="J29" s="19" t="str">
        <f t="shared" si="2"/>
        <v/>
      </c>
      <c r="K29" s="69" t="str">
        <f t="shared" si="3"/>
        <v/>
      </c>
      <c r="L29" s="69" t="str">
        <f t="shared" si="4"/>
        <v/>
      </c>
      <c r="M29" s="417" t="str">
        <f t="shared" si="5"/>
        <v/>
      </c>
      <c r="N29" s="69" t="str">
        <f t="shared" si="6"/>
        <v/>
      </c>
      <c r="O29" s="390" t="b">
        <f t="shared" si="7"/>
        <v>0</v>
      </c>
      <c r="P29" s="391">
        <f t="shared" si="8"/>
        <v>1</v>
      </c>
    </row>
    <row r="30" spans="1:16">
      <c r="A30" s="48">
        <v>21</v>
      </c>
      <c r="B30" s="7"/>
      <c r="C30" s="7"/>
      <c r="D30" s="7"/>
      <c r="E30" s="229"/>
      <c r="F30" s="228"/>
      <c r="G30" s="228"/>
      <c r="H30" s="228"/>
      <c r="I30" s="19" t="str">
        <f t="shared" si="1"/>
        <v/>
      </c>
      <c r="J30" s="19" t="str">
        <f t="shared" si="2"/>
        <v/>
      </c>
      <c r="K30" s="69" t="str">
        <f t="shared" si="3"/>
        <v/>
      </c>
      <c r="L30" s="69" t="str">
        <f t="shared" si="4"/>
        <v/>
      </c>
      <c r="M30" s="417" t="str">
        <f t="shared" si="5"/>
        <v/>
      </c>
      <c r="N30" s="69" t="str">
        <f t="shared" si="6"/>
        <v/>
      </c>
      <c r="O30" s="390" t="b">
        <f t="shared" si="7"/>
        <v>0</v>
      </c>
      <c r="P30" s="391">
        <f t="shared" si="8"/>
        <v>1</v>
      </c>
    </row>
    <row r="31" spans="1:16">
      <c r="A31" s="48">
        <v>22</v>
      </c>
      <c r="B31" s="7"/>
      <c r="C31" s="7"/>
      <c r="D31" s="7"/>
      <c r="E31" s="229"/>
      <c r="F31" s="228"/>
      <c r="G31" s="228"/>
      <c r="H31" s="228"/>
      <c r="I31" s="19" t="str">
        <f t="shared" si="1"/>
        <v/>
      </c>
      <c r="J31" s="19" t="str">
        <f t="shared" si="2"/>
        <v/>
      </c>
      <c r="K31" s="69" t="str">
        <f t="shared" si="3"/>
        <v/>
      </c>
      <c r="L31" s="69" t="str">
        <f t="shared" si="4"/>
        <v/>
      </c>
      <c r="M31" s="417" t="str">
        <f t="shared" si="5"/>
        <v/>
      </c>
      <c r="N31" s="69" t="str">
        <f t="shared" si="6"/>
        <v/>
      </c>
      <c r="O31" s="390" t="b">
        <f t="shared" si="7"/>
        <v>0</v>
      </c>
      <c r="P31" s="391">
        <f t="shared" si="8"/>
        <v>1</v>
      </c>
    </row>
    <row r="32" spans="1:16">
      <c r="A32" s="48">
        <v>23</v>
      </c>
      <c r="B32" s="7"/>
      <c r="C32" s="7"/>
      <c r="D32" s="7"/>
      <c r="E32" s="229"/>
      <c r="F32" s="228"/>
      <c r="G32" s="228"/>
      <c r="H32" s="228"/>
      <c r="I32" s="19" t="str">
        <f t="shared" si="1"/>
        <v/>
      </c>
      <c r="J32" s="19" t="str">
        <f t="shared" si="2"/>
        <v/>
      </c>
      <c r="K32" s="69" t="str">
        <f t="shared" si="3"/>
        <v/>
      </c>
      <c r="L32" s="69" t="str">
        <f t="shared" si="4"/>
        <v/>
      </c>
      <c r="M32" s="417" t="str">
        <f t="shared" si="5"/>
        <v/>
      </c>
      <c r="N32" s="69" t="str">
        <f t="shared" si="6"/>
        <v/>
      </c>
      <c r="O32" s="390" t="b">
        <f t="shared" si="7"/>
        <v>0</v>
      </c>
      <c r="P32" s="391">
        <f t="shared" si="8"/>
        <v>1</v>
      </c>
    </row>
    <row r="33" spans="1:16">
      <c r="A33" s="48">
        <v>24</v>
      </c>
      <c r="B33" s="7"/>
      <c r="C33" s="7"/>
      <c r="D33" s="7"/>
      <c r="E33" s="229"/>
      <c r="F33" s="228"/>
      <c r="G33" s="228"/>
      <c r="H33" s="228"/>
      <c r="I33" s="19" t="str">
        <f t="shared" si="1"/>
        <v/>
      </c>
      <c r="J33" s="19" t="str">
        <f t="shared" si="2"/>
        <v/>
      </c>
      <c r="K33" s="69" t="str">
        <f t="shared" si="3"/>
        <v/>
      </c>
      <c r="L33" s="69" t="str">
        <f t="shared" si="4"/>
        <v/>
      </c>
      <c r="M33" s="417" t="str">
        <f t="shared" si="5"/>
        <v/>
      </c>
      <c r="N33" s="69" t="str">
        <f t="shared" si="6"/>
        <v/>
      </c>
      <c r="O33" s="390" t="b">
        <f t="shared" si="7"/>
        <v>0</v>
      </c>
      <c r="P33" s="391">
        <f t="shared" si="8"/>
        <v>1</v>
      </c>
    </row>
    <row r="34" spans="1:16">
      <c r="A34" s="48">
        <v>25</v>
      </c>
      <c r="B34" s="7"/>
      <c r="C34" s="7"/>
      <c r="D34" s="7"/>
      <c r="E34" s="229"/>
      <c r="F34" s="228"/>
      <c r="G34" s="228"/>
      <c r="H34" s="228"/>
      <c r="I34" s="19" t="str">
        <f t="shared" si="1"/>
        <v/>
      </c>
      <c r="J34" s="19" t="str">
        <f t="shared" si="2"/>
        <v/>
      </c>
      <c r="K34" s="69" t="str">
        <f t="shared" si="3"/>
        <v/>
      </c>
      <c r="L34" s="69" t="str">
        <f t="shared" si="4"/>
        <v/>
      </c>
      <c r="M34" s="417" t="str">
        <f t="shared" si="5"/>
        <v/>
      </c>
      <c r="N34" s="69" t="str">
        <f t="shared" si="6"/>
        <v/>
      </c>
      <c r="O34" s="390" t="b">
        <f t="shared" si="7"/>
        <v>0</v>
      </c>
      <c r="P34" s="391">
        <f t="shared" si="8"/>
        <v>1</v>
      </c>
    </row>
    <row r="35" spans="1:16">
      <c r="A35" s="48">
        <v>26</v>
      </c>
      <c r="B35" s="7"/>
      <c r="C35" s="7"/>
      <c r="D35" s="7"/>
      <c r="E35" s="229"/>
      <c r="F35" s="228"/>
      <c r="G35" s="228"/>
      <c r="H35" s="228"/>
      <c r="I35" s="19" t="str">
        <f t="shared" si="1"/>
        <v/>
      </c>
      <c r="J35" s="19" t="str">
        <f t="shared" si="2"/>
        <v/>
      </c>
      <c r="K35" s="69" t="str">
        <f t="shared" si="3"/>
        <v/>
      </c>
      <c r="L35" s="69" t="str">
        <f t="shared" si="4"/>
        <v/>
      </c>
      <c r="M35" s="417" t="str">
        <f t="shared" si="5"/>
        <v/>
      </c>
      <c r="N35" s="69" t="str">
        <f t="shared" si="6"/>
        <v/>
      </c>
      <c r="O35" s="390" t="b">
        <f t="shared" si="7"/>
        <v>0</v>
      </c>
      <c r="P35" s="391">
        <f t="shared" si="8"/>
        <v>1</v>
      </c>
    </row>
    <row r="36" spans="1:16">
      <c r="A36" s="48">
        <v>27</v>
      </c>
      <c r="B36" s="7"/>
      <c r="C36" s="7"/>
      <c r="D36" s="7"/>
      <c r="E36" s="229"/>
      <c r="F36" s="228"/>
      <c r="G36" s="228"/>
      <c r="H36" s="228"/>
      <c r="I36" s="19" t="str">
        <f t="shared" si="1"/>
        <v/>
      </c>
      <c r="J36" s="19" t="str">
        <f t="shared" si="2"/>
        <v/>
      </c>
      <c r="K36" s="69" t="str">
        <f t="shared" si="3"/>
        <v/>
      </c>
      <c r="L36" s="69" t="str">
        <f t="shared" si="4"/>
        <v/>
      </c>
      <c r="M36" s="417" t="str">
        <f t="shared" si="5"/>
        <v/>
      </c>
      <c r="N36" s="69" t="str">
        <f t="shared" si="6"/>
        <v/>
      </c>
      <c r="O36" s="390" t="b">
        <f t="shared" si="7"/>
        <v>0</v>
      </c>
      <c r="P36" s="391">
        <f t="shared" si="8"/>
        <v>1</v>
      </c>
    </row>
    <row r="37" spans="1:16">
      <c r="A37" s="48">
        <v>28</v>
      </c>
      <c r="B37" s="7"/>
      <c r="C37" s="7"/>
      <c r="D37" s="7"/>
      <c r="E37" s="229"/>
      <c r="F37" s="228"/>
      <c r="G37" s="228"/>
      <c r="H37" s="228"/>
      <c r="I37" s="19" t="str">
        <f t="shared" si="1"/>
        <v/>
      </c>
      <c r="J37" s="19" t="str">
        <f t="shared" si="2"/>
        <v/>
      </c>
      <c r="K37" s="69" t="str">
        <f t="shared" si="3"/>
        <v/>
      </c>
      <c r="L37" s="69" t="str">
        <f t="shared" si="4"/>
        <v/>
      </c>
      <c r="M37" s="417" t="str">
        <f t="shared" si="5"/>
        <v/>
      </c>
      <c r="N37" s="69" t="str">
        <f t="shared" si="6"/>
        <v/>
      </c>
      <c r="O37" s="390" t="b">
        <f t="shared" si="7"/>
        <v>0</v>
      </c>
      <c r="P37" s="391">
        <f t="shared" si="8"/>
        <v>1</v>
      </c>
    </row>
    <row r="38" spans="1:16">
      <c r="A38" s="48">
        <v>29</v>
      </c>
      <c r="B38" s="7"/>
      <c r="C38" s="7"/>
      <c r="D38" s="7"/>
      <c r="E38" s="229"/>
      <c r="F38" s="228"/>
      <c r="G38" s="228"/>
      <c r="H38" s="228"/>
      <c r="I38" s="19" t="str">
        <f t="shared" si="1"/>
        <v/>
      </c>
      <c r="J38" s="19" t="str">
        <f t="shared" si="2"/>
        <v/>
      </c>
      <c r="K38" s="69" t="str">
        <f t="shared" si="3"/>
        <v/>
      </c>
      <c r="L38" s="69" t="str">
        <f t="shared" si="4"/>
        <v/>
      </c>
      <c r="M38" s="417" t="str">
        <f t="shared" si="5"/>
        <v/>
      </c>
      <c r="N38" s="69" t="str">
        <f t="shared" si="6"/>
        <v/>
      </c>
      <c r="O38" s="390" t="b">
        <f t="shared" si="7"/>
        <v>0</v>
      </c>
      <c r="P38" s="391">
        <f t="shared" si="8"/>
        <v>1</v>
      </c>
    </row>
    <row r="39" spans="1:16">
      <c r="A39" s="48">
        <v>30</v>
      </c>
      <c r="B39" s="7"/>
      <c r="C39" s="7"/>
      <c r="D39" s="7"/>
      <c r="E39" s="229"/>
      <c r="F39" s="228"/>
      <c r="G39" s="228"/>
      <c r="H39" s="228"/>
      <c r="I39" s="19" t="str">
        <f t="shared" si="1"/>
        <v/>
      </c>
      <c r="J39" s="19" t="str">
        <f t="shared" si="2"/>
        <v/>
      </c>
      <c r="K39" s="69" t="str">
        <f t="shared" si="3"/>
        <v/>
      </c>
      <c r="L39" s="69" t="str">
        <f t="shared" si="4"/>
        <v/>
      </c>
      <c r="M39" s="417" t="str">
        <f t="shared" si="5"/>
        <v/>
      </c>
      <c r="N39" s="69" t="str">
        <f t="shared" si="6"/>
        <v/>
      </c>
      <c r="O39" s="390" t="b">
        <f t="shared" si="7"/>
        <v>0</v>
      </c>
      <c r="P39" s="391">
        <f t="shared" si="8"/>
        <v>1</v>
      </c>
    </row>
    <row r="40" spans="1:16">
      <c r="A40" s="48">
        <v>31</v>
      </c>
      <c r="B40" s="7"/>
      <c r="C40" s="7"/>
      <c r="D40" s="7"/>
      <c r="E40" s="229"/>
      <c r="F40" s="228"/>
      <c r="G40" s="228"/>
      <c r="H40" s="228"/>
      <c r="I40" s="19" t="str">
        <f t="shared" si="1"/>
        <v/>
      </c>
      <c r="J40" s="19" t="str">
        <f t="shared" si="2"/>
        <v/>
      </c>
      <c r="K40" s="69" t="str">
        <f t="shared" si="3"/>
        <v/>
      </c>
      <c r="L40" s="69" t="str">
        <f t="shared" si="4"/>
        <v/>
      </c>
      <c r="M40" s="417" t="str">
        <f t="shared" si="5"/>
        <v/>
      </c>
      <c r="N40" s="69" t="str">
        <f t="shared" si="6"/>
        <v/>
      </c>
      <c r="O40" s="390" t="b">
        <f t="shared" si="7"/>
        <v>0</v>
      </c>
      <c r="P40" s="391">
        <f t="shared" si="8"/>
        <v>1</v>
      </c>
    </row>
    <row r="41" spans="1:16">
      <c r="A41" s="48">
        <v>32</v>
      </c>
      <c r="B41" s="7"/>
      <c r="C41" s="7"/>
      <c r="D41" s="7"/>
      <c r="E41" s="229"/>
      <c r="F41" s="228"/>
      <c r="G41" s="228"/>
      <c r="H41" s="228"/>
      <c r="I41" s="19" t="str">
        <f t="shared" si="1"/>
        <v/>
      </c>
      <c r="J41" s="19" t="str">
        <f t="shared" si="2"/>
        <v/>
      </c>
      <c r="K41" s="69" t="str">
        <f t="shared" si="3"/>
        <v/>
      </c>
      <c r="L41" s="69" t="str">
        <f t="shared" si="4"/>
        <v/>
      </c>
      <c r="M41" s="417" t="str">
        <f t="shared" si="5"/>
        <v/>
      </c>
      <c r="N41" s="69" t="str">
        <f t="shared" si="6"/>
        <v/>
      </c>
      <c r="O41" s="390" t="b">
        <f t="shared" si="7"/>
        <v>0</v>
      </c>
      <c r="P41" s="391">
        <f t="shared" si="8"/>
        <v>1</v>
      </c>
    </row>
    <row r="42" spans="1:16">
      <c r="A42" s="48">
        <v>33</v>
      </c>
      <c r="B42" s="7"/>
      <c r="C42" s="7"/>
      <c r="D42" s="7"/>
      <c r="E42" s="229"/>
      <c r="F42" s="228"/>
      <c r="G42" s="228"/>
      <c r="H42" s="228"/>
      <c r="I42" s="19" t="str">
        <f t="shared" si="1"/>
        <v/>
      </c>
      <c r="J42" s="19" t="str">
        <f t="shared" si="2"/>
        <v/>
      </c>
      <c r="K42" s="69" t="str">
        <f t="shared" si="3"/>
        <v/>
      </c>
      <c r="L42" s="69" t="str">
        <f t="shared" si="4"/>
        <v/>
      </c>
      <c r="M42" s="417" t="str">
        <f t="shared" si="5"/>
        <v/>
      </c>
      <c r="N42" s="69" t="str">
        <f t="shared" si="6"/>
        <v/>
      </c>
      <c r="O42" s="390" t="b">
        <f t="shared" si="7"/>
        <v>0</v>
      </c>
      <c r="P42" s="391">
        <f t="shared" si="8"/>
        <v>1</v>
      </c>
    </row>
    <row r="43" spans="1:16">
      <c r="A43" s="48">
        <v>34</v>
      </c>
      <c r="B43" s="7"/>
      <c r="C43" s="7"/>
      <c r="D43" s="7"/>
      <c r="E43" s="229"/>
      <c r="F43" s="228"/>
      <c r="G43" s="228"/>
      <c r="H43" s="228"/>
      <c r="I43" s="19" t="str">
        <f t="shared" si="1"/>
        <v/>
      </c>
      <c r="J43" s="19" t="str">
        <f t="shared" si="2"/>
        <v/>
      </c>
      <c r="K43" s="69" t="str">
        <f t="shared" si="3"/>
        <v/>
      </c>
      <c r="L43" s="69" t="str">
        <f t="shared" si="4"/>
        <v/>
      </c>
      <c r="M43" s="417" t="str">
        <f t="shared" si="5"/>
        <v/>
      </c>
      <c r="N43" s="69" t="str">
        <f t="shared" si="6"/>
        <v/>
      </c>
      <c r="O43" s="390" t="b">
        <f t="shared" si="7"/>
        <v>0</v>
      </c>
      <c r="P43" s="391">
        <f t="shared" si="8"/>
        <v>1</v>
      </c>
    </row>
    <row r="44" spans="1:16">
      <c r="A44" s="48">
        <v>35</v>
      </c>
      <c r="B44" s="7"/>
      <c r="C44" s="7"/>
      <c r="D44" s="7"/>
      <c r="E44" s="229"/>
      <c r="F44" s="228"/>
      <c r="G44" s="228"/>
      <c r="H44" s="228"/>
      <c r="I44" s="19" t="str">
        <f t="shared" si="1"/>
        <v/>
      </c>
      <c r="J44" s="19" t="str">
        <f t="shared" si="2"/>
        <v/>
      </c>
      <c r="K44" s="69" t="str">
        <f t="shared" si="3"/>
        <v/>
      </c>
      <c r="L44" s="69" t="str">
        <f t="shared" si="4"/>
        <v/>
      </c>
      <c r="M44" s="417" t="str">
        <f t="shared" si="5"/>
        <v/>
      </c>
      <c r="N44" s="69" t="str">
        <f t="shared" si="6"/>
        <v/>
      </c>
      <c r="O44" s="390" t="b">
        <f t="shared" si="7"/>
        <v>0</v>
      </c>
      <c r="P44" s="391">
        <f t="shared" si="8"/>
        <v>1</v>
      </c>
    </row>
    <row r="45" spans="1:16">
      <c r="A45" s="48">
        <v>36</v>
      </c>
      <c r="B45" s="7"/>
      <c r="C45" s="7"/>
      <c r="D45" s="7"/>
      <c r="E45" s="229"/>
      <c r="F45" s="228"/>
      <c r="G45" s="228"/>
      <c r="H45" s="228"/>
      <c r="I45" s="19" t="str">
        <f t="shared" si="1"/>
        <v/>
      </c>
      <c r="J45" s="19" t="str">
        <f t="shared" si="2"/>
        <v/>
      </c>
      <c r="K45" s="69" t="str">
        <f t="shared" si="3"/>
        <v/>
      </c>
      <c r="L45" s="69" t="str">
        <f t="shared" si="4"/>
        <v/>
      </c>
      <c r="M45" s="417" t="str">
        <f t="shared" si="5"/>
        <v/>
      </c>
      <c r="N45" s="69" t="str">
        <f t="shared" si="6"/>
        <v/>
      </c>
      <c r="O45" s="390" t="b">
        <f t="shared" si="7"/>
        <v>0</v>
      </c>
      <c r="P45" s="391">
        <f t="shared" si="8"/>
        <v>1</v>
      </c>
    </row>
    <row r="46" spans="1:16">
      <c r="A46" s="48">
        <v>37</v>
      </c>
      <c r="B46" s="7"/>
      <c r="C46" s="7"/>
      <c r="D46" s="7"/>
      <c r="E46" s="229"/>
      <c r="F46" s="228"/>
      <c r="G46" s="228"/>
      <c r="H46" s="228"/>
      <c r="I46" s="19" t="str">
        <f t="shared" si="1"/>
        <v/>
      </c>
      <c r="J46" s="19" t="str">
        <f t="shared" si="2"/>
        <v/>
      </c>
      <c r="K46" s="69" t="str">
        <f t="shared" si="3"/>
        <v/>
      </c>
      <c r="L46" s="69" t="str">
        <f t="shared" si="4"/>
        <v/>
      </c>
      <c r="M46" s="417" t="str">
        <f t="shared" si="5"/>
        <v/>
      </c>
      <c r="N46" s="69" t="str">
        <f t="shared" si="6"/>
        <v/>
      </c>
      <c r="O46" s="390" t="b">
        <f t="shared" si="7"/>
        <v>0</v>
      </c>
      <c r="P46" s="391">
        <f t="shared" si="8"/>
        <v>1</v>
      </c>
    </row>
    <row r="47" spans="1:16">
      <c r="A47" s="48">
        <v>38</v>
      </c>
      <c r="B47" s="7"/>
      <c r="C47" s="7"/>
      <c r="D47" s="7"/>
      <c r="E47" s="229"/>
      <c r="F47" s="228"/>
      <c r="G47" s="228"/>
      <c r="H47" s="228"/>
      <c r="I47" s="19" t="str">
        <f t="shared" si="1"/>
        <v/>
      </c>
      <c r="J47" s="19" t="str">
        <f t="shared" si="2"/>
        <v/>
      </c>
      <c r="K47" s="69" t="str">
        <f t="shared" si="3"/>
        <v/>
      </c>
      <c r="L47" s="69" t="str">
        <f t="shared" si="4"/>
        <v/>
      </c>
      <c r="M47" s="417" t="str">
        <f t="shared" si="5"/>
        <v/>
      </c>
      <c r="N47" s="69" t="str">
        <f t="shared" si="6"/>
        <v/>
      </c>
      <c r="O47" s="390" t="b">
        <f t="shared" si="7"/>
        <v>0</v>
      </c>
      <c r="P47" s="391">
        <f t="shared" si="8"/>
        <v>1</v>
      </c>
    </row>
    <row r="48" spans="1:16">
      <c r="A48" s="48">
        <v>39</v>
      </c>
      <c r="B48" s="7"/>
      <c r="C48" s="7"/>
      <c r="D48" s="7"/>
      <c r="E48" s="229"/>
      <c r="F48" s="228"/>
      <c r="G48" s="228"/>
      <c r="H48" s="228"/>
      <c r="I48" s="19" t="str">
        <f t="shared" si="1"/>
        <v/>
      </c>
      <c r="J48" s="19" t="str">
        <f t="shared" si="2"/>
        <v/>
      </c>
      <c r="K48" s="69" t="str">
        <f t="shared" si="3"/>
        <v/>
      </c>
      <c r="L48" s="69" t="str">
        <f t="shared" si="4"/>
        <v/>
      </c>
      <c r="M48" s="417" t="str">
        <f t="shared" si="5"/>
        <v/>
      </c>
      <c r="N48" s="69" t="str">
        <f t="shared" si="6"/>
        <v/>
      </c>
      <c r="O48" s="390" t="b">
        <f t="shared" si="7"/>
        <v>0</v>
      </c>
      <c r="P48" s="391">
        <f t="shared" si="8"/>
        <v>1</v>
      </c>
    </row>
    <row r="49" spans="1:16">
      <c r="A49" s="48">
        <v>40</v>
      </c>
      <c r="B49" s="7"/>
      <c r="C49" s="7"/>
      <c r="D49" s="7"/>
      <c r="E49" s="229"/>
      <c r="F49" s="228"/>
      <c r="G49" s="228"/>
      <c r="H49" s="228"/>
      <c r="I49" s="19" t="str">
        <f t="shared" si="1"/>
        <v/>
      </c>
      <c r="J49" s="19" t="str">
        <f t="shared" si="2"/>
        <v/>
      </c>
      <c r="K49" s="69" t="str">
        <f t="shared" si="3"/>
        <v/>
      </c>
      <c r="L49" s="69" t="str">
        <f t="shared" si="4"/>
        <v/>
      </c>
      <c r="M49" s="417" t="str">
        <f t="shared" si="5"/>
        <v/>
      </c>
      <c r="N49" s="69" t="str">
        <f t="shared" si="6"/>
        <v/>
      </c>
      <c r="O49" s="390" t="b">
        <f t="shared" si="7"/>
        <v>0</v>
      </c>
      <c r="P49" s="391">
        <f t="shared" si="8"/>
        <v>1</v>
      </c>
    </row>
    <row r="50" spans="1:16">
      <c r="A50" s="48">
        <v>41</v>
      </c>
      <c r="B50" s="7"/>
      <c r="C50" s="7"/>
      <c r="D50" s="7"/>
      <c r="E50" s="229"/>
      <c r="F50" s="228"/>
      <c r="G50" s="228"/>
      <c r="H50" s="228"/>
      <c r="I50" s="19" t="str">
        <f t="shared" si="1"/>
        <v/>
      </c>
      <c r="J50" s="19" t="str">
        <f t="shared" si="2"/>
        <v/>
      </c>
      <c r="K50" s="69" t="str">
        <f t="shared" si="3"/>
        <v/>
      </c>
      <c r="L50" s="69" t="str">
        <f t="shared" si="4"/>
        <v/>
      </c>
      <c r="M50" s="417" t="str">
        <f t="shared" si="5"/>
        <v/>
      </c>
      <c r="N50" s="69" t="str">
        <f t="shared" si="6"/>
        <v/>
      </c>
      <c r="O50" s="390" t="b">
        <f t="shared" si="7"/>
        <v>0</v>
      </c>
      <c r="P50" s="391">
        <f t="shared" si="8"/>
        <v>1</v>
      </c>
    </row>
    <row r="51" spans="1:16">
      <c r="A51" s="48">
        <v>42</v>
      </c>
      <c r="B51" s="7"/>
      <c r="C51" s="7"/>
      <c r="D51" s="7"/>
      <c r="E51" s="229"/>
      <c r="F51" s="228"/>
      <c r="G51" s="228"/>
      <c r="H51" s="228"/>
      <c r="I51" s="19" t="str">
        <f t="shared" si="1"/>
        <v/>
      </c>
      <c r="J51" s="19" t="str">
        <f t="shared" si="2"/>
        <v/>
      </c>
      <c r="K51" s="69" t="str">
        <f t="shared" si="3"/>
        <v/>
      </c>
      <c r="L51" s="69" t="str">
        <f t="shared" si="4"/>
        <v/>
      </c>
      <c r="M51" s="417" t="str">
        <f t="shared" si="5"/>
        <v/>
      </c>
      <c r="N51" s="69" t="str">
        <f t="shared" si="6"/>
        <v/>
      </c>
      <c r="O51" s="390" t="b">
        <f t="shared" si="7"/>
        <v>0</v>
      </c>
      <c r="P51" s="391">
        <f t="shared" si="8"/>
        <v>1</v>
      </c>
    </row>
    <row r="52" spans="1:16">
      <c r="A52" s="48">
        <v>43</v>
      </c>
      <c r="B52" s="7"/>
      <c r="C52" s="7"/>
      <c r="D52" s="7"/>
      <c r="E52" s="229"/>
      <c r="F52" s="228"/>
      <c r="G52" s="228"/>
      <c r="H52" s="228"/>
      <c r="I52" s="19" t="str">
        <f t="shared" si="1"/>
        <v/>
      </c>
      <c r="J52" s="19" t="str">
        <f t="shared" si="2"/>
        <v/>
      </c>
      <c r="K52" s="69" t="str">
        <f t="shared" si="3"/>
        <v/>
      </c>
      <c r="L52" s="69" t="str">
        <f t="shared" si="4"/>
        <v/>
      </c>
      <c r="M52" s="417" t="str">
        <f t="shared" si="5"/>
        <v/>
      </c>
      <c r="N52" s="69" t="str">
        <f t="shared" si="6"/>
        <v/>
      </c>
      <c r="O52" s="390" t="b">
        <f t="shared" si="7"/>
        <v>0</v>
      </c>
      <c r="P52" s="391">
        <f t="shared" si="8"/>
        <v>1</v>
      </c>
    </row>
    <row r="53" spans="1:16">
      <c r="A53" s="48">
        <v>44</v>
      </c>
      <c r="B53" s="7"/>
      <c r="C53" s="7"/>
      <c r="D53" s="7"/>
      <c r="E53" s="229"/>
      <c r="F53" s="228"/>
      <c r="G53" s="228"/>
      <c r="H53" s="228"/>
      <c r="I53" s="19" t="str">
        <f t="shared" si="1"/>
        <v/>
      </c>
      <c r="J53" s="19" t="str">
        <f t="shared" si="2"/>
        <v/>
      </c>
      <c r="K53" s="69" t="str">
        <f t="shared" si="3"/>
        <v/>
      </c>
      <c r="L53" s="69" t="str">
        <f t="shared" si="4"/>
        <v/>
      </c>
      <c r="M53" s="417" t="str">
        <f t="shared" si="5"/>
        <v/>
      </c>
      <c r="N53" s="69" t="str">
        <f t="shared" si="6"/>
        <v/>
      </c>
      <c r="O53" s="390" t="b">
        <f t="shared" si="7"/>
        <v>0</v>
      </c>
      <c r="P53" s="391">
        <f t="shared" si="8"/>
        <v>1</v>
      </c>
    </row>
    <row r="54" spans="1:16">
      <c r="A54" s="48">
        <v>45</v>
      </c>
      <c r="B54" s="7"/>
      <c r="C54" s="7"/>
      <c r="D54" s="7"/>
      <c r="E54" s="229"/>
      <c r="F54" s="228"/>
      <c r="G54" s="228"/>
      <c r="H54" s="228"/>
      <c r="I54" s="19" t="str">
        <f t="shared" si="1"/>
        <v/>
      </c>
      <c r="J54" s="19" t="str">
        <f t="shared" si="2"/>
        <v/>
      </c>
      <c r="K54" s="69" t="str">
        <f t="shared" si="3"/>
        <v/>
      </c>
      <c r="L54" s="69" t="str">
        <f t="shared" si="4"/>
        <v/>
      </c>
      <c r="M54" s="417" t="str">
        <f t="shared" si="5"/>
        <v/>
      </c>
      <c r="N54" s="69" t="str">
        <f t="shared" si="6"/>
        <v/>
      </c>
      <c r="O54" s="390" t="b">
        <f t="shared" si="7"/>
        <v>0</v>
      </c>
      <c r="P54" s="391">
        <f t="shared" si="8"/>
        <v>1</v>
      </c>
    </row>
    <row r="55" spans="1:16">
      <c r="A55" s="48">
        <v>46</v>
      </c>
      <c r="B55" s="7"/>
      <c r="C55" s="7"/>
      <c r="D55" s="7"/>
      <c r="E55" s="229"/>
      <c r="F55" s="228"/>
      <c r="G55" s="228"/>
      <c r="H55" s="228"/>
      <c r="I55" s="19" t="str">
        <f t="shared" si="1"/>
        <v/>
      </c>
      <c r="J55" s="19" t="str">
        <f t="shared" si="2"/>
        <v/>
      </c>
      <c r="K55" s="69" t="str">
        <f t="shared" si="3"/>
        <v/>
      </c>
      <c r="L55" s="69" t="str">
        <f t="shared" si="4"/>
        <v/>
      </c>
      <c r="M55" s="417" t="str">
        <f t="shared" si="5"/>
        <v/>
      </c>
      <c r="N55" s="69" t="str">
        <f t="shared" si="6"/>
        <v/>
      </c>
      <c r="O55" s="390" t="b">
        <f t="shared" si="7"/>
        <v>0</v>
      </c>
      <c r="P55" s="391">
        <f t="shared" si="8"/>
        <v>1</v>
      </c>
    </row>
    <row r="56" spans="1:16">
      <c r="A56" s="48">
        <v>47</v>
      </c>
      <c r="B56" s="7"/>
      <c r="C56" s="7"/>
      <c r="D56" s="7"/>
      <c r="E56" s="229"/>
      <c r="F56" s="228"/>
      <c r="G56" s="228"/>
      <c r="H56" s="228"/>
      <c r="I56" s="19" t="str">
        <f t="shared" si="1"/>
        <v/>
      </c>
      <c r="J56" s="19" t="str">
        <f t="shared" si="2"/>
        <v/>
      </c>
      <c r="K56" s="69" t="str">
        <f t="shared" si="3"/>
        <v/>
      </c>
      <c r="L56" s="69" t="str">
        <f t="shared" si="4"/>
        <v/>
      </c>
      <c r="M56" s="417" t="str">
        <f t="shared" si="5"/>
        <v/>
      </c>
      <c r="N56" s="69" t="str">
        <f t="shared" si="6"/>
        <v/>
      </c>
      <c r="O56" s="390" t="b">
        <f t="shared" si="7"/>
        <v>0</v>
      </c>
      <c r="P56" s="391">
        <f t="shared" si="8"/>
        <v>1</v>
      </c>
    </row>
    <row r="57" spans="1:16">
      <c r="A57" s="48">
        <v>48</v>
      </c>
      <c r="B57" s="7"/>
      <c r="C57" s="7"/>
      <c r="D57" s="7"/>
      <c r="E57" s="229"/>
      <c r="F57" s="228"/>
      <c r="G57" s="228"/>
      <c r="H57" s="228"/>
      <c r="I57" s="19" t="str">
        <f t="shared" si="1"/>
        <v/>
      </c>
      <c r="J57" s="19" t="str">
        <f t="shared" si="2"/>
        <v/>
      </c>
      <c r="K57" s="69" t="str">
        <f t="shared" si="3"/>
        <v/>
      </c>
      <c r="L57" s="69" t="str">
        <f t="shared" si="4"/>
        <v/>
      </c>
      <c r="M57" s="417" t="str">
        <f t="shared" si="5"/>
        <v/>
      </c>
      <c r="N57" s="69" t="str">
        <f t="shared" si="6"/>
        <v/>
      </c>
      <c r="O57" s="390" t="b">
        <f t="shared" si="7"/>
        <v>0</v>
      </c>
      <c r="P57" s="391">
        <f t="shared" si="8"/>
        <v>1</v>
      </c>
    </row>
    <row r="58" spans="1:16">
      <c r="A58" s="48">
        <v>49</v>
      </c>
      <c r="B58" s="7"/>
      <c r="C58" s="7"/>
      <c r="D58" s="7"/>
      <c r="E58" s="229"/>
      <c r="F58" s="228"/>
      <c r="G58" s="228"/>
      <c r="H58" s="228"/>
      <c r="I58" s="19" t="str">
        <f t="shared" si="1"/>
        <v/>
      </c>
      <c r="J58" s="19" t="str">
        <f t="shared" si="2"/>
        <v/>
      </c>
      <c r="K58" s="69" t="str">
        <f t="shared" si="3"/>
        <v/>
      </c>
      <c r="L58" s="69" t="str">
        <f t="shared" si="4"/>
        <v/>
      </c>
      <c r="M58" s="417" t="str">
        <f t="shared" si="5"/>
        <v/>
      </c>
      <c r="N58" s="69" t="str">
        <f t="shared" si="6"/>
        <v/>
      </c>
      <c r="O58" s="390" t="b">
        <f t="shared" si="7"/>
        <v>0</v>
      </c>
      <c r="P58" s="391">
        <f t="shared" si="8"/>
        <v>1</v>
      </c>
    </row>
    <row r="59" spans="1:16">
      <c r="A59" s="48">
        <v>50</v>
      </c>
      <c r="B59" s="7"/>
      <c r="C59" s="7"/>
      <c r="D59" s="7"/>
      <c r="E59" s="229"/>
      <c r="F59" s="228"/>
      <c r="G59" s="228"/>
      <c r="H59" s="228"/>
      <c r="I59" s="19" t="str">
        <f t="shared" si="1"/>
        <v/>
      </c>
      <c r="J59" s="19" t="str">
        <f t="shared" si="2"/>
        <v/>
      </c>
      <c r="K59" s="69" t="str">
        <f t="shared" si="3"/>
        <v/>
      </c>
      <c r="L59" s="69" t="str">
        <f t="shared" si="4"/>
        <v/>
      </c>
      <c r="M59" s="417" t="str">
        <f t="shared" si="5"/>
        <v/>
      </c>
      <c r="N59" s="69" t="str">
        <f t="shared" si="6"/>
        <v/>
      </c>
      <c r="O59" s="390" t="b">
        <f t="shared" si="7"/>
        <v>0</v>
      </c>
      <c r="P59" s="391">
        <f t="shared" si="8"/>
        <v>1</v>
      </c>
    </row>
    <row r="60" spans="1:16">
      <c r="A60" s="48">
        <v>51</v>
      </c>
      <c r="B60" s="7"/>
      <c r="C60" s="7"/>
      <c r="D60" s="7"/>
      <c r="E60" s="229"/>
      <c r="F60" s="228"/>
      <c r="G60" s="228"/>
      <c r="H60" s="228"/>
      <c r="I60" s="19" t="str">
        <f t="shared" si="1"/>
        <v/>
      </c>
      <c r="J60" s="19" t="str">
        <f t="shared" si="2"/>
        <v/>
      </c>
      <c r="K60" s="69" t="str">
        <f t="shared" si="3"/>
        <v/>
      </c>
      <c r="L60" s="69" t="str">
        <f t="shared" si="4"/>
        <v/>
      </c>
      <c r="M60" s="417" t="str">
        <f t="shared" si="5"/>
        <v/>
      </c>
      <c r="N60" s="69" t="str">
        <f t="shared" si="6"/>
        <v/>
      </c>
      <c r="O60" s="390" t="b">
        <f t="shared" si="7"/>
        <v>0</v>
      </c>
      <c r="P60" s="391">
        <f t="shared" si="8"/>
        <v>1</v>
      </c>
    </row>
    <row r="61" spans="1:16">
      <c r="A61" s="48">
        <v>52</v>
      </c>
      <c r="B61" s="7"/>
      <c r="C61" s="7"/>
      <c r="D61" s="7"/>
      <c r="E61" s="229"/>
      <c r="F61" s="228"/>
      <c r="G61" s="228"/>
      <c r="H61" s="228"/>
      <c r="I61" s="19" t="str">
        <f t="shared" si="1"/>
        <v/>
      </c>
      <c r="J61" s="19" t="str">
        <f t="shared" si="2"/>
        <v/>
      </c>
      <c r="K61" s="69" t="str">
        <f t="shared" si="3"/>
        <v/>
      </c>
      <c r="L61" s="69" t="str">
        <f t="shared" si="4"/>
        <v/>
      </c>
      <c r="M61" s="417" t="str">
        <f t="shared" si="5"/>
        <v/>
      </c>
      <c r="N61" s="69" t="str">
        <f t="shared" si="6"/>
        <v/>
      </c>
      <c r="O61" s="390" t="b">
        <f t="shared" si="7"/>
        <v>0</v>
      </c>
      <c r="P61" s="391">
        <f t="shared" si="8"/>
        <v>1</v>
      </c>
    </row>
    <row r="62" spans="1:16">
      <c r="A62" s="48">
        <v>53</v>
      </c>
      <c r="B62" s="7"/>
      <c r="C62" s="7"/>
      <c r="D62" s="7"/>
      <c r="E62" s="229"/>
      <c r="F62" s="228"/>
      <c r="G62" s="228"/>
      <c r="H62" s="228"/>
      <c r="I62" s="19" t="str">
        <f t="shared" si="1"/>
        <v/>
      </c>
      <c r="J62" s="19" t="str">
        <f t="shared" si="2"/>
        <v/>
      </c>
      <c r="K62" s="69" t="str">
        <f t="shared" si="3"/>
        <v/>
      </c>
      <c r="L62" s="69" t="str">
        <f t="shared" si="4"/>
        <v/>
      </c>
      <c r="M62" s="417" t="str">
        <f t="shared" si="5"/>
        <v/>
      </c>
      <c r="N62" s="69" t="str">
        <f t="shared" si="6"/>
        <v/>
      </c>
      <c r="O62" s="390" t="b">
        <f t="shared" si="7"/>
        <v>0</v>
      </c>
      <c r="P62" s="391">
        <f t="shared" si="8"/>
        <v>1</v>
      </c>
    </row>
    <row r="63" spans="1:16">
      <c r="A63" s="48">
        <v>54</v>
      </c>
      <c r="B63" s="7"/>
      <c r="C63" s="7"/>
      <c r="D63" s="7"/>
      <c r="E63" s="229"/>
      <c r="F63" s="228"/>
      <c r="G63" s="228"/>
      <c r="H63" s="228"/>
      <c r="I63" s="19" t="str">
        <f t="shared" si="1"/>
        <v/>
      </c>
      <c r="J63" s="19" t="str">
        <f t="shared" si="2"/>
        <v/>
      </c>
      <c r="K63" s="69" t="str">
        <f t="shared" si="3"/>
        <v/>
      </c>
      <c r="L63" s="69" t="str">
        <f t="shared" si="4"/>
        <v/>
      </c>
      <c r="M63" s="417" t="str">
        <f t="shared" si="5"/>
        <v/>
      </c>
      <c r="N63" s="69" t="str">
        <f t="shared" si="6"/>
        <v/>
      </c>
      <c r="O63" s="390" t="b">
        <f t="shared" si="7"/>
        <v>0</v>
      </c>
      <c r="P63" s="391">
        <f t="shared" si="8"/>
        <v>1</v>
      </c>
    </row>
    <row r="64" spans="1:16">
      <c r="A64" s="48">
        <v>55</v>
      </c>
      <c r="B64" s="7"/>
      <c r="C64" s="7"/>
      <c r="D64" s="7"/>
      <c r="E64" s="229"/>
      <c r="F64" s="228"/>
      <c r="G64" s="228"/>
      <c r="H64" s="228"/>
      <c r="I64" s="19" t="str">
        <f t="shared" si="1"/>
        <v/>
      </c>
      <c r="J64" s="19" t="str">
        <f t="shared" si="2"/>
        <v/>
      </c>
      <c r="K64" s="69" t="str">
        <f t="shared" si="3"/>
        <v/>
      </c>
      <c r="L64" s="69" t="str">
        <f t="shared" si="4"/>
        <v/>
      </c>
      <c r="M64" s="417" t="str">
        <f t="shared" si="5"/>
        <v/>
      </c>
      <c r="N64" s="69" t="str">
        <f t="shared" si="6"/>
        <v/>
      </c>
      <c r="O64" s="390" t="b">
        <f t="shared" si="7"/>
        <v>0</v>
      </c>
      <c r="P64" s="391">
        <f t="shared" si="8"/>
        <v>1</v>
      </c>
    </row>
    <row r="65" spans="1:16">
      <c r="A65" s="48">
        <v>56</v>
      </c>
      <c r="B65" s="7"/>
      <c r="C65" s="7"/>
      <c r="D65" s="7"/>
      <c r="E65" s="229"/>
      <c r="F65" s="228"/>
      <c r="G65" s="228"/>
      <c r="H65" s="228"/>
      <c r="I65" s="19" t="str">
        <f t="shared" si="1"/>
        <v/>
      </c>
      <c r="J65" s="19" t="str">
        <f t="shared" si="2"/>
        <v/>
      </c>
      <c r="K65" s="69" t="str">
        <f t="shared" si="3"/>
        <v/>
      </c>
      <c r="L65" s="69" t="str">
        <f t="shared" si="4"/>
        <v/>
      </c>
      <c r="M65" s="417" t="str">
        <f t="shared" si="5"/>
        <v/>
      </c>
      <c r="N65" s="69" t="str">
        <f t="shared" si="6"/>
        <v/>
      </c>
      <c r="O65" s="390" t="b">
        <f t="shared" si="7"/>
        <v>0</v>
      </c>
      <c r="P65" s="391">
        <f t="shared" si="8"/>
        <v>1</v>
      </c>
    </row>
    <row r="66" spans="1:16">
      <c r="A66" s="48">
        <v>57</v>
      </c>
      <c r="B66" s="7"/>
      <c r="C66" s="7"/>
      <c r="D66" s="7"/>
      <c r="E66" s="229"/>
      <c r="F66" s="228"/>
      <c r="G66" s="228"/>
      <c r="H66" s="228"/>
      <c r="I66" s="19" t="str">
        <f t="shared" si="1"/>
        <v/>
      </c>
      <c r="J66" s="19" t="str">
        <f t="shared" si="2"/>
        <v/>
      </c>
      <c r="K66" s="69" t="str">
        <f t="shared" si="3"/>
        <v/>
      </c>
      <c r="L66" s="69" t="str">
        <f t="shared" si="4"/>
        <v/>
      </c>
      <c r="M66" s="417" t="str">
        <f t="shared" si="5"/>
        <v/>
      </c>
      <c r="N66" s="69" t="str">
        <f t="shared" si="6"/>
        <v/>
      </c>
      <c r="O66" s="390" t="b">
        <f t="shared" si="7"/>
        <v>0</v>
      </c>
      <c r="P66" s="391">
        <f t="shared" si="8"/>
        <v>1</v>
      </c>
    </row>
    <row r="67" spans="1:16">
      <c r="A67" s="48">
        <v>58</v>
      </c>
      <c r="B67" s="7"/>
      <c r="C67" s="7"/>
      <c r="D67" s="7"/>
      <c r="E67" s="229"/>
      <c r="F67" s="228"/>
      <c r="G67" s="228"/>
      <c r="H67" s="228"/>
      <c r="I67" s="19" t="str">
        <f t="shared" si="1"/>
        <v/>
      </c>
      <c r="J67" s="19" t="str">
        <f t="shared" si="2"/>
        <v/>
      </c>
      <c r="K67" s="69" t="str">
        <f t="shared" si="3"/>
        <v/>
      </c>
      <c r="L67" s="69" t="str">
        <f t="shared" si="4"/>
        <v/>
      </c>
      <c r="M67" s="417" t="str">
        <f t="shared" si="5"/>
        <v/>
      </c>
      <c r="N67" s="69" t="str">
        <f t="shared" si="6"/>
        <v/>
      </c>
      <c r="O67" s="390" t="b">
        <f t="shared" si="7"/>
        <v>0</v>
      </c>
      <c r="P67" s="391">
        <f t="shared" si="8"/>
        <v>1</v>
      </c>
    </row>
    <row r="68" spans="1:16">
      <c r="A68" s="48">
        <v>59</v>
      </c>
      <c r="B68" s="7"/>
      <c r="C68" s="7"/>
      <c r="D68" s="7"/>
      <c r="E68" s="229"/>
      <c r="F68" s="228"/>
      <c r="G68" s="228"/>
      <c r="H68" s="228"/>
      <c r="I68" s="19" t="str">
        <f t="shared" si="1"/>
        <v/>
      </c>
      <c r="J68" s="19" t="str">
        <f t="shared" si="2"/>
        <v/>
      </c>
      <c r="K68" s="69" t="str">
        <f t="shared" si="3"/>
        <v/>
      </c>
      <c r="L68" s="69" t="str">
        <f t="shared" si="4"/>
        <v/>
      </c>
      <c r="M68" s="417" t="str">
        <f t="shared" si="5"/>
        <v/>
      </c>
      <c r="N68" s="69" t="str">
        <f t="shared" si="6"/>
        <v/>
      </c>
      <c r="O68" s="390" t="b">
        <f t="shared" si="7"/>
        <v>0</v>
      </c>
      <c r="P68" s="391">
        <f t="shared" si="8"/>
        <v>1</v>
      </c>
    </row>
    <row r="69" spans="1:16">
      <c r="A69" s="48">
        <v>60</v>
      </c>
      <c r="B69" s="7"/>
      <c r="C69" s="7"/>
      <c r="D69" s="7"/>
      <c r="E69" s="229"/>
      <c r="F69" s="228"/>
      <c r="G69" s="228"/>
      <c r="H69" s="228"/>
      <c r="I69" s="19" t="str">
        <f t="shared" si="1"/>
        <v/>
      </c>
      <c r="J69" s="19" t="str">
        <f t="shared" si="2"/>
        <v/>
      </c>
      <c r="K69" s="69" t="str">
        <f t="shared" si="3"/>
        <v/>
      </c>
      <c r="L69" s="69" t="str">
        <f t="shared" si="4"/>
        <v/>
      </c>
      <c r="M69" s="417" t="str">
        <f t="shared" si="5"/>
        <v/>
      </c>
      <c r="N69" s="69" t="str">
        <f t="shared" si="6"/>
        <v/>
      </c>
      <c r="O69" s="390" t="b">
        <f t="shared" si="7"/>
        <v>0</v>
      </c>
      <c r="P69" s="391">
        <f t="shared" si="8"/>
        <v>1</v>
      </c>
    </row>
    <row r="70" spans="1:16">
      <c r="A70" s="48">
        <v>61</v>
      </c>
      <c r="B70" s="7"/>
      <c r="C70" s="7"/>
      <c r="D70" s="7"/>
      <c r="E70" s="229"/>
      <c r="F70" s="228"/>
      <c r="G70" s="228"/>
      <c r="H70" s="228"/>
      <c r="I70" s="19" t="str">
        <f t="shared" si="1"/>
        <v/>
      </c>
      <c r="J70" s="19" t="str">
        <f t="shared" si="2"/>
        <v/>
      </c>
      <c r="K70" s="69" t="str">
        <f t="shared" si="3"/>
        <v/>
      </c>
      <c r="L70" s="69" t="str">
        <f t="shared" si="4"/>
        <v/>
      </c>
      <c r="M70" s="417" t="str">
        <f t="shared" si="5"/>
        <v/>
      </c>
      <c r="N70" s="69" t="str">
        <f t="shared" si="6"/>
        <v/>
      </c>
      <c r="O70" s="390" t="b">
        <f t="shared" si="7"/>
        <v>0</v>
      </c>
      <c r="P70" s="391">
        <f t="shared" si="8"/>
        <v>1</v>
      </c>
    </row>
    <row r="71" spans="1:16">
      <c r="A71" s="48">
        <v>62</v>
      </c>
      <c r="B71" s="7"/>
      <c r="C71" s="7"/>
      <c r="D71" s="7"/>
      <c r="E71" s="229"/>
      <c r="F71" s="228"/>
      <c r="G71" s="228"/>
      <c r="H71" s="228"/>
      <c r="I71" s="19" t="str">
        <f t="shared" si="1"/>
        <v/>
      </c>
      <c r="J71" s="19" t="str">
        <f t="shared" si="2"/>
        <v/>
      </c>
      <c r="K71" s="69" t="str">
        <f t="shared" si="3"/>
        <v/>
      </c>
      <c r="L71" s="69" t="str">
        <f t="shared" si="4"/>
        <v/>
      </c>
      <c r="M71" s="417" t="str">
        <f t="shared" si="5"/>
        <v/>
      </c>
      <c r="N71" s="69" t="str">
        <f t="shared" si="6"/>
        <v/>
      </c>
      <c r="O71" s="390" t="b">
        <f t="shared" si="7"/>
        <v>0</v>
      </c>
      <c r="P71" s="391">
        <f t="shared" si="8"/>
        <v>1</v>
      </c>
    </row>
    <row r="72" spans="1:16">
      <c r="A72" s="48">
        <v>63</v>
      </c>
      <c r="B72" s="7"/>
      <c r="C72" s="7"/>
      <c r="D72" s="7"/>
      <c r="E72" s="229"/>
      <c r="F72" s="228"/>
      <c r="G72" s="228"/>
      <c r="H72" s="228"/>
      <c r="I72" s="19" t="str">
        <f t="shared" si="1"/>
        <v/>
      </c>
      <c r="J72" s="19" t="str">
        <f t="shared" si="2"/>
        <v/>
      </c>
      <c r="K72" s="69" t="str">
        <f t="shared" si="3"/>
        <v/>
      </c>
      <c r="L72" s="69" t="str">
        <f t="shared" si="4"/>
        <v/>
      </c>
      <c r="M72" s="417" t="str">
        <f t="shared" si="5"/>
        <v/>
      </c>
      <c r="N72" s="69" t="str">
        <f t="shared" si="6"/>
        <v/>
      </c>
      <c r="O72" s="390" t="b">
        <f t="shared" si="7"/>
        <v>0</v>
      </c>
      <c r="P72" s="391">
        <f t="shared" si="8"/>
        <v>1</v>
      </c>
    </row>
    <row r="73" spans="1:16">
      <c r="A73" s="48">
        <v>64</v>
      </c>
      <c r="B73" s="7"/>
      <c r="C73" s="7"/>
      <c r="D73" s="7"/>
      <c r="E73" s="229"/>
      <c r="F73" s="228"/>
      <c r="G73" s="228"/>
      <c r="H73" s="228"/>
      <c r="I73" s="19" t="str">
        <f t="shared" si="1"/>
        <v/>
      </c>
      <c r="J73" s="19" t="str">
        <f t="shared" si="2"/>
        <v/>
      </c>
      <c r="K73" s="69" t="str">
        <f t="shared" si="3"/>
        <v/>
      </c>
      <c r="L73" s="69" t="str">
        <f t="shared" si="4"/>
        <v/>
      </c>
      <c r="M73" s="417" t="str">
        <f t="shared" si="5"/>
        <v/>
      </c>
      <c r="N73" s="69" t="str">
        <f t="shared" si="6"/>
        <v/>
      </c>
      <c r="O73" s="390" t="b">
        <f t="shared" si="7"/>
        <v>0</v>
      </c>
      <c r="P73" s="391">
        <f t="shared" si="8"/>
        <v>1</v>
      </c>
    </row>
    <row r="74" spans="1:16">
      <c r="A74" s="48">
        <v>65</v>
      </c>
      <c r="B74" s="7"/>
      <c r="C74" s="7"/>
      <c r="D74" s="7"/>
      <c r="E74" s="229"/>
      <c r="F74" s="228"/>
      <c r="G74" s="228"/>
      <c r="H74" s="228"/>
      <c r="I74" s="19" t="str">
        <f t="shared" ref="I74:I137" si="9">IF(OR($B74="",$C74="",$D74="",$E74="",$F74&lt;an_initial,$F74&gt;an_final,$O74=FALSE),"",IF($H74="",CS23a*$G74/P74,CS23a*$H74))</f>
        <v/>
      </c>
      <c r="J74" s="19" t="str">
        <f t="shared" ref="J74:J137" si="10">IF(OR($B74="",$C74="",$D74="",$E74="",$F74="",$F74&gt;an_final,$O74=FALSE),"",IF($H74="",CS_STR_A*$G74/P74,CS_STR_A*$H74))</f>
        <v/>
      </c>
      <c r="K74" s="69" t="str">
        <f t="shared" ref="K74:K108" si="11">IF(OR($B74="",$C74="",$D74="",$E74="",$F74="",$F74&gt;an_final,$O74=FALSE),"",IF($F74&gt;=an_initial,1,""))</f>
        <v/>
      </c>
      <c r="L74" s="69" t="str">
        <f t="shared" ref="L74:L108" si="12">IF(OR($B74="",$C74="",$D74="",$E74="",$F74="",$F74&gt;an_final,$O74=FALSE),"",1)</f>
        <v/>
      </c>
      <c r="M74" s="417" t="str">
        <f t="shared" ref="M74:M108" si="13">IF(OR($B74="",$C74="",$D74="",$E74="",$F74="",$F74&gt;an_final,$O74=FALSE),"",IF($H74="",$G74/P74,$H74))</f>
        <v/>
      </c>
      <c r="N74" s="69" t="str">
        <f t="shared" ref="N74:N108" si="14">IF(OR($B74="",$C74="",$D74="",$E74="",$F74="",$F74&lt;an_initial,$F74&gt;an_final,$O74=FALSE),"",IF($H74="",$G74/P74,$H74))</f>
        <v/>
      </c>
      <c r="O74" s="390" t="b">
        <f t="shared" ref="O74:O108" si="15">IF(nume_candidat="",FALSE,ISNUMBER(SEARCH(nume_candidat,$B74)))</f>
        <v>0</v>
      </c>
      <c r="P74" s="391">
        <f t="shared" ref="P74:P108" si="16">LEN(B74)-LEN(SUBSTITUTE(B74,",",""))+1</f>
        <v>1</v>
      </c>
    </row>
    <row r="75" spans="1:16">
      <c r="A75" s="48">
        <v>66</v>
      </c>
      <c r="B75" s="7"/>
      <c r="C75" s="7"/>
      <c r="D75" s="7"/>
      <c r="E75" s="229"/>
      <c r="F75" s="228"/>
      <c r="G75" s="228"/>
      <c r="H75" s="228"/>
      <c r="I75" s="19" t="str">
        <f t="shared" si="9"/>
        <v/>
      </c>
      <c r="J75" s="19" t="str">
        <f t="shared" si="10"/>
        <v/>
      </c>
      <c r="K75" s="69" t="str">
        <f t="shared" si="11"/>
        <v/>
      </c>
      <c r="L75" s="69" t="str">
        <f t="shared" si="12"/>
        <v/>
      </c>
      <c r="M75" s="417" t="str">
        <f t="shared" si="13"/>
        <v/>
      </c>
      <c r="N75" s="69" t="str">
        <f t="shared" si="14"/>
        <v/>
      </c>
      <c r="O75" s="390" t="b">
        <f t="shared" si="15"/>
        <v>0</v>
      </c>
      <c r="P75" s="391">
        <f t="shared" si="16"/>
        <v>1</v>
      </c>
    </row>
    <row r="76" spans="1:16">
      <c r="A76" s="48">
        <v>67</v>
      </c>
      <c r="B76" s="7"/>
      <c r="C76" s="7"/>
      <c r="D76" s="7"/>
      <c r="E76" s="229"/>
      <c r="F76" s="228"/>
      <c r="G76" s="228"/>
      <c r="H76" s="228"/>
      <c r="I76" s="19" t="str">
        <f t="shared" si="9"/>
        <v/>
      </c>
      <c r="J76" s="19" t="str">
        <f t="shared" si="10"/>
        <v/>
      </c>
      <c r="K76" s="69" t="str">
        <f t="shared" si="11"/>
        <v/>
      </c>
      <c r="L76" s="69" t="str">
        <f t="shared" si="12"/>
        <v/>
      </c>
      <c r="M76" s="417" t="str">
        <f t="shared" si="13"/>
        <v/>
      </c>
      <c r="N76" s="69" t="str">
        <f t="shared" si="14"/>
        <v/>
      </c>
      <c r="O76" s="390" t="b">
        <f t="shared" si="15"/>
        <v>0</v>
      </c>
      <c r="P76" s="391">
        <f t="shared" si="16"/>
        <v>1</v>
      </c>
    </row>
    <row r="77" spans="1:16">
      <c r="A77" s="48">
        <v>68</v>
      </c>
      <c r="B77" s="7"/>
      <c r="C77" s="7"/>
      <c r="D77" s="7"/>
      <c r="E77" s="229"/>
      <c r="F77" s="228"/>
      <c r="G77" s="228"/>
      <c r="H77" s="228"/>
      <c r="I77" s="19" t="str">
        <f t="shared" si="9"/>
        <v/>
      </c>
      <c r="J77" s="19" t="str">
        <f t="shared" si="10"/>
        <v/>
      </c>
      <c r="K77" s="69" t="str">
        <f t="shared" si="11"/>
        <v/>
      </c>
      <c r="L77" s="69" t="str">
        <f t="shared" si="12"/>
        <v/>
      </c>
      <c r="M77" s="417" t="str">
        <f t="shared" si="13"/>
        <v/>
      </c>
      <c r="N77" s="69" t="str">
        <f t="shared" si="14"/>
        <v/>
      </c>
      <c r="O77" s="390" t="b">
        <f t="shared" si="15"/>
        <v>0</v>
      </c>
      <c r="P77" s="391">
        <f t="shared" si="16"/>
        <v>1</v>
      </c>
    </row>
    <row r="78" spans="1:16">
      <c r="A78" s="48">
        <v>69</v>
      </c>
      <c r="B78" s="7"/>
      <c r="C78" s="7"/>
      <c r="D78" s="7"/>
      <c r="E78" s="229"/>
      <c r="F78" s="228"/>
      <c r="G78" s="228"/>
      <c r="H78" s="228"/>
      <c r="I78" s="19" t="str">
        <f t="shared" si="9"/>
        <v/>
      </c>
      <c r="J78" s="19" t="str">
        <f t="shared" si="10"/>
        <v/>
      </c>
      <c r="K78" s="69" t="str">
        <f t="shared" si="11"/>
        <v/>
      </c>
      <c r="L78" s="69" t="str">
        <f t="shared" si="12"/>
        <v/>
      </c>
      <c r="M78" s="417" t="str">
        <f t="shared" si="13"/>
        <v/>
      </c>
      <c r="N78" s="69" t="str">
        <f t="shared" si="14"/>
        <v/>
      </c>
      <c r="O78" s="390" t="b">
        <f t="shared" si="15"/>
        <v>0</v>
      </c>
      <c r="P78" s="391">
        <f t="shared" si="16"/>
        <v>1</v>
      </c>
    </row>
    <row r="79" spans="1:16">
      <c r="A79" s="48">
        <v>70</v>
      </c>
      <c r="B79" s="7"/>
      <c r="C79" s="7"/>
      <c r="D79" s="7"/>
      <c r="E79" s="229"/>
      <c r="F79" s="228"/>
      <c r="G79" s="228"/>
      <c r="H79" s="228"/>
      <c r="I79" s="19" t="str">
        <f t="shared" si="9"/>
        <v/>
      </c>
      <c r="J79" s="19" t="str">
        <f t="shared" si="10"/>
        <v/>
      </c>
      <c r="K79" s="69" t="str">
        <f t="shared" si="11"/>
        <v/>
      </c>
      <c r="L79" s="69" t="str">
        <f t="shared" si="12"/>
        <v/>
      </c>
      <c r="M79" s="417" t="str">
        <f t="shared" si="13"/>
        <v/>
      </c>
      <c r="N79" s="69" t="str">
        <f t="shared" si="14"/>
        <v/>
      </c>
      <c r="O79" s="390" t="b">
        <f t="shared" si="15"/>
        <v>0</v>
      </c>
      <c r="P79" s="391">
        <f t="shared" si="16"/>
        <v>1</v>
      </c>
    </row>
    <row r="80" spans="1:16">
      <c r="A80" s="48">
        <v>71</v>
      </c>
      <c r="B80" s="7"/>
      <c r="C80" s="7"/>
      <c r="D80" s="7"/>
      <c r="E80" s="229"/>
      <c r="F80" s="228"/>
      <c r="G80" s="228"/>
      <c r="H80" s="228"/>
      <c r="I80" s="19" t="str">
        <f t="shared" si="9"/>
        <v/>
      </c>
      <c r="J80" s="19" t="str">
        <f t="shared" si="10"/>
        <v/>
      </c>
      <c r="K80" s="69" t="str">
        <f t="shared" si="11"/>
        <v/>
      </c>
      <c r="L80" s="69" t="str">
        <f t="shared" si="12"/>
        <v/>
      </c>
      <c r="M80" s="417" t="str">
        <f t="shared" si="13"/>
        <v/>
      </c>
      <c r="N80" s="69" t="str">
        <f t="shared" si="14"/>
        <v/>
      </c>
      <c r="O80" s="390" t="b">
        <f t="shared" si="15"/>
        <v>0</v>
      </c>
      <c r="P80" s="391">
        <f t="shared" si="16"/>
        <v>1</v>
      </c>
    </row>
    <row r="81" spans="1:16">
      <c r="A81" s="48">
        <v>72</v>
      </c>
      <c r="B81" s="7"/>
      <c r="C81" s="7"/>
      <c r="D81" s="7"/>
      <c r="E81" s="229"/>
      <c r="F81" s="228"/>
      <c r="G81" s="228"/>
      <c r="H81" s="228"/>
      <c r="I81" s="19" t="str">
        <f t="shared" si="9"/>
        <v/>
      </c>
      <c r="J81" s="19" t="str">
        <f t="shared" si="10"/>
        <v/>
      </c>
      <c r="K81" s="69" t="str">
        <f t="shared" si="11"/>
        <v/>
      </c>
      <c r="L81" s="69" t="str">
        <f t="shared" si="12"/>
        <v/>
      </c>
      <c r="M81" s="417" t="str">
        <f t="shared" si="13"/>
        <v/>
      </c>
      <c r="N81" s="69" t="str">
        <f t="shared" si="14"/>
        <v/>
      </c>
      <c r="O81" s="390" t="b">
        <f t="shared" si="15"/>
        <v>0</v>
      </c>
      <c r="P81" s="391">
        <f t="shared" si="16"/>
        <v>1</v>
      </c>
    </row>
    <row r="82" spans="1:16">
      <c r="A82" s="48">
        <v>73</v>
      </c>
      <c r="B82" s="7"/>
      <c r="C82" s="7"/>
      <c r="D82" s="7"/>
      <c r="E82" s="229"/>
      <c r="F82" s="228"/>
      <c r="G82" s="228"/>
      <c r="H82" s="228"/>
      <c r="I82" s="19" t="str">
        <f t="shared" si="9"/>
        <v/>
      </c>
      <c r="J82" s="19" t="str">
        <f t="shared" si="10"/>
        <v/>
      </c>
      <c r="K82" s="69" t="str">
        <f t="shared" si="11"/>
        <v/>
      </c>
      <c r="L82" s="69" t="str">
        <f t="shared" si="12"/>
        <v/>
      </c>
      <c r="M82" s="417" t="str">
        <f t="shared" si="13"/>
        <v/>
      </c>
      <c r="N82" s="69" t="str">
        <f t="shared" si="14"/>
        <v/>
      </c>
      <c r="O82" s="390" t="b">
        <f t="shared" si="15"/>
        <v>0</v>
      </c>
      <c r="P82" s="391">
        <f t="shared" si="16"/>
        <v>1</v>
      </c>
    </row>
    <row r="83" spans="1:16">
      <c r="A83" s="48">
        <v>74</v>
      </c>
      <c r="B83" s="7"/>
      <c r="C83" s="7"/>
      <c r="D83" s="7"/>
      <c r="E83" s="229"/>
      <c r="F83" s="228"/>
      <c r="G83" s="228"/>
      <c r="H83" s="228"/>
      <c r="I83" s="19" t="str">
        <f t="shared" si="9"/>
        <v/>
      </c>
      <c r="J83" s="19" t="str">
        <f t="shared" si="10"/>
        <v/>
      </c>
      <c r="K83" s="69" t="str">
        <f t="shared" si="11"/>
        <v/>
      </c>
      <c r="L83" s="69" t="str">
        <f t="shared" si="12"/>
        <v/>
      </c>
      <c r="M83" s="417" t="str">
        <f t="shared" si="13"/>
        <v/>
      </c>
      <c r="N83" s="69" t="str">
        <f t="shared" si="14"/>
        <v/>
      </c>
      <c r="O83" s="390" t="b">
        <f t="shared" si="15"/>
        <v>0</v>
      </c>
      <c r="P83" s="391">
        <f t="shared" si="16"/>
        <v>1</v>
      </c>
    </row>
    <row r="84" spans="1:16">
      <c r="A84" s="48">
        <v>75</v>
      </c>
      <c r="B84" s="7"/>
      <c r="C84" s="7"/>
      <c r="D84" s="7"/>
      <c r="E84" s="229"/>
      <c r="F84" s="228"/>
      <c r="G84" s="228"/>
      <c r="H84" s="228"/>
      <c r="I84" s="19" t="str">
        <f t="shared" si="9"/>
        <v/>
      </c>
      <c r="J84" s="19" t="str">
        <f t="shared" si="10"/>
        <v/>
      </c>
      <c r="K84" s="69" t="str">
        <f t="shared" si="11"/>
        <v/>
      </c>
      <c r="L84" s="69" t="str">
        <f t="shared" si="12"/>
        <v/>
      </c>
      <c r="M84" s="417" t="str">
        <f t="shared" si="13"/>
        <v/>
      </c>
      <c r="N84" s="69" t="str">
        <f t="shared" si="14"/>
        <v/>
      </c>
      <c r="O84" s="390" t="b">
        <f t="shared" si="15"/>
        <v>0</v>
      </c>
      <c r="P84" s="391">
        <f t="shared" si="16"/>
        <v>1</v>
      </c>
    </row>
    <row r="85" spans="1:16">
      <c r="A85" s="48">
        <v>76</v>
      </c>
      <c r="B85" s="7"/>
      <c r="C85" s="7"/>
      <c r="D85" s="7"/>
      <c r="E85" s="229"/>
      <c r="F85" s="228"/>
      <c r="G85" s="228"/>
      <c r="H85" s="228"/>
      <c r="I85" s="19" t="str">
        <f t="shared" si="9"/>
        <v/>
      </c>
      <c r="J85" s="19" t="str">
        <f t="shared" si="10"/>
        <v/>
      </c>
      <c r="K85" s="69" t="str">
        <f t="shared" si="11"/>
        <v/>
      </c>
      <c r="L85" s="69" t="str">
        <f t="shared" si="12"/>
        <v/>
      </c>
      <c r="M85" s="417" t="str">
        <f t="shared" si="13"/>
        <v/>
      </c>
      <c r="N85" s="69" t="str">
        <f t="shared" si="14"/>
        <v/>
      </c>
      <c r="O85" s="390" t="b">
        <f t="shared" si="15"/>
        <v>0</v>
      </c>
      <c r="P85" s="391">
        <f t="shared" si="16"/>
        <v>1</v>
      </c>
    </row>
    <row r="86" spans="1:16">
      <c r="A86" s="48">
        <v>77</v>
      </c>
      <c r="B86" s="7"/>
      <c r="C86" s="7"/>
      <c r="D86" s="7"/>
      <c r="E86" s="229"/>
      <c r="F86" s="228"/>
      <c r="G86" s="228"/>
      <c r="H86" s="228"/>
      <c r="I86" s="19" t="str">
        <f t="shared" si="9"/>
        <v/>
      </c>
      <c r="J86" s="19" t="str">
        <f t="shared" si="10"/>
        <v/>
      </c>
      <c r="K86" s="69" t="str">
        <f t="shared" si="11"/>
        <v/>
      </c>
      <c r="L86" s="69" t="str">
        <f t="shared" si="12"/>
        <v/>
      </c>
      <c r="M86" s="417" t="str">
        <f t="shared" si="13"/>
        <v/>
      </c>
      <c r="N86" s="69" t="str">
        <f t="shared" si="14"/>
        <v/>
      </c>
      <c r="O86" s="390" t="b">
        <f t="shared" si="15"/>
        <v>0</v>
      </c>
      <c r="P86" s="391">
        <f t="shared" si="16"/>
        <v>1</v>
      </c>
    </row>
    <row r="87" spans="1:16">
      <c r="A87" s="48">
        <v>78</v>
      </c>
      <c r="B87" s="7"/>
      <c r="C87" s="7"/>
      <c r="D87" s="7"/>
      <c r="E87" s="229"/>
      <c r="F87" s="228"/>
      <c r="G87" s="228"/>
      <c r="H87" s="228"/>
      <c r="I87" s="19" t="str">
        <f t="shared" si="9"/>
        <v/>
      </c>
      <c r="J87" s="19" t="str">
        <f t="shared" si="10"/>
        <v/>
      </c>
      <c r="K87" s="69" t="str">
        <f t="shared" si="11"/>
        <v/>
      </c>
      <c r="L87" s="69" t="str">
        <f t="shared" si="12"/>
        <v/>
      </c>
      <c r="M87" s="417" t="str">
        <f t="shared" si="13"/>
        <v/>
      </c>
      <c r="N87" s="69" t="str">
        <f t="shared" si="14"/>
        <v/>
      </c>
      <c r="O87" s="390" t="b">
        <f t="shared" si="15"/>
        <v>0</v>
      </c>
      <c r="P87" s="391">
        <f t="shared" si="16"/>
        <v>1</v>
      </c>
    </row>
    <row r="88" spans="1:16">
      <c r="A88" s="48">
        <v>79</v>
      </c>
      <c r="B88" s="7"/>
      <c r="C88" s="7"/>
      <c r="D88" s="7"/>
      <c r="E88" s="229"/>
      <c r="F88" s="228"/>
      <c r="G88" s="228"/>
      <c r="H88" s="228"/>
      <c r="I88" s="19" t="str">
        <f t="shared" si="9"/>
        <v/>
      </c>
      <c r="J88" s="19" t="str">
        <f t="shared" si="10"/>
        <v/>
      </c>
      <c r="K88" s="69" t="str">
        <f t="shared" si="11"/>
        <v/>
      </c>
      <c r="L88" s="69" t="str">
        <f t="shared" si="12"/>
        <v/>
      </c>
      <c r="M88" s="417" t="str">
        <f t="shared" si="13"/>
        <v/>
      </c>
      <c r="N88" s="69" t="str">
        <f t="shared" si="14"/>
        <v/>
      </c>
      <c r="O88" s="390" t="b">
        <f t="shared" si="15"/>
        <v>0</v>
      </c>
      <c r="P88" s="391">
        <f t="shared" si="16"/>
        <v>1</v>
      </c>
    </row>
    <row r="89" spans="1:16">
      <c r="A89" s="48">
        <v>80</v>
      </c>
      <c r="B89" s="7"/>
      <c r="C89" s="7"/>
      <c r="D89" s="7"/>
      <c r="E89" s="229"/>
      <c r="F89" s="228"/>
      <c r="G89" s="228"/>
      <c r="H89" s="228"/>
      <c r="I89" s="19" t="str">
        <f t="shared" si="9"/>
        <v/>
      </c>
      <c r="J89" s="19" t="str">
        <f t="shared" si="10"/>
        <v/>
      </c>
      <c r="K89" s="69" t="str">
        <f t="shared" si="11"/>
        <v/>
      </c>
      <c r="L89" s="69" t="str">
        <f t="shared" si="12"/>
        <v/>
      </c>
      <c r="M89" s="417" t="str">
        <f t="shared" si="13"/>
        <v/>
      </c>
      <c r="N89" s="69" t="str">
        <f t="shared" si="14"/>
        <v/>
      </c>
      <c r="O89" s="390" t="b">
        <f t="shared" si="15"/>
        <v>0</v>
      </c>
      <c r="P89" s="391">
        <f t="shared" si="16"/>
        <v>1</v>
      </c>
    </row>
    <row r="90" spans="1:16">
      <c r="A90" s="48">
        <v>81</v>
      </c>
      <c r="B90" s="7"/>
      <c r="C90" s="7"/>
      <c r="D90" s="7"/>
      <c r="E90" s="229"/>
      <c r="F90" s="228"/>
      <c r="G90" s="228"/>
      <c r="H90" s="228"/>
      <c r="I90" s="19" t="str">
        <f t="shared" si="9"/>
        <v/>
      </c>
      <c r="J90" s="19" t="str">
        <f t="shared" si="10"/>
        <v/>
      </c>
      <c r="K90" s="69" t="str">
        <f t="shared" si="11"/>
        <v/>
      </c>
      <c r="L90" s="69" t="str">
        <f t="shared" si="12"/>
        <v/>
      </c>
      <c r="M90" s="417" t="str">
        <f t="shared" si="13"/>
        <v/>
      </c>
      <c r="N90" s="69" t="str">
        <f t="shared" si="14"/>
        <v/>
      </c>
      <c r="O90" s="390" t="b">
        <f t="shared" si="15"/>
        <v>0</v>
      </c>
      <c r="P90" s="391">
        <f t="shared" si="16"/>
        <v>1</v>
      </c>
    </row>
    <row r="91" spans="1:16">
      <c r="A91" s="48">
        <v>82</v>
      </c>
      <c r="B91" s="7"/>
      <c r="C91" s="7"/>
      <c r="D91" s="7"/>
      <c r="E91" s="229"/>
      <c r="F91" s="228"/>
      <c r="G91" s="228"/>
      <c r="H91" s="228"/>
      <c r="I91" s="19" t="str">
        <f t="shared" si="9"/>
        <v/>
      </c>
      <c r="J91" s="19" t="str">
        <f t="shared" si="10"/>
        <v/>
      </c>
      <c r="K91" s="69" t="str">
        <f t="shared" si="11"/>
        <v/>
      </c>
      <c r="L91" s="69" t="str">
        <f t="shared" si="12"/>
        <v/>
      </c>
      <c r="M91" s="417" t="str">
        <f t="shared" si="13"/>
        <v/>
      </c>
      <c r="N91" s="69" t="str">
        <f t="shared" si="14"/>
        <v/>
      </c>
      <c r="O91" s="390" t="b">
        <f t="shared" si="15"/>
        <v>0</v>
      </c>
      <c r="P91" s="391">
        <f t="shared" si="16"/>
        <v>1</v>
      </c>
    </row>
    <row r="92" spans="1:16">
      <c r="A92" s="48">
        <v>83</v>
      </c>
      <c r="B92" s="7"/>
      <c r="C92" s="7"/>
      <c r="D92" s="7"/>
      <c r="E92" s="229"/>
      <c r="F92" s="228"/>
      <c r="G92" s="228"/>
      <c r="H92" s="228"/>
      <c r="I92" s="19" t="str">
        <f t="shared" si="9"/>
        <v/>
      </c>
      <c r="J92" s="19" t="str">
        <f t="shared" si="10"/>
        <v/>
      </c>
      <c r="K92" s="69" t="str">
        <f t="shared" si="11"/>
        <v/>
      </c>
      <c r="L92" s="69" t="str">
        <f t="shared" si="12"/>
        <v/>
      </c>
      <c r="M92" s="417" t="str">
        <f t="shared" si="13"/>
        <v/>
      </c>
      <c r="N92" s="69" t="str">
        <f t="shared" si="14"/>
        <v/>
      </c>
      <c r="O92" s="390" t="b">
        <f t="shared" si="15"/>
        <v>0</v>
      </c>
      <c r="P92" s="391">
        <f t="shared" si="16"/>
        <v>1</v>
      </c>
    </row>
    <row r="93" spans="1:16">
      <c r="A93" s="48">
        <v>84</v>
      </c>
      <c r="B93" s="7"/>
      <c r="C93" s="7"/>
      <c r="D93" s="7"/>
      <c r="E93" s="229"/>
      <c r="F93" s="228"/>
      <c r="G93" s="228"/>
      <c r="H93" s="228"/>
      <c r="I93" s="19" t="str">
        <f t="shared" si="9"/>
        <v/>
      </c>
      <c r="J93" s="19" t="str">
        <f t="shared" si="10"/>
        <v/>
      </c>
      <c r="K93" s="69" t="str">
        <f t="shared" si="11"/>
        <v/>
      </c>
      <c r="L93" s="69" t="str">
        <f t="shared" si="12"/>
        <v/>
      </c>
      <c r="M93" s="417" t="str">
        <f t="shared" si="13"/>
        <v/>
      </c>
      <c r="N93" s="69" t="str">
        <f t="shared" si="14"/>
        <v/>
      </c>
      <c r="O93" s="390" t="b">
        <f t="shared" si="15"/>
        <v>0</v>
      </c>
      <c r="P93" s="391">
        <f t="shared" si="16"/>
        <v>1</v>
      </c>
    </row>
    <row r="94" spans="1:16">
      <c r="A94" s="48">
        <v>85</v>
      </c>
      <c r="B94" s="7"/>
      <c r="C94" s="7"/>
      <c r="D94" s="7"/>
      <c r="E94" s="229"/>
      <c r="F94" s="228"/>
      <c r="G94" s="228"/>
      <c r="H94" s="228"/>
      <c r="I94" s="19" t="str">
        <f t="shared" si="9"/>
        <v/>
      </c>
      <c r="J94" s="19" t="str">
        <f t="shared" si="10"/>
        <v/>
      </c>
      <c r="K94" s="69" t="str">
        <f t="shared" si="11"/>
        <v/>
      </c>
      <c r="L94" s="69" t="str">
        <f t="shared" si="12"/>
        <v/>
      </c>
      <c r="M94" s="417" t="str">
        <f t="shared" si="13"/>
        <v/>
      </c>
      <c r="N94" s="69" t="str">
        <f t="shared" si="14"/>
        <v/>
      </c>
      <c r="O94" s="390" t="b">
        <f t="shared" si="15"/>
        <v>0</v>
      </c>
      <c r="P94" s="391">
        <f t="shared" si="16"/>
        <v>1</v>
      </c>
    </row>
    <row r="95" spans="1:16">
      <c r="A95" s="48">
        <v>86</v>
      </c>
      <c r="B95" s="7"/>
      <c r="C95" s="7"/>
      <c r="D95" s="7"/>
      <c r="E95" s="229"/>
      <c r="F95" s="228"/>
      <c r="G95" s="228"/>
      <c r="H95" s="228"/>
      <c r="I95" s="19" t="str">
        <f t="shared" si="9"/>
        <v/>
      </c>
      <c r="J95" s="19" t="str">
        <f t="shared" si="10"/>
        <v/>
      </c>
      <c r="K95" s="69" t="str">
        <f t="shared" si="11"/>
        <v/>
      </c>
      <c r="L95" s="69" t="str">
        <f t="shared" si="12"/>
        <v/>
      </c>
      <c r="M95" s="417" t="str">
        <f t="shared" si="13"/>
        <v/>
      </c>
      <c r="N95" s="69" t="str">
        <f t="shared" si="14"/>
        <v/>
      </c>
      <c r="O95" s="390" t="b">
        <f t="shared" si="15"/>
        <v>0</v>
      </c>
      <c r="P95" s="391">
        <f t="shared" si="16"/>
        <v>1</v>
      </c>
    </row>
    <row r="96" spans="1:16">
      <c r="A96" s="48">
        <v>87</v>
      </c>
      <c r="B96" s="7"/>
      <c r="C96" s="7"/>
      <c r="D96" s="7"/>
      <c r="E96" s="229"/>
      <c r="F96" s="228"/>
      <c r="G96" s="228"/>
      <c r="H96" s="228"/>
      <c r="I96" s="19" t="str">
        <f t="shared" si="9"/>
        <v/>
      </c>
      <c r="J96" s="19" t="str">
        <f t="shared" si="10"/>
        <v/>
      </c>
      <c r="K96" s="69" t="str">
        <f t="shared" si="11"/>
        <v/>
      </c>
      <c r="L96" s="69" t="str">
        <f t="shared" si="12"/>
        <v/>
      </c>
      <c r="M96" s="417" t="str">
        <f t="shared" si="13"/>
        <v/>
      </c>
      <c r="N96" s="69" t="str">
        <f t="shared" si="14"/>
        <v/>
      </c>
      <c r="O96" s="390" t="b">
        <f t="shared" si="15"/>
        <v>0</v>
      </c>
      <c r="P96" s="391">
        <f t="shared" si="16"/>
        <v>1</v>
      </c>
    </row>
    <row r="97" spans="1:16">
      <c r="A97" s="48">
        <v>88</v>
      </c>
      <c r="B97" s="7"/>
      <c r="C97" s="7"/>
      <c r="D97" s="7"/>
      <c r="E97" s="229"/>
      <c r="F97" s="228"/>
      <c r="G97" s="228"/>
      <c r="H97" s="228"/>
      <c r="I97" s="19" t="str">
        <f t="shared" si="9"/>
        <v/>
      </c>
      <c r="J97" s="19" t="str">
        <f t="shared" si="10"/>
        <v/>
      </c>
      <c r="K97" s="69" t="str">
        <f t="shared" si="11"/>
        <v/>
      </c>
      <c r="L97" s="69" t="str">
        <f t="shared" si="12"/>
        <v/>
      </c>
      <c r="M97" s="417" t="str">
        <f t="shared" si="13"/>
        <v/>
      </c>
      <c r="N97" s="69" t="str">
        <f t="shared" si="14"/>
        <v/>
      </c>
      <c r="O97" s="390" t="b">
        <f t="shared" si="15"/>
        <v>0</v>
      </c>
      <c r="P97" s="391">
        <f t="shared" si="16"/>
        <v>1</v>
      </c>
    </row>
    <row r="98" spans="1:16">
      <c r="A98" s="48">
        <v>89</v>
      </c>
      <c r="B98" s="7"/>
      <c r="C98" s="7"/>
      <c r="D98" s="7"/>
      <c r="E98" s="229"/>
      <c r="F98" s="228"/>
      <c r="G98" s="228"/>
      <c r="H98" s="228"/>
      <c r="I98" s="19" t="str">
        <f t="shared" si="9"/>
        <v/>
      </c>
      <c r="J98" s="19" t="str">
        <f t="shared" si="10"/>
        <v/>
      </c>
      <c r="K98" s="69" t="str">
        <f t="shared" si="11"/>
        <v/>
      </c>
      <c r="L98" s="69" t="str">
        <f t="shared" si="12"/>
        <v/>
      </c>
      <c r="M98" s="417" t="str">
        <f t="shared" si="13"/>
        <v/>
      </c>
      <c r="N98" s="69" t="str">
        <f t="shared" si="14"/>
        <v/>
      </c>
      <c r="O98" s="390" t="b">
        <f t="shared" si="15"/>
        <v>0</v>
      </c>
      <c r="P98" s="391">
        <f t="shared" si="16"/>
        <v>1</v>
      </c>
    </row>
    <row r="99" spans="1:16">
      <c r="A99" s="48">
        <v>90</v>
      </c>
      <c r="B99" s="7"/>
      <c r="C99" s="7"/>
      <c r="D99" s="7"/>
      <c r="E99" s="229"/>
      <c r="F99" s="228"/>
      <c r="G99" s="228"/>
      <c r="H99" s="228"/>
      <c r="I99" s="19" t="str">
        <f t="shared" si="9"/>
        <v/>
      </c>
      <c r="J99" s="19" t="str">
        <f t="shared" si="10"/>
        <v/>
      </c>
      <c r="K99" s="69" t="str">
        <f t="shared" si="11"/>
        <v/>
      </c>
      <c r="L99" s="69" t="str">
        <f t="shared" si="12"/>
        <v/>
      </c>
      <c r="M99" s="417" t="str">
        <f t="shared" si="13"/>
        <v/>
      </c>
      <c r="N99" s="69" t="str">
        <f t="shared" si="14"/>
        <v/>
      </c>
      <c r="O99" s="390" t="b">
        <f t="shared" si="15"/>
        <v>0</v>
      </c>
      <c r="P99" s="391">
        <f t="shared" si="16"/>
        <v>1</v>
      </c>
    </row>
    <row r="100" spans="1:16">
      <c r="A100" s="48">
        <v>91</v>
      </c>
      <c r="B100" s="7"/>
      <c r="C100" s="7"/>
      <c r="D100" s="7"/>
      <c r="E100" s="229"/>
      <c r="F100" s="228"/>
      <c r="G100" s="228"/>
      <c r="H100" s="228"/>
      <c r="I100" s="19" t="str">
        <f t="shared" si="9"/>
        <v/>
      </c>
      <c r="J100" s="19" t="str">
        <f t="shared" si="10"/>
        <v/>
      </c>
      <c r="K100" s="69" t="str">
        <f t="shared" si="11"/>
        <v/>
      </c>
      <c r="L100" s="69" t="str">
        <f t="shared" si="12"/>
        <v/>
      </c>
      <c r="M100" s="417" t="str">
        <f t="shared" si="13"/>
        <v/>
      </c>
      <c r="N100" s="69" t="str">
        <f t="shared" si="14"/>
        <v/>
      </c>
      <c r="O100" s="390" t="b">
        <f t="shared" si="15"/>
        <v>0</v>
      </c>
      <c r="P100" s="391">
        <f t="shared" si="16"/>
        <v>1</v>
      </c>
    </row>
    <row r="101" spans="1:16">
      <c r="A101" s="48">
        <v>92</v>
      </c>
      <c r="B101" s="7"/>
      <c r="C101" s="7"/>
      <c r="D101" s="7"/>
      <c r="E101" s="229"/>
      <c r="F101" s="228"/>
      <c r="G101" s="228"/>
      <c r="H101" s="228"/>
      <c r="I101" s="19" t="str">
        <f t="shared" si="9"/>
        <v/>
      </c>
      <c r="J101" s="19" t="str">
        <f t="shared" si="10"/>
        <v/>
      </c>
      <c r="K101" s="69" t="str">
        <f t="shared" si="11"/>
        <v/>
      </c>
      <c r="L101" s="69" t="str">
        <f t="shared" si="12"/>
        <v/>
      </c>
      <c r="M101" s="417" t="str">
        <f t="shared" si="13"/>
        <v/>
      </c>
      <c r="N101" s="69" t="str">
        <f t="shared" si="14"/>
        <v/>
      </c>
      <c r="O101" s="390" t="b">
        <f t="shared" si="15"/>
        <v>0</v>
      </c>
      <c r="P101" s="391">
        <f t="shared" si="16"/>
        <v>1</v>
      </c>
    </row>
    <row r="102" spans="1:16">
      <c r="A102" s="48">
        <v>93</v>
      </c>
      <c r="B102" s="7"/>
      <c r="C102" s="7"/>
      <c r="D102" s="7"/>
      <c r="E102" s="229"/>
      <c r="F102" s="228"/>
      <c r="G102" s="228"/>
      <c r="H102" s="228"/>
      <c r="I102" s="19" t="str">
        <f t="shared" si="9"/>
        <v/>
      </c>
      <c r="J102" s="19" t="str">
        <f t="shared" si="10"/>
        <v/>
      </c>
      <c r="K102" s="69" t="str">
        <f t="shared" si="11"/>
        <v/>
      </c>
      <c r="L102" s="69" t="str">
        <f t="shared" si="12"/>
        <v/>
      </c>
      <c r="M102" s="417" t="str">
        <f t="shared" si="13"/>
        <v/>
      </c>
      <c r="N102" s="69" t="str">
        <f t="shared" si="14"/>
        <v/>
      </c>
      <c r="O102" s="390" t="b">
        <f t="shared" si="15"/>
        <v>0</v>
      </c>
      <c r="P102" s="391">
        <f t="shared" si="16"/>
        <v>1</v>
      </c>
    </row>
    <row r="103" spans="1:16">
      <c r="A103" s="48">
        <v>94</v>
      </c>
      <c r="B103" s="7"/>
      <c r="C103" s="7"/>
      <c r="D103" s="7"/>
      <c r="E103" s="229"/>
      <c r="F103" s="228"/>
      <c r="G103" s="228"/>
      <c r="H103" s="228"/>
      <c r="I103" s="19" t="str">
        <f t="shared" si="9"/>
        <v/>
      </c>
      <c r="J103" s="19" t="str">
        <f t="shared" si="10"/>
        <v/>
      </c>
      <c r="K103" s="69" t="str">
        <f t="shared" si="11"/>
        <v/>
      </c>
      <c r="L103" s="69" t="str">
        <f t="shared" si="12"/>
        <v/>
      </c>
      <c r="M103" s="417" t="str">
        <f t="shared" si="13"/>
        <v/>
      </c>
      <c r="N103" s="69" t="str">
        <f t="shared" si="14"/>
        <v/>
      </c>
      <c r="O103" s="390" t="b">
        <f t="shared" si="15"/>
        <v>0</v>
      </c>
      <c r="P103" s="391">
        <f t="shared" si="16"/>
        <v>1</v>
      </c>
    </row>
    <row r="104" spans="1:16">
      <c r="A104" s="48">
        <v>95</v>
      </c>
      <c r="B104" s="7"/>
      <c r="C104" s="7"/>
      <c r="D104" s="7"/>
      <c r="E104" s="229"/>
      <c r="F104" s="228"/>
      <c r="G104" s="228"/>
      <c r="H104" s="228"/>
      <c r="I104" s="19" t="str">
        <f t="shared" si="9"/>
        <v/>
      </c>
      <c r="J104" s="19" t="str">
        <f t="shared" si="10"/>
        <v/>
      </c>
      <c r="K104" s="69" t="str">
        <f t="shared" si="11"/>
        <v/>
      </c>
      <c r="L104" s="69" t="str">
        <f t="shared" si="12"/>
        <v/>
      </c>
      <c r="M104" s="417" t="str">
        <f t="shared" si="13"/>
        <v/>
      </c>
      <c r="N104" s="69" t="str">
        <f t="shared" si="14"/>
        <v/>
      </c>
      <c r="O104" s="390" t="b">
        <f t="shared" si="15"/>
        <v>0</v>
      </c>
      <c r="P104" s="391">
        <f t="shared" si="16"/>
        <v>1</v>
      </c>
    </row>
    <row r="105" spans="1:16">
      <c r="A105" s="48">
        <v>96</v>
      </c>
      <c r="B105" s="7"/>
      <c r="C105" s="7"/>
      <c r="D105" s="7"/>
      <c r="E105" s="229"/>
      <c r="F105" s="228"/>
      <c r="G105" s="228"/>
      <c r="H105" s="228"/>
      <c r="I105" s="19" t="str">
        <f t="shared" si="9"/>
        <v/>
      </c>
      <c r="J105" s="19" t="str">
        <f t="shared" si="10"/>
        <v/>
      </c>
      <c r="K105" s="69" t="str">
        <f t="shared" si="11"/>
        <v/>
      </c>
      <c r="L105" s="69" t="str">
        <f t="shared" si="12"/>
        <v/>
      </c>
      <c r="M105" s="417" t="str">
        <f t="shared" si="13"/>
        <v/>
      </c>
      <c r="N105" s="69" t="str">
        <f t="shared" si="14"/>
        <v/>
      </c>
      <c r="O105" s="390" t="b">
        <f t="shared" si="15"/>
        <v>0</v>
      </c>
      <c r="P105" s="391">
        <f t="shared" si="16"/>
        <v>1</v>
      </c>
    </row>
    <row r="106" spans="1:16">
      <c r="A106" s="48">
        <v>97</v>
      </c>
      <c r="B106" s="7"/>
      <c r="C106" s="7"/>
      <c r="D106" s="7"/>
      <c r="E106" s="229"/>
      <c r="F106" s="228"/>
      <c r="G106" s="228"/>
      <c r="H106" s="228"/>
      <c r="I106" s="19" t="str">
        <f t="shared" si="9"/>
        <v/>
      </c>
      <c r="J106" s="19" t="str">
        <f t="shared" si="10"/>
        <v/>
      </c>
      <c r="K106" s="69" t="str">
        <f t="shared" si="11"/>
        <v/>
      </c>
      <c r="L106" s="69" t="str">
        <f t="shared" si="12"/>
        <v/>
      </c>
      <c r="M106" s="417" t="str">
        <f t="shared" si="13"/>
        <v/>
      </c>
      <c r="N106" s="69" t="str">
        <f t="shared" si="14"/>
        <v/>
      </c>
      <c r="O106" s="390" t="b">
        <f t="shared" si="15"/>
        <v>0</v>
      </c>
      <c r="P106" s="391">
        <f t="shared" si="16"/>
        <v>1</v>
      </c>
    </row>
    <row r="107" spans="1:16">
      <c r="A107" s="48">
        <v>98</v>
      </c>
      <c r="B107" s="7"/>
      <c r="C107" s="7"/>
      <c r="D107" s="7"/>
      <c r="E107" s="229"/>
      <c r="F107" s="228"/>
      <c r="G107" s="228"/>
      <c r="H107" s="228"/>
      <c r="I107" s="19" t="str">
        <f t="shared" si="9"/>
        <v/>
      </c>
      <c r="J107" s="19" t="str">
        <f t="shared" si="10"/>
        <v/>
      </c>
      <c r="K107" s="69" t="str">
        <f t="shared" si="11"/>
        <v/>
      </c>
      <c r="L107" s="69" t="str">
        <f t="shared" si="12"/>
        <v/>
      </c>
      <c r="M107" s="417" t="str">
        <f t="shared" si="13"/>
        <v/>
      </c>
      <c r="N107" s="69" t="str">
        <f t="shared" si="14"/>
        <v/>
      </c>
      <c r="O107" s="390" t="b">
        <f t="shared" si="15"/>
        <v>0</v>
      </c>
      <c r="P107" s="391">
        <f t="shared" si="16"/>
        <v>1</v>
      </c>
    </row>
    <row r="108" spans="1:16">
      <c r="A108" s="154">
        <v>99</v>
      </c>
      <c r="B108" s="7"/>
      <c r="C108" s="7"/>
      <c r="D108" s="7"/>
      <c r="E108" s="229"/>
      <c r="F108" s="228"/>
      <c r="G108" s="228"/>
      <c r="H108" s="228"/>
      <c r="I108" s="19" t="str">
        <f t="shared" si="9"/>
        <v/>
      </c>
      <c r="J108" s="19" t="str">
        <f t="shared" si="10"/>
        <v/>
      </c>
      <c r="K108" s="416" t="str">
        <f t="shared" si="11"/>
        <v/>
      </c>
      <c r="L108" s="69" t="str">
        <f t="shared" si="12"/>
        <v/>
      </c>
      <c r="M108" s="417" t="str">
        <f t="shared" si="13"/>
        <v/>
      </c>
      <c r="N108" s="69" t="str">
        <f t="shared" si="14"/>
        <v/>
      </c>
      <c r="O108" s="390" t="b">
        <f t="shared" si="15"/>
        <v>0</v>
      </c>
      <c r="P108" s="391">
        <f t="shared" si="16"/>
        <v>1</v>
      </c>
    </row>
    <row r="109" spans="1:16">
      <c r="A109" s="154">
        <v>100</v>
      </c>
      <c r="B109" s="155"/>
      <c r="C109" s="155"/>
      <c r="D109" s="155"/>
      <c r="E109" s="156"/>
      <c r="F109" s="157"/>
      <c r="G109" s="155"/>
      <c r="H109" s="156"/>
      <c r="I109" s="19" t="str">
        <f t="shared" si="9"/>
        <v/>
      </c>
      <c r="J109" s="19" t="str">
        <f t="shared" si="10"/>
        <v/>
      </c>
    </row>
    <row r="110" spans="1:16">
      <c r="A110" s="154">
        <v>101</v>
      </c>
      <c r="B110" s="155"/>
      <c r="C110" s="155"/>
      <c r="D110" s="155"/>
      <c r="E110" s="156"/>
      <c r="F110" s="157"/>
      <c r="G110" s="155"/>
      <c r="H110" s="156"/>
      <c r="I110" s="19" t="str">
        <f t="shared" si="9"/>
        <v/>
      </c>
      <c r="J110" s="19" t="str">
        <f t="shared" si="10"/>
        <v/>
      </c>
    </row>
    <row r="111" spans="1:16">
      <c r="A111" s="154">
        <v>102</v>
      </c>
      <c r="B111" s="155"/>
      <c r="C111" s="155"/>
      <c r="D111" s="155"/>
      <c r="E111" s="156"/>
      <c r="F111" s="157"/>
      <c r="G111" s="155"/>
      <c r="H111" s="156"/>
      <c r="I111" s="19" t="str">
        <f t="shared" si="9"/>
        <v/>
      </c>
      <c r="J111" s="19" t="str">
        <f t="shared" si="10"/>
        <v/>
      </c>
    </row>
    <row r="112" spans="1:16">
      <c r="A112" s="154">
        <v>103</v>
      </c>
      <c r="B112" s="155"/>
      <c r="C112" s="155"/>
      <c r="D112" s="155"/>
      <c r="E112" s="156"/>
      <c r="F112" s="157"/>
      <c r="G112" s="155"/>
      <c r="H112" s="156"/>
      <c r="I112" s="19" t="str">
        <f t="shared" si="9"/>
        <v/>
      </c>
      <c r="J112" s="19" t="str">
        <f t="shared" si="10"/>
        <v/>
      </c>
    </row>
    <row r="113" spans="1:10">
      <c r="A113" s="154">
        <v>104</v>
      </c>
      <c r="B113" s="155"/>
      <c r="C113" s="155"/>
      <c r="D113" s="155"/>
      <c r="E113" s="156"/>
      <c r="F113" s="157"/>
      <c r="G113" s="155"/>
      <c r="H113" s="156"/>
      <c r="I113" s="19" t="str">
        <f t="shared" si="9"/>
        <v/>
      </c>
      <c r="J113" s="19" t="str">
        <f t="shared" si="10"/>
        <v/>
      </c>
    </row>
    <row r="114" spans="1:10">
      <c r="A114" s="154">
        <v>105</v>
      </c>
      <c r="B114" s="155"/>
      <c r="C114" s="155"/>
      <c r="D114" s="155"/>
      <c r="E114" s="156"/>
      <c r="F114" s="157"/>
      <c r="G114" s="155"/>
      <c r="H114" s="156"/>
      <c r="I114" s="19" t="str">
        <f t="shared" si="9"/>
        <v/>
      </c>
      <c r="J114" s="19" t="str">
        <f t="shared" si="10"/>
        <v/>
      </c>
    </row>
    <row r="115" spans="1:10">
      <c r="A115" s="154">
        <v>106</v>
      </c>
      <c r="B115" s="155"/>
      <c r="C115" s="155"/>
      <c r="D115" s="155"/>
      <c r="E115" s="156"/>
      <c r="F115" s="157"/>
      <c r="G115" s="155"/>
      <c r="H115" s="156"/>
      <c r="I115" s="19" t="str">
        <f t="shared" si="9"/>
        <v/>
      </c>
      <c r="J115" s="19" t="str">
        <f t="shared" si="10"/>
        <v/>
      </c>
    </row>
    <row r="116" spans="1:10">
      <c r="A116" s="154">
        <v>107</v>
      </c>
      <c r="B116" s="155"/>
      <c r="C116" s="155"/>
      <c r="D116" s="155"/>
      <c r="E116" s="156"/>
      <c r="F116" s="157"/>
      <c r="G116" s="155"/>
      <c r="H116" s="156"/>
      <c r="I116" s="19" t="str">
        <f t="shared" si="9"/>
        <v/>
      </c>
      <c r="J116" s="19" t="str">
        <f t="shared" si="10"/>
        <v/>
      </c>
    </row>
    <row r="117" spans="1:10">
      <c r="A117" s="154">
        <v>108</v>
      </c>
      <c r="B117" s="155"/>
      <c r="C117" s="155"/>
      <c r="D117" s="155"/>
      <c r="E117" s="156"/>
      <c r="F117" s="157"/>
      <c r="G117" s="155"/>
      <c r="H117" s="156"/>
      <c r="I117" s="19" t="str">
        <f t="shared" si="9"/>
        <v/>
      </c>
      <c r="J117" s="19" t="str">
        <f t="shared" si="10"/>
        <v/>
      </c>
    </row>
    <row r="118" spans="1:10">
      <c r="A118" s="154">
        <v>109</v>
      </c>
      <c r="B118" s="155"/>
      <c r="C118" s="155"/>
      <c r="D118" s="155"/>
      <c r="E118" s="156"/>
      <c r="F118" s="157"/>
      <c r="G118" s="155"/>
      <c r="H118" s="156"/>
      <c r="I118" s="19" t="str">
        <f t="shared" si="9"/>
        <v/>
      </c>
      <c r="J118" s="19" t="str">
        <f t="shared" si="10"/>
        <v/>
      </c>
    </row>
    <row r="119" spans="1:10">
      <c r="A119" s="154">
        <v>110</v>
      </c>
      <c r="B119" s="155"/>
      <c r="C119" s="155"/>
      <c r="D119" s="155"/>
      <c r="E119" s="156"/>
      <c r="F119" s="157"/>
      <c r="G119" s="155"/>
      <c r="H119" s="156"/>
      <c r="I119" s="19" t="str">
        <f t="shared" si="9"/>
        <v/>
      </c>
      <c r="J119" s="19" t="str">
        <f t="shared" si="10"/>
        <v/>
      </c>
    </row>
    <row r="120" spans="1:10">
      <c r="A120" s="154">
        <v>111</v>
      </c>
      <c r="B120" s="155"/>
      <c r="C120" s="155"/>
      <c r="D120" s="155"/>
      <c r="E120" s="156"/>
      <c r="F120" s="157"/>
      <c r="G120" s="155"/>
      <c r="H120" s="156"/>
      <c r="I120" s="19" t="str">
        <f t="shared" si="9"/>
        <v/>
      </c>
      <c r="J120" s="19" t="str">
        <f t="shared" si="10"/>
        <v/>
      </c>
    </row>
    <row r="121" spans="1:10">
      <c r="A121" s="154">
        <v>112</v>
      </c>
      <c r="B121" s="155"/>
      <c r="C121" s="155"/>
      <c r="D121" s="155"/>
      <c r="E121" s="156"/>
      <c r="F121" s="157"/>
      <c r="G121" s="155"/>
      <c r="H121" s="156"/>
      <c r="I121" s="19" t="str">
        <f t="shared" si="9"/>
        <v/>
      </c>
      <c r="J121" s="19" t="str">
        <f t="shared" si="10"/>
        <v/>
      </c>
    </row>
    <row r="122" spans="1:10">
      <c r="A122" s="154">
        <v>113</v>
      </c>
      <c r="B122" s="155"/>
      <c r="C122" s="155"/>
      <c r="D122" s="155"/>
      <c r="E122" s="156"/>
      <c r="F122" s="157"/>
      <c r="G122" s="155"/>
      <c r="H122" s="156"/>
      <c r="I122" s="19" t="str">
        <f t="shared" si="9"/>
        <v/>
      </c>
      <c r="J122" s="19" t="str">
        <f t="shared" si="10"/>
        <v/>
      </c>
    </row>
    <row r="123" spans="1:10">
      <c r="A123" s="154">
        <v>114</v>
      </c>
      <c r="B123" s="155"/>
      <c r="C123" s="155"/>
      <c r="D123" s="155"/>
      <c r="E123" s="156"/>
      <c r="F123" s="157"/>
      <c r="G123" s="155"/>
      <c r="H123" s="156"/>
      <c r="I123" s="19" t="str">
        <f t="shared" si="9"/>
        <v/>
      </c>
      <c r="J123" s="19" t="str">
        <f t="shared" si="10"/>
        <v/>
      </c>
    </row>
    <row r="124" spans="1:10">
      <c r="A124" s="154">
        <v>115</v>
      </c>
      <c r="B124" s="155"/>
      <c r="C124" s="155"/>
      <c r="D124" s="155"/>
      <c r="E124" s="156"/>
      <c r="F124" s="157"/>
      <c r="G124" s="155"/>
      <c r="H124" s="156"/>
      <c r="I124" s="19" t="str">
        <f t="shared" si="9"/>
        <v/>
      </c>
      <c r="J124" s="19" t="str">
        <f t="shared" si="10"/>
        <v/>
      </c>
    </row>
    <row r="125" spans="1:10">
      <c r="A125" s="154">
        <v>116</v>
      </c>
      <c r="B125" s="155"/>
      <c r="C125" s="155"/>
      <c r="D125" s="155"/>
      <c r="E125" s="156"/>
      <c r="F125" s="157"/>
      <c r="G125" s="155"/>
      <c r="H125" s="156"/>
      <c r="I125" s="19" t="str">
        <f t="shared" si="9"/>
        <v/>
      </c>
      <c r="J125" s="19" t="str">
        <f t="shared" si="10"/>
        <v/>
      </c>
    </row>
    <row r="126" spans="1:10">
      <c r="A126" s="154">
        <v>117</v>
      </c>
      <c r="B126" s="155"/>
      <c r="C126" s="155"/>
      <c r="D126" s="155"/>
      <c r="E126" s="156"/>
      <c r="F126" s="157"/>
      <c r="G126" s="155"/>
      <c r="H126" s="156"/>
      <c r="I126" s="19" t="str">
        <f t="shared" si="9"/>
        <v/>
      </c>
      <c r="J126" s="19" t="str">
        <f t="shared" si="10"/>
        <v/>
      </c>
    </row>
    <row r="127" spans="1:10">
      <c r="A127" s="154">
        <v>118</v>
      </c>
      <c r="B127" s="155"/>
      <c r="C127" s="155"/>
      <c r="D127" s="155"/>
      <c r="E127" s="156"/>
      <c r="F127" s="157"/>
      <c r="G127" s="155"/>
      <c r="H127" s="156"/>
      <c r="I127" s="19" t="str">
        <f t="shared" si="9"/>
        <v/>
      </c>
      <c r="J127" s="19" t="str">
        <f t="shared" si="10"/>
        <v/>
      </c>
    </row>
    <row r="128" spans="1:10">
      <c r="A128" s="154">
        <v>119</v>
      </c>
      <c r="B128" s="155"/>
      <c r="C128" s="155"/>
      <c r="D128" s="155"/>
      <c r="E128" s="156"/>
      <c r="F128" s="157"/>
      <c r="G128" s="155"/>
      <c r="H128" s="156"/>
      <c r="I128" s="19" t="str">
        <f t="shared" si="9"/>
        <v/>
      </c>
      <c r="J128" s="19" t="str">
        <f t="shared" si="10"/>
        <v/>
      </c>
    </row>
    <row r="129" spans="1:10">
      <c r="A129" s="154">
        <v>120</v>
      </c>
      <c r="B129" s="155"/>
      <c r="C129" s="155"/>
      <c r="D129" s="155"/>
      <c r="E129" s="156"/>
      <c r="F129" s="157"/>
      <c r="G129" s="155"/>
      <c r="H129" s="156"/>
      <c r="I129" s="19" t="str">
        <f t="shared" si="9"/>
        <v/>
      </c>
      <c r="J129" s="19" t="str">
        <f t="shared" si="10"/>
        <v/>
      </c>
    </row>
    <row r="130" spans="1:10">
      <c r="A130" s="154">
        <v>121</v>
      </c>
      <c r="B130" s="155"/>
      <c r="C130" s="155"/>
      <c r="D130" s="155"/>
      <c r="E130" s="156"/>
      <c r="F130" s="157"/>
      <c r="G130" s="155"/>
      <c r="H130" s="156"/>
      <c r="I130" s="19" t="str">
        <f t="shared" si="9"/>
        <v/>
      </c>
      <c r="J130" s="19" t="str">
        <f t="shared" si="10"/>
        <v/>
      </c>
    </row>
    <row r="131" spans="1:10">
      <c r="A131" s="154">
        <v>122</v>
      </c>
      <c r="B131" s="155"/>
      <c r="C131" s="155"/>
      <c r="D131" s="155"/>
      <c r="E131" s="156"/>
      <c r="F131" s="157"/>
      <c r="G131" s="155"/>
      <c r="H131" s="156"/>
      <c r="I131" s="19" t="str">
        <f t="shared" si="9"/>
        <v/>
      </c>
      <c r="J131" s="19" t="str">
        <f t="shared" si="10"/>
        <v/>
      </c>
    </row>
    <row r="132" spans="1:10">
      <c r="A132" s="154">
        <v>123</v>
      </c>
      <c r="B132" s="155"/>
      <c r="C132" s="155"/>
      <c r="D132" s="155"/>
      <c r="E132" s="156"/>
      <c r="F132" s="157"/>
      <c r="G132" s="155"/>
      <c r="H132" s="156"/>
      <c r="I132" s="19" t="str">
        <f t="shared" si="9"/>
        <v/>
      </c>
      <c r="J132" s="19" t="str">
        <f t="shared" si="10"/>
        <v/>
      </c>
    </row>
    <row r="133" spans="1:10">
      <c r="A133" s="154">
        <v>124</v>
      </c>
      <c r="B133" s="155"/>
      <c r="C133" s="155"/>
      <c r="D133" s="155"/>
      <c r="E133" s="156"/>
      <c r="F133" s="157"/>
      <c r="G133" s="155"/>
      <c r="H133" s="156"/>
      <c r="I133" s="19" t="str">
        <f t="shared" si="9"/>
        <v/>
      </c>
      <c r="J133" s="19" t="str">
        <f t="shared" si="10"/>
        <v/>
      </c>
    </row>
    <row r="134" spans="1:10">
      <c r="A134" s="154">
        <v>125</v>
      </c>
      <c r="B134" s="155"/>
      <c r="C134" s="155"/>
      <c r="D134" s="155"/>
      <c r="E134" s="156"/>
      <c r="F134" s="157"/>
      <c r="G134" s="155"/>
      <c r="H134" s="156"/>
      <c r="I134" s="19" t="str">
        <f t="shared" si="9"/>
        <v/>
      </c>
      <c r="J134" s="19" t="str">
        <f t="shared" si="10"/>
        <v/>
      </c>
    </row>
    <row r="135" spans="1:10">
      <c r="A135" s="154">
        <v>126</v>
      </c>
      <c r="B135" s="155"/>
      <c r="C135" s="155"/>
      <c r="D135" s="155"/>
      <c r="E135" s="156"/>
      <c r="F135" s="157"/>
      <c r="G135" s="155"/>
      <c r="H135" s="156"/>
      <c r="I135" s="19" t="str">
        <f t="shared" si="9"/>
        <v/>
      </c>
      <c r="J135" s="19" t="str">
        <f t="shared" si="10"/>
        <v/>
      </c>
    </row>
    <row r="136" spans="1:10">
      <c r="A136" s="154">
        <v>127</v>
      </c>
      <c r="B136" s="155"/>
      <c r="C136" s="155"/>
      <c r="D136" s="155"/>
      <c r="E136" s="156"/>
      <c r="F136" s="157"/>
      <c r="G136" s="155"/>
      <c r="H136" s="156"/>
      <c r="I136" s="19" t="str">
        <f t="shared" si="9"/>
        <v/>
      </c>
      <c r="J136" s="19" t="str">
        <f t="shared" si="10"/>
        <v/>
      </c>
    </row>
    <row r="137" spans="1:10">
      <c r="A137" s="154">
        <v>128</v>
      </c>
      <c r="B137" s="155"/>
      <c r="C137" s="155"/>
      <c r="D137" s="155"/>
      <c r="E137" s="156"/>
      <c r="F137" s="157"/>
      <c r="G137" s="155"/>
      <c r="H137" s="156"/>
      <c r="I137" s="19" t="str">
        <f t="shared" si="9"/>
        <v/>
      </c>
      <c r="J137" s="19" t="str">
        <f t="shared" si="10"/>
        <v/>
      </c>
    </row>
    <row r="138" spans="1:10">
      <c r="A138" s="154">
        <v>129</v>
      </c>
      <c r="B138" s="155"/>
      <c r="C138" s="155"/>
      <c r="D138" s="155"/>
      <c r="E138" s="156"/>
      <c r="F138" s="157"/>
      <c r="G138" s="155"/>
      <c r="H138" s="156"/>
      <c r="I138" s="19" t="str">
        <f t="shared" ref="I138:I201" si="17">IF(OR($B138="",$C138="",$D138="",$E138="",$F138&lt;an_initial,$F138&gt;an_final,$O138=FALSE),"",IF($H138="",CS23a*$G138/P138,CS23a*$H138))</f>
        <v/>
      </c>
      <c r="J138" s="19" t="str">
        <f t="shared" ref="J138:J201" si="18">IF(OR($B138="",$C138="",$D138="",$E138="",$F138="",$F138&gt;an_final,$O138=FALSE),"",IF($H138="",CS_STR_A*$G138/P138,CS_STR_A*$H138))</f>
        <v/>
      </c>
    </row>
    <row r="139" spans="1:10">
      <c r="A139" s="154">
        <v>130</v>
      </c>
      <c r="B139" s="155"/>
      <c r="C139" s="155"/>
      <c r="D139" s="155"/>
      <c r="E139" s="156"/>
      <c r="F139" s="157"/>
      <c r="G139" s="155"/>
      <c r="H139" s="156"/>
      <c r="I139" s="19" t="str">
        <f t="shared" si="17"/>
        <v/>
      </c>
      <c r="J139" s="19" t="str">
        <f t="shared" si="18"/>
        <v/>
      </c>
    </row>
    <row r="140" spans="1:10">
      <c r="A140" s="154">
        <v>131</v>
      </c>
      <c r="B140" s="155"/>
      <c r="C140" s="155"/>
      <c r="D140" s="155"/>
      <c r="E140" s="156"/>
      <c r="F140" s="157"/>
      <c r="G140" s="155"/>
      <c r="H140" s="156"/>
      <c r="I140" s="19" t="str">
        <f t="shared" si="17"/>
        <v/>
      </c>
      <c r="J140" s="19" t="str">
        <f t="shared" si="18"/>
        <v/>
      </c>
    </row>
    <row r="141" spans="1:10">
      <c r="A141" s="154">
        <v>132</v>
      </c>
      <c r="B141" s="155"/>
      <c r="C141" s="155"/>
      <c r="D141" s="155"/>
      <c r="E141" s="156"/>
      <c r="F141" s="157"/>
      <c r="G141" s="155"/>
      <c r="H141" s="156"/>
      <c r="I141" s="19" t="str">
        <f t="shared" si="17"/>
        <v/>
      </c>
      <c r="J141" s="19" t="str">
        <f t="shared" si="18"/>
        <v/>
      </c>
    </row>
    <row r="142" spans="1:10">
      <c r="A142" s="154">
        <v>133</v>
      </c>
      <c r="B142" s="155"/>
      <c r="C142" s="155"/>
      <c r="D142" s="155"/>
      <c r="E142" s="156"/>
      <c r="F142" s="157"/>
      <c r="G142" s="155"/>
      <c r="H142" s="156"/>
      <c r="I142" s="19" t="str">
        <f t="shared" si="17"/>
        <v/>
      </c>
      <c r="J142" s="19" t="str">
        <f t="shared" si="18"/>
        <v/>
      </c>
    </row>
    <row r="143" spans="1:10">
      <c r="A143" s="154">
        <v>134</v>
      </c>
      <c r="B143" s="155"/>
      <c r="C143" s="155"/>
      <c r="D143" s="155"/>
      <c r="E143" s="156"/>
      <c r="F143" s="157"/>
      <c r="G143" s="155"/>
      <c r="H143" s="156"/>
      <c r="I143" s="19" t="str">
        <f t="shared" si="17"/>
        <v/>
      </c>
      <c r="J143" s="19" t="str">
        <f t="shared" si="18"/>
        <v/>
      </c>
    </row>
    <row r="144" spans="1:10">
      <c r="A144" s="154">
        <v>135</v>
      </c>
      <c r="B144" s="155"/>
      <c r="C144" s="155"/>
      <c r="D144" s="155"/>
      <c r="E144" s="156"/>
      <c r="F144" s="157"/>
      <c r="G144" s="155"/>
      <c r="H144" s="156"/>
      <c r="I144" s="19" t="str">
        <f t="shared" si="17"/>
        <v/>
      </c>
      <c r="J144" s="19" t="str">
        <f t="shared" si="18"/>
        <v/>
      </c>
    </row>
    <row r="145" spans="1:10">
      <c r="A145" s="154">
        <v>136</v>
      </c>
      <c r="B145" s="155"/>
      <c r="C145" s="155"/>
      <c r="D145" s="155"/>
      <c r="E145" s="156"/>
      <c r="F145" s="157"/>
      <c r="G145" s="155"/>
      <c r="H145" s="156"/>
      <c r="I145" s="19" t="str">
        <f t="shared" si="17"/>
        <v/>
      </c>
      <c r="J145" s="19" t="str">
        <f t="shared" si="18"/>
        <v/>
      </c>
    </row>
    <row r="146" spans="1:10">
      <c r="A146" s="154">
        <v>137</v>
      </c>
      <c r="B146" s="155"/>
      <c r="C146" s="155"/>
      <c r="D146" s="155"/>
      <c r="E146" s="156"/>
      <c r="F146" s="157"/>
      <c r="G146" s="155"/>
      <c r="H146" s="156"/>
      <c r="I146" s="19" t="str">
        <f t="shared" si="17"/>
        <v/>
      </c>
      <c r="J146" s="19" t="str">
        <f t="shared" si="18"/>
        <v/>
      </c>
    </row>
    <row r="147" spans="1:10">
      <c r="A147" s="154">
        <v>138</v>
      </c>
      <c r="B147" s="155"/>
      <c r="C147" s="155"/>
      <c r="D147" s="155"/>
      <c r="E147" s="156"/>
      <c r="F147" s="157"/>
      <c r="G147" s="155"/>
      <c r="H147" s="156"/>
      <c r="I147" s="19" t="str">
        <f t="shared" si="17"/>
        <v/>
      </c>
      <c r="J147" s="19" t="str">
        <f t="shared" si="18"/>
        <v/>
      </c>
    </row>
    <row r="148" spans="1:10">
      <c r="A148" s="154">
        <v>139</v>
      </c>
      <c r="B148" s="155"/>
      <c r="C148" s="155"/>
      <c r="D148" s="155"/>
      <c r="E148" s="156"/>
      <c r="F148" s="157"/>
      <c r="G148" s="155"/>
      <c r="H148" s="156"/>
      <c r="I148" s="19" t="str">
        <f t="shared" si="17"/>
        <v/>
      </c>
      <c r="J148" s="19" t="str">
        <f t="shared" si="18"/>
        <v/>
      </c>
    </row>
    <row r="149" spans="1:10">
      <c r="A149" s="154">
        <v>140</v>
      </c>
      <c r="B149" s="155"/>
      <c r="C149" s="155"/>
      <c r="D149" s="155"/>
      <c r="E149" s="156"/>
      <c r="F149" s="157"/>
      <c r="G149" s="155"/>
      <c r="H149" s="156"/>
      <c r="I149" s="19" t="str">
        <f t="shared" si="17"/>
        <v/>
      </c>
      <c r="J149" s="19" t="str">
        <f t="shared" si="18"/>
        <v/>
      </c>
    </row>
    <row r="150" spans="1:10">
      <c r="A150" s="154">
        <v>141</v>
      </c>
      <c r="B150" s="155"/>
      <c r="C150" s="155"/>
      <c r="D150" s="155"/>
      <c r="E150" s="156"/>
      <c r="F150" s="157"/>
      <c r="G150" s="155"/>
      <c r="H150" s="156"/>
      <c r="I150" s="19" t="str">
        <f t="shared" si="17"/>
        <v/>
      </c>
      <c r="J150" s="19" t="str">
        <f t="shared" si="18"/>
        <v/>
      </c>
    </row>
    <row r="151" spans="1:10">
      <c r="A151" s="154">
        <v>142</v>
      </c>
      <c r="B151" s="155"/>
      <c r="C151" s="155"/>
      <c r="D151" s="155"/>
      <c r="E151" s="156"/>
      <c r="F151" s="157"/>
      <c r="G151" s="155"/>
      <c r="H151" s="156"/>
      <c r="I151" s="19" t="str">
        <f t="shared" si="17"/>
        <v/>
      </c>
      <c r="J151" s="19" t="str">
        <f t="shared" si="18"/>
        <v/>
      </c>
    </row>
    <row r="152" spans="1:10">
      <c r="A152" s="154">
        <v>143</v>
      </c>
      <c r="B152" s="155"/>
      <c r="C152" s="155"/>
      <c r="D152" s="155"/>
      <c r="E152" s="156"/>
      <c r="F152" s="157"/>
      <c r="G152" s="155"/>
      <c r="H152" s="156"/>
      <c r="I152" s="19" t="str">
        <f t="shared" si="17"/>
        <v/>
      </c>
      <c r="J152" s="19" t="str">
        <f t="shared" si="18"/>
        <v/>
      </c>
    </row>
    <row r="153" spans="1:10">
      <c r="A153" s="154">
        <v>144</v>
      </c>
      <c r="B153" s="155"/>
      <c r="C153" s="155"/>
      <c r="D153" s="155"/>
      <c r="E153" s="156"/>
      <c r="F153" s="157"/>
      <c r="G153" s="155"/>
      <c r="H153" s="156"/>
      <c r="I153" s="19" t="str">
        <f t="shared" si="17"/>
        <v/>
      </c>
      <c r="J153" s="19" t="str">
        <f t="shared" si="18"/>
        <v/>
      </c>
    </row>
    <row r="154" spans="1:10">
      <c r="A154" s="154">
        <v>145</v>
      </c>
      <c r="B154" s="155"/>
      <c r="C154" s="155"/>
      <c r="D154" s="155"/>
      <c r="E154" s="156"/>
      <c r="F154" s="157"/>
      <c r="G154" s="155"/>
      <c r="H154" s="156"/>
      <c r="I154" s="19" t="str">
        <f t="shared" si="17"/>
        <v/>
      </c>
      <c r="J154" s="19" t="str">
        <f t="shared" si="18"/>
        <v/>
      </c>
    </row>
    <row r="155" spans="1:10">
      <c r="A155" s="154">
        <v>146</v>
      </c>
      <c r="B155" s="155"/>
      <c r="C155" s="155"/>
      <c r="D155" s="155"/>
      <c r="E155" s="156"/>
      <c r="F155" s="157"/>
      <c r="G155" s="155"/>
      <c r="H155" s="156"/>
      <c r="I155" s="19" t="str">
        <f t="shared" si="17"/>
        <v/>
      </c>
      <c r="J155" s="19" t="str">
        <f t="shared" si="18"/>
        <v/>
      </c>
    </row>
    <row r="156" spans="1:10">
      <c r="A156" s="154">
        <v>147</v>
      </c>
      <c r="B156" s="155"/>
      <c r="C156" s="155"/>
      <c r="D156" s="155"/>
      <c r="E156" s="156"/>
      <c r="F156" s="157"/>
      <c r="G156" s="155"/>
      <c r="H156" s="156"/>
      <c r="I156" s="19" t="str">
        <f t="shared" si="17"/>
        <v/>
      </c>
      <c r="J156" s="19" t="str">
        <f t="shared" si="18"/>
        <v/>
      </c>
    </row>
    <row r="157" spans="1:10">
      <c r="A157" s="154">
        <v>148</v>
      </c>
      <c r="B157" s="155"/>
      <c r="C157" s="155"/>
      <c r="D157" s="155"/>
      <c r="E157" s="156"/>
      <c r="F157" s="157"/>
      <c r="G157" s="155"/>
      <c r="H157" s="156"/>
      <c r="I157" s="19" t="str">
        <f t="shared" si="17"/>
        <v/>
      </c>
      <c r="J157" s="19" t="str">
        <f t="shared" si="18"/>
        <v/>
      </c>
    </row>
    <row r="158" spans="1:10">
      <c r="A158" s="154">
        <v>149</v>
      </c>
      <c r="B158" s="155"/>
      <c r="C158" s="155"/>
      <c r="D158" s="155"/>
      <c r="E158" s="156"/>
      <c r="F158" s="157"/>
      <c r="G158" s="155"/>
      <c r="H158" s="156"/>
      <c r="I158" s="19" t="str">
        <f t="shared" si="17"/>
        <v/>
      </c>
      <c r="J158" s="19" t="str">
        <f t="shared" si="18"/>
        <v/>
      </c>
    </row>
    <row r="159" spans="1:10">
      <c r="A159" s="154">
        <v>150</v>
      </c>
      <c r="B159" s="155"/>
      <c r="C159" s="155"/>
      <c r="D159" s="155"/>
      <c r="E159" s="156"/>
      <c r="F159" s="157"/>
      <c r="G159" s="155"/>
      <c r="H159" s="156"/>
      <c r="I159" s="19" t="str">
        <f t="shared" si="17"/>
        <v/>
      </c>
      <c r="J159" s="19" t="str">
        <f t="shared" si="18"/>
        <v/>
      </c>
    </row>
    <row r="160" spans="1:10">
      <c r="A160" s="154">
        <v>151</v>
      </c>
      <c r="B160" s="155"/>
      <c r="C160" s="155"/>
      <c r="D160" s="155"/>
      <c r="E160" s="156"/>
      <c r="F160" s="157"/>
      <c r="G160" s="155"/>
      <c r="H160" s="156"/>
      <c r="I160" s="19" t="str">
        <f t="shared" si="17"/>
        <v/>
      </c>
      <c r="J160" s="19" t="str">
        <f t="shared" si="18"/>
        <v/>
      </c>
    </row>
    <row r="161" spans="1:10">
      <c r="A161" s="154">
        <v>152</v>
      </c>
      <c r="B161" s="155"/>
      <c r="C161" s="155"/>
      <c r="D161" s="155"/>
      <c r="E161" s="156"/>
      <c r="F161" s="157"/>
      <c r="G161" s="155"/>
      <c r="H161" s="156"/>
      <c r="I161" s="19" t="str">
        <f t="shared" si="17"/>
        <v/>
      </c>
      <c r="J161" s="19" t="str">
        <f t="shared" si="18"/>
        <v/>
      </c>
    </row>
    <row r="162" spans="1:10">
      <c r="A162" s="154">
        <v>153</v>
      </c>
      <c r="B162" s="155"/>
      <c r="C162" s="155"/>
      <c r="D162" s="155"/>
      <c r="E162" s="156"/>
      <c r="F162" s="157"/>
      <c r="G162" s="155"/>
      <c r="H162" s="156"/>
      <c r="I162" s="19" t="str">
        <f t="shared" si="17"/>
        <v/>
      </c>
      <c r="J162" s="19" t="str">
        <f t="shared" si="18"/>
        <v/>
      </c>
    </row>
    <row r="163" spans="1:10">
      <c r="A163" s="154">
        <v>154</v>
      </c>
      <c r="B163" s="155"/>
      <c r="C163" s="155"/>
      <c r="D163" s="155"/>
      <c r="E163" s="156"/>
      <c r="F163" s="157"/>
      <c r="G163" s="155"/>
      <c r="H163" s="156"/>
      <c r="I163" s="19" t="str">
        <f t="shared" si="17"/>
        <v/>
      </c>
      <c r="J163" s="19" t="str">
        <f t="shared" si="18"/>
        <v/>
      </c>
    </row>
    <row r="164" spans="1:10">
      <c r="A164" s="154">
        <v>155</v>
      </c>
      <c r="B164" s="155"/>
      <c r="C164" s="155"/>
      <c r="D164" s="155"/>
      <c r="E164" s="156"/>
      <c r="F164" s="157"/>
      <c r="G164" s="155"/>
      <c r="H164" s="156"/>
      <c r="I164" s="19" t="str">
        <f t="shared" si="17"/>
        <v/>
      </c>
      <c r="J164" s="19" t="str">
        <f t="shared" si="18"/>
        <v/>
      </c>
    </row>
    <row r="165" spans="1:10">
      <c r="A165" s="154">
        <v>156</v>
      </c>
      <c r="B165" s="155"/>
      <c r="C165" s="155"/>
      <c r="D165" s="155"/>
      <c r="E165" s="156"/>
      <c r="F165" s="157"/>
      <c r="G165" s="155"/>
      <c r="H165" s="156"/>
      <c r="I165" s="19" t="str">
        <f t="shared" si="17"/>
        <v/>
      </c>
      <c r="J165" s="19" t="str">
        <f t="shared" si="18"/>
        <v/>
      </c>
    </row>
    <row r="166" spans="1:10">
      <c r="A166" s="154">
        <v>157</v>
      </c>
      <c r="B166" s="155"/>
      <c r="C166" s="155"/>
      <c r="D166" s="155"/>
      <c r="E166" s="156"/>
      <c r="F166" s="157"/>
      <c r="G166" s="155"/>
      <c r="H166" s="156"/>
      <c r="I166" s="19" t="str">
        <f t="shared" si="17"/>
        <v/>
      </c>
      <c r="J166" s="19" t="str">
        <f t="shared" si="18"/>
        <v/>
      </c>
    </row>
    <row r="167" spans="1:10">
      <c r="A167" s="154">
        <v>158</v>
      </c>
      <c r="B167" s="155"/>
      <c r="C167" s="155"/>
      <c r="D167" s="155"/>
      <c r="E167" s="156"/>
      <c r="F167" s="157"/>
      <c r="G167" s="155"/>
      <c r="H167" s="156"/>
      <c r="I167" s="19" t="str">
        <f t="shared" si="17"/>
        <v/>
      </c>
      <c r="J167" s="19" t="str">
        <f t="shared" si="18"/>
        <v/>
      </c>
    </row>
    <row r="168" spans="1:10">
      <c r="A168" s="154">
        <v>159</v>
      </c>
      <c r="B168" s="155"/>
      <c r="C168" s="155"/>
      <c r="D168" s="155"/>
      <c r="E168" s="156"/>
      <c r="F168" s="157"/>
      <c r="G168" s="155"/>
      <c r="H168" s="156"/>
      <c r="I168" s="19" t="str">
        <f t="shared" si="17"/>
        <v/>
      </c>
      <c r="J168" s="19" t="str">
        <f t="shared" si="18"/>
        <v/>
      </c>
    </row>
    <row r="169" spans="1:10">
      <c r="A169" s="154">
        <v>160</v>
      </c>
      <c r="B169" s="155"/>
      <c r="C169" s="155"/>
      <c r="D169" s="155"/>
      <c r="E169" s="156"/>
      <c r="F169" s="157"/>
      <c r="G169" s="155"/>
      <c r="H169" s="156"/>
      <c r="I169" s="19" t="str">
        <f t="shared" si="17"/>
        <v/>
      </c>
      <c r="J169" s="19" t="str">
        <f t="shared" si="18"/>
        <v/>
      </c>
    </row>
    <row r="170" spans="1:10">
      <c r="A170" s="154">
        <v>161</v>
      </c>
      <c r="B170" s="155"/>
      <c r="C170" s="155"/>
      <c r="D170" s="155"/>
      <c r="E170" s="156"/>
      <c r="F170" s="157"/>
      <c r="G170" s="155"/>
      <c r="H170" s="156"/>
      <c r="I170" s="19" t="str">
        <f t="shared" si="17"/>
        <v/>
      </c>
      <c r="J170" s="19" t="str">
        <f t="shared" si="18"/>
        <v/>
      </c>
    </row>
    <row r="171" spans="1:10">
      <c r="A171" s="154">
        <v>162</v>
      </c>
      <c r="B171" s="155"/>
      <c r="C171" s="155"/>
      <c r="D171" s="155"/>
      <c r="E171" s="156"/>
      <c r="F171" s="157"/>
      <c r="G171" s="155"/>
      <c r="H171" s="156"/>
      <c r="I171" s="19" t="str">
        <f t="shared" si="17"/>
        <v/>
      </c>
      <c r="J171" s="19" t="str">
        <f t="shared" si="18"/>
        <v/>
      </c>
    </row>
    <row r="172" spans="1:10">
      <c r="A172" s="154">
        <v>163</v>
      </c>
      <c r="B172" s="155"/>
      <c r="C172" s="155"/>
      <c r="D172" s="155"/>
      <c r="E172" s="156"/>
      <c r="F172" s="157"/>
      <c r="G172" s="155"/>
      <c r="H172" s="156"/>
      <c r="I172" s="19" t="str">
        <f t="shared" si="17"/>
        <v/>
      </c>
      <c r="J172" s="19" t="str">
        <f t="shared" si="18"/>
        <v/>
      </c>
    </row>
    <row r="173" spans="1:10">
      <c r="A173" s="154">
        <v>164</v>
      </c>
      <c r="B173" s="155"/>
      <c r="C173" s="155"/>
      <c r="D173" s="155"/>
      <c r="E173" s="156"/>
      <c r="F173" s="157"/>
      <c r="G173" s="155"/>
      <c r="H173" s="156"/>
      <c r="I173" s="19" t="str">
        <f t="shared" si="17"/>
        <v/>
      </c>
      <c r="J173" s="19" t="str">
        <f t="shared" si="18"/>
        <v/>
      </c>
    </row>
    <row r="174" spans="1:10">
      <c r="A174" s="154">
        <v>165</v>
      </c>
      <c r="B174" s="155"/>
      <c r="C174" s="155"/>
      <c r="D174" s="155"/>
      <c r="E174" s="156"/>
      <c r="F174" s="157"/>
      <c r="G174" s="155"/>
      <c r="H174" s="156"/>
      <c r="I174" s="19" t="str">
        <f t="shared" si="17"/>
        <v/>
      </c>
      <c r="J174" s="19" t="str">
        <f t="shared" si="18"/>
        <v/>
      </c>
    </row>
    <row r="175" spans="1:10">
      <c r="A175" s="154">
        <v>166</v>
      </c>
      <c r="B175" s="155"/>
      <c r="C175" s="155"/>
      <c r="D175" s="155"/>
      <c r="E175" s="156"/>
      <c r="F175" s="157"/>
      <c r="G175" s="155"/>
      <c r="H175" s="156"/>
      <c r="I175" s="19" t="str">
        <f t="shared" si="17"/>
        <v/>
      </c>
      <c r="J175" s="19" t="str">
        <f t="shared" si="18"/>
        <v/>
      </c>
    </row>
    <row r="176" spans="1:10">
      <c r="A176" s="154">
        <v>167</v>
      </c>
      <c r="B176" s="155"/>
      <c r="C176" s="155"/>
      <c r="D176" s="155"/>
      <c r="E176" s="156"/>
      <c r="F176" s="157"/>
      <c r="G176" s="155"/>
      <c r="H176" s="156"/>
      <c r="I176" s="19" t="str">
        <f t="shared" si="17"/>
        <v/>
      </c>
      <c r="J176" s="19" t="str">
        <f t="shared" si="18"/>
        <v/>
      </c>
    </row>
    <row r="177" spans="1:10">
      <c r="A177" s="154">
        <v>168</v>
      </c>
      <c r="B177" s="155"/>
      <c r="C177" s="155"/>
      <c r="D177" s="155"/>
      <c r="E177" s="156"/>
      <c r="F177" s="157"/>
      <c r="G177" s="155"/>
      <c r="H177" s="156"/>
      <c r="I177" s="19" t="str">
        <f t="shared" si="17"/>
        <v/>
      </c>
      <c r="J177" s="19" t="str">
        <f t="shared" si="18"/>
        <v/>
      </c>
    </row>
    <row r="178" spans="1:10">
      <c r="A178" s="154">
        <v>169</v>
      </c>
      <c r="B178" s="155"/>
      <c r="C178" s="155"/>
      <c r="D178" s="155"/>
      <c r="E178" s="156"/>
      <c r="F178" s="157"/>
      <c r="G178" s="155"/>
      <c r="H178" s="156"/>
      <c r="I178" s="19" t="str">
        <f t="shared" si="17"/>
        <v/>
      </c>
      <c r="J178" s="19" t="str">
        <f t="shared" si="18"/>
        <v/>
      </c>
    </row>
    <row r="179" spans="1:10">
      <c r="A179" s="154">
        <v>170</v>
      </c>
      <c r="B179" s="155"/>
      <c r="C179" s="155"/>
      <c r="D179" s="155"/>
      <c r="E179" s="156"/>
      <c r="F179" s="157"/>
      <c r="G179" s="155"/>
      <c r="H179" s="156"/>
      <c r="I179" s="19" t="str">
        <f t="shared" si="17"/>
        <v/>
      </c>
      <c r="J179" s="19" t="str">
        <f t="shared" si="18"/>
        <v/>
      </c>
    </row>
    <row r="180" spans="1:10">
      <c r="A180" s="154">
        <v>171</v>
      </c>
      <c r="B180" s="155"/>
      <c r="C180" s="155"/>
      <c r="D180" s="155"/>
      <c r="E180" s="156"/>
      <c r="F180" s="157"/>
      <c r="G180" s="155"/>
      <c r="H180" s="156"/>
      <c r="I180" s="19" t="str">
        <f t="shared" si="17"/>
        <v/>
      </c>
      <c r="J180" s="19" t="str">
        <f t="shared" si="18"/>
        <v/>
      </c>
    </row>
    <row r="181" spans="1:10">
      <c r="A181" s="154">
        <v>172</v>
      </c>
      <c r="B181" s="155"/>
      <c r="C181" s="155"/>
      <c r="D181" s="155"/>
      <c r="E181" s="156"/>
      <c r="F181" s="157"/>
      <c r="G181" s="155"/>
      <c r="H181" s="156"/>
      <c r="I181" s="19" t="str">
        <f t="shared" si="17"/>
        <v/>
      </c>
      <c r="J181" s="19" t="str">
        <f t="shared" si="18"/>
        <v/>
      </c>
    </row>
    <row r="182" spans="1:10">
      <c r="A182" s="154">
        <v>173</v>
      </c>
      <c r="B182" s="155"/>
      <c r="C182" s="155"/>
      <c r="D182" s="155"/>
      <c r="E182" s="156"/>
      <c r="F182" s="157"/>
      <c r="G182" s="155"/>
      <c r="H182" s="156"/>
      <c r="I182" s="19" t="str">
        <f t="shared" si="17"/>
        <v/>
      </c>
      <c r="J182" s="19" t="str">
        <f t="shared" si="18"/>
        <v/>
      </c>
    </row>
    <row r="183" spans="1:10">
      <c r="A183" s="154">
        <v>174</v>
      </c>
      <c r="B183" s="155"/>
      <c r="C183" s="155"/>
      <c r="D183" s="155"/>
      <c r="E183" s="156"/>
      <c r="F183" s="157"/>
      <c r="G183" s="155"/>
      <c r="H183" s="156"/>
      <c r="I183" s="19" t="str">
        <f t="shared" si="17"/>
        <v/>
      </c>
      <c r="J183" s="19" t="str">
        <f t="shared" si="18"/>
        <v/>
      </c>
    </row>
    <row r="184" spans="1:10">
      <c r="A184" s="154">
        <v>175</v>
      </c>
      <c r="B184" s="155"/>
      <c r="C184" s="155"/>
      <c r="D184" s="155"/>
      <c r="E184" s="156"/>
      <c r="F184" s="157"/>
      <c r="G184" s="155"/>
      <c r="H184" s="156"/>
      <c r="I184" s="19" t="str">
        <f t="shared" si="17"/>
        <v/>
      </c>
      <c r="J184" s="19" t="str">
        <f t="shared" si="18"/>
        <v/>
      </c>
    </row>
    <row r="185" spans="1:10">
      <c r="A185" s="154">
        <v>176</v>
      </c>
      <c r="B185" s="155"/>
      <c r="C185" s="155"/>
      <c r="D185" s="155"/>
      <c r="E185" s="156"/>
      <c r="F185" s="157"/>
      <c r="G185" s="155"/>
      <c r="H185" s="156"/>
      <c r="I185" s="19" t="str">
        <f t="shared" si="17"/>
        <v/>
      </c>
      <c r="J185" s="19" t="str">
        <f t="shared" si="18"/>
        <v/>
      </c>
    </row>
    <row r="186" spans="1:10">
      <c r="A186" s="154">
        <v>177</v>
      </c>
      <c r="B186" s="155"/>
      <c r="C186" s="155"/>
      <c r="D186" s="155"/>
      <c r="E186" s="156"/>
      <c r="F186" s="157"/>
      <c r="G186" s="155"/>
      <c r="H186" s="156"/>
      <c r="I186" s="19" t="str">
        <f t="shared" si="17"/>
        <v/>
      </c>
      <c r="J186" s="19" t="str">
        <f t="shared" si="18"/>
        <v/>
      </c>
    </row>
    <row r="187" spans="1:10">
      <c r="A187" s="154">
        <v>178</v>
      </c>
      <c r="B187" s="155"/>
      <c r="C187" s="155"/>
      <c r="D187" s="155"/>
      <c r="E187" s="156"/>
      <c r="F187" s="157"/>
      <c r="G187" s="155"/>
      <c r="H187" s="156"/>
      <c r="I187" s="19" t="str">
        <f t="shared" si="17"/>
        <v/>
      </c>
      <c r="J187" s="19" t="str">
        <f t="shared" si="18"/>
        <v/>
      </c>
    </row>
    <row r="188" spans="1:10">
      <c r="A188" s="154">
        <v>179</v>
      </c>
      <c r="B188" s="155"/>
      <c r="C188" s="155"/>
      <c r="D188" s="155"/>
      <c r="E188" s="156"/>
      <c r="F188" s="157"/>
      <c r="G188" s="155"/>
      <c r="H188" s="156"/>
      <c r="I188" s="19" t="str">
        <f t="shared" si="17"/>
        <v/>
      </c>
      <c r="J188" s="19" t="str">
        <f t="shared" si="18"/>
        <v/>
      </c>
    </row>
    <row r="189" spans="1:10">
      <c r="A189" s="154">
        <v>180</v>
      </c>
      <c r="B189" s="155"/>
      <c r="C189" s="155"/>
      <c r="D189" s="155"/>
      <c r="E189" s="156"/>
      <c r="F189" s="157"/>
      <c r="G189" s="155"/>
      <c r="H189" s="156"/>
      <c r="I189" s="19" t="str">
        <f t="shared" si="17"/>
        <v/>
      </c>
      <c r="J189" s="19" t="str">
        <f t="shared" si="18"/>
        <v/>
      </c>
    </row>
    <row r="190" spans="1:10">
      <c r="A190" s="154">
        <v>181</v>
      </c>
      <c r="B190" s="155"/>
      <c r="C190" s="155"/>
      <c r="D190" s="155"/>
      <c r="E190" s="156"/>
      <c r="F190" s="157"/>
      <c r="G190" s="155"/>
      <c r="H190" s="156"/>
      <c r="I190" s="19" t="str">
        <f t="shared" si="17"/>
        <v/>
      </c>
      <c r="J190" s="19" t="str">
        <f t="shared" si="18"/>
        <v/>
      </c>
    </row>
    <row r="191" spans="1:10">
      <c r="A191" s="154">
        <v>182</v>
      </c>
      <c r="B191" s="155"/>
      <c r="C191" s="155"/>
      <c r="D191" s="155"/>
      <c r="E191" s="156"/>
      <c r="F191" s="157"/>
      <c r="G191" s="155"/>
      <c r="H191" s="156"/>
      <c r="I191" s="19" t="str">
        <f t="shared" si="17"/>
        <v/>
      </c>
      <c r="J191" s="19" t="str">
        <f t="shared" si="18"/>
        <v/>
      </c>
    </row>
    <row r="192" spans="1:10">
      <c r="A192" s="154">
        <v>183</v>
      </c>
      <c r="B192" s="155"/>
      <c r="C192" s="155"/>
      <c r="D192" s="155"/>
      <c r="E192" s="156"/>
      <c r="F192" s="157"/>
      <c r="G192" s="155"/>
      <c r="H192" s="156"/>
      <c r="I192" s="19" t="str">
        <f t="shared" si="17"/>
        <v/>
      </c>
      <c r="J192" s="19" t="str">
        <f t="shared" si="18"/>
        <v/>
      </c>
    </row>
    <row r="193" spans="1:10">
      <c r="A193" s="154">
        <v>184</v>
      </c>
      <c r="B193" s="155"/>
      <c r="C193" s="155"/>
      <c r="D193" s="155"/>
      <c r="E193" s="156"/>
      <c r="F193" s="157"/>
      <c r="G193" s="155"/>
      <c r="H193" s="156"/>
      <c r="I193" s="19" t="str">
        <f t="shared" si="17"/>
        <v/>
      </c>
      <c r="J193" s="19" t="str">
        <f t="shared" si="18"/>
        <v/>
      </c>
    </row>
    <row r="194" spans="1:10">
      <c r="A194" s="154">
        <v>185</v>
      </c>
      <c r="B194" s="155"/>
      <c r="C194" s="155"/>
      <c r="D194" s="155"/>
      <c r="E194" s="156"/>
      <c r="F194" s="157"/>
      <c r="G194" s="155"/>
      <c r="H194" s="156"/>
      <c r="I194" s="19" t="str">
        <f t="shared" si="17"/>
        <v/>
      </c>
      <c r="J194" s="19" t="str">
        <f t="shared" si="18"/>
        <v/>
      </c>
    </row>
    <row r="195" spans="1:10">
      <c r="A195" s="154">
        <v>186</v>
      </c>
      <c r="B195" s="155"/>
      <c r="C195" s="155"/>
      <c r="D195" s="155"/>
      <c r="E195" s="156"/>
      <c r="F195" s="157"/>
      <c r="G195" s="155"/>
      <c r="H195" s="156"/>
      <c r="I195" s="19" t="str">
        <f t="shared" si="17"/>
        <v/>
      </c>
      <c r="J195" s="19" t="str">
        <f t="shared" si="18"/>
        <v/>
      </c>
    </row>
    <row r="196" spans="1:10">
      <c r="A196" s="154">
        <v>187</v>
      </c>
      <c r="B196" s="155"/>
      <c r="C196" s="155"/>
      <c r="D196" s="155"/>
      <c r="E196" s="156"/>
      <c r="F196" s="157"/>
      <c r="G196" s="155"/>
      <c r="H196" s="156"/>
      <c r="I196" s="19" t="str">
        <f t="shared" si="17"/>
        <v/>
      </c>
      <c r="J196" s="19" t="str">
        <f t="shared" si="18"/>
        <v/>
      </c>
    </row>
    <row r="197" spans="1:10">
      <c r="A197" s="154">
        <v>188</v>
      </c>
      <c r="B197" s="155"/>
      <c r="C197" s="155"/>
      <c r="D197" s="155"/>
      <c r="E197" s="156"/>
      <c r="F197" s="157"/>
      <c r="G197" s="155"/>
      <c r="H197" s="156"/>
      <c r="I197" s="19" t="str">
        <f t="shared" si="17"/>
        <v/>
      </c>
      <c r="J197" s="19" t="str">
        <f t="shared" si="18"/>
        <v/>
      </c>
    </row>
    <row r="198" spans="1:10">
      <c r="A198" s="154">
        <v>189</v>
      </c>
      <c r="B198" s="155"/>
      <c r="C198" s="155"/>
      <c r="D198" s="155"/>
      <c r="E198" s="156"/>
      <c r="F198" s="157"/>
      <c r="G198" s="155"/>
      <c r="H198" s="156"/>
      <c r="I198" s="19" t="str">
        <f t="shared" si="17"/>
        <v/>
      </c>
      <c r="J198" s="19" t="str">
        <f t="shared" si="18"/>
        <v/>
      </c>
    </row>
    <row r="199" spans="1:10">
      <c r="A199" s="154">
        <v>190</v>
      </c>
      <c r="B199" s="155"/>
      <c r="C199" s="155"/>
      <c r="D199" s="155"/>
      <c r="E199" s="156"/>
      <c r="F199" s="157"/>
      <c r="G199" s="155"/>
      <c r="H199" s="156"/>
      <c r="I199" s="19" t="str">
        <f t="shared" si="17"/>
        <v/>
      </c>
      <c r="J199" s="19" t="str">
        <f t="shared" si="18"/>
        <v/>
      </c>
    </row>
    <row r="200" spans="1:10">
      <c r="A200" s="154">
        <v>191</v>
      </c>
      <c r="B200" s="155"/>
      <c r="C200" s="155"/>
      <c r="D200" s="155"/>
      <c r="E200" s="156"/>
      <c r="F200" s="157"/>
      <c r="G200" s="155"/>
      <c r="H200" s="156"/>
      <c r="I200" s="19" t="str">
        <f t="shared" si="17"/>
        <v/>
      </c>
      <c r="J200" s="19" t="str">
        <f t="shared" si="18"/>
        <v/>
      </c>
    </row>
    <row r="201" spans="1:10">
      <c r="A201" s="154">
        <v>192</v>
      </c>
      <c r="B201" s="155"/>
      <c r="C201" s="155"/>
      <c r="D201" s="155"/>
      <c r="E201" s="156"/>
      <c r="F201" s="157"/>
      <c r="G201" s="155"/>
      <c r="H201" s="156"/>
      <c r="I201" s="19" t="str">
        <f t="shared" si="17"/>
        <v/>
      </c>
      <c r="J201" s="19" t="str">
        <f t="shared" si="18"/>
        <v/>
      </c>
    </row>
    <row r="202" spans="1:10">
      <c r="A202" s="154">
        <v>193</v>
      </c>
      <c r="B202" s="155"/>
      <c r="C202" s="155"/>
      <c r="D202" s="155"/>
      <c r="E202" s="156"/>
      <c r="F202" s="157"/>
      <c r="G202" s="155"/>
      <c r="H202" s="156"/>
      <c r="I202" s="19" t="str">
        <f t="shared" ref="I202:I259" si="19">IF(OR($B202="",$C202="",$D202="",$E202="",$F202&lt;an_initial,$F202&gt;an_final,$O202=FALSE),"",IF($H202="",CS23a*$G202/P202,CS23a*$H202))</f>
        <v/>
      </c>
      <c r="J202" s="19" t="str">
        <f t="shared" ref="J202:J259" si="20">IF(OR($B202="",$C202="",$D202="",$E202="",$F202="",$F202&gt;an_final,$O202=FALSE),"",IF($H202="",CS_STR_A*$G202/P202,CS_STR_A*$H202))</f>
        <v/>
      </c>
    </row>
    <row r="203" spans="1:10">
      <c r="A203" s="154">
        <v>194</v>
      </c>
      <c r="B203" s="155"/>
      <c r="C203" s="155"/>
      <c r="D203" s="155"/>
      <c r="E203" s="156"/>
      <c r="F203" s="157"/>
      <c r="G203" s="155"/>
      <c r="H203" s="156"/>
      <c r="I203" s="19" t="str">
        <f t="shared" si="19"/>
        <v/>
      </c>
      <c r="J203" s="19" t="str">
        <f t="shared" si="20"/>
        <v/>
      </c>
    </row>
    <row r="204" spans="1:10">
      <c r="A204" s="154">
        <v>195</v>
      </c>
      <c r="B204" s="155"/>
      <c r="C204" s="155"/>
      <c r="D204" s="155"/>
      <c r="E204" s="156"/>
      <c r="F204" s="157"/>
      <c r="G204" s="155"/>
      <c r="H204" s="156"/>
      <c r="I204" s="19" t="str">
        <f t="shared" si="19"/>
        <v/>
      </c>
      <c r="J204" s="19" t="str">
        <f t="shared" si="20"/>
        <v/>
      </c>
    </row>
    <row r="205" spans="1:10">
      <c r="A205" s="154">
        <v>196</v>
      </c>
      <c r="B205" s="155"/>
      <c r="C205" s="155"/>
      <c r="D205" s="155"/>
      <c r="E205" s="156"/>
      <c r="F205" s="157"/>
      <c r="G205" s="155"/>
      <c r="H205" s="156"/>
      <c r="I205" s="19" t="str">
        <f t="shared" si="19"/>
        <v/>
      </c>
      <c r="J205" s="19" t="str">
        <f t="shared" si="20"/>
        <v/>
      </c>
    </row>
    <row r="206" spans="1:10">
      <c r="A206" s="154">
        <v>197</v>
      </c>
      <c r="B206" s="155"/>
      <c r="C206" s="155"/>
      <c r="D206" s="155"/>
      <c r="E206" s="156"/>
      <c r="F206" s="157"/>
      <c r="G206" s="155"/>
      <c r="H206" s="156"/>
      <c r="I206" s="19" t="str">
        <f t="shared" si="19"/>
        <v/>
      </c>
      <c r="J206" s="19" t="str">
        <f t="shared" si="20"/>
        <v/>
      </c>
    </row>
    <row r="207" spans="1:10">
      <c r="A207" s="154">
        <v>198</v>
      </c>
      <c r="B207" s="155"/>
      <c r="C207" s="155"/>
      <c r="D207" s="155"/>
      <c r="E207" s="156"/>
      <c r="F207" s="157"/>
      <c r="G207" s="155"/>
      <c r="H207" s="156"/>
      <c r="I207" s="19" t="str">
        <f t="shared" si="19"/>
        <v/>
      </c>
      <c r="J207" s="19" t="str">
        <f t="shared" si="20"/>
        <v/>
      </c>
    </row>
    <row r="208" spans="1:10">
      <c r="A208" s="154">
        <v>199</v>
      </c>
      <c r="B208" s="155"/>
      <c r="C208" s="155"/>
      <c r="D208" s="155"/>
      <c r="E208" s="156"/>
      <c r="F208" s="157"/>
      <c r="G208" s="155"/>
      <c r="H208" s="156"/>
      <c r="I208" s="19" t="str">
        <f t="shared" si="19"/>
        <v/>
      </c>
      <c r="J208" s="19" t="str">
        <f t="shared" si="20"/>
        <v/>
      </c>
    </row>
    <row r="209" spans="1:10">
      <c r="A209" s="154">
        <v>200</v>
      </c>
      <c r="B209" s="155"/>
      <c r="C209" s="155"/>
      <c r="D209" s="155"/>
      <c r="E209" s="156"/>
      <c r="F209" s="157"/>
      <c r="G209" s="155"/>
      <c r="H209" s="156"/>
      <c r="I209" s="19" t="str">
        <f t="shared" si="19"/>
        <v/>
      </c>
      <c r="J209" s="19" t="str">
        <f t="shared" si="20"/>
        <v/>
      </c>
    </row>
    <row r="210" spans="1:10">
      <c r="A210" s="154">
        <v>201</v>
      </c>
      <c r="B210" s="155"/>
      <c r="C210" s="155"/>
      <c r="D210" s="155"/>
      <c r="E210" s="156"/>
      <c r="F210" s="157"/>
      <c r="G210" s="155"/>
      <c r="H210" s="156"/>
      <c r="I210" s="19" t="str">
        <f t="shared" si="19"/>
        <v/>
      </c>
      <c r="J210" s="19" t="str">
        <f t="shared" si="20"/>
        <v/>
      </c>
    </row>
    <row r="211" spans="1:10">
      <c r="A211" s="154">
        <v>202</v>
      </c>
      <c r="B211" s="155"/>
      <c r="C211" s="155"/>
      <c r="D211" s="155"/>
      <c r="E211" s="156"/>
      <c r="F211" s="157"/>
      <c r="G211" s="155"/>
      <c r="H211" s="156"/>
      <c r="I211" s="19" t="str">
        <f t="shared" si="19"/>
        <v/>
      </c>
      <c r="J211" s="19" t="str">
        <f t="shared" si="20"/>
        <v/>
      </c>
    </row>
    <row r="212" spans="1:10">
      <c r="A212" s="154">
        <v>203</v>
      </c>
      <c r="B212" s="155"/>
      <c r="C212" s="155"/>
      <c r="D212" s="155"/>
      <c r="E212" s="156"/>
      <c r="F212" s="157"/>
      <c r="G212" s="155"/>
      <c r="H212" s="156"/>
      <c r="I212" s="19" t="str">
        <f t="shared" si="19"/>
        <v/>
      </c>
      <c r="J212" s="19" t="str">
        <f t="shared" si="20"/>
        <v/>
      </c>
    </row>
    <row r="213" spans="1:10">
      <c r="A213" s="154">
        <v>204</v>
      </c>
      <c r="B213" s="155"/>
      <c r="C213" s="155"/>
      <c r="D213" s="155"/>
      <c r="E213" s="156"/>
      <c r="F213" s="157"/>
      <c r="G213" s="155"/>
      <c r="H213" s="156"/>
      <c r="I213" s="19" t="str">
        <f t="shared" si="19"/>
        <v/>
      </c>
      <c r="J213" s="19" t="str">
        <f t="shared" si="20"/>
        <v/>
      </c>
    </row>
    <row r="214" spans="1:10">
      <c r="A214" s="154">
        <v>205</v>
      </c>
      <c r="B214" s="155"/>
      <c r="C214" s="155"/>
      <c r="D214" s="155"/>
      <c r="E214" s="156"/>
      <c r="F214" s="157"/>
      <c r="G214" s="155"/>
      <c r="H214" s="156"/>
      <c r="I214" s="19" t="str">
        <f t="shared" si="19"/>
        <v/>
      </c>
      <c r="J214" s="19" t="str">
        <f t="shared" si="20"/>
        <v/>
      </c>
    </row>
    <row r="215" spans="1:10">
      <c r="A215" s="154">
        <v>206</v>
      </c>
      <c r="B215" s="155"/>
      <c r="C215" s="155"/>
      <c r="D215" s="155"/>
      <c r="E215" s="156"/>
      <c r="F215" s="157"/>
      <c r="G215" s="155"/>
      <c r="H215" s="156"/>
      <c r="I215" s="19" t="str">
        <f t="shared" si="19"/>
        <v/>
      </c>
      <c r="J215" s="19" t="str">
        <f t="shared" si="20"/>
        <v/>
      </c>
    </row>
    <row r="216" spans="1:10">
      <c r="A216" s="154">
        <v>207</v>
      </c>
      <c r="B216" s="155"/>
      <c r="C216" s="155"/>
      <c r="D216" s="155"/>
      <c r="E216" s="156"/>
      <c r="F216" s="157"/>
      <c r="G216" s="155"/>
      <c r="H216" s="156"/>
      <c r="I216" s="19" t="str">
        <f t="shared" si="19"/>
        <v/>
      </c>
      <c r="J216" s="19" t="str">
        <f t="shared" si="20"/>
        <v/>
      </c>
    </row>
    <row r="217" spans="1:10">
      <c r="A217" s="154">
        <v>208</v>
      </c>
      <c r="B217" s="155"/>
      <c r="C217" s="155"/>
      <c r="D217" s="155"/>
      <c r="E217" s="156"/>
      <c r="F217" s="157"/>
      <c r="G217" s="155"/>
      <c r="H217" s="156"/>
      <c r="I217" s="19" t="str">
        <f t="shared" si="19"/>
        <v/>
      </c>
      <c r="J217" s="19" t="str">
        <f t="shared" si="20"/>
        <v/>
      </c>
    </row>
    <row r="218" spans="1:10">
      <c r="A218" s="154">
        <v>209</v>
      </c>
      <c r="B218" s="155"/>
      <c r="C218" s="155"/>
      <c r="D218" s="155"/>
      <c r="E218" s="156"/>
      <c r="F218" s="157"/>
      <c r="G218" s="155"/>
      <c r="H218" s="156"/>
      <c r="I218" s="19" t="str">
        <f t="shared" si="19"/>
        <v/>
      </c>
      <c r="J218" s="19" t="str">
        <f t="shared" si="20"/>
        <v/>
      </c>
    </row>
    <row r="219" spans="1:10">
      <c r="A219" s="154">
        <v>210</v>
      </c>
      <c r="B219" s="155"/>
      <c r="C219" s="155"/>
      <c r="D219" s="155"/>
      <c r="E219" s="156"/>
      <c r="F219" s="157"/>
      <c r="G219" s="155"/>
      <c r="H219" s="156"/>
      <c r="I219" s="19" t="str">
        <f t="shared" si="19"/>
        <v/>
      </c>
      <c r="J219" s="19" t="str">
        <f t="shared" si="20"/>
        <v/>
      </c>
    </row>
    <row r="220" spans="1:10">
      <c r="A220" s="154">
        <v>211</v>
      </c>
      <c r="B220" s="155"/>
      <c r="C220" s="155"/>
      <c r="D220" s="155"/>
      <c r="E220" s="156"/>
      <c r="F220" s="157"/>
      <c r="G220" s="155"/>
      <c r="H220" s="156"/>
      <c r="I220" s="19" t="str">
        <f t="shared" si="19"/>
        <v/>
      </c>
      <c r="J220" s="19" t="str">
        <f t="shared" si="20"/>
        <v/>
      </c>
    </row>
    <row r="221" spans="1:10">
      <c r="A221" s="154">
        <v>212</v>
      </c>
      <c r="B221" s="155"/>
      <c r="C221" s="155"/>
      <c r="D221" s="155"/>
      <c r="E221" s="156"/>
      <c r="F221" s="157"/>
      <c r="G221" s="155"/>
      <c r="H221" s="156"/>
      <c r="I221" s="19" t="str">
        <f t="shared" si="19"/>
        <v/>
      </c>
      <c r="J221" s="19" t="str">
        <f t="shared" si="20"/>
        <v/>
      </c>
    </row>
    <row r="222" spans="1:10">
      <c r="A222" s="154">
        <v>213</v>
      </c>
      <c r="B222" s="155"/>
      <c r="C222" s="155"/>
      <c r="D222" s="155"/>
      <c r="E222" s="156"/>
      <c r="F222" s="157"/>
      <c r="G222" s="155"/>
      <c r="H222" s="156"/>
      <c r="I222" s="19" t="str">
        <f t="shared" si="19"/>
        <v/>
      </c>
      <c r="J222" s="19" t="str">
        <f t="shared" si="20"/>
        <v/>
      </c>
    </row>
    <row r="223" spans="1:10">
      <c r="A223" s="154">
        <v>214</v>
      </c>
      <c r="B223" s="155"/>
      <c r="C223" s="155"/>
      <c r="D223" s="155"/>
      <c r="E223" s="156"/>
      <c r="F223" s="157"/>
      <c r="G223" s="155"/>
      <c r="H223" s="156"/>
      <c r="I223" s="19" t="str">
        <f t="shared" si="19"/>
        <v/>
      </c>
      <c r="J223" s="19" t="str">
        <f t="shared" si="20"/>
        <v/>
      </c>
    </row>
    <row r="224" spans="1:10">
      <c r="A224" s="154">
        <v>215</v>
      </c>
      <c r="B224" s="155"/>
      <c r="C224" s="155"/>
      <c r="D224" s="155"/>
      <c r="E224" s="156"/>
      <c r="F224" s="157"/>
      <c r="G224" s="155"/>
      <c r="H224" s="156"/>
      <c r="I224" s="19" t="str">
        <f t="shared" si="19"/>
        <v/>
      </c>
      <c r="J224" s="19" t="str">
        <f t="shared" si="20"/>
        <v/>
      </c>
    </row>
    <row r="225" spans="1:10">
      <c r="A225" s="154">
        <v>216</v>
      </c>
      <c r="B225" s="155"/>
      <c r="C225" s="155"/>
      <c r="D225" s="155"/>
      <c r="E225" s="156"/>
      <c r="F225" s="157"/>
      <c r="G225" s="155"/>
      <c r="H225" s="156"/>
      <c r="I225" s="19" t="str">
        <f t="shared" si="19"/>
        <v/>
      </c>
      <c r="J225" s="19" t="str">
        <f t="shared" si="20"/>
        <v/>
      </c>
    </row>
    <row r="226" spans="1:10">
      <c r="A226" s="154">
        <v>217</v>
      </c>
      <c r="B226" s="155"/>
      <c r="C226" s="155"/>
      <c r="D226" s="155"/>
      <c r="E226" s="156"/>
      <c r="F226" s="157"/>
      <c r="G226" s="155"/>
      <c r="H226" s="156"/>
      <c r="I226" s="19" t="str">
        <f t="shared" si="19"/>
        <v/>
      </c>
      <c r="J226" s="19" t="str">
        <f t="shared" si="20"/>
        <v/>
      </c>
    </row>
    <row r="227" spans="1:10">
      <c r="A227" s="154">
        <v>218</v>
      </c>
      <c r="B227" s="155"/>
      <c r="C227" s="155"/>
      <c r="D227" s="155"/>
      <c r="E227" s="156"/>
      <c r="F227" s="157"/>
      <c r="G227" s="155"/>
      <c r="H227" s="156"/>
      <c r="I227" s="19" t="str">
        <f t="shared" si="19"/>
        <v/>
      </c>
      <c r="J227" s="19" t="str">
        <f t="shared" si="20"/>
        <v/>
      </c>
    </row>
    <row r="228" spans="1:10">
      <c r="A228" s="154">
        <v>219</v>
      </c>
      <c r="B228" s="155"/>
      <c r="C228" s="155"/>
      <c r="D228" s="155"/>
      <c r="E228" s="156"/>
      <c r="F228" s="157"/>
      <c r="G228" s="155"/>
      <c r="H228" s="156"/>
      <c r="I228" s="19" t="str">
        <f t="shared" si="19"/>
        <v/>
      </c>
      <c r="J228" s="19" t="str">
        <f t="shared" si="20"/>
        <v/>
      </c>
    </row>
    <row r="229" spans="1:10">
      <c r="A229" s="154">
        <v>220</v>
      </c>
      <c r="B229" s="155"/>
      <c r="C229" s="155"/>
      <c r="D229" s="155"/>
      <c r="E229" s="156"/>
      <c r="F229" s="157"/>
      <c r="G229" s="155"/>
      <c r="H229" s="156"/>
      <c r="I229" s="19" t="str">
        <f t="shared" si="19"/>
        <v/>
      </c>
      <c r="J229" s="19" t="str">
        <f t="shared" si="20"/>
        <v/>
      </c>
    </row>
    <row r="230" spans="1:10">
      <c r="A230" s="154">
        <v>221</v>
      </c>
      <c r="B230" s="155"/>
      <c r="C230" s="155"/>
      <c r="D230" s="155"/>
      <c r="E230" s="156"/>
      <c r="F230" s="157"/>
      <c r="G230" s="155"/>
      <c r="H230" s="156"/>
      <c r="I230" s="19" t="str">
        <f t="shared" si="19"/>
        <v/>
      </c>
      <c r="J230" s="19" t="str">
        <f t="shared" si="20"/>
        <v/>
      </c>
    </row>
    <row r="231" spans="1:10">
      <c r="A231" s="154">
        <v>222</v>
      </c>
      <c r="B231" s="155"/>
      <c r="C231" s="155"/>
      <c r="D231" s="155"/>
      <c r="E231" s="156"/>
      <c r="F231" s="157"/>
      <c r="G231" s="155"/>
      <c r="H231" s="156"/>
      <c r="I231" s="19" t="str">
        <f t="shared" si="19"/>
        <v/>
      </c>
      <c r="J231" s="19" t="str">
        <f t="shared" si="20"/>
        <v/>
      </c>
    </row>
    <row r="232" spans="1:10">
      <c r="A232" s="154">
        <v>223</v>
      </c>
      <c r="B232" s="155"/>
      <c r="C232" s="155"/>
      <c r="D232" s="155"/>
      <c r="E232" s="156"/>
      <c r="F232" s="157"/>
      <c r="G232" s="155"/>
      <c r="H232" s="156"/>
      <c r="I232" s="19" t="str">
        <f t="shared" si="19"/>
        <v/>
      </c>
      <c r="J232" s="19" t="str">
        <f t="shared" si="20"/>
        <v/>
      </c>
    </row>
    <row r="233" spans="1:10">
      <c r="A233" s="154">
        <v>224</v>
      </c>
      <c r="B233" s="155"/>
      <c r="C233" s="155"/>
      <c r="D233" s="155"/>
      <c r="E233" s="156"/>
      <c r="F233" s="157"/>
      <c r="G233" s="155"/>
      <c r="H233" s="156"/>
      <c r="I233" s="19" t="str">
        <f t="shared" si="19"/>
        <v/>
      </c>
      <c r="J233" s="19" t="str">
        <f t="shared" si="20"/>
        <v/>
      </c>
    </row>
    <row r="234" spans="1:10">
      <c r="A234" s="154">
        <v>225</v>
      </c>
      <c r="B234" s="155"/>
      <c r="C234" s="155"/>
      <c r="D234" s="155"/>
      <c r="E234" s="156"/>
      <c r="F234" s="157"/>
      <c r="G234" s="155"/>
      <c r="H234" s="156"/>
      <c r="I234" s="19" t="str">
        <f t="shared" si="19"/>
        <v/>
      </c>
      <c r="J234" s="19" t="str">
        <f t="shared" si="20"/>
        <v/>
      </c>
    </row>
    <row r="235" spans="1:10">
      <c r="A235" s="154">
        <v>226</v>
      </c>
      <c r="B235" s="155"/>
      <c r="C235" s="155"/>
      <c r="D235" s="155"/>
      <c r="E235" s="156"/>
      <c r="F235" s="157"/>
      <c r="G235" s="155"/>
      <c r="H235" s="156"/>
      <c r="I235" s="19" t="str">
        <f t="shared" si="19"/>
        <v/>
      </c>
      <c r="J235" s="19" t="str">
        <f t="shared" si="20"/>
        <v/>
      </c>
    </row>
    <row r="236" spans="1:10">
      <c r="A236" s="154">
        <v>227</v>
      </c>
      <c r="B236" s="155"/>
      <c r="C236" s="155"/>
      <c r="D236" s="155"/>
      <c r="E236" s="156"/>
      <c r="F236" s="157"/>
      <c r="G236" s="155"/>
      <c r="H236" s="156"/>
      <c r="I236" s="19" t="str">
        <f t="shared" si="19"/>
        <v/>
      </c>
      <c r="J236" s="19" t="str">
        <f t="shared" si="20"/>
        <v/>
      </c>
    </row>
    <row r="237" spans="1:10">
      <c r="A237" s="154">
        <v>228</v>
      </c>
      <c r="B237" s="155"/>
      <c r="C237" s="155"/>
      <c r="D237" s="155"/>
      <c r="E237" s="156"/>
      <c r="F237" s="157"/>
      <c r="G237" s="155"/>
      <c r="H237" s="156"/>
      <c r="I237" s="19" t="str">
        <f t="shared" si="19"/>
        <v/>
      </c>
      <c r="J237" s="19" t="str">
        <f t="shared" si="20"/>
        <v/>
      </c>
    </row>
    <row r="238" spans="1:10">
      <c r="A238" s="154">
        <v>229</v>
      </c>
      <c r="B238" s="155"/>
      <c r="C238" s="155"/>
      <c r="D238" s="155"/>
      <c r="E238" s="156"/>
      <c r="F238" s="157"/>
      <c r="G238" s="155"/>
      <c r="H238" s="156"/>
      <c r="I238" s="19" t="str">
        <f t="shared" si="19"/>
        <v/>
      </c>
      <c r="J238" s="19" t="str">
        <f t="shared" si="20"/>
        <v/>
      </c>
    </row>
    <row r="239" spans="1:10">
      <c r="A239" s="154">
        <v>230</v>
      </c>
      <c r="B239" s="155"/>
      <c r="C239" s="155"/>
      <c r="D239" s="155"/>
      <c r="E239" s="156"/>
      <c r="F239" s="157"/>
      <c r="G239" s="155"/>
      <c r="H239" s="156"/>
      <c r="I239" s="19" t="str">
        <f t="shared" si="19"/>
        <v/>
      </c>
      <c r="J239" s="19" t="str">
        <f t="shared" si="20"/>
        <v/>
      </c>
    </row>
    <row r="240" spans="1:10">
      <c r="A240" s="154">
        <v>231</v>
      </c>
      <c r="B240" s="155"/>
      <c r="C240" s="155"/>
      <c r="D240" s="155"/>
      <c r="E240" s="156"/>
      <c r="F240" s="157"/>
      <c r="G240" s="155"/>
      <c r="H240" s="156"/>
      <c r="I240" s="19" t="str">
        <f t="shared" si="19"/>
        <v/>
      </c>
      <c r="J240" s="19" t="str">
        <f t="shared" si="20"/>
        <v/>
      </c>
    </row>
    <row r="241" spans="1:10">
      <c r="A241" s="154">
        <v>232</v>
      </c>
      <c r="B241" s="155"/>
      <c r="C241" s="155"/>
      <c r="D241" s="155"/>
      <c r="E241" s="156"/>
      <c r="F241" s="157"/>
      <c r="G241" s="155"/>
      <c r="H241" s="156"/>
      <c r="I241" s="19" t="str">
        <f t="shared" si="19"/>
        <v/>
      </c>
      <c r="J241" s="19" t="str">
        <f t="shared" si="20"/>
        <v/>
      </c>
    </row>
    <row r="242" spans="1:10">
      <c r="A242" s="154">
        <v>233</v>
      </c>
      <c r="B242" s="155"/>
      <c r="C242" s="155"/>
      <c r="D242" s="155"/>
      <c r="E242" s="156"/>
      <c r="F242" s="157"/>
      <c r="G242" s="155"/>
      <c r="H242" s="156"/>
      <c r="I242" s="19" t="str">
        <f t="shared" si="19"/>
        <v/>
      </c>
      <c r="J242" s="19" t="str">
        <f t="shared" si="20"/>
        <v/>
      </c>
    </row>
    <row r="243" spans="1:10">
      <c r="A243" s="154">
        <v>234</v>
      </c>
      <c r="B243" s="155"/>
      <c r="C243" s="155"/>
      <c r="D243" s="155"/>
      <c r="E243" s="156"/>
      <c r="F243" s="157"/>
      <c r="G243" s="155"/>
      <c r="H243" s="156"/>
      <c r="I243" s="19" t="str">
        <f t="shared" si="19"/>
        <v/>
      </c>
      <c r="J243" s="19" t="str">
        <f t="shared" si="20"/>
        <v/>
      </c>
    </row>
    <row r="244" spans="1:10">
      <c r="A244" s="154">
        <v>235</v>
      </c>
      <c r="B244" s="155"/>
      <c r="C244" s="155"/>
      <c r="D244" s="155"/>
      <c r="E244" s="156"/>
      <c r="F244" s="157"/>
      <c r="G244" s="155"/>
      <c r="H244" s="156"/>
      <c r="I244" s="19" t="str">
        <f t="shared" si="19"/>
        <v/>
      </c>
      <c r="J244" s="19" t="str">
        <f t="shared" si="20"/>
        <v/>
      </c>
    </row>
    <row r="245" spans="1:10">
      <c r="A245" s="154">
        <v>236</v>
      </c>
      <c r="B245" s="155"/>
      <c r="C245" s="155"/>
      <c r="D245" s="155"/>
      <c r="E245" s="156"/>
      <c r="F245" s="157"/>
      <c r="G245" s="155"/>
      <c r="H245" s="156"/>
      <c r="I245" s="19" t="str">
        <f t="shared" si="19"/>
        <v/>
      </c>
      <c r="J245" s="19" t="str">
        <f t="shared" si="20"/>
        <v/>
      </c>
    </row>
    <row r="246" spans="1:10">
      <c r="A246" s="154">
        <v>237</v>
      </c>
      <c r="B246" s="155"/>
      <c r="C246" s="155"/>
      <c r="D246" s="155"/>
      <c r="E246" s="156"/>
      <c r="F246" s="157"/>
      <c r="G246" s="155"/>
      <c r="H246" s="156"/>
      <c r="I246" s="19" t="str">
        <f t="shared" si="19"/>
        <v/>
      </c>
      <c r="J246" s="19" t="str">
        <f t="shared" si="20"/>
        <v/>
      </c>
    </row>
    <row r="247" spans="1:10">
      <c r="A247" s="154">
        <v>238</v>
      </c>
      <c r="B247" s="155"/>
      <c r="C247" s="155"/>
      <c r="D247" s="155"/>
      <c r="E247" s="156"/>
      <c r="F247" s="157"/>
      <c r="G247" s="155"/>
      <c r="H247" s="156"/>
      <c r="I247" s="19" t="str">
        <f t="shared" si="19"/>
        <v/>
      </c>
      <c r="J247" s="19" t="str">
        <f t="shared" si="20"/>
        <v/>
      </c>
    </row>
    <row r="248" spans="1:10">
      <c r="A248" s="154">
        <v>239</v>
      </c>
      <c r="B248" s="155"/>
      <c r="C248" s="155"/>
      <c r="D248" s="155"/>
      <c r="E248" s="156"/>
      <c r="F248" s="157"/>
      <c r="G248" s="155"/>
      <c r="H248" s="156"/>
      <c r="I248" s="19" t="str">
        <f t="shared" si="19"/>
        <v/>
      </c>
      <c r="J248" s="19" t="str">
        <f t="shared" si="20"/>
        <v/>
      </c>
    </row>
    <row r="249" spans="1:10">
      <c r="A249" s="154">
        <v>240</v>
      </c>
      <c r="B249" s="155"/>
      <c r="C249" s="155"/>
      <c r="D249" s="155"/>
      <c r="E249" s="156"/>
      <c r="F249" s="157"/>
      <c r="G249" s="155"/>
      <c r="H249" s="156"/>
      <c r="I249" s="19" t="str">
        <f t="shared" si="19"/>
        <v/>
      </c>
      <c r="J249" s="19" t="str">
        <f t="shared" si="20"/>
        <v/>
      </c>
    </row>
    <row r="250" spans="1:10">
      <c r="A250" s="154">
        <v>241</v>
      </c>
      <c r="B250" s="155"/>
      <c r="C250" s="155"/>
      <c r="D250" s="155"/>
      <c r="E250" s="156"/>
      <c r="F250" s="157"/>
      <c r="G250" s="155"/>
      <c r="H250" s="156"/>
      <c r="I250" s="19" t="str">
        <f t="shared" si="19"/>
        <v/>
      </c>
      <c r="J250" s="19" t="str">
        <f t="shared" si="20"/>
        <v/>
      </c>
    </row>
    <row r="251" spans="1:10">
      <c r="A251" s="154">
        <v>242</v>
      </c>
      <c r="B251" s="155"/>
      <c r="C251" s="155"/>
      <c r="D251" s="155"/>
      <c r="E251" s="156"/>
      <c r="F251" s="157"/>
      <c r="G251" s="155"/>
      <c r="H251" s="156"/>
      <c r="I251" s="19" t="str">
        <f t="shared" si="19"/>
        <v/>
      </c>
      <c r="J251" s="19" t="str">
        <f t="shared" si="20"/>
        <v/>
      </c>
    </row>
    <row r="252" spans="1:10">
      <c r="A252" s="154">
        <v>243</v>
      </c>
      <c r="B252" s="155"/>
      <c r="C252" s="155"/>
      <c r="D252" s="155"/>
      <c r="E252" s="156"/>
      <c r="F252" s="157"/>
      <c r="G252" s="155"/>
      <c r="H252" s="156"/>
      <c r="I252" s="19" t="str">
        <f t="shared" si="19"/>
        <v/>
      </c>
      <c r="J252" s="19" t="str">
        <f t="shared" si="20"/>
        <v/>
      </c>
    </row>
    <row r="253" spans="1:10">
      <c r="A253" s="154">
        <v>244</v>
      </c>
      <c r="B253" s="155"/>
      <c r="C253" s="155"/>
      <c r="D253" s="155"/>
      <c r="E253" s="156"/>
      <c r="F253" s="157"/>
      <c r="G253" s="155"/>
      <c r="H253" s="156"/>
      <c r="I253" s="19" t="str">
        <f t="shared" si="19"/>
        <v/>
      </c>
      <c r="J253" s="19" t="str">
        <f t="shared" si="20"/>
        <v/>
      </c>
    </row>
    <row r="254" spans="1:10">
      <c r="A254" s="154">
        <v>245</v>
      </c>
      <c r="B254" s="155"/>
      <c r="C254" s="155"/>
      <c r="D254" s="155"/>
      <c r="E254" s="156"/>
      <c r="F254" s="157"/>
      <c r="G254" s="155"/>
      <c r="H254" s="156"/>
      <c r="I254" s="19" t="str">
        <f t="shared" si="19"/>
        <v/>
      </c>
      <c r="J254" s="19" t="str">
        <f t="shared" si="20"/>
        <v/>
      </c>
    </row>
    <row r="255" spans="1:10">
      <c r="A255" s="154">
        <v>246</v>
      </c>
      <c r="B255" s="155"/>
      <c r="C255" s="155"/>
      <c r="D255" s="155"/>
      <c r="E255" s="156"/>
      <c r="F255" s="157"/>
      <c r="G255" s="155"/>
      <c r="H255" s="156"/>
      <c r="I255" s="19" t="str">
        <f t="shared" si="19"/>
        <v/>
      </c>
      <c r="J255" s="19" t="str">
        <f t="shared" si="20"/>
        <v/>
      </c>
    </row>
    <row r="256" spans="1:10">
      <c r="A256" s="154">
        <v>247</v>
      </c>
      <c r="B256" s="155"/>
      <c r="C256" s="155"/>
      <c r="D256" s="155"/>
      <c r="E256" s="156"/>
      <c r="F256" s="157"/>
      <c r="G256" s="155"/>
      <c r="H256" s="156"/>
      <c r="I256" s="19" t="str">
        <f t="shared" si="19"/>
        <v/>
      </c>
      <c r="J256" s="19" t="str">
        <f t="shared" si="20"/>
        <v/>
      </c>
    </row>
    <row r="257" spans="1:10">
      <c r="A257" s="154">
        <v>248</v>
      </c>
      <c r="B257" s="155"/>
      <c r="C257" s="155"/>
      <c r="D257" s="155"/>
      <c r="E257" s="156"/>
      <c r="F257" s="157"/>
      <c r="G257" s="155"/>
      <c r="H257" s="156"/>
      <c r="I257" s="19" t="str">
        <f t="shared" si="19"/>
        <v/>
      </c>
      <c r="J257" s="19" t="str">
        <f t="shared" si="20"/>
        <v/>
      </c>
    </row>
    <row r="258" spans="1:10">
      <c r="A258" s="154">
        <v>249</v>
      </c>
      <c r="B258" s="155"/>
      <c r="C258" s="155"/>
      <c r="D258" s="155"/>
      <c r="E258" s="156"/>
      <c r="F258" s="157"/>
      <c r="G258" s="155"/>
      <c r="H258" s="156"/>
      <c r="I258" s="19" t="str">
        <f t="shared" si="19"/>
        <v/>
      </c>
      <c r="J258" s="19" t="str">
        <f t="shared" si="20"/>
        <v/>
      </c>
    </row>
    <row r="259" spans="1:10">
      <c r="A259" s="154">
        <v>250</v>
      </c>
      <c r="B259" s="155"/>
      <c r="C259" s="155"/>
      <c r="D259" s="155"/>
      <c r="E259" s="156"/>
      <c r="F259" s="157"/>
      <c r="G259" s="155"/>
      <c r="H259" s="156"/>
      <c r="I259" s="19" t="str">
        <f t="shared" si="19"/>
        <v/>
      </c>
      <c r="J259" s="19"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&amp;LConfirm existenţa lucrărilorDirector de departament&amp;RCandidat</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sheetPr codeName="Sheet62">
    <pageSetUpPr fitToPage="1"/>
  </sheetPr>
  <dimension ref="A1:P259"/>
  <sheetViews>
    <sheetView workbookViewId="0">
      <selection activeCell="B10" sqref="B10:H12"/>
    </sheetView>
  </sheetViews>
  <sheetFormatPr defaultRowHeight="15.75"/>
  <cols>
    <col min="1" max="1" width="5.7109375" style="71" customWidth="1"/>
    <col min="2" max="3" width="35.7109375" style="75" customWidth="1"/>
    <col min="4" max="4" width="23" style="75" customWidth="1"/>
    <col min="5" max="5" width="18.7109375" style="328" customWidth="1"/>
    <col min="6" max="6" width="10.7109375" style="80" customWidth="1"/>
    <col min="7" max="7" width="10.7109375" style="75" customWidth="1"/>
    <col min="8" max="8" width="14.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0" t="s">
        <v>848</v>
      </c>
      <c r="B5" s="460"/>
      <c r="C5" s="460"/>
      <c r="D5" s="460"/>
      <c r="E5" s="460"/>
      <c r="F5" s="460"/>
      <c r="G5" s="460"/>
      <c r="H5" s="460"/>
      <c r="I5" s="460"/>
      <c r="J5" s="239"/>
      <c r="K5" s="239"/>
      <c r="L5" s="239"/>
      <c r="M5" s="239"/>
      <c r="N5" s="75"/>
    </row>
    <row r="6" spans="1:16" ht="13.5" customHeight="1">
      <c r="E6" s="75"/>
      <c r="F6" s="75"/>
      <c r="H6" s="75"/>
      <c r="I6" s="388" t="str">
        <f>CONCATENATE(functie," ",nume_candidat)</f>
        <v>Șef de lucrări Papazian Petru</v>
      </c>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6.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77"/>
      <c r="H9" s="78"/>
      <c r="I9" s="158">
        <f t="shared" ref="I9:N9" si="0">SUMIF(I10:I108,"&gt;0")</f>
        <v>0</v>
      </c>
      <c r="J9" s="158">
        <f t="shared" si="0"/>
        <v>0</v>
      </c>
      <c r="K9" s="4">
        <f t="shared" si="0"/>
        <v>0</v>
      </c>
      <c r="L9" s="4">
        <f t="shared" si="0"/>
        <v>0</v>
      </c>
      <c r="M9" s="4">
        <f t="shared" si="0"/>
        <v>0</v>
      </c>
      <c r="N9" s="4">
        <f t="shared" si="0"/>
        <v>0</v>
      </c>
      <c r="O9" s="336"/>
    </row>
    <row r="10" spans="1:16">
      <c r="A10" s="48">
        <v>1</v>
      </c>
      <c r="B10" s="8"/>
      <c r="C10" s="8"/>
      <c r="D10" s="8"/>
      <c r="E10" s="5"/>
      <c r="F10" s="232"/>
      <c r="G10" s="232"/>
      <c r="H10" s="232"/>
      <c r="I10" s="19" t="str">
        <f t="shared" ref="I10:I73" si="1">IF(OR($B10="",$C10="",$D10="",$E10="",$F10&lt;an_initial,$F10&gt;an_final,$O10=FALSE),"",IF($H10="",CS23b*$G10/P10,CS23b*$H10))</f>
        <v/>
      </c>
      <c r="J10" s="19" t="str">
        <f t="shared" ref="J10:J73" si="2">IF(OR($B10="",$C10="",$D10="",$E10="",$F10="",$F10&gt;an_final,$O10=FALSE),"",IF($H10="",CS_STR_A*$G10/P10,CS_STR_A*$H10))</f>
        <v/>
      </c>
      <c r="K10" s="69" t="str">
        <f t="shared" ref="K10:K73" si="3">IF(OR($B10="",$C10="",$D10="",$E10="",$F10="",$F10&gt;an_final,$O10=FALSE),"",IF($F10&gt;=an_initial,1,""))</f>
        <v/>
      </c>
      <c r="L10" s="69" t="str">
        <f t="shared" ref="L10:L73" si="4">IF(OR($B10="",$C10="",$D10="",$E10="",$F10="",$F10&gt;an_final,$O10=FALSE),"",1)</f>
        <v/>
      </c>
      <c r="M10" s="417" t="str">
        <f t="shared" ref="M10:M73" si="5">IF(OR($B10="",$C10="",$D10="",$E10="",$F10="",$F10&gt;an_final,$O10=FALSE),"",IF($H10="",$G10/P10,$H10))</f>
        <v/>
      </c>
      <c r="N10" s="69" t="str">
        <f t="shared" ref="N10:N73" si="6">IF(OR($B10="",$C10="",$D10="",$E10="",$F10="",$F10&lt;an_initial,$F10&gt;an_final,$O10=FALSE),"",IF($H10="",$G10/P10,$H10))</f>
        <v/>
      </c>
      <c r="O10" s="390" t="b">
        <f t="shared" ref="O10:O73" si="7">IF(nume_candidat="",FALSE,ISNUMBER(SEARCH(nume_candidat,$B10)))</f>
        <v>0</v>
      </c>
      <c r="P10" s="391">
        <f t="shared" ref="P10:P73" si="8">LEN(B10)-LEN(SUBSTITUTE(B10,",",""))+1</f>
        <v>1</v>
      </c>
    </row>
    <row r="11" spans="1:16">
      <c r="A11" s="48">
        <v>2</v>
      </c>
      <c r="B11" s="8"/>
      <c r="C11" s="8"/>
      <c r="D11" s="8"/>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8"/>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48">
        <v>5</v>
      </c>
      <c r="B14" s="7"/>
      <c r="C14" s="7"/>
      <c r="D14" s="7"/>
      <c r="E14" s="229"/>
      <c r="F14" s="228"/>
      <c r="G14" s="228"/>
      <c r="H14" s="228"/>
      <c r="I14" s="19" t="str">
        <f t="shared" si="1"/>
        <v/>
      </c>
      <c r="J14" s="19" t="str">
        <f t="shared" si="2"/>
        <v/>
      </c>
      <c r="K14" s="69" t="str">
        <f t="shared" si="3"/>
        <v/>
      </c>
      <c r="L14" s="69" t="str">
        <f t="shared" si="4"/>
        <v/>
      </c>
      <c r="M14" s="417" t="str">
        <f t="shared" si="5"/>
        <v/>
      </c>
      <c r="N14" s="69" t="str">
        <f t="shared" si="6"/>
        <v/>
      </c>
      <c r="O14" s="390" t="b">
        <f t="shared" si="7"/>
        <v>0</v>
      </c>
      <c r="P14" s="391">
        <f t="shared" si="8"/>
        <v>1</v>
      </c>
    </row>
    <row r="15" spans="1:16">
      <c r="A15" s="48">
        <v>6</v>
      </c>
      <c r="B15" s="7"/>
      <c r="C15" s="7"/>
      <c r="D15" s="7"/>
      <c r="E15" s="229"/>
      <c r="F15" s="228"/>
      <c r="G15" s="228"/>
      <c r="H15" s="228"/>
      <c r="I15" s="19" t="str">
        <f t="shared" si="1"/>
        <v/>
      </c>
      <c r="J15" s="19" t="str">
        <f t="shared" si="2"/>
        <v/>
      </c>
      <c r="K15" s="69" t="str">
        <f t="shared" si="3"/>
        <v/>
      </c>
      <c r="L15" s="69" t="str">
        <f t="shared" si="4"/>
        <v/>
      </c>
      <c r="M15" s="417" t="str">
        <f t="shared" si="5"/>
        <v/>
      </c>
      <c r="N15" s="69" t="str">
        <f t="shared" si="6"/>
        <v/>
      </c>
      <c r="O15" s="390" t="b">
        <f t="shared" si="7"/>
        <v>0</v>
      </c>
      <c r="P15" s="391">
        <f t="shared" si="8"/>
        <v>1</v>
      </c>
    </row>
    <row r="16" spans="1:16">
      <c r="A16" s="48">
        <v>7</v>
      </c>
      <c r="B16" s="7"/>
      <c r="C16" s="7"/>
      <c r="D16" s="7"/>
      <c r="E16" s="229"/>
      <c r="F16" s="228"/>
      <c r="G16" s="228"/>
      <c r="H16" s="228"/>
      <c r="I16" s="19" t="str">
        <f t="shared" si="1"/>
        <v/>
      </c>
      <c r="J16" s="19" t="str">
        <f t="shared" si="2"/>
        <v/>
      </c>
      <c r="K16" s="69" t="str">
        <f t="shared" si="3"/>
        <v/>
      </c>
      <c r="L16" s="69" t="str">
        <f t="shared" si="4"/>
        <v/>
      </c>
      <c r="M16" s="417" t="str">
        <f t="shared" si="5"/>
        <v/>
      </c>
      <c r="N16" s="69" t="str">
        <f t="shared" si="6"/>
        <v/>
      </c>
      <c r="O16" s="390" t="b">
        <f t="shared" si="7"/>
        <v>0</v>
      </c>
      <c r="P16" s="391">
        <f t="shared" si="8"/>
        <v>1</v>
      </c>
    </row>
    <row r="17" spans="1:16">
      <c r="A17" s="48">
        <v>8</v>
      </c>
      <c r="B17" s="7"/>
      <c r="C17" s="7"/>
      <c r="D17" s="7"/>
      <c r="E17" s="229"/>
      <c r="F17" s="228"/>
      <c r="G17" s="228"/>
      <c r="H17" s="228"/>
      <c r="I17" s="19" t="str">
        <f t="shared" si="1"/>
        <v/>
      </c>
      <c r="J17" s="19" t="str">
        <f t="shared" si="2"/>
        <v/>
      </c>
      <c r="K17" s="69" t="str">
        <f t="shared" si="3"/>
        <v/>
      </c>
      <c r="L17" s="69" t="str">
        <f t="shared" si="4"/>
        <v/>
      </c>
      <c r="M17" s="417" t="str">
        <f t="shared" si="5"/>
        <v/>
      </c>
      <c r="N17" s="69" t="str">
        <f t="shared" si="6"/>
        <v/>
      </c>
      <c r="O17" s="390" t="b">
        <f t="shared" si="7"/>
        <v>0</v>
      </c>
      <c r="P17" s="391">
        <f t="shared" si="8"/>
        <v>1</v>
      </c>
    </row>
    <row r="18" spans="1:16">
      <c r="A18" s="48">
        <v>9</v>
      </c>
      <c r="B18" s="7"/>
      <c r="C18" s="7"/>
      <c r="D18" s="7"/>
      <c r="E18" s="229"/>
      <c r="F18" s="228"/>
      <c r="G18" s="228"/>
      <c r="H18" s="228"/>
      <c r="I18" s="19" t="str">
        <f t="shared" si="1"/>
        <v/>
      </c>
      <c r="J18" s="19" t="str">
        <f t="shared" si="2"/>
        <v/>
      </c>
      <c r="K18" s="69" t="str">
        <f t="shared" si="3"/>
        <v/>
      </c>
      <c r="L18" s="69" t="str">
        <f t="shared" si="4"/>
        <v/>
      </c>
      <c r="M18" s="417" t="str">
        <f t="shared" si="5"/>
        <v/>
      </c>
      <c r="N18" s="69" t="str">
        <f t="shared" si="6"/>
        <v/>
      </c>
      <c r="O18" s="390" t="b">
        <f t="shared" si="7"/>
        <v>0</v>
      </c>
      <c r="P18" s="391">
        <f t="shared" si="8"/>
        <v>1</v>
      </c>
    </row>
    <row r="19" spans="1:16">
      <c r="A19" s="48">
        <v>10</v>
      </c>
      <c r="B19" s="7"/>
      <c r="C19" s="7"/>
      <c r="D19" s="7"/>
      <c r="E19" s="229"/>
      <c r="F19" s="228"/>
      <c r="G19" s="228"/>
      <c r="H19" s="228"/>
      <c r="I19" s="19" t="str">
        <f t="shared" si="1"/>
        <v/>
      </c>
      <c r="J19" s="19" t="str">
        <f t="shared" si="2"/>
        <v/>
      </c>
      <c r="K19" s="69" t="str">
        <f t="shared" si="3"/>
        <v/>
      </c>
      <c r="L19" s="69" t="str">
        <f t="shared" si="4"/>
        <v/>
      </c>
      <c r="M19" s="417" t="str">
        <f t="shared" si="5"/>
        <v/>
      </c>
      <c r="N19" s="69" t="str">
        <f t="shared" si="6"/>
        <v/>
      </c>
      <c r="O19" s="390" t="b">
        <f t="shared" si="7"/>
        <v>0</v>
      </c>
      <c r="P19" s="391">
        <f t="shared" si="8"/>
        <v>1</v>
      </c>
    </row>
    <row r="20" spans="1:16">
      <c r="A20" s="48">
        <v>11</v>
      </c>
      <c r="B20" s="7"/>
      <c r="C20" s="7"/>
      <c r="D20" s="7"/>
      <c r="E20" s="229"/>
      <c r="F20" s="228"/>
      <c r="G20" s="228"/>
      <c r="H20" s="228"/>
      <c r="I20" s="19" t="str">
        <f t="shared" si="1"/>
        <v/>
      </c>
      <c r="J20" s="19" t="str">
        <f t="shared" si="2"/>
        <v/>
      </c>
      <c r="K20" s="69" t="str">
        <f t="shared" si="3"/>
        <v/>
      </c>
      <c r="L20" s="69" t="str">
        <f t="shared" si="4"/>
        <v/>
      </c>
      <c r="M20" s="417" t="str">
        <f t="shared" si="5"/>
        <v/>
      </c>
      <c r="N20" s="69" t="str">
        <f t="shared" si="6"/>
        <v/>
      </c>
      <c r="O20" s="390" t="b">
        <f t="shared" si="7"/>
        <v>0</v>
      </c>
      <c r="P20" s="391">
        <f t="shared" si="8"/>
        <v>1</v>
      </c>
    </row>
    <row r="21" spans="1:16">
      <c r="A21" s="48">
        <v>12</v>
      </c>
      <c r="B21" s="7"/>
      <c r="C21" s="7"/>
      <c r="D21" s="7"/>
      <c r="E21" s="229"/>
      <c r="F21" s="228"/>
      <c r="G21" s="228"/>
      <c r="H21" s="228"/>
      <c r="I21" s="19" t="str">
        <f t="shared" si="1"/>
        <v/>
      </c>
      <c r="J21" s="19" t="str">
        <f t="shared" si="2"/>
        <v/>
      </c>
      <c r="K21" s="69" t="str">
        <f t="shared" si="3"/>
        <v/>
      </c>
      <c r="L21" s="69" t="str">
        <f t="shared" si="4"/>
        <v/>
      </c>
      <c r="M21" s="417" t="str">
        <f t="shared" si="5"/>
        <v/>
      </c>
      <c r="N21" s="69" t="str">
        <f t="shared" si="6"/>
        <v/>
      </c>
      <c r="O21" s="390" t="b">
        <f t="shared" si="7"/>
        <v>0</v>
      </c>
      <c r="P21" s="391">
        <f t="shared" si="8"/>
        <v>1</v>
      </c>
    </row>
    <row r="22" spans="1:16">
      <c r="A22" s="48">
        <v>13</v>
      </c>
      <c r="B22" s="7"/>
      <c r="C22" s="7"/>
      <c r="D22" s="7"/>
      <c r="E22" s="229"/>
      <c r="F22" s="228"/>
      <c r="G22" s="228"/>
      <c r="H22" s="228"/>
      <c r="I22" s="19" t="str">
        <f t="shared" si="1"/>
        <v/>
      </c>
      <c r="J22" s="19" t="str">
        <f t="shared" si="2"/>
        <v/>
      </c>
      <c r="K22" s="69" t="str">
        <f t="shared" si="3"/>
        <v/>
      </c>
      <c r="L22" s="69" t="str">
        <f t="shared" si="4"/>
        <v/>
      </c>
      <c r="M22" s="417" t="str">
        <f t="shared" si="5"/>
        <v/>
      </c>
      <c r="N22" s="69" t="str">
        <f t="shared" si="6"/>
        <v/>
      </c>
      <c r="O22" s="390" t="b">
        <f t="shared" si="7"/>
        <v>0</v>
      </c>
      <c r="P22" s="391">
        <f t="shared" si="8"/>
        <v>1</v>
      </c>
    </row>
    <row r="23" spans="1:16">
      <c r="A23" s="48">
        <v>14</v>
      </c>
      <c r="B23" s="7"/>
      <c r="C23" s="7"/>
      <c r="D23" s="7"/>
      <c r="E23" s="229"/>
      <c r="F23" s="228"/>
      <c r="G23" s="228"/>
      <c r="H23" s="228"/>
      <c r="I23" s="19" t="str">
        <f t="shared" si="1"/>
        <v/>
      </c>
      <c r="J23" s="19" t="str">
        <f t="shared" si="2"/>
        <v/>
      </c>
      <c r="K23" s="69" t="str">
        <f t="shared" si="3"/>
        <v/>
      </c>
      <c r="L23" s="69" t="str">
        <f t="shared" si="4"/>
        <v/>
      </c>
      <c r="M23" s="417" t="str">
        <f t="shared" si="5"/>
        <v/>
      </c>
      <c r="N23" s="69" t="str">
        <f t="shared" si="6"/>
        <v/>
      </c>
      <c r="O23" s="390" t="b">
        <f t="shared" si="7"/>
        <v>0</v>
      </c>
      <c r="P23" s="391">
        <f t="shared" si="8"/>
        <v>1</v>
      </c>
    </row>
    <row r="24" spans="1:16">
      <c r="A24" s="48">
        <v>15</v>
      </c>
      <c r="B24" s="7"/>
      <c r="C24" s="7"/>
      <c r="D24" s="7"/>
      <c r="E24" s="229"/>
      <c r="F24" s="228"/>
      <c r="G24" s="228"/>
      <c r="H24" s="228"/>
      <c r="I24" s="19" t="str">
        <f t="shared" si="1"/>
        <v/>
      </c>
      <c r="J24" s="19" t="str">
        <f t="shared" si="2"/>
        <v/>
      </c>
      <c r="K24" s="69" t="str">
        <f t="shared" si="3"/>
        <v/>
      </c>
      <c r="L24" s="69" t="str">
        <f t="shared" si="4"/>
        <v/>
      </c>
      <c r="M24" s="417" t="str">
        <f t="shared" si="5"/>
        <v/>
      </c>
      <c r="N24" s="69" t="str">
        <f t="shared" si="6"/>
        <v/>
      </c>
      <c r="O24" s="390" t="b">
        <f t="shared" si="7"/>
        <v>0</v>
      </c>
      <c r="P24" s="391">
        <f t="shared" si="8"/>
        <v>1</v>
      </c>
    </row>
    <row r="25" spans="1:16">
      <c r="A25" s="48">
        <v>16</v>
      </c>
      <c r="B25" s="7"/>
      <c r="C25" s="7"/>
      <c r="D25" s="7"/>
      <c r="E25" s="229"/>
      <c r="F25" s="228"/>
      <c r="G25" s="228"/>
      <c r="H25" s="228"/>
      <c r="I25" s="19" t="str">
        <f t="shared" si="1"/>
        <v/>
      </c>
      <c r="J25" s="19" t="str">
        <f t="shared" si="2"/>
        <v/>
      </c>
      <c r="K25" s="69" t="str">
        <f t="shared" si="3"/>
        <v/>
      </c>
      <c r="L25" s="69" t="str">
        <f t="shared" si="4"/>
        <v/>
      </c>
      <c r="M25" s="417" t="str">
        <f t="shared" si="5"/>
        <v/>
      </c>
      <c r="N25" s="69" t="str">
        <f t="shared" si="6"/>
        <v/>
      </c>
      <c r="O25" s="390" t="b">
        <f t="shared" si="7"/>
        <v>0</v>
      </c>
      <c r="P25" s="391">
        <f t="shared" si="8"/>
        <v>1</v>
      </c>
    </row>
    <row r="26" spans="1:16">
      <c r="A26" s="48">
        <v>17</v>
      </c>
      <c r="B26" s="7"/>
      <c r="C26" s="7"/>
      <c r="D26" s="7"/>
      <c r="E26" s="229"/>
      <c r="F26" s="228"/>
      <c r="G26" s="228"/>
      <c r="H26" s="228"/>
      <c r="I26" s="19" t="str">
        <f t="shared" si="1"/>
        <v/>
      </c>
      <c r="J26" s="19" t="str">
        <f t="shared" si="2"/>
        <v/>
      </c>
      <c r="K26" s="69" t="str">
        <f t="shared" si="3"/>
        <v/>
      </c>
      <c r="L26" s="69" t="str">
        <f t="shared" si="4"/>
        <v/>
      </c>
      <c r="M26" s="417" t="str">
        <f t="shared" si="5"/>
        <v/>
      </c>
      <c r="N26" s="69" t="str">
        <f t="shared" si="6"/>
        <v/>
      </c>
      <c r="O26" s="390" t="b">
        <f t="shared" si="7"/>
        <v>0</v>
      </c>
      <c r="P26" s="391">
        <f t="shared" si="8"/>
        <v>1</v>
      </c>
    </row>
    <row r="27" spans="1:16">
      <c r="A27" s="48">
        <v>18</v>
      </c>
      <c r="B27" s="7"/>
      <c r="C27" s="7"/>
      <c r="D27" s="7"/>
      <c r="E27" s="229"/>
      <c r="F27" s="228"/>
      <c r="G27" s="228"/>
      <c r="H27" s="228"/>
      <c r="I27" s="19" t="str">
        <f t="shared" si="1"/>
        <v/>
      </c>
      <c r="J27" s="19" t="str">
        <f t="shared" si="2"/>
        <v/>
      </c>
      <c r="K27" s="69" t="str">
        <f t="shared" si="3"/>
        <v/>
      </c>
      <c r="L27" s="69" t="str">
        <f t="shared" si="4"/>
        <v/>
      </c>
      <c r="M27" s="417" t="str">
        <f t="shared" si="5"/>
        <v/>
      </c>
      <c r="N27" s="69" t="str">
        <f t="shared" si="6"/>
        <v/>
      </c>
      <c r="O27" s="390" t="b">
        <f t="shared" si="7"/>
        <v>0</v>
      </c>
      <c r="P27" s="391">
        <f t="shared" si="8"/>
        <v>1</v>
      </c>
    </row>
    <row r="28" spans="1:16">
      <c r="A28" s="48">
        <v>19</v>
      </c>
      <c r="B28" s="7"/>
      <c r="C28" s="7"/>
      <c r="D28" s="7"/>
      <c r="E28" s="229"/>
      <c r="F28" s="228"/>
      <c r="G28" s="228"/>
      <c r="H28" s="228"/>
      <c r="I28" s="19" t="str">
        <f t="shared" si="1"/>
        <v/>
      </c>
      <c r="J28" s="19" t="str">
        <f t="shared" si="2"/>
        <v/>
      </c>
      <c r="K28" s="69" t="str">
        <f t="shared" si="3"/>
        <v/>
      </c>
      <c r="L28" s="69" t="str">
        <f t="shared" si="4"/>
        <v/>
      </c>
      <c r="M28" s="417" t="str">
        <f t="shared" si="5"/>
        <v/>
      </c>
      <c r="N28" s="69" t="str">
        <f t="shared" si="6"/>
        <v/>
      </c>
      <c r="O28" s="390" t="b">
        <f t="shared" si="7"/>
        <v>0</v>
      </c>
      <c r="P28" s="391">
        <f t="shared" si="8"/>
        <v>1</v>
      </c>
    </row>
    <row r="29" spans="1:16">
      <c r="A29" s="48">
        <v>20</v>
      </c>
      <c r="B29" s="7"/>
      <c r="C29" s="7"/>
      <c r="D29" s="7"/>
      <c r="E29" s="229"/>
      <c r="F29" s="228"/>
      <c r="G29" s="228"/>
      <c r="H29" s="228"/>
      <c r="I29" s="19" t="str">
        <f t="shared" si="1"/>
        <v/>
      </c>
      <c r="J29" s="19" t="str">
        <f t="shared" si="2"/>
        <v/>
      </c>
      <c r="K29" s="69" t="str">
        <f t="shared" si="3"/>
        <v/>
      </c>
      <c r="L29" s="69" t="str">
        <f t="shared" si="4"/>
        <v/>
      </c>
      <c r="M29" s="417" t="str">
        <f t="shared" si="5"/>
        <v/>
      </c>
      <c r="N29" s="69" t="str">
        <f t="shared" si="6"/>
        <v/>
      </c>
      <c r="O29" s="390" t="b">
        <f t="shared" si="7"/>
        <v>0</v>
      </c>
      <c r="P29" s="391">
        <f t="shared" si="8"/>
        <v>1</v>
      </c>
    </row>
    <row r="30" spans="1:16">
      <c r="A30" s="48">
        <v>21</v>
      </c>
      <c r="B30" s="7"/>
      <c r="C30" s="7"/>
      <c r="D30" s="7"/>
      <c r="E30" s="229"/>
      <c r="F30" s="228"/>
      <c r="G30" s="228"/>
      <c r="H30" s="228"/>
      <c r="I30" s="19" t="str">
        <f t="shared" si="1"/>
        <v/>
      </c>
      <c r="J30" s="19" t="str">
        <f t="shared" si="2"/>
        <v/>
      </c>
      <c r="K30" s="69" t="str">
        <f t="shared" si="3"/>
        <v/>
      </c>
      <c r="L30" s="69" t="str">
        <f t="shared" si="4"/>
        <v/>
      </c>
      <c r="M30" s="417" t="str">
        <f t="shared" si="5"/>
        <v/>
      </c>
      <c r="N30" s="69" t="str">
        <f t="shared" si="6"/>
        <v/>
      </c>
      <c r="O30" s="390" t="b">
        <f t="shared" si="7"/>
        <v>0</v>
      </c>
      <c r="P30" s="391">
        <f t="shared" si="8"/>
        <v>1</v>
      </c>
    </row>
    <row r="31" spans="1:16">
      <c r="A31" s="48">
        <v>22</v>
      </c>
      <c r="B31" s="7"/>
      <c r="C31" s="7"/>
      <c r="D31" s="7"/>
      <c r="E31" s="229"/>
      <c r="F31" s="228"/>
      <c r="G31" s="228"/>
      <c r="H31" s="228"/>
      <c r="I31" s="19" t="str">
        <f t="shared" si="1"/>
        <v/>
      </c>
      <c r="J31" s="19" t="str">
        <f t="shared" si="2"/>
        <v/>
      </c>
      <c r="K31" s="69" t="str">
        <f t="shared" si="3"/>
        <v/>
      </c>
      <c r="L31" s="69" t="str">
        <f t="shared" si="4"/>
        <v/>
      </c>
      <c r="M31" s="417" t="str">
        <f t="shared" si="5"/>
        <v/>
      </c>
      <c r="N31" s="69" t="str">
        <f t="shared" si="6"/>
        <v/>
      </c>
      <c r="O31" s="390" t="b">
        <f t="shared" si="7"/>
        <v>0</v>
      </c>
      <c r="P31" s="391">
        <f t="shared" si="8"/>
        <v>1</v>
      </c>
    </row>
    <row r="32" spans="1:16">
      <c r="A32" s="48">
        <v>23</v>
      </c>
      <c r="B32" s="7"/>
      <c r="C32" s="7"/>
      <c r="D32" s="7"/>
      <c r="E32" s="229"/>
      <c r="F32" s="228"/>
      <c r="G32" s="228"/>
      <c r="H32" s="228"/>
      <c r="I32" s="19" t="str">
        <f t="shared" si="1"/>
        <v/>
      </c>
      <c r="J32" s="19" t="str">
        <f t="shared" si="2"/>
        <v/>
      </c>
      <c r="K32" s="69" t="str">
        <f t="shared" si="3"/>
        <v/>
      </c>
      <c r="L32" s="69" t="str">
        <f t="shared" si="4"/>
        <v/>
      </c>
      <c r="M32" s="417" t="str">
        <f t="shared" si="5"/>
        <v/>
      </c>
      <c r="N32" s="69" t="str">
        <f t="shared" si="6"/>
        <v/>
      </c>
      <c r="O32" s="390" t="b">
        <f t="shared" si="7"/>
        <v>0</v>
      </c>
      <c r="P32" s="391">
        <f t="shared" si="8"/>
        <v>1</v>
      </c>
    </row>
    <row r="33" spans="1:16">
      <c r="A33" s="48">
        <v>24</v>
      </c>
      <c r="B33" s="7"/>
      <c r="C33" s="7"/>
      <c r="D33" s="7"/>
      <c r="E33" s="229"/>
      <c r="F33" s="228"/>
      <c r="G33" s="228"/>
      <c r="H33" s="228"/>
      <c r="I33" s="19" t="str">
        <f t="shared" si="1"/>
        <v/>
      </c>
      <c r="J33" s="19" t="str">
        <f t="shared" si="2"/>
        <v/>
      </c>
      <c r="K33" s="69" t="str">
        <f t="shared" si="3"/>
        <v/>
      </c>
      <c r="L33" s="69" t="str">
        <f t="shared" si="4"/>
        <v/>
      </c>
      <c r="M33" s="417" t="str">
        <f t="shared" si="5"/>
        <v/>
      </c>
      <c r="N33" s="69" t="str">
        <f t="shared" si="6"/>
        <v/>
      </c>
      <c r="O33" s="390" t="b">
        <f t="shared" si="7"/>
        <v>0</v>
      </c>
      <c r="P33" s="391">
        <f t="shared" si="8"/>
        <v>1</v>
      </c>
    </row>
    <row r="34" spans="1:16">
      <c r="A34" s="48">
        <v>25</v>
      </c>
      <c r="B34" s="7"/>
      <c r="C34" s="7"/>
      <c r="D34" s="7"/>
      <c r="E34" s="229"/>
      <c r="F34" s="228"/>
      <c r="G34" s="228"/>
      <c r="H34" s="228"/>
      <c r="I34" s="19" t="str">
        <f t="shared" si="1"/>
        <v/>
      </c>
      <c r="J34" s="19" t="str">
        <f t="shared" si="2"/>
        <v/>
      </c>
      <c r="K34" s="69" t="str">
        <f t="shared" si="3"/>
        <v/>
      </c>
      <c r="L34" s="69" t="str">
        <f t="shared" si="4"/>
        <v/>
      </c>
      <c r="M34" s="417" t="str">
        <f t="shared" si="5"/>
        <v/>
      </c>
      <c r="N34" s="69" t="str">
        <f t="shared" si="6"/>
        <v/>
      </c>
      <c r="O34" s="390" t="b">
        <f t="shared" si="7"/>
        <v>0</v>
      </c>
      <c r="P34" s="391">
        <f t="shared" si="8"/>
        <v>1</v>
      </c>
    </row>
    <row r="35" spans="1:16">
      <c r="A35" s="48">
        <v>26</v>
      </c>
      <c r="B35" s="7"/>
      <c r="C35" s="7"/>
      <c r="D35" s="7"/>
      <c r="E35" s="229"/>
      <c r="F35" s="228"/>
      <c r="G35" s="228"/>
      <c r="H35" s="228"/>
      <c r="I35" s="19" t="str">
        <f t="shared" si="1"/>
        <v/>
      </c>
      <c r="J35" s="19" t="str">
        <f t="shared" si="2"/>
        <v/>
      </c>
      <c r="K35" s="69" t="str">
        <f t="shared" si="3"/>
        <v/>
      </c>
      <c r="L35" s="69" t="str">
        <f t="shared" si="4"/>
        <v/>
      </c>
      <c r="M35" s="417" t="str">
        <f t="shared" si="5"/>
        <v/>
      </c>
      <c r="N35" s="69" t="str">
        <f t="shared" si="6"/>
        <v/>
      </c>
      <c r="O35" s="390" t="b">
        <f t="shared" si="7"/>
        <v>0</v>
      </c>
      <c r="P35" s="391">
        <f t="shared" si="8"/>
        <v>1</v>
      </c>
    </row>
    <row r="36" spans="1:16">
      <c r="A36" s="48">
        <v>27</v>
      </c>
      <c r="B36" s="7"/>
      <c r="C36" s="7"/>
      <c r="D36" s="7"/>
      <c r="E36" s="229"/>
      <c r="F36" s="228"/>
      <c r="G36" s="228"/>
      <c r="H36" s="228"/>
      <c r="I36" s="19" t="str">
        <f t="shared" si="1"/>
        <v/>
      </c>
      <c r="J36" s="19" t="str">
        <f t="shared" si="2"/>
        <v/>
      </c>
      <c r="K36" s="69" t="str">
        <f t="shared" si="3"/>
        <v/>
      </c>
      <c r="L36" s="69" t="str">
        <f t="shared" si="4"/>
        <v/>
      </c>
      <c r="M36" s="417" t="str">
        <f t="shared" si="5"/>
        <v/>
      </c>
      <c r="N36" s="69" t="str">
        <f t="shared" si="6"/>
        <v/>
      </c>
      <c r="O36" s="390" t="b">
        <f t="shared" si="7"/>
        <v>0</v>
      </c>
      <c r="P36" s="391">
        <f t="shared" si="8"/>
        <v>1</v>
      </c>
    </row>
    <row r="37" spans="1:16">
      <c r="A37" s="48">
        <v>28</v>
      </c>
      <c r="B37" s="7"/>
      <c r="C37" s="7"/>
      <c r="D37" s="7"/>
      <c r="E37" s="229"/>
      <c r="F37" s="228"/>
      <c r="G37" s="228"/>
      <c r="H37" s="228"/>
      <c r="I37" s="19" t="str">
        <f t="shared" si="1"/>
        <v/>
      </c>
      <c r="J37" s="19" t="str">
        <f t="shared" si="2"/>
        <v/>
      </c>
      <c r="K37" s="69" t="str">
        <f t="shared" si="3"/>
        <v/>
      </c>
      <c r="L37" s="69" t="str">
        <f t="shared" si="4"/>
        <v/>
      </c>
      <c r="M37" s="417" t="str">
        <f t="shared" si="5"/>
        <v/>
      </c>
      <c r="N37" s="69" t="str">
        <f t="shared" si="6"/>
        <v/>
      </c>
      <c r="O37" s="390" t="b">
        <f t="shared" si="7"/>
        <v>0</v>
      </c>
      <c r="P37" s="391">
        <f t="shared" si="8"/>
        <v>1</v>
      </c>
    </row>
    <row r="38" spans="1:16">
      <c r="A38" s="48">
        <v>29</v>
      </c>
      <c r="B38" s="7"/>
      <c r="C38" s="7"/>
      <c r="D38" s="7"/>
      <c r="E38" s="229"/>
      <c r="F38" s="228"/>
      <c r="G38" s="228"/>
      <c r="H38" s="228"/>
      <c r="I38" s="19" t="str">
        <f t="shared" si="1"/>
        <v/>
      </c>
      <c r="J38" s="19" t="str">
        <f t="shared" si="2"/>
        <v/>
      </c>
      <c r="K38" s="69" t="str">
        <f t="shared" si="3"/>
        <v/>
      </c>
      <c r="L38" s="69" t="str">
        <f t="shared" si="4"/>
        <v/>
      </c>
      <c r="M38" s="417" t="str">
        <f t="shared" si="5"/>
        <v/>
      </c>
      <c r="N38" s="69" t="str">
        <f t="shared" si="6"/>
        <v/>
      </c>
      <c r="O38" s="390" t="b">
        <f t="shared" si="7"/>
        <v>0</v>
      </c>
      <c r="P38" s="391">
        <f t="shared" si="8"/>
        <v>1</v>
      </c>
    </row>
    <row r="39" spans="1:16">
      <c r="A39" s="48">
        <v>30</v>
      </c>
      <c r="B39" s="7"/>
      <c r="C39" s="7"/>
      <c r="D39" s="7"/>
      <c r="E39" s="229"/>
      <c r="F39" s="228"/>
      <c r="G39" s="228"/>
      <c r="H39" s="228"/>
      <c r="I39" s="19" t="str">
        <f t="shared" si="1"/>
        <v/>
      </c>
      <c r="J39" s="19" t="str">
        <f t="shared" si="2"/>
        <v/>
      </c>
      <c r="K39" s="69" t="str">
        <f t="shared" si="3"/>
        <v/>
      </c>
      <c r="L39" s="69" t="str">
        <f t="shared" si="4"/>
        <v/>
      </c>
      <c r="M39" s="417" t="str">
        <f t="shared" si="5"/>
        <v/>
      </c>
      <c r="N39" s="69" t="str">
        <f t="shared" si="6"/>
        <v/>
      </c>
      <c r="O39" s="390" t="b">
        <f t="shared" si="7"/>
        <v>0</v>
      </c>
      <c r="P39" s="391">
        <f t="shared" si="8"/>
        <v>1</v>
      </c>
    </row>
    <row r="40" spans="1:16">
      <c r="A40" s="48">
        <v>31</v>
      </c>
      <c r="B40" s="7"/>
      <c r="C40" s="7"/>
      <c r="D40" s="7"/>
      <c r="E40" s="229"/>
      <c r="F40" s="228"/>
      <c r="G40" s="228"/>
      <c r="H40" s="228"/>
      <c r="I40" s="19" t="str">
        <f t="shared" si="1"/>
        <v/>
      </c>
      <c r="J40" s="19" t="str">
        <f t="shared" si="2"/>
        <v/>
      </c>
      <c r="K40" s="69" t="str">
        <f t="shared" si="3"/>
        <v/>
      </c>
      <c r="L40" s="69" t="str">
        <f t="shared" si="4"/>
        <v/>
      </c>
      <c r="M40" s="417" t="str">
        <f t="shared" si="5"/>
        <v/>
      </c>
      <c r="N40" s="69" t="str">
        <f t="shared" si="6"/>
        <v/>
      </c>
      <c r="O40" s="390" t="b">
        <f t="shared" si="7"/>
        <v>0</v>
      </c>
      <c r="P40" s="391">
        <f t="shared" si="8"/>
        <v>1</v>
      </c>
    </row>
    <row r="41" spans="1:16">
      <c r="A41" s="48">
        <v>32</v>
      </c>
      <c r="B41" s="7"/>
      <c r="C41" s="7"/>
      <c r="D41" s="7"/>
      <c r="E41" s="229"/>
      <c r="F41" s="228"/>
      <c r="G41" s="228"/>
      <c r="H41" s="228"/>
      <c r="I41" s="19" t="str">
        <f t="shared" si="1"/>
        <v/>
      </c>
      <c r="J41" s="19" t="str">
        <f t="shared" si="2"/>
        <v/>
      </c>
      <c r="K41" s="69" t="str">
        <f t="shared" si="3"/>
        <v/>
      </c>
      <c r="L41" s="69" t="str">
        <f t="shared" si="4"/>
        <v/>
      </c>
      <c r="M41" s="417" t="str">
        <f t="shared" si="5"/>
        <v/>
      </c>
      <c r="N41" s="69" t="str">
        <f t="shared" si="6"/>
        <v/>
      </c>
      <c r="O41" s="390" t="b">
        <f t="shared" si="7"/>
        <v>0</v>
      </c>
      <c r="P41" s="391">
        <f t="shared" si="8"/>
        <v>1</v>
      </c>
    </row>
    <row r="42" spans="1:16">
      <c r="A42" s="48">
        <v>33</v>
      </c>
      <c r="B42" s="7"/>
      <c r="C42" s="7"/>
      <c r="D42" s="7"/>
      <c r="E42" s="229"/>
      <c r="F42" s="228"/>
      <c r="G42" s="228"/>
      <c r="H42" s="228"/>
      <c r="I42" s="19" t="str">
        <f t="shared" si="1"/>
        <v/>
      </c>
      <c r="J42" s="19" t="str">
        <f t="shared" si="2"/>
        <v/>
      </c>
      <c r="K42" s="69" t="str">
        <f t="shared" si="3"/>
        <v/>
      </c>
      <c r="L42" s="69" t="str">
        <f t="shared" si="4"/>
        <v/>
      </c>
      <c r="M42" s="417" t="str">
        <f t="shared" si="5"/>
        <v/>
      </c>
      <c r="N42" s="69" t="str">
        <f t="shared" si="6"/>
        <v/>
      </c>
      <c r="O42" s="390" t="b">
        <f t="shared" si="7"/>
        <v>0</v>
      </c>
      <c r="P42" s="391">
        <f t="shared" si="8"/>
        <v>1</v>
      </c>
    </row>
    <row r="43" spans="1:16">
      <c r="A43" s="48">
        <v>34</v>
      </c>
      <c r="B43" s="7"/>
      <c r="C43" s="7"/>
      <c r="D43" s="7"/>
      <c r="E43" s="229"/>
      <c r="F43" s="228"/>
      <c r="G43" s="228"/>
      <c r="H43" s="228"/>
      <c r="I43" s="19" t="str">
        <f t="shared" si="1"/>
        <v/>
      </c>
      <c r="J43" s="19" t="str">
        <f t="shared" si="2"/>
        <v/>
      </c>
      <c r="K43" s="69" t="str">
        <f t="shared" si="3"/>
        <v/>
      </c>
      <c r="L43" s="69" t="str">
        <f t="shared" si="4"/>
        <v/>
      </c>
      <c r="M43" s="417" t="str">
        <f t="shared" si="5"/>
        <v/>
      </c>
      <c r="N43" s="69" t="str">
        <f t="shared" si="6"/>
        <v/>
      </c>
      <c r="O43" s="390" t="b">
        <f t="shared" si="7"/>
        <v>0</v>
      </c>
      <c r="P43" s="391">
        <f t="shared" si="8"/>
        <v>1</v>
      </c>
    </row>
    <row r="44" spans="1:16">
      <c r="A44" s="48">
        <v>35</v>
      </c>
      <c r="B44" s="7"/>
      <c r="C44" s="7"/>
      <c r="D44" s="7"/>
      <c r="E44" s="229"/>
      <c r="F44" s="228"/>
      <c r="G44" s="228"/>
      <c r="H44" s="228"/>
      <c r="I44" s="19" t="str">
        <f t="shared" si="1"/>
        <v/>
      </c>
      <c r="J44" s="19" t="str">
        <f t="shared" si="2"/>
        <v/>
      </c>
      <c r="K44" s="69" t="str">
        <f t="shared" si="3"/>
        <v/>
      </c>
      <c r="L44" s="69" t="str">
        <f t="shared" si="4"/>
        <v/>
      </c>
      <c r="M44" s="417" t="str">
        <f t="shared" si="5"/>
        <v/>
      </c>
      <c r="N44" s="69" t="str">
        <f t="shared" si="6"/>
        <v/>
      </c>
      <c r="O44" s="390" t="b">
        <f t="shared" si="7"/>
        <v>0</v>
      </c>
      <c r="P44" s="391">
        <f t="shared" si="8"/>
        <v>1</v>
      </c>
    </row>
    <row r="45" spans="1:16">
      <c r="A45" s="48">
        <v>36</v>
      </c>
      <c r="B45" s="7"/>
      <c r="C45" s="7"/>
      <c r="D45" s="7"/>
      <c r="E45" s="229"/>
      <c r="F45" s="228"/>
      <c r="G45" s="228"/>
      <c r="H45" s="228"/>
      <c r="I45" s="19" t="str">
        <f t="shared" si="1"/>
        <v/>
      </c>
      <c r="J45" s="19" t="str">
        <f t="shared" si="2"/>
        <v/>
      </c>
      <c r="K45" s="69" t="str">
        <f t="shared" si="3"/>
        <v/>
      </c>
      <c r="L45" s="69" t="str">
        <f t="shared" si="4"/>
        <v/>
      </c>
      <c r="M45" s="417" t="str">
        <f t="shared" si="5"/>
        <v/>
      </c>
      <c r="N45" s="69" t="str">
        <f t="shared" si="6"/>
        <v/>
      </c>
      <c r="O45" s="390" t="b">
        <f t="shared" si="7"/>
        <v>0</v>
      </c>
      <c r="P45" s="391">
        <f t="shared" si="8"/>
        <v>1</v>
      </c>
    </row>
    <row r="46" spans="1:16">
      <c r="A46" s="48">
        <v>37</v>
      </c>
      <c r="B46" s="7"/>
      <c r="C46" s="7"/>
      <c r="D46" s="7"/>
      <c r="E46" s="229"/>
      <c r="F46" s="228"/>
      <c r="G46" s="228"/>
      <c r="H46" s="228"/>
      <c r="I46" s="19" t="str">
        <f t="shared" si="1"/>
        <v/>
      </c>
      <c r="J46" s="19" t="str">
        <f t="shared" si="2"/>
        <v/>
      </c>
      <c r="K46" s="69" t="str">
        <f t="shared" si="3"/>
        <v/>
      </c>
      <c r="L46" s="69" t="str">
        <f t="shared" si="4"/>
        <v/>
      </c>
      <c r="M46" s="417" t="str">
        <f t="shared" si="5"/>
        <v/>
      </c>
      <c r="N46" s="69" t="str">
        <f t="shared" si="6"/>
        <v/>
      </c>
      <c r="O46" s="390" t="b">
        <f t="shared" si="7"/>
        <v>0</v>
      </c>
      <c r="P46" s="391">
        <f t="shared" si="8"/>
        <v>1</v>
      </c>
    </row>
    <row r="47" spans="1:16">
      <c r="A47" s="48">
        <v>38</v>
      </c>
      <c r="B47" s="7"/>
      <c r="C47" s="7"/>
      <c r="D47" s="7"/>
      <c r="E47" s="229"/>
      <c r="F47" s="228"/>
      <c r="G47" s="228"/>
      <c r="H47" s="228"/>
      <c r="I47" s="19" t="str">
        <f t="shared" si="1"/>
        <v/>
      </c>
      <c r="J47" s="19" t="str">
        <f t="shared" si="2"/>
        <v/>
      </c>
      <c r="K47" s="69" t="str">
        <f t="shared" si="3"/>
        <v/>
      </c>
      <c r="L47" s="69" t="str">
        <f t="shared" si="4"/>
        <v/>
      </c>
      <c r="M47" s="417" t="str">
        <f t="shared" si="5"/>
        <v/>
      </c>
      <c r="N47" s="69" t="str">
        <f t="shared" si="6"/>
        <v/>
      </c>
      <c r="O47" s="390" t="b">
        <f t="shared" si="7"/>
        <v>0</v>
      </c>
      <c r="P47" s="391">
        <f t="shared" si="8"/>
        <v>1</v>
      </c>
    </row>
    <row r="48" spans="1:16">
      <c r="A48" s="48">
        <v>39</v>
      </c>
      <c r="B48" s="7"/>
      <c r="C48" s="7"/>
      <c r="D48" s="7"/>
      <c r="E48" s="229"/>
      <c r="F48" s="228"/>
      <c r="G48" s="228"/>
      <c r="H48" s="228"/>
      <c r="I48" s="19" t="str">
        <f t="shared" si="1"/>
        <v/>
      </c>
      <c r="J48" s="19" t="str">
        <f t="shared" si="2"/>
        <v/>
      </c>
      <c r="K48" s="69" t="str">
        <f t="shared" si="3"/>
        <v/>
      </c>
      <c r="L48" s="69" t="str">
        <f t="shared" si="4"/>
        <v/>
      </c>
      <c r="M48" s="417" t="str">
        <f t="shared" si="5"/>
        <v/>
      </c>
      <c r="N48" s="69" t="str">
        <f t="shared" si="6"/>
        <v/>
      </c>
      <c r="O48" s="390" t="b">
        <f t="shared" si="7"/>
        <v>0</v>
      </c>
      <c r="P48" s="391">
        <f t="shared" si="8"/>
        <v>1</v>
      </c>
    </row>
    <row r="49" spans="1:16">
      <c r="A49" s="48">
        <v>40</v>
      </c>
      <c r="B49" s="7"/>
      <c r="C49" s="7"/>
      <c r="D49" s="7"/>
      <c r="E49" s="229"/>
      <c r="F49" s="228"/>
      <c r="G49" s="228"/>
      <c r="H49" s="228"/>
      <c r="I49" s="19" t="str">
        <f t="shared" si="1"/>
        <v/>
      </c>
      <c r="J49" s="19" t="str">
        <f t="shared" si="2"/>
        <v/>
      </c>
      <c r="K49" s="69" t="str">
        <f t="shared" si="3"/>
        <v/>
      </c>
      <c r="L49" s="69" t="str">
        <f t="shared" si="4"/>
        <v/>
      </c>
      <c r="M49" s="417" t="str">
        <f t="shared" si="5"/>
        <v/>
      </c>
      <c r="N49" s="69" t="str">
        <f t="shared" si="6"/>
        <v/>
      </c>
      <c r="O49" s="390" t="b">
        <f t="shared" si="7"/>
        <v>0</v>
      </c>
      <c r="P49" s="391">
        <f t="shared" si="8"/>
        <v>1</v>
      </c>
    </row>
    <row r="50" spans="1:16">
      <c r="A50" s="48">
        <v>41</v>
      </c>
      <c r="B50" s="7"/>
      <c r="C50" s="7"/>
      <c r="D50" s="7"/>
      <c r="E50" s="229"/>
      <c r="F50" s="228"/>
      <c r="G50" s="228"/>
      <c r="H50" s="228"/>
      <c r="I50" s="19" t="str">
        <f t="shared" si="1"/>
        <v/>
      </c>
      <c r="J50" s="19" t="str">
        <f t="shared" si="2"/>
        <v/>
      </c>
      <c r="K50" s="69" t="str">
        <f t="shared" si="3"/>
        <v/>
      </c>
      <c r="L50" s="69" t="str">
        <f t="shared" si="4"/>
        <v/>
      </c>
      <c r="M50" s="417" t="str">
        <f t="shared" si="5"/>
        <v/>
      </c>
      <c r="N50" s="69" t="str">
        <f t="shared" si="6"/>
        <v/>
      </c>
      <c r="O50" s="390" t="b">
        <f t="shared" si="7"/>
        <v>0</v>
      </c>
      <c r="P50" s="391">
        <f t="shared" si="8"/>
        <v>1</v>
      </c>
    </row>
    <row r="51" spans="1:16">
      <c r="A51" s="48">
        <v>42</v>
      </c>
      <c r="B51" s="7"/>
      <c r="C51" s="7"/>
      <c r="D51" s="7"/>
      <c r="E51" s="229"/>
      <c r="F51" s="228"/>
      <c r="G51" s="228"/>
      <c r="H51" s="228"/>
      <c r="I51" s="19" t="str">
        <f t="shared" si="1"/>
        <v/>
      </c>
      <c r="J51" s="19" t="str">
        <f t="shared" si="2"/>
        <v/>
      </c>
      <c r="K51" s="69" t="str">
        <f t="shared" si="3"/>
        <v/>
      </c>
      <c r="L51" s="69" t="str">
        <f t="shared" si="4"/>
        <v/>
      </c>
      <c r="M51" s="417" t="str">
        <f t="shared" si="5"/>
        <v/>
      </c>
      <c r="N51" s="69" t="str">
        <f t="shared" si="6"/>
        <v/>
      </c>
      <c r="O51" s="390" t="b">
        <f t="shared" si="7"/>
        <v>0</v>
      </c>
      <c r="P51" s="391">
        <f t="shared" si="8"/>
        <v>1</v>
      </c>
    </row>
    <row r="52" spans="1:16">
      <c r="A52" s="48">
        <v>43</v>
      </c>
      <c r="B52" s="7"/>
      <c r="C52" s="7"/>
      <c r="D52" s="7"/>
      <c r="E52" s="229"/>
      <c r="F52" s="228"/>
      <c r="G52" s="228"/>
      <c r="H52" s="228"/>
      <c r="I52" s="19" t="str">
        <f t="shared" si="1"/>
        <v/>
      </c>
      <c r="J52" s="19" t="str">
        <f t="shared" si="2"/>
        <v/>
      </c>
      <c r="K52" s="69" t="str">
        <f t="shared" si="3"/>
        <v/>
      </c>
      <c r="L52" s="69" t="str">
        <f t="shared" si="4"/>
        <v/>
      </c>
      <c r="M52" s="417" t="str">
        <f t="shared" si="5"/>
        <v/>
      </c>
      <c r="N52" s="69" t="str">
        <f t="shared" si="6"/>
        <v/>
      </c>
      <c r="O52" s="390" t="b">
        <f t="shared" si="7"/>
        <v>0</v>
      </c>
      <c r="P52" s="391">
        <f t="shared" si="8"/>
        <v>1</v>
      </c>
    </row>
    <row r="53" spans="1:16">
      <c r="A53" s="48">
        <v>44</v>
      </c>
      <c r="B53" s="7"/>
      <c r="C53" s="7"/>
      <c r="D53" s="7"/>
      <c r="E53" s="229"/>
      <c r="F53" s="228"/>
      <c r="G53" s="228"/>
      <c r="H53" s="228"/>
      <c r="I53" s="19" t="str">
        <f t="shared" si="1"/>
        <v/>
      </c>
      <c r="J53" s="19" t="str">
        <f t="shared" si="2"/>
        <v/>
      </c>
      <c r="K53" s="69" t="str">
        <f t="shared" si="3"/>
        <v/>
      </c>
      <c r="L53" s="69" t="str">
        <f t="shared" si="4"/>
        <v/>
      </c>
      <c r="M53" s="417" t="str">
        <f t="shared" si="5"/>
        <v/>
      </c>
      <c r="N53" s="69" t="str">
        <f t="shared" si="6"/>
        <v/>
      </c>
      <c r="O53" s="390" t="b">
        <f t="shared" si="7"/>
        <v>0</v>
      </c>
      <c r="P53" s="391">
        <f t="shared" si="8"/>
        <v>1</v>
      </c>
    </row>
    <row r="54" spans="1:16">
      <c r="A54" s="48">
        <v>45</v>
      </c>
      <c r="B54" s="7"/>
      <c r="C54" s="7"/>
      <c r="D54" s="7"/>
      <c r="E54" s="229"/>
      <c r="F54" s="228"/>
      <c r="G54" s="228"/>
      <c r="H54" s="228"/>
      <c r="I54" s="19" t="str">
        <f t="shared" si="1"/>
        <v/>
      </c>
      <c r="J54" s="19" t="str">
        <f t="shared" si="2"/>
        <v/>
      </c>
      <c r="K54" s="69" t="str">
        <f t="shared" si="3"/>
        <v/>
      </c>
      <c r="L54" s="69" t="str">
        <f t="shared" si="4"/>
        <v/>
      </c>
      <c r="M54" s="417" t="str">
        <f t="shared" si="5"/>
        <v/>
      </c>
      <c r="N54" s="69" t="str">
        <f t="shared" si="6"/>
        <v/>
      </c>
      <c r="O54" s="390" t="b">
        <f t="shared" si="7"/>
        <v>0</v>
      </c>
      <c r="P54" s="391">
        <f t="shared" si="8"/>
        <v>1</v>
      </c>
    </row>
    <row r="55" spans="1:16">
      <c r="A55" s="48">
        <v>46</v>
      </c>
      <c r="B55" s="7"/>
      <c r="C55" s="7"/>
      <c r="D55" s="7"/>
      <c r="E55" s="229"/>
      <c r="F55" s="228"/>
      <c r="G55" s="228"/>
      <c r="H55" s="228"/>
      <c r="I55" s="19" t="str">
        <f t="shared" si="1"/>
        <v/>
      </c>
      <c r="J55" s="19" t="str">
        <f t="shared" si="2"/>
        <v/>
      </c>
      <c r="K55" s="69" t="str">
        <f t="shared" si="3"/>
        <v/>
      </c>
      <c r="L55" s="69" t="str">
        <f t="shared" si="4"/>
        <v/>
      </c>
      <c r="M55" s="417" t="str">
        <f t="shared" si="5"/>
        <v/>
      </c>
      <c r="N55" s="69" t="str">
        <f t="shared" si="6"/>
        <v/>
      </c>
      <c r="O55" s="390" t="b">
        <f t="shared" si="7"/>
        <v>0</v>
      </c>
      <c r="P55" s="391">
        <f t="shared" si="8"/>
        <v>1</v>
      </c>
    </row>
    <row r="56" spans="1:16">
      <c r="A56" s="48">
        <v>47</v>
      </c>
      <c r="B56" s="7"/>
      <c r="C56" s="7"/>
      <c r="D56" s="7"/>
      <c r="E56" s="229"/>
      <c r="F56" s="228"/>
      <c r="G56" s="228"/>
      <c r="H56" s="228"/>
      <c r="I56" s="19" t="str">
        <f t="shared" si="1"/>
        <v/>
      </c>
      <c r="J56" s="19" t="str">
        <f t="shared" si="2"/>
        <v/>
      </c>
      <c r="K56" s="69" t="str">
        <f t="shared" si="3"/>
        <v/>
      </c>
      <c r="L56" s="69" t="str">
        <f t="shared" si="4"/>
        <v/>
      </c>
      <c r="M56" s="417" t="str">
        <f t="shared" si="5"/>
        <v/>
      </c>
      <c r="N56" s="69" t="str">
        <f t="shared" si="6"/>
        <v/>
      </c>
      <c r="O56" s="390" t="b">
        <f t="shared" si="7"/>
        <v>0</v>
      </c>
      <c r="P56" s="391">
        <f t="shared" si="8"/>
        <v>1</v>
      </c>
    </row>
    <row r="57" spans="1:16">
      <c r="A57" s="48">
        <v>48</v>
      </c>
      <c r="B57" s="7"/>
      <c r="C57" s="7"/>
      <c r="D57" s="7"/>
      <c r="E57" s="229"/>
      <c r="F57" s="228"/>
      <c r="G57" s="228"/>
      <c r="H57" s="228"/>
      <c r="I57" s="19" t="str">
        <f t="shared" si="1"/>
        <v/>
      </c>
      <c r="J57" s="19" t="str">
        <f t="shared" si="2"/>
        <v/>
      </c>
      <c r="K57" s="69" t="str">
        <f t="shared" si="3"/>
        <v/>
      </c>
      <c r="L57" s="69" t="str">
        <f t="shared" si="4"/>
        <v/>
      </c>
      <c r="M57" s="417" t="str">
        <f t="shared" si="5"/>
        <v/>
      </c>
      <c r="N57" s="69" t="str">
        <f t="shared" si="6"/>
        <v/>
      </c>
      <c r="O57" s="390" t="b">
        <f t="shared" si="7"/>
        <v>0</v>
      </c>
      <c r="P57" s="391">
        <f t="shared" si="8"/>
        <v>1</v>
      </c>
    </row>
    <row r="58" spans="1:16">
      <c r="A58" s="48">
        <v>49</v>
      </c>
      <c r="B58" s="7"/>
      <c r="C58" s="7"/>
      <c r="D58" s="7"/>
      <c r="E58" s="229"/>
      <c r="F58" s="228"/>
      <c r="G58" s="228"/>
      <c r="H58" s="228"/>
      <c r="I58" s="19" t="str">
        <f t="shared" si="1"/>
        <v/>
      </c>
      <c r="J58" s="19" t="str">
        <f t="shared" si="2"/>
        <v/>
      </c>
      <c r="K58" s="69" t="str">
        <f t="shared" si="3"/>
        <v/>
      </c>
      <c r="L58" s="69" t="str">
        <f t="shared" si="4"/>
        <v/>
      </c>
      <c r="M58" s="417" t="str">
        <f t="shared" si="5"/>
        <v/>
      </c>
      <c r="N58" s="69" t="str">
        <f t="shared" si="6"/>
        <v/>
      </c>
      <c r="O58" s="390" t="b">
        <f t="shared" si="7"/>
        <v>0</v>
      </c>
      <c r="P58" s="391">
        <f t="shared" si="8"/>
        <v>1</v>
      </c>
    </row>
    <row r="59" spans="1:16">
      <c r="A59" s="48">
        <v>50</v>
      </c>
      <c r="B59" s="7"/>
      <c r="C59" s="7"/>
      <c r="D59" s="7"/>
      <c r="E59" s="229"/>
      <c r="F59" s="228"/>
      <c r="G59" s="228"/>
      <c r="H59" s="228"/>
      <c r="I59" s="19" t="str">
        <f t="shared" si="1"/>
        <v/>
      </c>
      <c r="J59" s="19" t="str">
        <f t="shared" si="2"/>
        <v/>
      </c>
      <c r="K59" s="69" t="str">
        <f t="shared" si="3"/>
        <v/>
      </c>
      <c r="L59" s="69" t="str">
        <f t="shared" si="4"/>
        <v/>
      </c>
      <c r="M59" s="417" t="str">
        <f t="shared" si="5"/>
        <v/>
      </c>
      <c r="N59" s="69" t="str">
        <f t="shared" si="6"/>
        <v/>
      </c>
      <c r="O59" s="390" t="b">
        <f t="shared" si="7"/>
        <v>0</v>
      </c>
      <c r="P59" s="391">
        <f t="shared" si="8"/>
        <v>1</v>
      </c>
    </row>
    <row r="60" spans="1:16">
      <c r="A60" s="48">
        <v>51</v>
      </c>
      <c r="B60" s="7"/>
      <c r="C60" s="7"/>
      <c r="D60" s="7"/>
      <c r="E60" s="229"/>
      <c r="F60" s="228"/>
      <c r="G60" s="228"/>
      <c r="H60" s="228"/>
      <c r="I60" s="19" t="str">
        <f t="shared" si="1"/>
        <v/>
      </c>
      <c r="J60" s="19" t="str">
        <f t="shared" si="2"/>
        <v/>
      </c>
      <c r="K60" s="69" t="str">
        <f t="shared" si="3"/>
        <v/>
      </c>
      <c r="L60" s="69" t="str">
        <f t="shared" si="4"/>
        <v/>
      </c>
      <c r="M60" s="417" t="str">
        <f t="shared" si="5"/>
        <v/>
      </c>
      <c r="N60" s="69" t="str">
        <f t="shared" si="6"/>
        <v/>
      </c>
      <c r="O60" s="390" t="b">
        <f t="shared" si="7"/>
        <v>0</v>
      </c>
      <c r="P60" s="391">
        <f t="shared" si="8"/>
        <v>1</v>
      </c>
    </row>
    <row r="61" spans="1:16">
      <c r="A61" s="48">
        <v>52</v>
      </c>
      <c r="B61" s="7"/>
      <c r="C61" s="7"/>
      <c r="D61" s="7"/>
      <c r="E61" s="229"/>
      <c r="F61" s="228"/>
      <c r="G61" s="228"/>
      <c r="H61" s="228"/>
      <c r="I61" s="19" t="str">
        <f t="shared" si="1"/>
        <v/>
      </c>
      <c r="J61" s="19" t="str">
        <f t="shared" si="2"/>
        <v/>
      </c>
      <c r="K61" s="69" t="str">
        <f t="shared" si="3"/>
        <v/>
      </c>
      <c r="L61" s="69" t="str">
        <f t="shared" si="4"/>
        <v/>
      </c>
      <c r="M61" s="417" t="str">
        <f t="shared" si="5"/>
        <v/>
      </c>
      <c r="N61" s="69" t="str">
        <f t="shared" si="6"/>
        <v/>
      </c>
      <c r="O61" s="390" t="b">
        <f t="shared" si="7"/>
        <v>0</v>
      </c>
      <c r="P61" s="391">
        <f t="shared" si="8"/>
        <v>1</v>
      </c>
    </row>
    <row r="62" spans="1:16">
      <c r="A62" s="48">
        <v>53</v>
      </c>
      <c r="B62" s="7"/>
      <c r="C62" s="7"/>
      <c r="D62" s="7"/>
      <c r="E62" s="229"/>
      <c r="F62" s="228"/>
      <c r="G62" s="228"/>
      <c r="H62" s="228"/>
      <c r="I62" s="19" t="str">
        <f t="shared" si="1"/>
        <v/>
      </c>
      <c r="J62" s="19" t="str">
        <f t="shared" si="2"/>
        <v/>
      </c>
      <c r="K62" s="69" t="str">
        <f t="shared" si="3"/>
        <v/>
      </c>
      <c r="L62" s="69" t="str">
        <f t="shared" si="4"/>
        <v/>
      </c>
      <c r="M62" s="417" t="str">
        <f t="shared" si="5"/>
        <v/>
      </c>
      <c r="N62" s="69" t="str">
        <f t="shared" si="6"/>
        <v/>
      </c>
      <c r="O62" s="390" t="b">
        <f t="shared" si="7"/>
        <v>0</v>
      </c>
      <c r="P62" s="391">
        <f t="shared" si="8"/>
        <v>1</v>
      </c>
    </row>
    <row r="63" spans="1:16">
      <c r="A63" s="48">
        <v>54</v>
      </c>
      <c r="B63" s="7"/>
      <c r="C63" s="7"/>
      <c r="D63" s="7"/>
      <c r="E63" s="229"/>
      <c r="F63" s="228"/>
      <c r="G63" s="228"/>
      <c r="H63" s="228"/>
      <c r="I63" s="19" t="str">
        <f t="shared" si="1"/>
        <v/>
      </c>
      <c r="J63" s="19" t="str">
        <f t="shared" si="2"/>
        <v/>
      </c>
      <c r="K63" s="69" t="str">
        <f t="shared" si="3"/>
        <v/>
      </c>
      <c r="L63" s="69" t="str">
        <f t="shared" si="4"/>
        <v/>
      </c>
      <c r="M63" s="417" t="str">
        <f t="shared" si="5"/>
        <v/>
      </c>
      <c r="N63" s="69" t="str">
        <f t="shared" si="6"/>
        <v/>
      </c>
      <c r="O63" s="390" t="b">
        <f t="shared" si="7"/>
        <v>0</v>
      </c>
      <c r="P63" s="391">
        <f t="shared" si="8"/>
        <v>1</v>
      </c>
    </row>
    <row r="64" spans="1:16">
      <c r="A64" s="48">
        <v>55</v>
      </c>
      <c r="B64" s="7"/>
      <c r="C64" s="7"/>
      <c r="D64" s="7"/>
      <c r="E64" s="229"/>
      <c r="F64" s="228"/>
      <c r="G64" s="228"/>
      <c r="H64" s="228"/>
      <c r="I64" s="19" t="str">
        <f t="shared" si="1"/>
        <v/>
      </c>
      <c r="J64" s="19" t="str">
        <f t="shared" si="2"/>
        <v/>
      </c>
      <c r="K64" s="69" t="str">
        <f t="shared" si="3"/>
        <v/>
      </c>
      <c r="L64" s="69" t="str">
        <f t="shared" si="4"/>
        <v/>
      </c>
      <c r="M64" s="417" t="str">
        <f t="shared" si="5"/>
        <v/>
      </c>
      <c r="N64" s="69" t="str">
        <f t="shared" si="6"/>
        <v/>
      </c>
      <c r="O64" s="390" t="b">
        <f t="shared" si="7"/>
        <v>0</v>
      </c>
      <c r="P64" s="391">
        <f t="shared" si="8"/>
        <v>1</v>
      </c>
    </row>
    <row r="65" spans="1:16">
      <c r="A65" s="48">
        <v>56</v>
      </c>
      <c r="B65" s="7"/>
      <c r="C65" s="7"/>
      <c r="D65" s="7"/>
      <c r="E65" s="229"/>
      <c r="F65" s="228"/>
      <c r="G65" s="228"/>
      <c r="H65" s="228"/>
      <c r="I65" s="19" t="str">
        <f t="shared" si="1"/>
        <v/>
      </c>
      <c r="J65" s="19" t="str">
        <f t="shared" si="2"/>
        <v/>
      </c>
      <c r="K65" s="69" t="str">
        <f t="shared" si="3"/>
        <v/>
      </c>
      <c r="L65" s="69" t="str">
        <f t="shared" si="4"/>
        <v/>
      </c>
      <c r="M65" s="417" t="str">
        <f t="shared" si="5"/>
        <v/>
      </c>
      <c r="N65" s="69" t="str">
        <f t="shared" si="6"/>
        <v/>
      </c>
      <c r="O65" s="390" t="b">
        <f t="shared" si="7"/>
        <v>0</v>
      </c>
      <c r="P65" s="391">
        <f t="shared" si="8"/>
        <v>1</v>
      </c>
    </row>
    <row r="66" spans="1:16">
      <c r="A66" s="48">
        <v>57</v>
      </c>
      <c r="B66" s="7"/>
      <c r="C66" s="7"/>
      <c r="D66" s="7"/>
      <c r="E66" s="229"/>
      <c r="F66" s="228"/>
      <c r="G66" s="228"/>
      <c r="H66" s="228"/>
      <c r="I66" s="19" t="str">
        <f t="shared" si="1"/>
        <v/>
      </c>
      <c r="J66" s="19" t="str">
        <f t="shared" si="2"/>
        <v/>
      </c>
      <c r="K66" s="69" t="str">
        <f t="shared" si="3"/>
        <v/>
      </c>
      <c r="L66" s="69" t="str">
        <f t="shared" si="4"/>
        <v/>
      </c>
      <c r="M66" s="417" t="str">
        <f t="shared" si="5"/>
        <v/>
      </c>
      <c r="N66" s="69" t="str">
        <f t="shared" si="6"/>
        <v/>
      </c>
      <c r="O66" s="390" t="b">
        <f t="shared" si="7"/>
        <v>0</v>
      </c>
      <c r="P66" s="391">
        <f t="shared" si="8"/>
        <v>1</v>
      </c>
    </row>
    <row r="67" spans="1:16">
      <c r="A67" s="48">
        <v>58</v>
      </c>
      <c r="B67" s="7"/>
      <c r="C67" s="7"/>
      <c r="D67" s="7"/>
      <c r="E67" s="229"/>
      <c r="F67" s="228"/>
      <c r="G67" s="228"/>
      <c r="H67" s="228"/>
      <c r="I67" s="19" t="str">
        <f t="shared" si="1"/>
        <v/>
      </c>
      <c r="J67" s="19" t="str">
        <f t="shared" si="2"/>
        <v/>
      </c>
      <c r="K67" s="69" t="str">
        <f t="shared" si="3"/>
        <v/>
      </c>
      <c r="L67" s="69" t="str">
        <f t="shared" si="4"/>
        <v/>
      </c>
      <c r="M67" s="417" t="str">
        <f t="shared" si="5"/>
        <v/>
      </c>
      <c r="N67" s="69" t="str">
        <f t="shared" si="6"/>
        <v/>
      </c>
      <c r="O67" s="390" t="b">
        <f t="shared" si="7"/>
        <v>0</v>
      </c>
      <c r="P67" s="391">
        <f t="shared" si="8"/>
        <v>1</v>
      </c>
    </row>
    <row r="68" spans="1:16">
      <c r="A68" s="48">
        <v>59</v>
      </c>
      <c r="B68" s="7"/>
      <c r="C68" s="7"/>
      <c r="D68" s="7"/>
      <c r="E68" s="229"/>
      <c r="F68" s="228"/>
      <c r="G68" s="228"/>
      <c r="H68" s="228"/>
      <c r="I68" s="19" t="str">
        <f t="shared" si="1"/>
        <v/>
      </c>
      <c r="J68" s="19" t="str">
        <f t="shared" si="2"/>
        <v/>
      </c>
      <c r="K68" s="69" t="str">
        <f t="shared" si="3"/>
        <v/>
      </c>
      <c r="L68" s="69" t="str">
        <f t="shared" si="4"/>
        <v/>
      </c>
      <c r="M68" s="417" t="str">
        <f t="shared" si="5"/>
        <v/>
      </c>
      <c r="N68" s="69" t="str">
        <f t="shared" si="6"/>
        <v/>
      </c>
      <c r="O68" s="390" t="b">
        <f t="shared" si="7"/>
        <v>0</v>
      </c>
      <c r="P68" s="391">
        <f t="shared" si="8"/>
        <v>1</v>
      </c>
    </row>
    <row r="69" spans="1:16">
      <c r="A69" s="48">
        <v>60</v>
      </c>
      <c r="B69" s="7"/>
      <c r="C69" s="7"/>
      <c r="D69" s="7"/>
      <c r="E69" s="229"/>
      <c r="F69" s="228"/>
      <c r="G69" s="228"/>
      <c r="H69" s="228"/>
      <c r="I69" s="19" t="str">
        <f t="shared" si="1"/>
        <v/>
      </c>
      <c r="J69" s="19" t="str">
        <f t="shared" si="2"/>
        <v/>
      </c>
      <c r="K69" s="69" t="str">
        <f t="shared" si="3"/>
        <v/>
      </c>
      <c r="L69" s="69" t="str">
        <f t="shared" si="4"/>
        <v/>
      </c>
      <c r="M69" s="417" t="str">
        <f t="shared" si="5"/>
        <v/>
      </c>
      <c r="N69" s="69" t="str">
        <f t="shared" si="6"/>
        <v/>
      </c>
      <c r="O69" s="390" t="b">
        <f t="shared" si="7"/>
        <v>0</v>
      </c>
      <c r="P69" s="391">
        <f t="shared" si="8"/>
        <v>1</v>
      </c>
    </row>
    <row r="70" spans="1:16">
      <c r="A70" s="48">
        <v>61</v>
      </c>
      <c r="B70" s="7"/>
      <c r="C70" s="7"/>
      <c r="D70" s="7"/>
      <c r="E70" s="229"/>
      <c r="F70" s="228"/>
      <c r="G70" s="228"/>
      <c r="H70" s="228"/>
      <c r="I70" s="19" t="str">
        <f t="shared" si="1"/>
        <v/>
      </c>
      <c r="J70" s="19" t="str">
        <f t="shared" si="2"/>
        <v/>
      </c>
      <c r="K70" s="69" t="str">
        <f t="shared" si="3"/>
        <v/>
      </c>
      <c r="L70" s="69" t="str">
        <f t="shared" si="4"/>
        <v/>
      </c>
      <c r="M70" s="417" t="str">
        <f t="shared" si="5"/>
        <v/>
      </c>
      <c r="N70" s="69" t="str">
        <f t="shared" si="6"/>
        <v/>
      </c>
      <c r="O70" s="390" t="b">
        <f t="shared" si="7"/>
        <v>0</v>
      </c>
      <c r="P70" s="391">
        <f t="shared" si="8"/>
        <v>1</v>
      </c>
    </row>
    <row r="71" spans="1:16">
      <c r="A71" s="48">
        <v>62</v>
      </c>
      <c r="B71" s="7"/>
      <c r="C71" s="7"/>
      <c r="D71" s="7"/>
      <c r="E71" s="229"/>
      <c r="F71" s="228"/>
      <c r="G71" s="228"/>
      <c r="H71" s="228"/>
      <c r="I71" s="19" t="str">
        <f t="shared" si="1"/>
        <v/>
      </c>
      <c r="J71" s="19" t="str">
        <f t="shared" si="2"/>
        <v/>
      </c>
      <c r="K71" s="69" t="str">
        <f t="shared" si="3"/>
        <v/>
      </c>
      <c r="L71" s="69" t="str">
        <f t="shared" si="4"/>
        <v/>
      </c>
      <c r="M71" s="417" t="str">
        <f t="shared" si="5"/>
        <v/>
      </c>
      <c r="N71" s="69" t="str">
        <f t="shared" si="6"/>
        <v/>
      </c>
      <c r="O71" s="390" t="b">
        <f t="shared" si="7"/>
        <v>0</v>
      </c>
      <c r="P71" s="391">
        <f t="shared" si="8"/>
        <v>1</v>
      </c>
    </row>
    <row r="72" spans="1:16">
      <c r="A72" s="48">
        <v>63</v>
      </c>
      <c r="B72" s="7"/>
      <c r="C72" s="7"/>
      <c r="D72" s="7"/>
      <c r="E72" s="229"/>
      <c r="F72" s="228"/>
      <c r="G72" s="228"/>
      <c r="H72" s="228"/>
      <c r="I72" s="19" t="str">
        <f t="shared" si="1"/>
        <v/>
      </c>
      <c r="J72" s="19" t="str">
        <f t="shared" si="2"/>
        <v/>
      </c>
      <c r="K72" s="69" t="str">
        <f t="shared" si="3"/>
        <v/>
      </c>
      <c r="L72" s="69" t="str">
        <f t="shared" si="4"/>
        <v/>
      </c>
      <c r="M72" s="417" t="str">
        <f t="shared" si="5"/>
        <v/>
      </c>
      <c r="N72" s="69" t="str">
        <f t="shared" si="6"/>
        <v/>
      </c>
      <c r="O72" s="390" t="b">
        <f t="shared" si="7"/>
        <v>0</v>
      </c>
      <c r="P72" s="391">
        <f t="shared" si="8"/>
        <v>1</v>
      </c>
    </row>
    <row r="73" spans="1:16">
      <c r="A73" s="48">
        <v>64</v>
      </c>
      <c r="B73" s="7"/>
      <c r="C73" s="7"/>
      <c r="D73" s="7"/>
      <c r="E73" s="229"/>
      <c r="F73" s="228"/>
      <c r="G73" s="228"/>
      <c r="H73" s="228"/>
      <c r="I73" s="19" t="str">
        <f t="shared" si="1"/>
        <v/>
      </c>
      <c r="J73" s="19" t="str">
        <f t="shared" si="2"/>
        <v/>
      </c>
      <c r="K73" s="69" t="str">
        <f t="shared" si="3"/>
        <v/>
      </c>
      <c r="L73" s="69" t="str">
        <f t="shared" si="4"/>
        <v/>
      </c>
      <c r="M73" s="417" t="str">
        <f t="shared" si="5"/>
        <v/>
      </c>
      <c r="N73" s="69" t="str">
        <f t="shared" si="6"/>
        <v/>
      </c>
      <c r="O73" s="390" t="b">
        <f t="shared" si="7"/>
        <v>0</v>
      </c>
      <c r="P73" s="391">
        <f t="shared" si="8"/>
        <v>1</v>
      </c>
    </row>
    <row r="74" spans="1:16">
      <c r="A74" s="48">
        <v>65</v>
      </c>
      <c r="B74" s="7"/>
      <c r="C74" s="7"/>
      <c r="D74" s="7"/>
      <c r="E74" s="229"/>
      <c r="F74" s="228"/>
      <c r="G74" s="228"/>
      <c r="H74" s="228"/>
      <c r="I74" s="19" t="str">
        <f t="shared" ref="I74:I137" si="9">IF(OR($B74="",$C74="",$D74="",$E74="",$F74&lt;an_initial,$F74&gt;an_final,$O74=FALSE),"",IF($H74="",CS23b*$G74/P74,CS23b*$H74))</f>
        <v/>
      </c>
      <c r="J74" s="19" t="str">
        <f t="shared" ref="J74:J137" si="10">IF(OR($B74="",$C74="",$D74="",$E74="",$F74="",$F74&gt;an_final,$O74=FALSE),"",IF($H74="",CS_STR_A*$G74/P74,CS_STR_A*$H74))</f>
        <v/>
      </c>
      <c r="K74" s="69" t="str">
        <f t="shared" ref="K74:K108" si="11">IF(OR($B74="",$C74="",$D74="",$E74="",$F74="",$F74&gt;an_final,$O74=FALSE),"",IF($F74&gt;=an_initial,1,""))</f>
        <v/>
      </c>
      <c r="L74" s="69" t="str">
        <f t="shared" ref="L74:L108" si="12">IF(OR($B74="",$C74="",$D74="",$E74="",$F74="",$F74&gt;an_final,$O74=FALSE),"",1)</f>
        <v/>
      </c>
      <c r="M74" s="417" t="str">
        <f t="shared" ref="M74:M108" si="13">IF(OR($B74="",$C74="",$D74="",$E74="",$F74="",$F74&gt;an_final,$O74=FALSE),"",IF($H74="",$G74/P74,$H74))</f>
        <v/>
      </c>
      <c r="N74" s="69" t="str">
        <f t="shared" ref="N74:N108" si="14">IF(OR($B74="",$C74="",$D74="",$E74="",$F74="",$F74&lt;an_initial,$F74&gt;an_final,$O74=FALSE),"",IF($H74="",$G74/P74,$H74))</f>
        <v/>
      </c>
      <c r="O74" s="390" t="b">
        <f t="shared" ref="O74:O108" si="15">IF(nume_candidat="",FALSE,ISNUMBER(SEARCH(nume_candidat,$B74)))</f>
        <v>0</v>
      </c>
      <c r="P74" s="391">
        <f t="shared" ref="P74:P108" si="16">LEN(B74)-LEN(SUBSTITUTE(B74,",",""))+1</f>
        <v>1</v>
      </c>
    </row>
    <row r="75" spans="1:16">
      <c r="A75" s="48">
        <v>66</v>
      </c>
      <c r="B75" s="7"/>
      <c r="C75" s="7"/>
      <c r="D75" s="7"/>
      <c r="E75" s="229"/>
      <c r="F75" s="228"/>
      <c r="G75" s="228"/>
      <c r="H75" s="228"/>
      <c r="I75" s="19" t="str">
        <f t="shared" si="9"/>
        <v/>
      </c>
      <c r="J75" s="19" t="str">
        <f t="shared" si="10"/>
        <v/>
      </c>
      <c r="K75" s="69" t="str">
        <f t="shared" si="11"/>
        <v/>
      </c>
      <c r="L75" s="69" t="str">
        <f t="shared" si="12"/>
        <v/>
      </c>
      <c r="M75" s="417" t="str">
        <f t="shared" si="13"/>
        <v/>
      </c>
      <c r="N75" s="69" t="str">
        <f t="shared" si="14"/>
        <v/>
      </c>
      <c r="O75" s="390" t="b">
        <f t="shared" si="15"/>
        <v>0</v>
      </c>
      <c r="P75" s="391">
        <f t="shared" si="16"/>
        <v>1</v>
      </c>
    </row>
    <row r="76" spans="1:16">
      <c r="A76" s="48">
        <v>67</v>
      </c>
      <c r="B76" s="7"/>
      <c r="C76" s="7"/>
      <c r="D76" s="7"/>
      <c r="E76" s="229"/>
      <c r="F76" s="228"/>
      <c r="G76" s="228"/>
      <c r="H76" s="228"/>
      <c r="I76" s="19" t="str">
        <f t="shared" si="9"/>
        <v/>
      </c>
      <c r="J76" s="19" t="str">
        <f t="shared" si="10"/>
        <v/>
      </c>
      <c r="K76" s="69" t="str">
        <f t="shared" si="11"/>
        <v/>
      </c>
      <c r="L76" s="69" t="str">
        <f t="shared" si="12"/>
        <v/>
      </c>
      <c r="M76" s="417" t="str">
        <f t="shared" si="13"/>
        <v/>
      </c>
      <c r="N76" s="69" t="str">
        <f t="shared" si="14"/>
        <v/>
      </c>
      <c r="O76" s="390" t="b">
        <f t="shared" si="15"/>
        <v>0</v>
      </c>
      <c r="P76" s="391">
        <f t="shared" si="16"/>
        <v>1</v>
      </c>
    </row>
    <row r="77" spans="1:16">
      <c r="A77" s="48">
        <v>68</v>
      </c>
      <c r="B77" s="7"/>
      <c r="C77" s="7"/>
      <c r="D77" s="7"/>
      <c r="E77" s="229"/>
      <c r="F77" s="228"/>
      <c r="G77" s="228"/>
      <c r="H77" s="228"/>
      <c r="I77" s="19" t="str">
        <f t="shared" si="9"/>
        <v/>
      </c>
      <c r="J77" s="19" t="str">
        <f t="shared" si="10"/>
        <v/>
      </c>
      <c r="K77" s="69" t="str">
        <f t="shared" si="11"/>
        <v/>
      </c>
      <c r="L77" s="69" t="str">
        <f t="shared" si="12"/>
        <v/>
      </c>
      <c r="M77" s="417" t="str">
        <f t="shared" si="13"/>
        <v/>
      </c>
      <c r="N77" s="69" t="str">
        <f t="shared" si="14"/>
        <v/>
      </c>
      <c r="O77" s="390" t="b">
        <f t="shared" si="15"/>
        <v>0</v>
      </c>
      <c r="P77" s="391">
        <f t="shared" si="16"/>
        <v>1</v>
      </c>
    </row>
    <row r="78" spans="1:16">
      <c r="A78" s="48">
        <v>69</v>
      </c>
      <c r="B78" s="7"/>
      <c r="C78" s="7"/>
      <c r="D78" s="7"/>
      <c r="E78" s="229"/>
      <c r="F78" s="228"/>
      <c r="G78" s="228"/>
      <c r="H78" s="228"/>
      <c r="I78" s="19" t="str">
        <f t="shared" si="9"/>
        <v/>
      </c>
      <c r="J78" s="19" t="str">
        <f t="shared" si="10"/>
        <v/>
      </c>
      <c r="K78" s="69" t="str">
        <f t="shared" si="11"/>
        <v/>
      </c>
      <c r="L78" s="69" t="str">
        <f t="shared" si="12"/>
        <v/>
      </c>
      <c r="M78" s="417" t="str">
        <f t="shared" si="13"/>
        <v/>
      </c>
      <c r="N78" s="69" t="str">
        <f t="shared" si="14"/>
        <v/>
      </c>
      <c r="O78" s="390" t="b">
        <f t="shared" si="15"/>
        <v>0</v>
      </c>
      <c r="P78" s="391">
        <f t="shared" si="16"/>
        <v>1</v>
      </c>
    </row>
    <row r="79" spans="1:16">
      <c r="A79" s="48">
        <v>70</v>
      </c>
      <c r="B79" s="7"/>
      <c r="C79" s="7"/>
      <c r="D79" s="7"/>
      <c r="E79" s="229"/>
      <c r="F79" s="228"/>
      <c r="G79" s="228"/>
      <c r="H79" s="228"/>
      <c r="I79" s="19" t="str">
        <f t="shared" si="9"/>
        <v/>
      </c>
      <c r="J79" s="19" t="str">
        <f t="shared" si="10"/>
        <v/>
      </c>
      <c r="K79" s="69" t="str">
        <f t="shared" si="11"/>
        <v/>
      </c>
      <c r="L79" s="69" t="str">
        <f t="shared" si="12"/>
        <v/>
      </c>
      <c r="M79" s="417" t="str">
        <f t="shared" si="13"/>
        <v/>
      </c>
      <c r="N79" s="69" t="str">
        <f t="shared" si="14"/>
        <v/>
      </c>
      <c r="O79" s="390" t="b">
        <f t="shared" si="15"/>
        <v>0</v>
      </c>
      <c r="P79" s="391">
        <f t="shared" si="16"/>
        <v>1</v>
      </c>
    </row>
    <row r="80" spans="1:16">
      <c r="A80" s="48">
        <v>71</v>
      </c>
      <c r="B80" s="7"/>
      <c r="C80" s="7"/>
      <c r="D80" s="7"/>
      <c r="E80" s="229"/>
      <c r="F80" s="228"/>
      <c r="G80" s="228"/>
      <c r="H80" s="228"/>
      <c r="I80" s="19" t="str">
        <f t="shared" si="9"/>
        <v/>
      </c>
      <c r="J80" s="19" t="str">
        <f t="shared" si="10"/>
        <v/>
      </c>
      <c r="K80" s="69" t="str">
        <f t="shared" si="11"/>
        <v/>
      </c>
      <c r="L80" s="69" t="str">
        <f t="shared" si="12"/>
        <v/>
      </c>
      <c r="M80" s="417" t="str">
        <f t="shared" si="13"/>
        <v/>
      </c>
      <c r="N80" s="69" t="str">
        <f t="shared" si="14"/>
        <v/>
      </c>
      <c r="O80" s="390" t="b">
        <f t="shared" si="15"/>
        <v>0</v>
      </c>
      <c r="P80" s="391">
        <f t="shared" si="16"/>
        <v>1</v>
      </c>
    </row>
    <row r="81" spans="1:16">
      <c r="A81" s="48">
        <v>72</v>
      </c>
      <c r="B81" s="7"/>
      <c r="C81" s="7"/>
      <c r="D81" s="7"/>
      <c r="E81" s="229"/>
      <c r="F81" s="228"/>
      <c r="G81" s="228"/>
      <c r="H81" s="228"/>
      <c r="I81" s="19" t="str">
        <f t="shared" si="9"/>
        <v/>
      </c>
      <c r="J81" s="19" t="str">
        <f t="shared" si="10"/>
        <v/>
      </c>
      <c r="K81" s="69" t="str">
        <f t="shared" si="11"/>
        <v/>
      </c>
      <c r="L81" s="69" t="str">
        <f t="shared" si="12"/>
        <v/>
      </c>
      <c r="M81" s="417" t="str">
        <f t="shared" si="13"/>
        <v/>
      </c>
      <c r="N81" s="69" t="str">
        <f t="shared" si="14"/>
        <v/>
      </c>
      <c r="O81" s="390" t="b">
        <f t="shared" si="15"/>
        <v>0</v>
      </c>
      <c r="P81" s="391">
        <f t="shared" si="16"/>
        <v>1</v>
      </c>
    </row>
    <row r="82" spans="1:16">
      <c r="A82" s="48">
        <v>73</v>
      </c>
      <c r="B82" s="7"/>
      <c r="C82" s="7"/>
      <c r="D82" s="7"/>
      <c r="E82" s="229"/>
      <c r="F82" s="228"/>
      <c r="G82" s="228"/>
      <c r="H82" s="228"/>
      <c r="I82" s="19" t="str">
        <f t="shared" si="9"/>
        <v/>
      </c>
      <c r="J82" s="19" t="str">
        <f t="shared" si="10"/>
        <v/>
      </c>
      <c r="K82" s="69" t="str">
        <f t="shared" si="11"/>
        <v/>
      </c>
      <c r="L82" s="69" t="str">
        <f t="shared" si="12"/>
        <v/>
      </c>
      <c r="M82" s="417" t="str">
        <f t="shared" si="13"/>
        <v/>
      </c>
      <c r="N82" s="69" t="str">
        <f t="shared" si="14"/>
        <v/>
      </c>
      <c r="O82" s="390" t="b">
        <f t="shared" si="15"/>
        <v>0</v>
      </c>
      <c r="P82" s="391">
        <f t="shared" si="16"/>
        <v>1</v>
      </c>
    </row>
    <row r="83" spans="1:16">
      <c r="A83" s="48">
        <v>74</v>
      </c>
      <c r="B83" s="7"/>
      <c r="C83" s="7"/>
      <c r="D83" s="7"/>
      <c r="E83" s="229"/>
      <c r="F83" s="228"/>
      <c r="G83" s="228"/>
      <c r="H83" s="228"/>
      <c r="I83" s="19" t="str">
        <f t="shared" si="9"/>
        <v/>
      </c>
      <c r="J83" s="19" t="str">
        <f t="shared" si="10"/>
        <v/>
      </c>
      <c r="K83" s="69" t="str">
        <f t="shared" si="11"/>
        <v/>
      </c>
      <c r="L83" s="69" t="str">
        <f t="shared" si="12"/>
        <v/>
      </c>
      <c r="M83" s="417" t="str">
        <f t="shared" si="13"/>
        <v/>
      </c>
      <c r="N83" s="69" t="str">
        <f t="shared" si="14"/>
        <v/>
      </c>
      <c r="O83" s="390" t="b">
        <f t="shared" si="15"/>
        <v>0</v>
      </c>
      <c r="P83" s="391">
        <f t="shared" si="16"/>
        <v>1</v>
      </c>
    </row>
    <row r="84" spans="1:16">
      <c r="A84" s="48">
        <v>75</v>
      </c>
      <c r="B84" s="7"/>
      <c r="C84" s="7"/>
      <c r="D84" s="7"/>
      <c r="E84" s="229"/>
      <c r="F84" s="228"/>
      <c r="G84" s="228"/>
      <c r="H84" s="228"/>
      <c r="I84" s="19" t="str">
        <f t="shared" si="9"/>
        <v/>
      </c>
      <c r="J84" s="19" t="str">
        <f t="shared" si="10"/>
        <v/>
      </c>
      <c r="K84" s="69" t="str">
        <f t="shared" si="11"/>
        <v/>
      </c>
      <c r="L84" s="69" t="str">
        <f t="shared" si="12"/>
        <v/>
      </c>
      <c r="M84" s="417" t="str">
        <f t="shared" si="13"/>
        <v/>
      </c>
      <c r="N84" s="69" t="str">
        <f t="shared" si="14"/>
        <v/>
      </c>
      <c r="O84" s="390" t="b">
        <f t="shared" si="15"/>
        <v>0</v>
      </c>
      <c r="P84" s="391">
        <f t="shared" si="16"/>
        <v>1</v>
      </c>
    </row>
    <row r="85" spans="1:16">
      <c r="A85" s="48">
        <v>76</v>
      </c>
      <c r="B85" s="7"/>
      <c r="C85" s="7"/>
      <c r="D85" s="7"/>
      <c r="E85" s="229"/>
      <c r="F85" s="228"/>
      <c r="G85" s="228"/>
      <c r="H85" s="228"/>
      <c r="I85" s="19" t="str">
        <f t="shared" si="9"/>
        <v/>
      </c>
      <c r="J85" s="19" t="str">
        <f t="shared" si="10"/>
        <v/>
      </c>
      <c r="K85" s="69" t="str">
        <f t="shared" si="11"/>
        <v/>
      </c>
      <c r="L85" s="69" t="str">
        <f t="shared" si="12"/>
        <v/>
      </c>
      <c r="M85" s="417" t="str">
        <f t="shared" si="13"/>
        <v/>
      </c>
      <c r="N85" s="69" t="str">
        <f t="shared" si="14"/>
        <v/>
      </c>
      <c r="O85" s="390" t="b">
        <f t="shared" si="15"/>
        <v>0</v>
      </c>
      <c r="P85" s="391">
        <f t="shared" si="16"/>
        <v>1</v>
      </c>
    </row>
    <row r="86" spans="1:16">
      <c r="A86" s="48">
        <v>77</v>
      </c>
      <c r="B86" s="7"/>
      <c r="C86" s="7"/>
      <c r="D86" s="7"/>
      <c r="E86" s="229"/>
      <c r="F86" s="228"/>
      <c r="G86" s="228"/>
      <c r="H86" s="228"/>
      <c r="I86" s="19" t="str">
        <f t="shared" si="9"/>
        <v/>
      </c>
      <c r="J86" s="19" t="str">
        <f t="shared" si="10"/>
        <v/>
      </c>
      <c r="K86" s="69" t="str">
        <f t="shared" si="11"/>
        <v/>
      </c>
      <c r="L86" s="69" t="str">
        <f t="shared" si="12"/>
        <v/>
      </c>
      <c r="M86" s="417" t="str">
        <f t="shared" si="13"/>
        <v/>
      </c>
      <c r="N86" s="69" t="str">
        <f t="shared" si="14"/>
        <v/>
      </c>
      <c r="O86" s="390" t="b">
        <f t="shared" si="15"/>
        <v>0</v>
      </c>
      <c r="P86" s="391">
        <f t="shared" si="16"/>
        <v>1</v>
      </c>
    </row>
    <row r="87" spans="1:16">
      <c r="A87" s="48">
        <v>78</v>
      </c>
      <c r="B87" s="7"/>
      <c r="C87" s="7"/>
      <c r="D87" s="7"/>
      <c r="E87" s="229"/>
      <c r="F87" s="228"/>
      <c r="G87" s="228"/>
      <c r="H87" s="228"/>
      <c r="I87" s="19" t="str">
        <f t="shared" si="9"/>
        <v/>
      </c>
      <c r="J87" s="19" t="str">
        <f t="shared" si="10"/>
        <v/>
      </c>
      <c r="K87" s="69" t="str">
        <f t="shared" si="11"/>
        <v/>
      </c>
      <c r="L87" s="69" t="str">
        <f t="shared" si="12"/>
        <v/>
      </c>
      <c r="M87" s="417" t="str">
        <f t="shared" si="13"/>
        <v/>
      </c>
      <c r="N87" s="69" t="str">
        <f t="shared" si="14"/>
        <v/>
      </c>
      <c r="O87" s="390" t="b">
        <f t="shared" si="15"/>
        <v>0</v>
      </c>
      <c r="P87" s="391">
        <f t="shared" si="16"/>
        <v>1</v>
      </c>
    </row>
    <row r="88" spans="1:16">
      <c r="A88" s="48">
        <v>79</v>
      </c>
      <c r="B88" s="7"/>
      <c r="C88" s="7"/>
      <c r="D88" s="7"/>
      <c r="E88" s="229"/>
      <c r="F88" s="228"/>
      <c r="G88" s="228"/>
      <c r="H88" s="228"/>
      <c r="I88" s="19" t="str">
        <f t="shared" si="9"/>
        <v/>
      </c>
      <c r="J88" s="19" t="str">
        <f t="shared" si="10"/>
        <v/>
      </c>
      <c r="K88" s="69" t="str">
        <f t="shared" si="11"/>
        <v/>
      </c>
      <c r="L88" s="69" t="str">
        <f t="shared" si="12"/>
        <v/>
      </c>
      <c r="M88" s="417" t="str">
        <f t="shared" si="13"/>
        <v/>
      </c>
      <c r="N88" s="69" t="str">
        <f t="shared" si="14"/>
        <v/>
      </c>
      <c r="O88" s="390" t="b">
        <f t="shared" si="15"/>
        <v>0</v>
      </c>
      <c r="P88" s="391">
        <f t="shared" si="16"/>
        <v>1</v>
      </c>
    </row>
    <row r="89" spans="1:16">
      <c r="A89" s="48">
        <v>80</v>
      </c>
      <c r="B89" s="7"/>
      <c r="C89" s="7"/>
      <c r="D89" s="7"/>
      <c r="E89" s="229"/>
      <c r="F89" s="228"/>
      <c r="G89" s="228"/>
      <c r="H89" s="228"/>
      <c r="I89" s="19" t="str">
        <f t="shared" si="9"/>
        <v/>
      </c>
      <c r="J89" s="19" t="str">
        <f t="shared" si="10"/>
        <v/>
      </c>
      <c r="K89" s="69" t="str">
        <f t="shared" si="11"/>
        <v/>
      </c>
      <c r="L89" s="69" t="str">
        <f t="shared" si="12"/>
        <v/>
      </c>
      <c r="M89" s="417" t="str">
        <f t="shared" si="13"/>
        <v/>
      </c>
      <c r="N89" s="69" t="str">
        <f t="shared" si="14"/>
        <v/>
      </c>
      <c r="O89" s="390" t="b">
        <f t="shared" si="15"/>
        <v>0</v>
      </c>
      <c r="P89" s="391">
        <f t="shared" si="16"/>
        <v>1</v>
      </c>
    </row>
    <row r="90" spans="1:16">
      <c r="A90" s="48">
        <v>81</v>
      </c>
      <c r="B90" s="7"/>
      <c r="C90" s="7"/>
      <c r="D90" s="7"/>
      <c r="E90" s="229"/>
      <c r="F90" s="228"/>
      <c r="G90" s="228"/>
      <c r="H90" s="228"/>
      <c r="I90" s="19" t="str">
        <f t="shared" si="9"/>
        <v/>
      </c>
      <c r="J90" s="19" t="str">
        <f t="shared" si="10"/>
        <v/>
      </c>
      <c r="K90" s="69" t="str">
        <f t="shared" si="11"/>
        <v/>
      </c>
      <c r="L90" s="69" t="str">
        <f t="shared" si="12"/>
        <v/>
      </c>
      <c r="M90" s="417" t="str">
        <f t="shared" si="13"/>
        <v/>
      </c>
      <c r="N90" s="69" t="str">
        <f t="shared" si="14"/>
        <v/>
      </c>
      <c r="O90" s="390" t="b">
        <f t="shared" si="15"/>
        <v>0</v>
      </c>
      <c r="P90" s="391">
        <f t="shared" si="16"/>
        <v>1</v>
      </c>
    </row>
    <row r="91" spans="1:16">
      <c r="A91" s="48">
        <v>82</v>
      </c>
      <c r="B91" s="7"/>
      <c r="C91" s="7"/>
      <c r="D91" s="7"/>
      <c r="E91" s="229"/>
      <c r="F91" s="228"/>
      <c r="G91" s="228"/>
      <c r="H91" s="228"/>
      <c r="I91" s="19" t="str">
        <f t="shared" si="9"/>
        <v/>
      </c>
      <c r="J91" s="19" t="str">
        <f t="shared" si="10"/>
        <v/>
      </c>
      <c r="K91" s="69" t="str">
        <f t="shared" si="11"/>
        <v/>
      </c>
      <c r="L91" s="69" t="str">
        <f t="shared" si="12"/>
        <v/>
      </c>
      <c r="M91" s="417" t="str">
        <f t="shared" si="13"/>
        <v/>
      </c>
      <c r="N91" s="69" t="str">
        <f t="shared" si="14"/>
        <v/>
      </c>
      <c r="O91" s="390" t="b">
        <f t="shared" si="15"/>
        <v>0</v>
      </c>
      <c r="P91" s="391">
        <f t="shared" si="16"/>
        <v>1</v>
      </c>
    </row>
    <row r="92" spans="1:16">
      <c r="A92" s="48">
        <v>83</v>
      </c>
      <c r="B92" s="7"/>
      <c r="C92" s="7"/>
      <c r="D92" s="7"/>
      <c r="E92" s="229"/>
      <c r="F92" s="228"/>
      <c r="G92" s="228"/>
      <c r="H92" s="228"/>
      <c r="I92" s="19" t="str">
        <f t="shared" si="9"/>
        <v/>
      </c>
      <c r="J92" s="19" t="str">
        <f t="shared" si="10"/>
        <v/>
      </c>
      <c r="K92" s="69" t="str">
        <f t="shared" si="11"/>
        <v/>
      </c>
      <c r="L92" s="69" t="str">
        <f t="shared" si="12"/>
        <v/>
      </c>
      <c r="M92" s="417" t="str">
        <f t="shared" si="13"/>
        <v/>
      </c>
      <c r="N92" s="69" t="str">
        <f t="shared" si="14"/>
        <v/>
      </c>
      <c r="O92" s="390" t="b">
        <f t="shared" si="15"/>
        <v>0</v>
      </c>
      <c r="P92" s="391">
        <f t="shared" si="16"/>
        <v>1</v>
      </c>
    </row>
    <row r="93" spans="1:16">
      <c r="A93" s="48">
        <v>84</v>
      </c>
      <c r="B93" s="7"/>
      <c r="C93" s="7"/>
      <c r="D93" s="7"/>
      <c r="E93" s="229"/>
      <c r="F93" s="228"/>
      <c r="G93" s="228"/>
      <c r="H93" s="228"/>
      <c r="I93" s="19" t="str">
        <f t="shared" si="9"/>
        <v/>
      </c>
      <c r="J93" s="19" t="str">
        <f t="shared" si="10"/>
        <v/>
      </c>
      <c r="K93" s="69" t="str">
        <f t="shared" si="11"/>
        <v/>
      </c>
      <c r="L93" s="69" t="str">
        <f t="shared" si="12"/>
        <v/>
      </c>
      <c r="M93" s="417" t="str">
        <f t="shared" si="13"/>
        <v/>
      </c>
      <c r="N93" s="69" t="str">
        <f t="shared" si="14"/>
        <v/>
      </c>
      <c r="O93" s="390" t="b">
        <f t="shared" si="15"/>
        <v>0</v>
      </c>
      <c r="P93" s="391">
        <f t="shared" si="16"/>
        <v>1</v>
      </c>
    </row>
    <row r="94" spans="1:16">
      <c r="A94" s="48">
        <v>85</v>
      </c>
      <c r="B94" s="7"/>
      <c r="C94" s="7"/>
      <c r="D94" s="7"/>
      <c r="E94" s="229"/>
      <c r="F94" s="228"/>
      <c r="G94" s="228"/>
      <c r="H94" s="228"/>
      <c r="I94" s="19" t="str">
        <f t="shared" si="9"/>
        <v/>
      </c>
      <c r="J94" s="19" t="str">
        <f t="shared" si="10"/>
        <v/>
      </c>
      <c r="K94" s="69" t="str">
        <f t="shared" si="11"/>
        <v/>
      </c>
      <c r="L94" s="69" t="str">
        <f t="shared" si="12"/>
        <v/>
      </c>
      <c r="M94" s="417" t="str">
        <f t="shared" si="13"/>
        <v/>
      </c>
      <c r="N94" s="69" t="str">
        <f t="shared" si="14"/>
        <v/>
      </c>
      <c r="O94" s="390" t="b">
        <f t="shared" si="15"/>
        <v>0</v>
      </c>
      <c r="P94" s="391">
        <f t="shared" si="16"/>
        <v>1</v>
      </c>
    </row>
    <row r="95" spans="1:16">
      <c r="A95" s="48">
        <v>86</v>
      </c>
      <c r="B95" s="7"/>
      <c r="C95" s="7"/>
      <c r="D95" s="7"/>
      <c r="E95" s="229"/>
      <c r="F95" s="228"/>
      <c r="G95" s="228"/>
      <c r="H95" s="228"/>
      <c r="I95" s="19" t="str">
        <f t="shared" si="9"/>
        <v/>
      </c>
      <c r="J95" s="19" t="str">
        <f t="shared" si="10"/>
        <v/>
      </c>
      <c r="K95" s="69" t="str">
        <f t="shared" si="11"/>
        <v/>
      </c>
      <c r="L95" s="69" t="str">
        <f t="shared" si="12"/>
        <v/>
      </c>
      <c r="M95" s="417" t="str">
        <f t="shared" si="13"/>
        <v/>
      </c>
      <c r="N95" s="69" t="str">
        <f t="shared" si="14"/>
        <v/>
      </c>
      <c r="O95" s="390" t="b">
        <f t="shared" si="15"/>
        <v>0</v>
      </c>
      <c r="P95" s="391">
        <f t="shared" si="16"/>
        <v>1</v>
      </c>
    </row>
    <row r="96" spans="1:16">
      <c r="A96" s="48">
        <v>87</v>
      </c>
      <c r="B96" s="7"/>
      <c r="C96" s="7"/>
      <c r="D96" s="7"/>
      <c r="E96" s="229"/>
      <c r="F96" s="228"/>
      <c r="G96" s="228"/>
      <c r="H96" s="228"/>
      <c r="I96" s="19" t="str">
        <f t="shared" si="9"/>
        <v/>
      </c>
      <c r="J96" s="19" t="str">
        <f t="shared" si="10"/>
        <v/>
      </c>
      <c r="K96" s="69" t="str">
        <f t="shared" si="11"/>
        <v/>
      </c>
      <c r="L96" s="69" t="str">
        <f t="shared" si="12"/>
        <v/>
      </c>
      <c r="M96" s="417" t="str">
        <f t="shared" si="13"/>
        <v/>
      </c>
      <c r="N96" s="69" t="str">
        <f t="shared" si="14"/>
        <v/>
      </c>
      <c r="O96" s="390" t="b">
        <f t="shared" si="15"/>
        <v>0</v>
      </c>
      <c r="P96" s="391">
        <f t="shared" si="16"/>
        <v>1</v>
      </c>
    </row>
    <row r="97" spans="1:16">
      <c r="A97" s="48">
        <v>88</v>
      </c>
      <c r="B97" s="7"/>
      <c r="C97" s="7"/>
      <c r="D97" s="7"/>
      <c r="E97" s="229"/>
      <c r="F97" s="228"/>
      <c r="G97" s="228"/>
      <c r="H97" s="228"/>
      <c r="I97" s="19" t="str">
        <f t="shared" si="9"/>
        <v/>
      </c>
      <c r="J97" s="19" t="str">
        <f t="shared" si="10"/>
        <v/>
      </c>
      <c r="K97" s="69" t="str">
        <f t="shared" si="11"/>
        <v/>
      </c>
      <c r="L97" s="69" t="str">
        <f t="shared" si="12"/>
        <v/>
      </c>
      <c r="M97" s="417" t="str">
        <f t="shared" si="13"/>
        <v/>
      </c>
      <c r="N97" s="69" t="str">
        <f t="shared" si="14"/>
        <v/>
      </c>
      <c r="O97" s="390" t="b">
        <f t="shared" si="15"/>
        <v>0</v>
      </c>
      <c r="P97" s="391">
        <f t="shared" si="16"/>
        <v>1</v>
      </c>
    </row>
    <row r="98" spans="1:16">
      <c r="A98" s="48">
        <v>89</v>
      </c>
      <c r="B98" s="7"/>
      <c r="C98" s="7"/>
      <c r="D98" s="7"/>
      <c r="E98" s="229"/>
      <c r="F98" s="228"/>
      <c r="G98" s="228"/>
      <c r="H98" s="228"/>
      <c r="I98" s="19" t="str">
        <f t="shared" si="9"/>
        <v/>
      </c>
      <c r="J98" s="19" t="str">
        <f t="shared" si="10"/>
        <v/>
      </c>
      <c r="K98" s="69" t="str">
        <f t="shared" si="11"/>
        <v/>
      </c>
      <c r="L98" s="69" t="str">
        <f t="shared" si="12"/>
        <v/>
      </c>
      <c r="M98" s="417" t="str">
        <f t="shared" si="13"/>
        <v/>
      </c>
      <c r="N98" s="69" t="str">
        <f t="shared" si="14"/>
        <v/>
      </c>
      <c r="O98" s="390" t="b">
        <f t="shared" si="15"/>
        <v>0</v>
      </c>
      <c r="P98" s="391">
        <f t="shared" si="16"/>
        <v>1</v>
      </c>
    </row>
    <row r="99" spans="1:16">
      <c r="A99" s="48">
        <v>90</v>
      </c>
      <c r="B99" s="7"/>
      <c r="C99" s="7"/>
      <c r="D99" s="7"/>
      <c r="E99" s="229"/>
      <c r="F99" s="228"/>
      <c r="G99" s="228"/>
      <c r="H99" s="228"/>
      <c r="I99" s="19" t="str">
        <f t="shared" si="9"/>
        <v/>
      </c>
      <c r="J99" s="19" t="str">
        <f t="shared" si="10"/>
        <v/>
      </c>
      <c r="K99" s="69" t="str">
        <f t="shared" si="11"/>
        <v/>
      </c>
      <c r="L99" s="69" t="str">
        <f t="shared" si="12"/>
        <v/>
      </c>
      <c r="M99" s="417" t="str">
        <f t="shared" si="13"/>
        <v/>
      </c>
      <c r="N99" s="69" t="str">
        <f t="shared" si="14"/>
        <v/>
      </c>
      <c r="O99" s="390" t="b">
        <f t="shared" si="15"/>
        <v>0</v>
      </c>
      <c r="P99" s="391">
        <f t="shared" si="16"/>
        <v>1</v>
      </c>
    </row>
    <row r="100" spans="1:16">
      <c r="A100" s="48">
        <v>91</v>
      </c>
      <c r="B100" s="7"/>
      <c r="C100" s="7"/>
      <c r="D100" s="7"/>
      <c r="E100" s="229"/>
      <c r="F100" s="228"/>
      <c r="G100" s="228"/>
      <c r="H100" s="228"/>
      <c r="I100" s="19" t="str">
        <f t="shared" si="9"/>
        <v/>
      </c>
      <c r="J100" s="19" t="str">
        <f t="shared" si="10"/>
        <v/>
      </c>
      <c r="K100" s="69" t="str">
        <f t="shared" si="11"/>
        <v/>
      </c>
      <c r="L100" s="69" t="str">
        <f t="shared" si="12"/>
        <v/>
      </c>
      <c r="M100" s="417" t="str">
        <f t="shared" si="13"/>
        <v/>
      </c>
      <c r="N100" s="69" t="str">
        <f t="shared" si="14"/>
        <v/>
      </c>
      <c r="O100" s="390" t="b">
        <f t="shared" si="15"/>
        <v>0</v>
      </c>
      <c r="P100" s="391">
        <f t="shared" si="16"/>
        <v>1</v>
      </c>
    </row>
    <row r="101" spans="1:16">
      <c r="A101" s="48">
        <v>92</v>
      </c>
      <c r="B101" s="7"/>
      <c r="C101" s="7"/>
      <c r="D101" s="7"/>
      <c r="E101" s="229"/>
      <c r="F101" s="228"/>
      <c r="G101" s="228"/>
      <c r="H101" s="228"/>
      <c r="I101" s="19" t="str">
        <f t="shared" si="9"/>
        <v/>
      </c>
      <c r="J101" s="19" t="str">
        <f t="shared" si="10"/>
        <v/>
      </c>
      <c r="K101" s="69" t="str">
        <f t="shared" si="11"/>
        <v/>
      </c>
      <c r="L101" s="69" t="str">
        <f t="shared" si="12"/>
        <v/>
      </c>
      <c r="M101" s="417" t="str">
        <f t="shared" si="13"/>
        <v/>
      </c>
      <c r="N101" s="69" t="str">
        <f t="shared" si="14"/>
        <v/>
      </c>
      <c r="O101" s="390" t="b">
        <f t="shared" si="15"/>
        <v>0</v>
      </c>
      <c r="P101" s="391">
        <f t="shared" si="16"/>
        <v>1</v>
      </c>
    </row>
    <row r="102" spans="1:16">
      <c r="A102" s="48">
        <v>93</v>
      </c>
      <c r="B102" s="7"/>
      <c r="C102" s="7"/>
      <c r="D102" s="7"/>
      <c r="E102" s="229"/>
      <c r="F102" s="228"/>
      <c r="G102" s="228"/>
      <c r="H102" s="228"/>
      <c r="I102" s="19" t="str">
        <f t="shared" si="9"/>
        <v/>
      </c>
      <c r="J102" s="19" t="str">
        <f t="shared" si="10"/>
        <v/>
      </c>
      <c r="K102" s="69" t="str">
        <f t="shared" si="11"/>
        <v/>
      </c>
      <c r="L102" s="69" t="str">
        <f t="shared" si="12"/>
        <v/>
      </c>
      <c r="M102" s="417" t="str">
        <f t="shared" si="13"/>
        <v/>
      </c>
      <c r="N102" s="69" t="str">
        <f t="shared" si="14"/>
        <v/>
      </c>
      <c r="O102" s="390" t="b">
        <f t="shared" si="15"/>
        <v>0</v>
      </c>
      <c r="P102" s="391">
        <f t="shared" si="16"/>
        <v>1</v>
      </c>
    </row>
    <row r="103" spans="1:16">
      <c r="A103" s="48">
        <v>94</v>
      </c>
      <c r="B103" s="7"/>
      <c r="C103" s="7"/>
      <c r="D103" s="7"/>
      <c r="E103" s="229"/>
      <c r="F103" s="228"/>
      <c r="G103" s="228"/>
      <c r="H103" s="228"/>
      <c r="I103" s="19" t="str">
        <f t="shared" si="9"/>
        <v/>
      </c>
      <c r="J103" s="19" t="str">
        <f t="shared" si="10"/>
        <v/>
      </c>
      <c r="K103" s="69" t="str">
        <f t="shared" si="11"/>
        <v/>
      </c>
      <c r="L103" s="69" t="str">
        <f t="shared" si="12"/>
        <v/>
      </c>
      <c r="M103" s="417" t="str">
        <f t="shared" si="13"/>
        <v/>
      </c>
      <c r="N103" s="69" t="str">
        <f t="shared" si="14"/>
        <v/>
      </c>
      <c r="O103" s="390" t="b">
        <f t="shared" si="15"/>
        <v>0</v>
      </c>
      <c r="P103" s="391">
        <f t="shared" si="16"/>
        <v>1</v>
      </c>
    </row>
    <row r="104" spans="1:16">
      <c r="A104" s="48">
        <v>95</v>
      </c>
      <c r="B104" s="7"/>
      <c r="C104" s="7"/>
      <c r="D104" s="7"/>
      <c r="E104" s="229"/>
      <c r="F104" s="228"/>
      <c r="G104" s="228"/>
      <c r="H104" s="228"/>
      <c r="I104" s="19" t="str">
        <f t="shared" si="9"/>
        <v/>
      </c>
      <c r="J104" s="19" t="str">
        <f t="shared" si="10"/>
        <v/>
      </c>
      <c r="K104" s="69" t="str">
        <f t="shared" si="11"/>
        <v/>
      </c>
      <c r="L104" s="69" t="str">
        <f t="shared" si="12"/>
        <v/>
      </c>
      <c r="M104" s="417" t="str">
        <f t="shared" si="13"/>
        <v/>
      </c>
      <c r="N104" s="69" t="str">
        <f t="shared" si="14"/>
        <v/>
      </c>
      <c r="O104" s="390" t="b">
        <f t="shared" si="15"/>
        <v>0</v>
      </c>
      <c r="P104" s="391">
        <f t="shared" si="16"/>
        <v>1</v>
      </c>
    </row>
    <row r="105" spans="1:16">
      <c r="A105" s="48">
        <v>96</v>
      </c>
      <c r="B105" s="7"/>
      <c r="C105" s="7"/>
      <c r="D105" s="7"/>
      <c r="E105" s="229"/>
      <c r="F105" s="228"/>
      <c r="G105" s="228"/>
      <c r="H105" s="228"/>
      <c r="I105" s="19" t="str">
        <f t="shared" si="9"/>
        <v/>
      </c>
      <c r="J105" s="19" t="str">
        <f t="shared" si="10"/>
        <v/>
      </c>
      <c r="K105" s="69" t="str">
        <f t="shared" si="11"/>
        <v/>
      </c>
      <c r="L105" s="69" t="str">
        <f t="shared" si="12"/>
        <v/>
      </c>
      <c r="M105" s="417" t="str">
        <f t="shared" si="13"/>
        <v/>
      </c>
      <c r="N105" s="69" t="str">
        <f t="shared" si="14"/>
        <v/>
      </c>
      <c r="O105" s="390" t="b">
        <f t="shared" si="15"/>
        <v>0</v>
      </c>
      <c r="P105" s="391">
        <f t="shared" si="16"/>
        <v>1</v>
      </c>
    </row>
    <row r="106" spans="1:16">
      <c r="A106" s="48">
        <v>97</v>
      </c>
      <c r="B106" s="7"/>
      <c r="C106" s="7"/>
      <c r="D106" s="7"/>
      <c r="E106" s="229"/>
      <c r="F106" s="228"/>
      <c r="G106" s="228"/>
      <c r="H106" s="228"/>
      <c r="I106" s="19" t="str">
        <f t="shared" si="9"/>
        <v/>
      </c>
      <c r="J106" s="19" t="str">
        <f t="shared" si="10"/>
        <v/>
      </c>
      <c r="K106" s="69" t="str">
        <f t="shared" si="11"/>
        <v/>
      </c>
      <c r="L106" s="69" t="str">
        <f t="shared" si="12"/>
        <v/>
      </c>
      <c r="M106" s="417" t="str">
        <f t="shared" si="13"/>
        <v/>
      </c>
      <c r="N106" s="69" t="str">
        <f t="shared" si="14"/>
        <v/>
      </c>
      <c r="O106" s="390" t="b">
        <f t="shared" si="15"/>
        <v>0</v>
      </c>
      <c r="P106" s="391">
        <f t="shared" si="16"/>
        <v>1</v>
      </c>
    </row>
    <row r="107" spans="1:16">
      <c r="A107" s="48">
        <v>98</v>
      </c>
      <c r="B107" s="7"/>
      <c r="C107" s="7"/>
      <c r="D107" s="7"/>
      <c r="E107" s="229"/>
      <c r="F107" s="228"/>
      <c r="G107" s="228"/>
      <c r="H107" s="228"/>
      <c r="I107" s="19" t="str">
        <f t="shared" si="9"/>
        <v/>
      </c>
      <c r="J107" s="19" t="str">
        <f t="shared" si="10"/>
        <v/>
      </c>
      <c r="K107" s="69" t="str">
        <f t="shared" si="11"/>
        <v/>
      </c>
      <c r="L107" s="69" t="str">
        <f t="shared" si="12"/>
        <v/>
      </c>
      <c r="M107" s="417" t="str">
        <f t="shared" si="13"/>
        <v/>
      </c>
      <c r="N107" s="69" t="str">
        <f t="shared" si="14"/>
        <v/>
      </c>
      <c r="O107" s="390" t="b">
        <f t="shared" si="15"/>
        <v>0</v>
      </c>
      <c r="P107" s="391">
        <f t="shared" si="16"/>
        <v>1</v>
      </c>
    </row>
    <row r="108" spans="1:16">
      <c r="A108" s="154">
        <v>99</v>
      </c>
      <c r="B108" s="7"/>
      <c r="C108" s="7"/>
      <c r="D108" s="7"/>
      <c r="E108" s="229"/>
      <c r="F108" s="228"/>
      <c r="G108" s="228"/>
      <c r="H108" s="228"/>
      <c r="I108" s="19" t="str">
        <f t="shared" si="9"/>
        <v/>
      </c>
      <c r="J108" s="19" t="str">
        <f t="shared" si="10"/>
        <v/>
      </c>
      <c r="K108" s="416" t="str">
        <f t="shared" si="11"/>
        <v/>
      </c>
      <c r="L108" s="69" t="str">
        <f t="shared" si="12"/>
        <v/>
      </c>
      <c r="M108" s="417" t="str">
        <f t="shared" si="13"/>
        <v/>
      </c>
      <c r="N108" s="69" t="str">
        <f t="shared" si="14"/>
        <v/>
      </c>
      <c r="O108" s="390" t="b">
        <f t="shared" si="15"/>
        <v>0</v>
      </c>
      <c r="P108" s="391">
        <f t="shared" si="16"/>
        <v>1</v>
      </c>
    </row>
    <row r="109" spans="1:16">
      <c r="A109" s="154">
        <v>100</v>
      </c>
      <c r="B109" s="155"/>
      <c r="C109" s="155"/>
      <c r="D109" s="155"/>
      <c r="E109" s="156"/>
      <c r="F109" s="157"/>
      <c r="G109" s="155"/>
      <c r="H109" s="156"/>
      <c r="I109" s="19" t="str">
        <f t="shared" si="9"/>
        <v/>
      </c>
      <c r="J109" s="19" t="str">
        <f t="shared" si="10"/>
        <v/>
      </c>
    </row>
    <row r="110" spans="1:16">
      <c r="A110" s="154">
        <v>101</v>
      </c>
      <c r="B110" s="155"/>
      <c r="C110" s="155"/>
      <c r="D110" s="155"/>
      <c r="E110" s="156"/>
      <c r="F110" s="157"/>
      <c r="G110" s="155"/>
      <c r="H110" s="156"/>
      <c r="I110" s="19" t="str">
        <f t="shared" si="9"/>
        <v/>
      </c>
      <c r="J110" s="19" t="str">
        <f t="shared" si="10"/>
        <v/>
      </c>
    </row>
    <row r="111" spans="1:16">
      <c r="A111" s="154">
        <v>102</v>
      </c>
      <c r="B111" s="155"/>
      <c r="C111" s="155"/>
      <c r="D111" s="155"/>
      <c r="E111" s="156"/>
      <c r="F111" s="157"/>
      <c r="G111" s="155"/>
      <c r="H111" s="156"/>
      <c r="I111" s="19" t="str">
        <f t="shared" si="9"/>
        <v/>
      </c>
      <c r="J111" s="19" t="str">
        <f t="shared" si="10"/>
        <v/>
      </c>
    </row>
    <row r="112" spans="1:16">
      <c r="A112" s="154">
        <v>103</v>
      </c>
      <c r="B112" s="155"/>
      <c r="C112" s="155"/>
      <c r="D112" s="155"/>
      <c r="E112" s="156"/>
      <c r="F112" s="157"/>
      <c r="G112" s="155"/>
      <c r="H112" s="156"/>
      <c r="I112" s="19" t="str">
        <f t="shared" si="9"/>
        <v/>
      </c>
      <c r="J112" s="19" t="str">
        <f t="shared" si="10"/>
        <v/>
      </c>
    </row>
    <row r="113" spans="1:10">
      <c r="A113" s="154">
        <v>104</v>
      </c>
      <c r="B113" s="155"/>
      <c r="C113" s="155"/>
      <c r="D113" s="155"/>
      <c r="E113" s="156"/>
      <c r="F113" s="157"/>
      <c r="G113" s="155"/>
      <c r="H113" s="156"/>
      <c r="I113" s="19" t="str">
        <f t="shared" si="9"/>
        <v/>
      </c>
      <c r="J113" s="19" t="str">
        <f t="shared" si="10"/>
        <v/>
      </c>
    </row>
    <row r="114" spans="1:10">
      <c r="A114" s="154">
        <v>105</v>
      </c>
      <c r="B114" s="155"/>
      <c r="C114" s="155"/>
      <c r="D114" s="155"/>
      <c r="E114" s="156"/>
      <c r="F114" s="157"/>
      <c r="G114" s="155"/>
      <c r="H114" s="156"/>
      <c r="I114" s="19" t="str">
        <f t="shared" si="9"/>
        <v/>
      </c>
      <c r="J114" s="19" t="str">
        <f t="shared" si="10"/>
        <v/>
      </c>
    </row>
    <row r="115" spans="1:10">
      <c r="A115" s="154">
        <v>106</v>
      </c>
      <c r="B115" s="155"/>
      <c r="C115" s="155"/>
      <c r="D115" s="155"/>
      <c r="E115" s="156"/>
      <c r="F115" s="157"/>
      <c r="G115" s="155"/>
      <c r="H115" s="156"/>
      <c r="I115" s="19" t="str">
        <f t="shared" si="9"/>
        <v/>
      </c>
      <c r="J115" s="19" t="str">
        <f t="shared" si="10"/>
        <v/>
      </c>
    </row>
    <row r="116" spans="1:10">
      <c r="A116" s="154">
        <v>107</v>
      </c>
      <c r="B116" s="155"/>
      <c r="C116" s="155"/>
      <c r="D116" s="155"/>
      <c r="E116" s="156"/>
      <c r="F116" s="157"/>
      <c r="G116" s="155"/>
      <c r="H116" s="156"/>
      <c r="I116" s="19" t="str">
        <f t="shared" si="9"/>
        <v/>
      </c>
      <c r="J116" s="19" t="str">
        <f t="shared" si="10"/>
        <v/>
      </c>
    </row>
    <row r="117" spans="1:10">
      <c r="A117" s="154">
        <v>108</v>
      </c>
      <c r="B117" s="155"/>
      <c r="C117" s="155"/>
      <c r="D117" s="155"/>
      <c r="E117" s="156"/>
      <c r="F117" s="157"/>
      <c r="G117" s="155"/>
      <c r="H117" s="156"/>
      <c r="I117" s="19" t="str">
        <f t="shared" si="9"/>
        <v/>
      </c>
      <c r="J117" s="19" t="str">
        <f t="shared" si="10"/>
        <v/>
      </c>
    </row>
    <row r="118" spans="1:10">
      <c r="A118" s="154">
        <v>109</v>
      </c>
      <c r="B118" s="155"/>
      <c r="C118" s="155"/>
      <c r="D118" s="155"/>
      <c r="E118" s="156"/>
      <c r="F118" s="157"/>
      <c r="G118" s="155"/>
      <c r="H118" s="156"/>
      <c r="I118" s="19" t="str">
        <f t="shared" si="9"/>
        <v/>
      </c>
      <c r="J118" s="19" t="str">
        <f t="shared" si="10"/>
        <v/>
      </c>
    </row>
    <row r="119" spans="1:10">
      <c r="A119" s="154">
        <v>110</v>
      </c>
      <c r="B119" s="155"/>
      <c r="C119" s="155"/>
      <c r="D119" s="155"/>
      <c r="E119" s="156"/>
      <c r="F119" s="157"/>
      <c r="G119" s="155"/>
      <c r="H119" s="156"/>
      <c r="I119" s="19" t="str">
        <f t="shared" si="9"/>
        <v/>
      </c>
      <c r="J119" s="19" t="str">
        <f t="shared" si="10"/>
        <v/>
      </c>
    </row>
    <row r="120" spans="1:10">
      <c r="A120" s="154">
        <v>111</v>
      </c>
      <c r="B120" s="155"/>
      <c r="C120" s="155"/>
      <c r="D120" s="155"/>
      <c r="E120" s="156"/>
      <c r="F120" s="157"/>
      <c r="G120" s="155"/>
      <c r="H120" s="156"/>
      <c r="I120" s="19" t="str">
        <f t="shared" si="9"/>
        <v/>
      </c>
      <c r="J120" s="19" t="str">
        <f t="shared" si="10"/>
        <v/>
      </c>
    </row>
    <row r="121" spans="1:10">
      <c r="A121" s="154">
        <v>112</v>
      </c>
      <c r="B121" s="155"/>
      <c r="C121" s="155"/>
      <c r="D121" s="155"/>
      <c r="E121" s="156"/>
      <c r="F121" s="157"/>
      <c r="G121" s="155"/>
      <c r="H121" s="156"/>
      <c r="I121" s="19" t="str">
        <f t="shared" si="9"/>
        <v/>
      </c>
      <c r="J121" s="19" t="str">
        <f t="shared" si="10"/>
        <v/>
      </c>
    </row>
    <row r="122" spans="1:10">
      <c r="A122" s="154">
        <v>113</v>
      </c>
      <c r="B122" s="155"/>
      <c r="C122" s="155"/>
      <c r="D122" s="155"/>
      <c r="E122" s="156"/>
      <c r="F122" s="157"/>
      <c r="G122" s="155"/>
      <c r="H122" s="156"/>
      <c r="I122" s="19" t="str">
        <f t="shared" si="9"/>
        <v/>
      </c>
      <c r="J122" s="19" t="str">
        <f t="shared" si="10"/>
        <v/>
      </c>
    </row>
    <row r="123" spans="1:10">
      <c r="A123" s="154">
        <v>114</v>
      </c>
      <c r="B123" s="155"/>
      <c r="C123" s="155"/>
      <c r="D123" s="155"/>
      <c r="E123" s="156"/>
      <c r="F123" s="157"/>
      <c r="G123" s="155"/>
      <c r="H123" s="156"/>
      <c r="I123" s="19" t="str">
        <f t="shared" si="9"/>
        <v/>
      </c>
      <c r="J123" s="19" t="str">
        <f t="shared" si="10"/>
        <v/>
      </c>
    </row>
    <row r="124" spans="1:10">
      <c r="A124" s="154">
        <v>115</v>
      </c>
      <c r="B124" s="155"/>
      <c r="C124" s="155"/>
      <c r="D124" s="155"/>
      <c r="E124" s="156"/>
      <c r="F124" s="157"/>
      <c r="G124" s="155"/>
      <c r="H124" s="156"/>
      <c r="I124" s="19" t="str">
        <f t="shared" si="9"/>
        <v/>
      </c>
      <c r="J124" s="19" t="str">
        <f t="shared" si="10"/>
        <v/>
      </c>
    </row>
    <row r="125" spans="1:10">
      <c r="A125" s="154">
        <v>116</v>
      </c>
      <c r="B125" s="155"/>
      <c r="C125" s="155"/>
      <c r="D125" s="155"/>
      <c r="E125" s="156"/>
      <c r="F125" s="157"/>
      <c r="G125" s="155"/>
      <c r="H125" s="156"/>
      <c r="I125" s="19" t="str">
        <f t="shared" si="9"/>
        <v/>
      </c>
      <c r="J125" s="19" t="str">
        <f t="shared" si="10"/>
        <v/>
      </c>
    </row>
    <row r="126" spans="1:10">
      <c r="A126" s="154">
        <v>117</v>
      </c>
      <c r="B126" s="155"/>
      <c r="C126" s="155"/>
      <c r="D126" s="155"/>
      <c r="E126" s="156"/>
      <c r="F126" s="157"/>
      <c r="G126" s="155"/>
      <c r="H126" s="156"/>
      <c r="I126" s="19" t="str">
        <f t="shared" si="9"/>
        <v/>
      </c>
      <c r="J126" s="19" t="str">
        <f t="shared" si="10"/>
        <v/>
      </c>
    </row>
    <row r="127" spans="1:10">
      <c r="A127" s="154">
        <v>118</v>
      </c>
      <c r="B127" s="155"/>
      <c r="C127" s="155"/>
      <c r="D127" s="155"/>
      <c r="E127" s="156"/>
      <c r="F127" s="157"/>
      <c r="G127" s="155"/>
      <c r="H127" s="156"/>
      <c r="I127" s="19" t="str">
        <f t="shared" si="9"/>
        <v/>
      </c>
      <c r="J127" s="19" t="str">
        <f t="shared" si="10"/>
        <v/>
      </c>
    </row>
    <row r="128" spans="1:10">
      <c r="A128" s="154">
        <v>119</v>
      </c>
      <c r="B128" s="155"/>
      <c r="C128" s="155"/>
      <c r="D128" s="155"/>
      <c r="E128" s="156"/>
      <c r="F128" s="157"/>
      <c r="G128" s="155"/>
      <c r="H128" s="156"/>
      <c r="I128" s="19" t="str">
        <f t="shared" si="9"/>
        <v/>
      </c>
      <c r="J128" s="19" t="str">
        <f t="shared" si="10"/>
        <v/>
      </c>
    </row>
    <row r="129" spans="1:10">
      <c r="A129" s="154">
        <v>120</v>
      </c>
      <c r="B129" s="155"/>
      <c r="C129" s="155"/>
      <c r="D129" s="155"/>
      <c r="E129" s="156"/>
      <c r="F129" s="157"/>
      <c r="G129" s="155"/>
      <c r="H129" s="156"/>
      <c r="I129" s="19" t="str">
        <f t="shared" si="9"/>
        <v/>
      </c>
      <c r="J129" s="19" t="str">
        <f t="shared" si="10"/>
        <v/>
      </c>
    </row>
    <row r="130" spans="1:10">
      <c r="A130" s="154">
        <v>121</v>
      </c>
      <c r="B130" s="155"/>
      <c r="C130" s="155"/>
      <c r="D130" s="155"/>
      <c r="E130" s="156"/>
      <c r="F130" s="157"/>
      <c r="G130" s="155"/>
      <c r="H130" s="156"/>
      <c r="I130" s="19" t="str">
        <f t="shared" si="9"/>
        <v/>
      </c>
      <c r="J130" s="19" t="str">
        <f t="shared" si="10"/>
        <v/>
      </c>
    </row>
    <row r="131" spans="1:10">
      <c r="A131" s="154">
        <v>122</v>
      </c>
      <c r="B131" s="155"/>
      <c r="C131" s="155"/>
      <c r="D131" s="155"/>
      <c r="E131" s="156"/>
      <c r="F131" s="157"/>
      <c r="G131" s="155"/>
      <c r="H131" s="156"/>
      <c r="I131" s="19" t="str">
        <f t="shared" si="9"/>
        <v/>
      </c>
      <c r="J131" s="19" t="str">
        <f t="shared" si="10"/>
        <v/>
      </c>
    </row>
    <row r="132" spans="1:10">
      <c r="A132" s="154">
        <v>123</v>
      </c>
      <c r="B132" s="155"/>
      <c r="C132" s="155"/>
      <c r="D132" s="155"/>
      <c r="E132" s="156"/>
      <c r="F132" s="157"/>
      <c r="G132" s="155"/>
      <c r="H132" s="156"/>
      <c r="I132" s="19" t="str">
        <f t="shared" si="9"/>
        <v/>
      </c>
      <c r="J132" s="19" t="str">
        <f t="shared" si="10"/>
        <v/>
      </c>
    </row>
    <row r="133" spans="1:10">
      <c r="A133" s="154">
        <v>124</v>
      </c>
      <c r="B133" s="155"/>
      <c r="C133" s="155"/>
      <c r="D133" s="155"/>
      <c r="E133" s="156"/>
      <c r="F133" s="157"/>
      <c r="G133" s="155"/>
      <c r="H133" s="156"/>
      <c r="I133" s="19" t="str">
        <f t="shared" si="9"/>
        <v/>
      </c>
      <c r="J133" s="19" t="str">
        <f t="shared" si="10"/>
        <v/>
      </c>
    </row>
    <row r="134" spans="1:10">
      <c r="A134" s="154">
        <v>125</v>
      </c>
      <c r="B134" s="155"/>
      <c r="C134" s="155"/>
      <c r="D134" s="155"/>
      <c r="E134" s="156"/>
      <c r="F134" s="157"/>
      <c r="G134" s="155"/>
      <c r="H134" s="156"/>
      <c r="I134" s="19" t="str">
        <f t="shared" si="9"/>
        <v/>
      </c>
      <c r="J134" s="19" t="str">
        <f t="shared" si="10"/>
        <v/>
      </c>
    </row>
    <row r="135" spans="1:10">
      <c r="A135" s="154">
        <v>126</v>
      </c>
      <c r="B135" s="155"/>
      <c r="C135" s="155"/>
      <c r="D135" s="155"/>
      <c r="E135" s="156"/>
      <c r="F135" s="157"/>
      <c r="G135" s="155"/>
      <c r="H135" s="156"/>
      <c r="I135" s="19" t="str">
        <f t="shared" si="9"/>
        <v/>
      </c>
      <c r="J135" s="19" t="str">
        <f t="shared" si="10"/>
        <v/>
      </c>
    </row>
    <row r="136" spans="1:10">
      <c r="A136" s="154">
        <v>127</v>
      </c>
      <c r="B136" s="155"/>
      <c r="C136" s="155"/>
      <c r="D136" s="155"/>
      <c r="E136" s="156"/>
      <c r="F136" s="157"/>
      <c r="G136" s="155"/>
      <c r="H136" s="156"/>
      <c r="I136" s="19" t="str">
        <f t="shared" si="9"/>
        <v/>
      </c>
      <c r="J136" s="19" t="str">
        <f t="shared" si="10"/>
        <v/>
      </c>
    </row>
    <row r="137" spans="1:10">
      <c r="A137" s="154">
        <v>128</v>
      </c>
      <c r="B137" s="155"/>
      <c r="C137" s="155"/>
      <c r="D137" s="155"/>
      <c r="E137" s="156"/>
      <c r="F137" s="157"/>
      <c r="G137" s="155"/>
      <c r="H137" s="156"/>
      <c r="I137" s="19" t="str">
        <f t="shared" si="9"/>
        <v/>
      </c>
      <c r="J137" s="19" t="str">
        <f t="shared" si="10"/>
        <v/>
      </c>
    </row>
    <row r="138" spans="1:10">
      <c r="A138" s="154">
        <v>129</v>
      </c>
      <c r="B138" s="155"/>
      <c r="C138" s="155"/>
      <c r="D138" s="155"/>
      <c r="E138" s="156"/>
      <c r="F138" s="157"/>
      <c r="G138" s="155"/>
      <c r="H138" s="156"/>
      <c r="I138" s="19" t="str">
        <f t="shared" ref="I138:I201" si="17">IF(OR($B138="",$C138="",$D138="",$E138="",$F138&lt;an_initial,$F138&gt;an_final,$O138=FALSE),"",IF($H138="",CS23b*$G138/P138,CS23b*$H138))</f>
        <v/>
      </c>
      <c r="J138" s="19" t="str">
        <f t="shared" ref="J138:J201" si="18">IF(OR($B138="",$C138="",$D138="",$E138="",$F138="",$F138&gt;an_final,$O138=FALSE),"",IF($H138="",CS_STR_A*$G138/P138,CS_STR_A*$H138))</f>
        <v/>
      </c>
    </row>
    <row r="139" spans="1:10">
      <c r="A139" s="154">
        <v>130</v>
      </c>
      <c r="B139" s="155"/>
      <c r="C139" s="155"/>
      <c r="D139" s="155"/>
      <c r="E139" s="156"/>
      <c r="F139" s="157"/>
      <c r="G139" s="155"/>
      <c r="H139" s="156"/>
      <c r="I139" s="19" t="str">
        <f t="shared" si="17"/>
        <v/>
      </c>
      <c r="J139" s="19" t="str">
        <f t="shared" si="18"/>
        <v/>
      </c>
    </row>
    <row r="140" spans="1:10">
      <c r="A140" s="154">
        <v>131</v>
      </c>
      <c r="B140" s="155"/>
      <c r="C140" s="155"/>
      <c r="D140" s="155"/>
      <c r="E140" s="156"/>
      <c r="F140" s="157"/>
      <c r="G140" s="155"/>
      <c r="H140" s="156"/>
      <c r="I140" s="19" t="str">
        <f t="shared" si="17"/>
        <v/>
      </c>
      <c r="J140" s="19" t="str">
        <f t="shared" si="18"/>
        <v/>
      </c>
    </row>
    <row r="141" spans="1:10">
      <c r="A141" s="154">
        <v>132</v>
      </c>
      <c r="B141" s="155"/>
      <c r="C141" s="155"/>
      <c r="D141" s="155"/>
      <c r="E141" s="156"/>
      <c r="F141" s="157"/>
      <c r="G141" s="155"/>
      <c r="H141" s="156"/>
      <c r="I141" s="19" t="str">
        <f t="shared" si="17"/>
        <v/>
      </c>
      <c r="J141" s="19" t="str">
        <f t="shared" si="18"/>
        <v/>
      </c>
    </row>
    <row r="142" spans="1:10">
      <c r="A142" s="154">
        <v>133</v>
      </c>
      <c r="B142" s="155"/>
      <c r="C142" s="155"/>
      <c r="D142" s="155"/>
      <c r="E142" s="156"/>
      <c r="F142" s="157"/>
      <c r="G142" s="155"/>
      <c r="H142" s="156"/>
      <c r="I142" s="19" t="str">
        <f t="shared" si="17"/>
        <v/>
      </c>
      <c r="J142" s="19" t="str">
        <f t="shared" si="18"/>
        <v/>
      </c>
    </row>
    <row r="143" spans="1:10">
      <c r="A143" s="154">
        <v>134</v>
      </c>
      <c r="B143" s="155"/>
      <c r="C143" s="155"/>
      <c r="D143" s="155"/>
      <c r="E143" s="156"/>
      <c r="F143" s="157"/>
      <c r="G143" s="155"/>
      <c r="H143" s="156"/>
      <c r="I143" s="19" t="str">
        <f t="shared" si="17"/>
        <v/>
      </c>
      <c r="J143" s="19" t="str">
        <f t="shared" si="18"/>
        <v/>
      </c>
    </row>
    <row r="144" spans="1:10">
      <c r="A144" s="154">
        <v>135</v>
      </c>
      <c r="B144" s="155"/>
      <c r="C144" s="155"/>
      <c r="D144" s="155"/>
      <c r="E144" s="156"/>
      <c r="F144" s="157"/>
      <c r="G144" s="155"/>
      <c r="H144" s="156"/>
      <c r="I144" s="19" t="str">
        <f t="shared" si="17"/>
        <v/>
      </c>
      <c r="J144" s="19" t="str">
        <f t="shared" si="18"/>
        <v/>
      </c>
    </row>
    <row r="145" spans="1:10">
      <c r="A145" s="154">
        <v>136</v>
      </c>
      <c r="B145" s="155"/>
      <c r="C145" s="155"/>
      <c r="D145" s="155"/>
      <c r="E145" s="156"/>
      <c r="F145" s="157"/>
      <c r="G145" s="155"/>
      <c r="H145" s="156"/>
      <c r="I145" s="19" t="str">
        <f t="shared" si="17"/>
        <v/>
      </c>
      <c r="J145" s="19" t="str">
        <f t="shared" si="18"/>
        <v/>
      </c>
    </row>
    <row r="146" spans="1:10">
      <c r="A146" s="154">
        <v>137</v>
      </c>
      <c r="B146" s="155"/>
      <c r="C146" s="155"/>
      <c r="D146" s="155"/>
      <c r="E146" s="156"/>
      <c r="F146" s="157"/>
      <c r="G146" s="155"/>
      <c r="H146" s="156"/>
      <c r="I146" s="19" t="str">
        <f t="shared" si="17"/>
        <v/>
      </c>
      <c r="J146" s="19" t="str">
        <f t="shared" si="18"/>
        <v/>
      </c>
    </row>
    <row r="147" spans="1:10">
      <c r="A147" s="154">
        <v>138</v>
      </c>
      <c r="B147" s="155"/>
      <c r="C147" s="155"/>
      <c r="D147" s="155"/>
      <c r="E147" s="156"/>
      <c r="F147" s="157"/>
      <c r="G147" s="155"/>
      <c r="H147" s="156"/>
      <c r="I147" s="19" t="str">
        <f t="shared" si="17"/>
        <v/>
      </c>
      <c r="J147" s="19" t="str">
        <f t="shared" si="18"/>
        <v/>
      </c>
    </row>
    <row r="148" spans="1:10">
      <c r="A148" s="154">
        <v>139</v>
      </c>
      <c r="B148" s="155"/>
      <c r="C148" s="155"/>
      <c r="D148" s="155"/>
      <c r="E148" s="156"/>
      <c r="F148" s="157"/>
      <c r="G148" s="155"/>
      <c r="H148" s="156"/>
      <c r="I148" s="19" t="str">
        <f t="shared" si="17"/>
        <v/>
      </c>
      <c r="J148" s="19" t="str">
        <f t="shared" si="18"/>
        <v/>
      </c>
    </row>
    <row r="149" spans="1:10">
      <c r="A149" s="154">
        <v>140</v>
      </c>
      <c r="B149" s="155"/>
      <c r="C149" s="155"/>
      <c r="D149" s="155"/>
      <c r="E149" s="156"/>
      <c r="F149" s="157"/>
      <c r="G149" s="155"/>
      <c r="H149" s="156"/>
      <c r="I149" s="19" t="str">
        <f t="shared" si="17"/>
        <v/>
      </c>
      <c r="J149" s="19" t="str">
        <f t="shared" si="18"/>
        <v/>
      </c>
    </row>
    <row r="150" spans="1:10">
      <c r="A150" s="154">
        <v>141</v>
      </c>
      <c r="B150" s="155"/>
      <c r="C150" s="155"/>
      <c r="D150" s="155"/>
      <c r="E150" s="156"/>
      <c r="F150" s="157"/>
      <c r="G150" s="155"/>
      <c r="H150" s="156"/>
      <c r="I150" s="19" t="str">
        <f t="shared" si="17"/>
        <v/>
      </c>
      <c r="J150" s="19" t="str">
        <f t="shared" si="18"/>
        <v/>
      </c>
    </row>
    <row r="151" spans="1:10">
      <c r="A151" s="154">
        <v>142</v>
      </c>
      <c r="B151" s="155"/>
      <c r="C151" s="155"/>
      <c r="D151" s="155"/>
      <c r="E151" s="156"/>
      <c r="F151" s="157"/>
      <c r="G151" s="155"/>
      <c r="H151" s="156"/>
      <c r="I151" s="19" t="str">
        <f t="shared" si="17"/>
        <v/>
      </c>
      <c r="J151" s="19" t="str">
        <f t="shared" si="18"/>
        <v/>
      </c>
    </row>
    <row r="152" spans="1:10">
      <c r="A152" s="154">
        <v>143</v>
      </c>
      <c r="B152" s="155"/>
      <c r="C152" s="155"/>
      <c r="D152" s="155"/>
      <c r="E152" s="156"/>
      <c r="F152" s="157"/>
      <c r="G152" s="155"/>
      <c r="H152" s="156"/>
      <c r="I152" s="19" t="str">
        <f t="shared" si="17"/>
        <v/>
      </c>
      <c r="J152" s="19" t="str">
        <f t="shared" si="18"/>
        <v/>
      </c>
    </row>
    <row r="153" spans="1:10">
      <c r="A153" s="154">
        <v>144</v>
      </c>
      <c r="B153" s="155"/>
      <c r="C153" s="155"/>
      <c r="D153" s="155"/>
      <c r="E153" s="156"/>
      <c r="F153" s="157"/>
      <c r="G153" s="155"/>
      <c r="H153" s="156"/>
      <c r="I153" s="19" t="str">
        <f t="shared" si="17"/>
        <v/>
      </c>
      <c r="J153" s="19" t="str">
        <f t="shared" si="18"/>
        <v/>
      </c>
    </row>
    <row r="154" spans="1:10">
      <c r="A154" s="154">
        <v>145</v>
      </c>
      <c r="B154" s="155"/>
      <c r="C154" s="155"/>
      <c r="D154" s="155"/>
      <c r="E154" s="156"/>
      <c r="F154" s="157"/>
      <c r="G154" s="155"/>
      <c r="H154" s="156"/>
      <c r="I154" s="19" t="str">
        <f t="shared" si="17"/>
        <v/>
      </c>
      <c r="J154" s="19" t="str">
        <f t="shared" si="18"/>
        <v/>
      </c>
    </row>
    <row r="155" spans="1:10">
      <c r="A155" s="154">
        <v>146</v>
      </c>
      <c r="B155" s="155"/>
      <c r="C155" s="155"/>
      <c r="D155" s="155"/>
      <c r="E155" s="156"/>
      <c r="F155" s="157"/>
      <c r="G155" s="155"/>
      <c r="H155" s="156"/>
      <c r="I155" s="19" t="str">
        <f t="shared" si="17"/>
        <v/>
      </c>
      <c r="J155" s="19" t="str">
        <f t="shared" si="18"/>
        <v/>
      </c>
    </row>
    <row r="156" spans="1:10">
      <c r="A156" s="154">
        <v>147</v>
      </c>
      <c r="B156" s="155"/>
      <c r="C156" s="155"/>
      <c r="D156" s="155"/>
      <c r="E156" s="156"/>
      <c r="F156" s="157"/>
      <c r="G156" s="155"/>
      <c r="H156" s="156"/>
      <c r="I156" s="19" t="str">
        <f t="shared" si="17"/>
        <v/>
      </c>
      <c r="J156" s="19" t="str">
        <f t="shared" si="18"/>
        <v/>
      </c>
    </row>
    <row r="157" spans="1:10">
      <c r="A157" s="154">
        <v>148</v>
      </c>
      <c r="B157" s="155"/>
      <c r="C157" s="155"/>
      <c r="D157" s="155"/>
      <c r="E157" s="156"/>
      <c r="F157" s="157"/>
      <c r="G157" s="155"/>
      <c r="H157" s="156"/>
      <c r="I157" s="19" t="str">
        <f t="shared" si="17"/>
        <v/>
      </c>
      <c r="J157" s="19" t="str">
        <f t="shared" si="18"/>
        <v/>
      </c>
    </row>
    <row r="158" spans="1:10">
      <c r="A158" s="154">
        <v>149</v>
      </c>
      <c r="B158" s="155"/>
      <c r="C158" s="155"/>
      <c r="D158" s="155"/>
      <c r="E158" s="156"/>
      <c r="F158" s="157"/>
      <c r="G158" s="155"/>
      <c r="H158" s="156"/>
      <c r="I158" s="19" t="str">
        <f t="shared" si="17"/>
        <v/>
      </c>
      <c r="J158" s="19" t="str">
        <f t="shared" si="18"/>
        <v/>
      </c>
    </row>
    <row r="159" spans="1:10">
      <c r="A159" s="154">
        <v>150</v>
      </c>
      <c r="B159" s="155"/>
      <c r="C159" s="155"/>
      <c r="D159" s="155"/>
      <c r="E159" s="156"/>
      <c r="F159" s="157"/>
      <c r="G159" s="155"/>
      <c r="H159" s="156"/>
      <c r="I159" s="19" t="str">
        <f t="shared" si="17"/>
        <v/>
      </c>
      <c r="J159" s="19" t="str">
        <f t="shared" si="18"/>
        <v/>
      </c>
    </row>
    <row r="160" spans="1:10">
      <c r="A160" s="154">
        <v>151</v>
      </c>
      <c r="B160" s="155"/>
      <c r="C160" s="155"/>
      <c r="D160" s="155"/>
      <c r="E160" s="156"/>
      <c r="F160" s="157"/>
      <c r="G160" s="155"/>
      <c r="H160" s="156"/>
      <c r="I160" s="19" t="str">
        <f t="shared" si="17"/>
        <v/>
      </c>
      <c r="J160" s="19" t="str">
        <f t="shared" si="18"/>
        <v/>
      </c>
    </row>
    <row r="161" spans="1:10">
      <c r="A161" s="154">
        <v>152</v>
      </c>
      <c r="B161" s="155"/>
      <c r="C161" s="155"/>
      <c r="D161" s="155"/>
      <c r="E161" s="156"/>
      <c r="F161" s="157"/>
      <c r="G161" s="155"/>
      <c r="H161" s="156"/>
      <c r="I161" s="19" t="str">
        <f t="shared" si="17"/>
        <v/>
      </c>
      <c r="J161" s="19" t="str">
        <f t="shared" si="18"/>
        <v/>
      </c>
    </row>
    <row r="162" spans="1:10">
      <c r="A162" s="154">
        <v>153</v>
      </c>
      <c r="B162" s="155"/>
      <c r="C162" s="155"/>
      <c r="D162" s="155"/>
      <c r="E162" s="156"/>
      <c r="F162" s="157"/>
      <c r="G162" s="155"/>
      <c r="H162" s="156"/>
      <c r="I162" s="19" t="str">
        <f t="shared" si="17"/>
        <v/>
      </c>
      <c r="J162" s="19" t="str">
        <f t="shared" si="18"/>
        <v/>
      </c>
    </row>
    <row r="163" spans="1:10">
      <c r="A163" s="154">
        <v>154</v>
      </c>
      <c r="B163" s="155"/>
      <c r="C163" s="155"/>
      <c r="D163" s="155"/>
      <c r="E163" s="156"/>
      <c r="F163" s="157"/>
      <c r="G163" s="155"/>
      <c r="H163" s="156"/>
      <c r="I163" s="19" t="str">
        <f t="shared" si="17"/>
        <v/>
      </c>
      <c r="J163" s="19" t="str">
        <f t="shared" si="18"/>
        <v/>
      </c>
    </row>
    <row r="164" spans="1:10">
      <c r="A164" s="154">
        <v>155</v>
      </c>
      <c r="B164" s="155"/>
      <c r="C164" s="155"/>
      <c r="D164" s="155"/>
      <c r="E164" s="156"/>
      <c r="F164" s="157"/>
      <c r="G164" s="155"/>
      <c r="H164" s="156"/>
      <c r="I164" s="19" t="str">
        <f t="shared" si="17"/>
        <v/>
      </c>
      <c r="J164" s="19" t="str">
        <f t="shared" si="18"/>
        <v/>
      </c>
    </row>
    <row r="165" spans="1:10">
      <c r="A165" s="154">
        <v>156</v>
      </c>
      <c r="B165" s="155"/>
      <c r="C165" s="155"/>
      <c r="D165" s="155"/>
      <c r="E165" s="156"/>
      <c r="F165" s="157"/>
      <c r="G165" s="155"/>
      <c r="H165" s="156"/>
      <c r="I165" s="19" t="str">
        <f t="shared" si="17"/>
        <v/>
      </c>
      <c r="J165" s="19" t="str">
        <f t="shared" si="18"/>
        <v/>
      </c>
    </row>
    <row r="166" spans="1:10">
      <c r="A166" s="154">
        <v>157</v>
      </c>
      <c r="B166" s="155"/>
      <c r="C166" s="155"/>
      <c r="D166" s="155"/>
      <c r="E166" s="156"/>
      <c r="F166" s="157"/>
      <c r="G166" s="155"/>
      <c r="H166" s="156"/>
      <c r="I166" s="19" t="str">
        <f t="shared" si="17"/>
        <v/>
      </c>
      <c r="J166" s="19" t="str">
        <f t="shared" si="18"/>
        <v/>
      </c>
    </row>
    <row r="167" spans="1:10">
      <c r="A167" s="154">
        <v>158</v>
      </c>
      <c r="B167" s="155"/>
      <c r="C167" s="155"/>
      <c r="D167" s="155"/>
      <c r="E167" s="156"/>
      <c r="F167" s="157"/>
      <c r="G167" s="155"/>
      <c r="H167" s="156"/>
      <c r="I167" s="19" t="str">
        <f t="shared" si="17"/>
        <v/>
      </c>
      <c r="J167" s="19" t="str">
        <f t="shared" si="18"/>
        <v/>
      </c>
    </row>
    <row r="168" spans="1:10">
      <c r="A168" s="154">
        <v>159</v>
      </c>
      <c r="B168" s="155"/>
      <c r="C168" s="155"/>
      <c r="D168" s="155"/>
      <c r="E168" s="156"/>
      <c r="F168" s="157"/>
      <c r="G168" s="155"/>
      <c r="H168" s="156"/>
      <c r="I168" s="19" t="str">
        <f t="shared" si="17"/>
        <v/>
      </c>
      <c r="J168" s="19" t="str">
        <f t="shared" si="18"/>
        <v/>
      </c>
    </row>
    <row r="169" spans="1:10">
      <c r="A169" s="154">
        <v>160</v>
      </c>
      <c r="B169" s="155"/>
      <c r="C169" s="155"/>
      <c r="D169" s="155"/>
      <c r="E169" s="156"/>
      <c r="F169" s="157"/>
      <c r="G169" s="155"/>
      <c r="H169" s="156"/>
      <c r="I169" s="19" t="str">
        <f t="shared" si="17"/>
        <v/>
      </c>
      <c r="J169" s="19" t="str">
        <f t="shared" si="18"/>
        <v/>
      </c>
    </row>
    <row r="170" spans="1:10">
      <c r="A170" s="154">
        <v>161</v>
      </c>
      <c r="B170" s="155"/>
      <c r="C170" s="155"/>
      <c r="D170" s="155"/>
      <c r="E170" s="156"/>
      <c r="F170" s="157"/>
      <c r="G170" s="155"/>
      <c r="H170" s="156"/>
      <c r="I170" s="19" t="str">
        <f t="shared" si="17"/>
        <v/>
      </c>
      <c r="J170" s="19" t="str">
        <f t="shared" si="18"/>
        <v/>
      </c>
    </row>
    <row r="171" spans="1:10">
      <c r="A171" s="154">
        <v>162</v>
      </c>
      <c r="B171" s="155"/>
      <c r="C171" s="155"/>
      <c r="D171" s="155"/>
      <c r="E171" s="156"/>
      <c r="F171" s="157"/>
      <c r="G171" s="155"/>
      <c r="H171" s="156"/>
      <c r="I171" s="19" t="str">
        <f t="shared" si="17"/>
        <v/>
      </c>
      <c r="J171" s="19" t="str">
        <f t="shared" si="18"/>
        <v/>
      </c>
    </row>
    <row r="172" spans="1:10">
      <c r="A172" s="154">
        <v>163</v>
      </c>
      <c r="B172" s="155"/>
      <c r="C172" s="155"/>
      <c r="D172" s="155"/>
      <c r="E172" s="156"/>
      <c r="F172" s="157"/>
      <c r="G172" s="155"/>
      <c r="H172" s="156"/>
      <c r="I172" s="19" t="str">
        <f t="shared" si="17"/>
        <v/>
      </c>
      <c r="J172" s="19" t="str">
        <f t="shared" si="18"/>
        <v/>
      </c>
    </row>
    <row r="173" spans="1:10">
      <c r="A173" s="154">
        <v>164</v>
      </c>
      <c r="B173" s="155"/>
      <c r="C173" s="155"/>
      <c r="D173" s="155"/>
      <c r="E173" s="156"/>
      <c r="F173" s="157"/>
      <c r="G173" s="155"/>
      <c r="H173" s="156"/>
      <c r="I173" s="19" t="str">
        <f t="shared" si="17"/>
        <v/>
      </c>
      <c r="J173" s="19" t="str">
        <f t="shared" si="18"/>
        <v/>
      </c>
    </row>
    <row r="174" spans="1:10">
      <c r="A174" s="154">
        <v>165</v>
      </c>
      <c r="B174" s="155"/>
      <c r="C174" s="155"/>
      <c r="D174" s="155"/>
      <c r="E174" s="156"/>
      <c r="F174" s="157"/>
      <c r="G174" s="155"/>
      <c r="H174" s="156"/>
      <c r="I174" s="19" t="str">
        <f t="shared" si="17"/>
        <v/>
      </c>
      <c r="J174" s="19" t="str">
        <f t="shared" si="18"/>
        <v/>
      </c>
    </row>
    <row r="175" spans="1:10">
      <c r="A175" s="154">
        <v>166</v>
      </c>
      <c r="B175" s="155"/>
      <c r="C175" s="155"/>
      <c r="D175" s="155"/>
      <c r="E175" s="156"/>
      <c r="F175" s="157"/>
      <c r="G175" s="155"/>
      <c r="H175" s="156"/>
      <c r="I175" s="19" t="str">
        <f t="shared" si="17"/>
        <v/>
      </c>
      <c r="J175" s="19" t="str">
        <f t="shared" si="18"/>
        <v/>
      </c>
    </row>
    <row r="176" spans="1:10">
      <c r="A176" s="154">
        <v>167</v>
      </c>
      <c r="B176" s="155"/>
      <c r="C176" s="155"/>
      <c r="D176" s="155"/>
      <c r="E176" s="156"/>
      <c r="F176" s="157"/>
      <c r="G176" s="155"/>
      <c r="H176" s="156"/>
      <c r="I176" s="19" t="str">
        <f t="shared" si="17"/>
        <v/>
      </c>
      <c r="J176" s="19" t="str">
        <f t="shared" si="18"/>
        <v/>
      </c>
    </row>
    <row r="177" spans="1:10">
      <c r="A177" s="154">
        <v>168</v>
      </c>
      <c r="B177" s="155"/>
      <c r="C177" s="155"/>
      <c r="D177" s="155"/>
      <c r="E177" s="156"/>
      <c r="F177" s="157"/>
      <c r="G177" s="155"/>
      <c r="H177" s="156"/>
      <c r="I177" s="19" t="str">
        <f t="shared" si="17"/>
        <v/>
      </c>
      <c r="J177" s="19" t="str">
        <f t="shared" si="18"/>
        <v/>
      </c>
    </row>
    <row r="178" spans="1:10">
      <c r="A178" s="154">
        <v>169</v>
      </c>
      <c r="B178" s="155"/>
      <c r="C178" s="155"/>
      <c r="D178" s="155"/>
      <c r="E178" s="156"/>
      <c r="F178" s="157"/>
      <c r="G178" s="155"/>
      <c r="H178" s="156"/>
      <c r="I178" s="19" t="str">
        <f t="shared" si="17"/>
        <v/>
      </c>
      <c r="J178" s="19" t="str">
        <f t="shared" si="18"/>
        <v/>
      </c>
    </row>
    <row r="179" spans="1:10">
      <c r="A179" s="154">
        <v>170</v>
      </c>
      <c r="B179" s="155"/>
      <c r="C179" s="155"/>
      <c r="D179" s="155"/>
      <c r="E179" s="156"/>
      <c r="F179" s="157"/>
      <c r="G179" s="155"/>
      <c r="H179" s="156"/>
      <c r="I179" s="19" t="str">
        <f t="shared" si="17"/>
        <v/>
      </c>
      <c r="J179" s="19" t="str">
        <f t="shared" si="18"/>
        <v/>
      </c>
    </row>
    <row r="180" spans="1:10">
      <c r="A180" s="154">
        <v>171</v>
      </c>
      <c r="B180" s="155"/>
      <c r="C180" s="155"/>
      <c r="D180" s="155"/>
      <c r="E180" s="156"/>
      <c r="F180" s="157"/>
      <c r="G180" s="155"/>
      <c r="H180" s="156"/>
      <c r="I180" s="19" t="str">
        <f t="shared" si="17"/>
        <v/>
      </c>
      <c r="J180" s="19" t="str">
        <f t="shared" si="18"/>
        <v/>
      </c>
    </row>
    <row r="181" spans="1:10">
      <c r="A181" s="154">
        <v>172</v>
      </c>
      <c r="B181" s="155"/>
      <c r="C181" s="155"/>
      <c r="D181" s="155"/>
      <c r="E181" s="156"/>
      <c r="F181" s="157"/>
      <c r="G181" s="155"/>
      <c r="H181" s="156"/>
      <c r="I181" s="19" t="str">
        <f t="shared" si="17"/>
        <v/>
      </c>
      <c r="J181" s="19" t="str">
        <f t="shared" si="18"/>
        <v/>
      </c>
    </row>
    <row r="182" spans="1:10">
      <c r="A182" s="154">
        <v>173</v>
      </c>
      <c r="B182" s="155"/>
      <c r="C182" s="155"/>
      <c r="D182" s="155"/>
      <c r="E182" s="156"/>
      <c r="F182" s="157"/>
      <c r="G182" s="155"/>
      <c r="H182" s="156"/>
      <c r="I182" s="19" t="str">
        <f t="shared" si="17"/>
        <v/>
      </c>
      <c r="J182" s="19" t="str">
        <f t="shared" si="18"/>
        <v/>
      </c>
    </row>
    <row r="183" spans="1:10">
      <c r="A183" s="154">
        <v>174</v>
      </c>
      <c r="B183" s="155"/>
      <c r="C183" s="155"/>
      <c r="D183" s="155"/>
      <c r="E183" s="156"/>
      <c r="F183" s="157"/>
      <c r="G183" s="155"/>
      <c r="H183" s="156"/>
      <c r="I183" s="19" t="str">
        <f t="shared" si="17"/>
        <v/>
      </c>
      <c r="J183" s="19" t="str">
        <f t="shared" si="18"/>
        <v/>
      </c>
    </row>
    <row r="184" spans="1:10">
      <c r="A184" s="154">
        <v>175</v>
      </c>
      <c r="B184" s="155"/>
      <c r="C184" s="155"/>
      <c r="D184" s="155"/>
      <c r="E184" s="156"/>
      <c r="F184" s="157"/>
      <c r="G184" s="155"/>
      <c r="H184" s="156"/>
      <c r="I184" s="19" t="str">
        <f t="shared" si="17"/>
        <v/>
      </c>
      <c r="J184" s="19" t="str">
        <f t="shared" si="18"/>
        <v/>
      </c>
    </row>
    <row r="185" spans="1:10">
      <c r="A185" s="154">
        <v>176</v>
      </c>
      <c r="B185" s="155"/>
      <c r="C185" s="155"/>
      <c r="D185" s="155"/>
      <c r="E185" s="156"/>
      <c r="F185" s="157"/>
      <c r="G185" s="155"/>
      <c r="H185" s="156"/>
      <c r="I185" s="19" t="str">
        <f t="shared" si="17"/>
        <v/>
      </c>
      <c r="J185" s="19" t="str">
        <f t="shared" si="18"/>
        <v/>
      </c>
    </row>
    <row r="186" spans="1:10">
      <c r="A186" s="154">
        <v>177</v>
      </c>
      <c r="B186" s="155"/>
      <c r="C186" s="155"/>
      <c r="D186" s="155"/>
      <c r="E186" s="156"/>
      <c r="F186" s="157"/>
      <c r="G186" s="155"/>
      <c r="H186" s="156"/>
      <c r="I186" s="19" t="str">
        <f t="shared" si="17"/>
        <v/>
      </c>
      <c r="J186" s="19" t="str">
        <f t="shared" si="18"/>
        <v/>
      </c>
    </row>
    <row r="187" spans="1:10">
      <c r="A187" s="154">
        <v>178</v>
      </c>
      <c r="B187" s="155"/>
      <c r="C187" s="155"/>
      <c r="D187" s="155"/>
      <c r="E187" s="156"/>
      <c r="F187" s="157"/>
      <c r="G187" s="155"/>
      <c r="H187" s="156"/>
      <c r="I187" s="19" t="str">
        <f t="shared" si="17"/>
        <v/>
      </c>
      <c r="J187" s="19" t="str">
        <f t="shared" si="18"/>
        <v/>
      </c>
    </row>
    <row r="188" spans="1:10">
      <c r="A188" s="154">
        <v>179</v>
      </c>
      <c r="B188" s="155"/>
      <c r="C188" s="155"/>
      <c r="D188" s="155"/>
      <c r="E188" s="156"/>
      <c r="F188" s="157"/>
      <c r="G188" s="155"/>
      <c r="H188" s="156"/>
      <c r="I188" s="19" t="str">
        <f t="shared" si="17"/>
        <v/>
      </c>
      <c r="J188" s="19" t="str">
        <f t="shared" si="18"/>
        <v/>
      </c>
    </row>
    <row r="189" spans="1:10">
      <c r="A189" s="154">
        <v>180</v>
      </c>
      <c r="B189" s="155"/>
      <c r="C189" s="155"/>
      <c r="D189" s="155"/>
      <c r="E189" s="156"/>
      <c r="F189" s="157"/>
      <c r="G189" s="155"/>
      <c r="H189" s="156"/>
      <c r="I189" s="19" t="str">
        <f t="shared" si="17"/>
        <v/>
      </c>
      <c r="J189" s="19" t="str">
        <f t="shared" si="18"/>
        <v/>
      </c>
    </row>
    <row r="190" spans="1:10">
      <c r="A190" s="154">
        <v>181</v>
      </c>
      <c r="B190" s="155"/>
      <c r="C190" s="155"/>
      <c r="D190" s="155"/>
      <c r="E190" s="156"/>
      <c r="F190" s="157"/>
      <c r="G190" s="155"/>
      <c r="H190" s="156"/>
      <c r="I190" s="19" t="str">
        <f t="shared" si="17"/>
        <v/>
      </c>
      <c r="J190" s="19" t="str">
        <f t="shared" si="18"/>
        <v/>
      </c>
    </row>
    <row r="191" spans="1:10">
      <c r="A191" s="154">
        <v>182</v>
      </c>
      <c r="B191" s="155"/>
      <c r="C191" s="155"/>
      <c r="D191" s="155"/>
      <c r="E191" s="156"/>
      <c r="F191" s="157"/>
      <c r="G191" s="155"/>
      <c r="H191" s="156"/>
      <c r="I191" s="19" t="str">
        <f t="shared" si="17"/>
        <v/>
      </c>
      <c r="J191" s="19" t="str">
        <f t="shared" si="18"/>
        <v/>
      </c>
    </row>
    <row r="192" spans="1:10">
      <c r="A192" s="154">
        <v>183</v>
      </c>
      <c r="B192" s="155"/>
      <c r="C192" s="155"/>
      <c r="D192" s="155"/>
      <c r="E192" s="156"/>
      <c r="F192" s="157"/>
      <c r="G192" s="155"/>
      <c r="H192" s="156"/>
      <c r="I192" s="19" t="str">
        <f t="shared" si="17"/>
        <v/>
      </c>
      <c r="J192" s="19" t="str">
        <f t="shared" si="18"/>
        <v/>
      </c>
    </row>
    <row r="193" spans="1:10">
      <c r="A193" s="154">
        <v>184</v>
      </c>
      <c r="B193" s="155"/>
      <c r="C193" s="155"/>
      <c r="D193" s="155"/>
      <c r="E193" s="156"/>
      <c r="F193" s="157"/>
      <c r="G193" s="155"/>
      <c r="H193" s="156"/>
      <c r="I193" s="19" t="str">
        <f t="shared" si="17"/>
        <v/>
      </c>
      <c r="J193" s="19" t="str">
        <f t="shared" si="18"/>
        <v/>
      </c>
    </row>
    <row r="194" spans="1:10">
      <c r="A194" s="154">
        <v>185</v>
      </c>
      <c r="B194" s="155"/>
      <c r="C194" s="155"/>
      <c r="D194" s="155"/>
      <c r="E194" s="156"/>
      <c r="F194" s="157"/>
      <c r="G194" s="155"/>
      <c r="H194" s="156"/>
      <c r="I194" s="19" t="str">
        <f t="shared" si="17"/>
        <v/>
      </c>
      <c r="J194" s="19" t="str">
        <f t="shared" si="18"/>
        <v/>
      </c>
    </row>
    <row r="195" spans="1:10">
      <c r="A195" s="154">
        <v>186</v>
      </c>
      <c r="B195" s="155"/>
      <c r="C195" s="155"/>
      <c r="D195" s="155"/>
      <c r="E195" s="156"/>
      <c r="F195" s="157"/>
      <c r="G195" s="155"/>
      <c r="H195" s="156"/>
      <c r="I195" s="19" t="str">
        <f t="shared" si="17"/>
        <v/>
      </c>
      <c r="J195" s="19" t="str">
        <f t="shared" si="18"/>
        <v/>
      </c>
    </row>
    <row r="196" spans="1:10">
      <c r="A196" s="154">
        <v>187</v>
      </c>
      <c r="B196" s="155"/>
      <c r="C196" s="155"/>
      <c r="D196" s="155"/>
      <c r="E196" s="156"/>
      <c r="F196" s="157"/>
      <c r="G196" s="155"/>
      <c r="H196" s="156"/>
      <c r="I196" s="19" t="str">
        <f t="shared" si="17"/>
        <v/>
      </c>
      <c r="J196" s="19" t="str">
        <f t="shared" si="18"/>
        <v/>
      </c>
    </row>
    <row r="197" spans="1:10">
      <c r="A197" s="154">
        <v>188</v>
      </c>
      <c r="B197" s="155"/>
      <c r="C197" s="155"/>
      <c r="D197" s="155"/>
      <c r="E197" s="156"/>
      <c r="F197" s="157"/>
      <c r="G197" s="155"/>
      <c r="H197" s="156"/>
      <c r="I197" s="19" t="str">
        <f t="shared" si="17"/>
        <v/>
      </c>
      <c r="J197" s="19" t="str">
        <f t="shared" si="18"/>
        <v/>
      </c>
    </row>
    <row r="198" spans="1:10">
      <c r="A198" s="154">
        <v>189</v>
      </c>
      <c r="B198" s="155"/>
      <c r="C198" s="155"/>
      <c r="D198" s="155"/>
      <c r="E198" s="156"/>
      <c r="F198" s="157"/>
      <c r="G198" s="155"/>
      <c r="H198" s="156"/>
      <c r="I198" s="19" t="str">
        <f t="shared" si="17"/>
        <v/>
      </c>
      <c r="J198" s="19" t="str">
        <f t="shared" si="18"/>
        <v/>
      </c>
    </row>
    <row r="199" spans="1:10">
      <c r="A199" s="154">
        <v>190</v>
      </c>
      <c r="B199" s="155"/>
      <c r="C199" s="155"/>
      <c r="D199" s="155"/>
      <c r="E199" s="156"/>
      <c r="F199" s="157"/>
      <c r="G199" s="155"/>
      <c r="H199" s="156"/>
      <c r="I199" s="19" t="str">
        <f t="shared" si="17"/>
        <v/>
      </c>
      <c r="J199" s="19" t="str">
        <f t="shared" si="18"/>
        <v/>
      </c>
    </row>
    <row r="200" spans="1:10">
      <c r="A200" s="154">
        <v>191</v>
      </c>
      <c r="B200" s="155"/>
      <c r="C200" s="155"/>
      <c r="D200" s="155"/>
      <c r="E200" s="156"/>
      <c r="F200" s="157"/>
      <c r="G200" s="155"/>
      <c r="H200" s="156"/>
      <c r="I200" s="19" t="str">
        <f t="shared" si="17"/>
        <v/>
      </c>
      <c r="J200" s="19" t="str">
        <f t="shared" si="18"/>
        <v/>
      </c>
    </row>
    <row r="201" spans="1:10">
      <c r="A201" s="154">
        <v>192</v>
      </c>
      <c r="B201" s="155"/>
      <c r="C201" s="155"/>
      <c r="D201" s="155"/>
      <c r="E201" s="156"/>
      <c r="F201" s="157"/>
      <c r="G201" s="155"/>
      <c r="H201" s="156"/>
      <c r="I201" s="19" t="str">
        <f t="shared" si="17"/>
        <v/>
      </c>
      <c r="J201" s="19" t="str">
        <f t="shared" si="18"/>
        <v/>
      </c>
    </row>
    <row r="202" spans="1:10">
      <c r="A202" s="154">
        <v>193</v>
      </c>
      <c r="B202" s="155"/>
      <c r="C202" s="155"/>
      <c r="D202" s="155"/>
      <c r="E202" s="156"/>
      <c r="F202" s="157"/>
      <c r="G202" s="155"/>
      <c r="H202" s="156"/>
      <c r="I202" s="19" t="str">
        <f t="shared" ref="I202:I259" si="19">IF(OR($B202="",$C202="",$D202="",$E202="",$F202&lt;an_initial,$F202&gt;an_final,$O202=FALSE),"",IF($H202="",CS23b*$G202/P202,CS23b*$H202))</f>
        <v/>
      </c>
      <c r="J202" s="19" t="str">
        <f t="shared" ref="J202:J259" si="20">IF(OR($B202="",$C202="",$D202="",$E202="",$F202="",$F202&gt;an_final,$O202=FALSE),"",IF($H202="",CS_STR_A*$G202/P202,CS_STR_A*$H202))</f>
        <v/>
      </c>
    </row>
    <row r="203" spans="1:10">
      <c r="A203" s="154">
        <v>194</v>
      </c>
      <c r="B203" s="155"/>
      <c r="C203" s="155"/>
      <c r="D203" s="155"/>
      <c r="E203" s="156"/>
      <c r="F203" s="157"/>
      <c r="G203" s="155"/>
      <c r="H203" s="156"/>
      <c r="I203" s="19" t="str">
        <f t="shared" si="19"/>
        <v/>
      </c>
      <c r="J203" s="19" t="str">
        <f t="shared" si="20"/>
        <v/>
      </c>
    </row>
    <row r="204" spans="1:10">
      <c r="A204" s="154">
        <v>195</v>
      </c>
      <c r="B204" s="155"/>
      <c r="C204" s="155"/>
      <c r="D204" s="155"/>
      <c r="E204" s="156"/>
      <c r="F204" s="157"/>
      <c r="G204" s="155"/>
      <c r="H204" s="156"/>
      <c r="I204" s="19" t="str">
        <f t="shared" si="19"/>
        <v/>
      </c>
      <c r="J204" s="19" t="str">
        <f t="shared" si="20"/>
        <v/>
      </c>
    </row>
    <row r="205" spans="1:10">
      <c r="A205" s="154">
        <v>196</v>
      </c>
      <c r="B205" s="155"/>
      <c r="C205" s="155"/>
      <c r="D205" s="155"/>
      <c r="E205" s="156"/>
      <c r="F205" s="157"/>
      <c r="G205" s="155"/>
      <c r="H205" s="156"/>
      <c r="I205" s="19" t="str">
        <f t="shared" si="19"/>
        <v/>
      </c>
      <c r="J205" s="19" t="str">
        <f t="shared" si="20"/>
        <v/>
      </c>
    </row>
    <row r="206" spans="1:10">
      <c r="A206" s="154">
        <v>197</v>
      </c>
      <c r="B206" s="155"/>
      <c r="C206" s="155"/>
      <c r="D206" s="155"/>
      <c r="E206" s="156"/>
      <c r="F206" s="157"/>
      <c r="G206" s="155"/>
      <c r="H206" s="156"/>
      <c r="I206" s="19" t="str">
        <f t="shared" si="19"/>
        <v/>
      </c>
      <c r="J206" s="19" t="str">
        <f t="shared" si="20"/>
        <v/>
      </c>
    </row>
    <row r="207" spans="1:10">
      <c r="A207" s="154">
        <v>198</v>
      </c>
      <c r="B207" s="155"/>
      <c r="C207" s="155"/>
      <c r="D207" s="155"/>
      <c r="E207" s="156"/>
      <c r="F207" s="157"/>
      <c r="G207" s="155"/>
      <c r="H207" s="156"/>
      <c r="I207" s="19" t="str">
        <f t="shared" si="19"/>
        <v/>
      </c>
      <c r="J207" s="19" t="str">
        <f t="shared" si="20"/>
        <v/>
      </c>
    </row>
    <row r="208" spans="1:10">
      <c r="A208" s="154">
        <v>199</v>
      </c>
      <c r="B208" s="155"/>
      <c r="C208" s="155"/>
      <c r="D208" s="155"/>
      <c r="E208" s="156"/>
      <c r="F208" s="157"/>
      <c r="G208" s="155"/>
      <c r="H208" s="156"/>
      <c r="I208" s="19" t="str">
        <f t="shared" si="19"/>
        <v/>
      </c>
      <c r="J208" s="19" t="str">
        <f t="shared" si="20"/>
        <v/>
      </c>
    </row>
    <row r="209" spans="1:10">
      <c r="A209" s="154">
        <v>200</v>
      </c>
      <c r="B209" s="155"/>
      <c r="C209" s="155"/>
      <c r="D209" s="155"/>
      <c r="E209" s="156"/>
      <c r="F209" s="157"/>
      <c r="G209" s="155"/>
      <c r="H209" s="156"/>
      <c r="I209" s="19" t="str">
        <f t="shared" si="19"/>
        <v/>
      </c>
      <c r="J209" s="19" t="str">
        <f t="shared" si="20"/>
        <v/>
      </c>
    </row>
    <row r="210" spans="1:10">
      <c r="A210" s="154">
        <v>201</v>
      </c>
      <c r="B210" s="155"/>
      <c r="C210" s="155"/>
      <c r="D210" s="155"/>
      <c r="E210" s="156"/>
      <c r="F210" s="157"/>
      <c r="G210" s="155"/>
      <c r="H210" s="156"/>
      <c r="I210" s="19" t="str">
        <f t="shared" si="19"/>
        <v/>
      </c>
      <c r="J210" s="19" t="str">
        <f t="shared" si="20"/>
        <v/>
      </c>
    </row>
    <row r="211" spans="1:10">
      <c r="A211" s="154">
        <v>202</v>
      </c>
      <c r="B211" s="155"/>
      <c r="C211" s="155"/>
      <c r="D211" s="155"/>
      <c r="E211" s="156"/>
      <c r="F211" s="157"/>
      <c r="G211" s="155"/>
      <c r="H211" s="156"/>
      <c r="I211" s="19" t="str">
        <f t="shared" si="19"/>
        <v/>
      </c>
      <c r="J211" s="19" t="str">
        <f t="shared" si="20"/>
        <v/>
      </c>
    </row>
    <row r="212" spans="1:10">
      <c r="A212" s="154">
        <v>203</v>
      </c>
      <c r="B212" s="155"/>
      <c r="C212" s="155"/>
      <c r="D212" s="155"/>
      <c r="E212" s="156"/>
      <c r="F212" s="157"/>
      <c r="G212" s="155"/>
      <c r="H212" s="156"/>
      <c r="I212" s="19" t="str">
        <f t="shared" si="19"/>
        <v/>
      </c>
      <c r="J212" s="19" t="str">
        <f t="shared" si="20"/>
        <v/>
      </c>
    </row>
    <row r="213" spans="1:10">
      <c r="A213" s="154">
        <v>204</v>
      </c>
      <c r="B213" s="155"/>
      <c r="C213" s="155"/>
      <c r="D213" s="155"/>
      <c r="E213" s="156"/>
      <c r="F213" s="157"/>
      <c r="G213" s="155"/>
      <c r="H213" s="156"/>
      <c r="I213" s="19" t="str">
        <f t="shared" si="19"/>
        <v/>
      </c>
      <c r="J213" s="19" t="str">
        <f t="shared" si="20"/>
        <v/>
      </c>
    </row>
    <row r="214" spans="1:10">
      <c r="A214" s="154">
        <v>205</v>
      </c>
      <c r="B214" s="155"/>
      <c r="C214" s="155"/>
      <c r="D214" s="155"/>
      <c r="E214" s="156"/>
      <c r="F214" s="157"/>
      <c r="G214" s="155"/>
      <c r="H214" s="156"/>
      <c r="I214" s="19" t="str">
        <f t="shared" si="19"/>
        <v/>
      </c>
      <c r="J214" s="19" t="str">
        <f t="shared" si="20"/>
        <v/>
      </c>
    </row>
    <row r="215" spans="1:10">
      <c r="A215" s="154">
        <v>206</v>
      </c>
      <c r="B215" s="155"/>
      <c r="C215" s="155"/>
      <c r="D215" s="155"/>
      <c r="E215" s="156"/>
      <c r="F215" s="157"/>
      <c r="G215" s="155"/>
      <c r="H215" s="156"/>
      <c r="I215" s="19" t="str">
        <f t="shared" si="19"/>
        <v/>
      </c>
      <c r="J215" s="19" t="str">
        <f t="shared" si="20"/>
        <v/>
      </c>
    </row>
    <row r="216" spans="1:10">
      <c r="A216" s="154">
        <v>207</v>
      </c>
      <c r="B216" s="155"/>
      <c r="C216" s="155"/>
      <c r="D216" s="155"/>
      <c r="E216" s="156"/>
      <c r="F216" s="157"/>
      <c r="G216" s="155"/>
      <c r="H216" s="156"/>
      <c r="I216" s="19" t="str">
        <f t="shared" si="19"/>
        <v/>
      </c>
      <c r="J216" s="19" t="str">
        <f t="shared" si="20"/>
        <v/>
      </c>
    </row>
    <row r="217" spans="1:10">
      <c r="A217" s="154">
        <v>208</v>
      </c>
      <c r="B217" s="155"/>
      <c r="C217" s="155"/>
      <c r="D217" s="155"/>
      <c r="E217" s="156"/>
      <c r="F217" s="157"/>
      <c r="G217" s="155"/>
      <c r="H217" s="156"/>
      <c r="I217" s="19" t="str">
        <f t="shared" si="19"/>
        <v/>
      </c>
      <c r="J217" s="19" t="str">
        <f t="shared" si="20"/>
        <v/>
      </c>
    </row>
    <row r="218" spans="1:10">
      <c r="A218" s="154">
        <v>209</v>
      </c>
      <c r="B218" s="155"/>
      <c r="C218" s="155"/>
      <c r="D218" s="155"/>
      <c r="E218" s="156"/>
      <c r="F218" s="157"/>
      <c r="G218" s="155"/>
      <c r="H218" s="156"/>
      <c r="I218" s="19" t="str">
        <f t="shared" si="19"/>
        <v/>
      </c>
      <c r="J218" s="19" t="str">
        <f t="shared" si="20"/>
        <v/>
      </c>
    </row>
    <row r="219" spans="1:10">
      <c r="A219" s="154">
        <v>210</v>
      </c>
      <c r="B219" s="155"/>
      <c r="C219" s="155"/>
      <c r="D219" s="155"/>
      <c r="E219" s="156"/>
      <c r="F219" s="157"/>
      <c r="G219" s="155"/>
      <c r="H219" s="156"/>
      <c r="I219" s="19" t="str">
        <f t="shared" si="19"/>
        <v/>
      </c>
      <c r="J219" s="19" t="str">
        <f t="shared" si="20"/>
        <v/>
      </c>
    </row>
    <row r="220" spans="1:10">
      <c r="A220" s="154">
        <v>211</v>
      </c>
      <c r="B220" s="155"/>
      <c r="C220" s="155"/>
      <c r="D220" s="155"/>
      <c r="E220" s="156"/>
      <c r="F220" s="157"/>
      <c r="G220" s="155"/>
      <c r="H220" s="156"/>
      <c r="I220" s="19" t="str">
        <f t="shared" si="19"/>
        <v/>
      </c>
      <c r="J220" s="19" t="str">
        <f t="shared" si="20"/>
        <v/>
      </c>
    </row>
    <row r="221" spans="1:10">
      <c r="A221" s="154">
        <v>212</v>
      </c>
      <c r="B221" s="155"/>
      <c r="C221" s="155"/>
      <c r="D221" s="155"/>
      <c r="E221" s="156"/>
      <c r="F221" s="157"/>
      <c r="G221" s="155"/>
      <c r="H221" s="156"/>
      <c r="I221" s="19" t="str">
        <f t="shared" si="19"/>
        <v/>
      </c>
      <c r="J221" s="19" t="str">
        <f t="shared" si="20"/>
        <v/>
      </c>
    </row>
    <row r="222" spans="1:10">
      <c r="A222" s="154">
        <v>213</v>
      </c>
      <c r="B222" s="155"/>
      <c r="C222" s="155"/>
      <c r="D222" s="155"/>
      <c r="E222" s="156"/>
      <c r="F222" s="157"/>
      <c r="G222" s="155"/>
      <c r="H222" s="156"/>
      <c r="I222" s="19" t="str">
        <f t="shared" si="19"/>
        <v/>
      </c>
      <c r="J222" s="19" t="str">
        <f t="shared" si="20"/>
        <v/>
      </c>
    </row>
    <row r="223" spans="1:10">
      <c r="A223" s="154">
        <v>214</v>
      </c>
      <c r="B223" s="155"/>
      <c r="C223" s="155"/>
      <c r="D223" s="155"/>
      <c r="E223" s="156"/>
      <c r="F223" s="157"/>
      <c r="G223" s="155"/>
      <c r="H223" s="156"/>
      <c r="I223" s="19" t="str">
        <f t="shared" si="19"/>
        <v/>
      </c>
      <c r="J223" s="19" t="str">
        <f t="shared" si="20"/>
        <v/>
      </c>
    </row>
    <row r="224" spans="1:10">
      <c r="A224" s="154">
        <v>215</v>
      </c>
      <c r="B224" s="155"/>
      <c r="C224" s="155"/>
      <c r="D224" s="155"/>
      <c r="E224" s="156"/>
      <c r="F224" s="157"/>
      <c r="G224" s="155"/>
      <c r="H224" s="156"/>
      <c r="I224" s="19" t="str">
        <f t="shared" si="19"/>
        <v/>
      </c>
      <c r="J224" s="19" t="str">
        <f t="shared" si="20"/>
        <v/>
      </c>
    </row>
    <row r="225" spans="1:10">
      <c r="A225" s="154">
        <v>216</v>
      </c>
      <c r="B225" s="155"/>
      <c r="C225" s="155"/>
      <c r="D225" s="155"/>
      <c r="E225" s="156"/>
      <c r="F225" s="157"/>
      <c r="G225" s="155"/>
      <c r="H225" s="156"/>
      <c r="I225" s="19" t="str">
        <f t="shared" si="19"/>
        <v/>
      </c>
      <c r="J225" s="19" t="str">
        <f t="shared" si="20"/>
        <v/>
      </c>
    </row>
    <row r="226" spans="1:10">
      <c r="A226" s="154">
        <v>217</v>
      </c>
      <c r="B226" s="155"/>
      <c r="C226" s="155"/>
      <c r="D226" s="155"/>
      <c r="E226" s="156"/>
      <c r="F226" s="157"/>
      <c r="G226" s="155"/>
      <c r="H226" s="156"/>
      <c r="I226" s="19" t="str">
        <f t="shared" si="19"/>
        <v/>
      </c>
      <c r="J226" s="19" t="str">
        <f t="shared" si="20"/>
        <v/>
      </c>
    </row>
    <row r="227" spans="1:10">
      <c r="A227" s="154">
        <v>218</v>
      </c>
      <c r="B227" s="155"/>
      <c r="C227" s="155"/>
      <c r="D227" s="155"/>
      <c r="E227" s="156"/>
      <c r="F227" s="157"/>
      <c r="G227" s="155"/>
      <c r="H227" s="156"/>
      <c r="I227" s="19" t="str">
        <f t="shared" si="19"/>
        <v/>
      </c>
      <c r="J227" s="19" t="str">
        <f t="shared" si="20"/>
        <v/>
      </c>
    </row>
    <row r="228" spans="1:10">
      <c r="A228" s="154">
        <v>219</v>
      </c>
      <c r="B228" s="155"/>
      <c r="C228" s="155"/>
      <c r="D228" s="155"/>
      <c r="E228" s="156"/>
      <c r="F228" s="157"/>
      <c r="G228" s="155"/>
      <c r="H228" s="156"/>
      <c r="I228" s="19" t="str">
        <f t="shared" si="19"/>
        <v/>
      </c>
      <c r="J228" s="19" t="str">
        <f t="shared" si="20"/>
        <v/>
      </c>
    </row>
    <row r="229" spans="1:10">
      <c r="A229" s="154">
        <v>220</v>
      </c>
      <c r="B229" s="155"/>
      <c r="C229" s="155"/>
      <c r="D229" s="155"/>
      <c r="E229" s="156"/>
      <c r="F229" s="157"/>
      <c r="G229" s="155"/>
      <c r="H229" s="156"/>
      <c r="I229" s="19" t="str">
        <f t="shared" si="19"/>
        <v/>
      </c>
      <c r="J229" s="19" t="str">
        <f t="shared" si="20"/>
        <v/>
      </c>
    </row>
    <row r="230" spans="1:10">
      <c r="A230" s="154">
        <v>221</v>
      </c>
      <c r="B230" s="155"/>
      <c r="C230" s="155"/>
      <c r="D230" s="155"/>
      <c r="E230" s="156"/>
      <c r="F230" s="157"/>
      <c r="G230" s="155"/>
      <c r="H230" s="156"/>
      <c r="I230" s="19" t="str">
        <f t="shared" si="19"/>
        <v/>
      </c>
      <c r="J230" s="19" t="str">
        <f t="shared" si="20"/>
        <v/>
      </c>
    </row>
    <row r="231" spans="1:10">
      <c r="A231" s="154">
        <v>222</v>
      </c>
      <c r="B231" s="155"/>
      <c r="C231" s="155"/>
      <c r="D231" s="155"/>
      <c r="E231" s="156"/>
      <c r="F231" s="157"/>
      <c r="G231" s="155"/>
      <c r="H231" s="156"/>
      <c r="I231" s="19" t="str">
        <f t="shared" si="19"/>
        <v/>
      </c>
      <c r="J231" s="19" t="str">
        <f t="shared" si="20"/>
        <v/>
      </c>
    </row>
    <row r="232" spans="1:10">
      <c r="A232" s="154">
        <v>223</v>
      </c>
      <c r="B232" s="155"/>
      <c r="C232" s="155"/>
      <c r="D232" s="155"/>
      <c r="E232" s="156"/>
      <c r="F232" s="157"/>
      <c r="G232" s="155"/>
      <c r="H232" s="156"/>
      <c r="I232" s="19" t="str">
        <f t="shared" si="19"/>
        <v/>
      </c>
      <c r="J232" s="19" t="str">
        <f t="shared" si="20"/>
        <v/>
      </c>
    </row>
    <row r="233" spans="1:10">
      <c r="A233" s="154">
        <v>224</v>
      </c>
      <c r="B233" s="155"/>
      <c r="C233" s="155"/>
      <c r="D233" s="155"/>
      <c r="E233" s="156"/>
      <c r="F233" s="157"/>
      <c r="G233" s="155"/>
      <c r="H233" s="156"/>
      <c r="I233" s="19" t="str">
        <f t="shared" si="19"/>
        <v/>
      </c>
      <c r="J233" s="19" t="str">
        <f t="shared" si="20"/>
        <v/>
      </c>
    </row>
    <row r="234" spans="1:10">
      <c r="A234" s="154">
        <v>225</v>
      </c>
      <c r="B234" s="155"/>
      <c r="C234" s="155"/>
      <c r="D234" s="155"/>
      <c r="E234" s="156"/>
      <c r="F234" s="157"/>
      <c r="G234" s="155"/>
      <c r="H234" s="156"/>
      <c r="I234" s="19" t="str">
        <f t="shared" si="19"/>
        <v/>
      </c>
      <c r="J234" s="19" t="str">
        <f t="shared" si="20"/>
        <v/>
      </c>
    </row>
    <row r="235" spans="1:10">
      <c r="A235" s="154">
        <v>226</v>
      </c>
      <c r="B235" s="155"/>
      <c r="C235" s="155"/>
      <c r="D235" s="155"/>
      <c r="E235" s="156"/>
      <c r="F235" s="157"/>
      <c r="G235" s="155"/>
      <c r="H235" s="156"/>
      <c r="I235" s="19" t="str">
        <f t="shared" si="19"/>
        <v/>
      </c>
      <c r="J235" s="19" t="str">
        <f t="shared" si="20"/>
        <v/>
      </c>
    </row>
    <row r="236" spans="1:10">
      <c r="A236" s="154">
        <v>227</v>
      </c>
      <c r="B236" s="155"/>
      <c r="C236" s="155"/>
      <c r="D236" s="155"/>
      <c r="E236" s="156"/>
      <c r="F236" s="157"/>
      <c r="G236" s="155"/>
      <c r="H236" s="156"/>
      <c r="I236" s="19" t="str">
        <f t="shared" si="19"/>
        <v/>
      </c>
      <c r="J236" s="19" t="str">
        <f t="shared" si="20"/>
        <v/>
      </c>
    </row>
    <row r="237" spans="1:10">
      <c r="A237" s="154">
        <v>228</v>
      </c>
      <c r="B237" s="155"/>
      <c r="C237" s="155"/>
      <c r="D237" s="155"/>
      <c r="E237" s="156"/>
      <c r="F237" s="157"/>
      <c r="G237" s="155"/>
      <c r="H237" s="156"/>
      <c r="I237" s="19" t="str">
        <f t="shared" si="19"/>
        <v/>
      </c>
      <c r="J237" s="19" t="str">
        <f t="shared" si="20"/>
        <v/>
      </c>
    </row>
    <row r="238" spans="1:10">
      <c r="A238" s="154">
        <v>229</v>
      </c>
      <c r="B238" s="155"/>
      <c r="C238" s="155"/>
      <c r="D238" s="155"/>
      <c r="E238" s="156"/>
      <c r="F238" s="157"/>
      <c r="G238" s="155"/>
      <c r="H238" s="156"/>
      <c r="I238" s="19" t="str">
        <f t="shared" si="19"/>
        <v/>
      </c>
      <c r="J238" s="19" t="str">
        <f t="shared" si="20"/>
        <v/>
      </c>
    </row>
    <row r="239" spans="1:10">
      <c r="A239" s="154">
        <v>230</v>
      </c>
      <c r="B239" s="155"/>
      <c r="C239" s="155"/>
      <c r="D239" s="155"/>
      <c r="E239" s="156"/>
      <c r="F239" s="157"/>
      <c r="G239" s="155"/>
      <c r="H239" s="156"/>
      <c r="I239" s="19" t="str">
        <f t="shared" si="19"/>
        <v/>
      </c>
      <c r="J239" s="19" t="str">
        <f t="shared" si="20"/>
        <v/>
      </c>
    </row>
    <row r="240" spans="1:10">
      <c r="A240" s="154">
        <v>231</v>
      </c>
      <c r="B240" s="155"/>
      <c r="C240" s="155"/>
      <c r="D240" s="155"/>
      <c r="E240" s="156"/>
      <c r="F240" s="157"/>
      <c r="G240" s="155"/>
      <c r="H240" s="156"/>
      <c r="I240" s="19" t="str">
        <f t="shared" si="19"/>
        <v/>
      </c>
      <c r="J240" s="19" t="str">
        <f t="shared" si="20"/>
        <v/>
      </c>
    </row>
    <row r="241" spans="1:10">
      <c r="A241" s="154">
        <v>232</v>
      </c>
      <c r="B241" s="155"/>
      <c r="C241" s="155"/>
      <c r="D241" s="155"/>
      <c r="E241" s="156"/>
      <c r="F241" s="157"/>
      <c r="G241" s="155"/>
      <c r="H241" s="156"/>
      <c r="I241" s="19" t="str">
        <f t="shared" si="19"/>
        <v/>
      </c>
      <c r="J241" s="19" t="str">
        <f t="shared" si="20"/>
        <v/>
      </c>
    </row>
    <row r="242" spans="1:10">
      <c r="A242" s="154">
        <v>233</v>
      </c>
      <c r="B242" s="155"/>
      <c r="C242" s="155"/>
      <c r="D242" s="155"/>
      <c r="E242" s="156"/>
      <c r="F242" s="157"/>
      <c r="G242" s="155"/>
      <c r="H242" s="156"/>
      <c r="I242" s="19" t="str">
        <f t="shared" si="19"/>
        <v/>
      </c>
      <c r="J242" s="19" t="str">
        <f t="shared" si="20"/>
        <v/>
      </c>
    </row>
    <row r="243" spans="1:10">
      <c r="A243" s="154">
        <v>234</v>
      </c>
      <c r="B243" s="155"/>
      <c r="C243" s="155"/>
      <c r="D243" s="155"/>
      <c r="E243" s="156"/>
      <c r="F243" s="157"/>
      <c r="G243" s="155"/>
      <c r="H243" s="156"/>
      <c r="I243" s="19" t="str">
        <f t="shared" si="19"/>
        <v/>
      </c>
      <c r="J243" s="19" t="str">
        <f t="shared" si="20"/>
        <v/>
      </c>
    </row>
    <row r="244" spans="1:10">
      <c r="A244" s="154">
        <v>235</v>
      </c>
      <c r="B244" s="155"/>
      <c r="C244" s="155"/>
      <c r="D244" s="155"/>
      <c r="E244" s="156"/>
      <c r="F244" s="157"/>
      <c r="G244" s="155"/>
      <c r="H244" s="156"/>
      <c r="I244" s="19" t="str">
        <f t="shared" si="19"/>
        <v/>
      </c>
      <c r="J244" s="19" t="str">
        <f t="shared" si="20"/>
        <v/>
      </c>
    </row>
    <row r="245" spans="1:10">
      <c r="A245" s="154">
        <v>236</v>
      </c>
      <c r="B245" s="155"/>
      <c r="C245" s="155"/>
      <c r="D245" s="155"/>
      <c r="E245" s="156"/>
      <c r="F245" s="157"/>
      <c r="G245" s="155"/>
      <c r="H245" s="156"/>
      <c r="I245" s="19" t="str">
        <f t="shared" si="19"/>
        <v/>
      </c>
      <c r="J245" s="19" t="str">
        <f t="shared" si="20"/>
        <v/>
      </c>
    </row>
    <row r="246" spans="1:10">
      <c r="A246" s="154">
        <v>237</v>
      </c>
      <c r="B246" s="155"/>
      <c r="C246" s="155"/>
      <c r="D246" s="155"/>
      <c r="E246" s="156"/>
      <c r="F246" s="157"/>
      <c r="G246" s="155"/>
      <c r="H246" s="156"/>
      <c r="I246" s="19" t="str">
        <f t="shared" si="19"/>
        <v/>
      </c>
      <c r="J246" s="19" t="str">
        <f t="shared" si="20"/>
        <v/>
      </c>
    </row>
    <row r="247" spans="1:10">
      <c r="A247" s="154">
        <v>238</v>
      </c>
      <c r="B247" s="155"/>
      <c r="C247" s="155"/>
      <c r="D247" s="155"/>
      <c r="E247" s="156"/>
      <c r="F247" s="157"/>
      <c r="G247" s="155"/>
      <c r="H247" s="156"/>
      <c r="I247" s="19" t="str">
        <f t="shared" si="19"/>
        <v/>
      </c>
      <c r="J247" s="19" t="str">
        <f t="shared" si="20"/>
        <v/>
      </c>
    </row>
    <row r="248" spans="1:10">
      <c r="A248" s="154">
        <v>239</v>
      </c>
      <c r="B248" s="155"/>
      <c r="C248" s="155"/>
      <c r="D248" s="155"/>
      <c r="E248" s="156"/>
      <c r="F248" s="157"/>
      <c r="G248" s="155"/>
      <c r="H248" s="156"/>
      <c r="I248" s="19" t="str">
        <f t="shared" si="19"/>
        <v/>
      </c>
      <c r="J248" s="19" t="str">
        <f t="shared" si="20"/>
        <v/>
      </c>
    </row>
    <row r="249" spans="1:10">
      <c r="A249" s="154">
        <v>240</v>
      </c>
      <c r="B249" s="155"/>
      <c r="C249" s="155"/>
      <c r="D249" s="155"/>
      <c r="E249" s="156"/>
      <c r="F249" s="157"/>
      <c r="G249" s="155"/>
      <c r="H249" s="156"/>
      <c r="I249" s="19" t="str">
        <f t="shared" si="19"/>
        <v/>
      </c>
      <c r="J249" s="19" t="str">
        <f t="shared" si="20"/>
        <v/>
      </c>
    </row>
    <row r="250" spans="1:10">
      <c r="A250" s="154">
        <v>241</v>
      </c>
      <c r="B250" s="155"/>
      <c r="C250" s="155"/>
      <c r="D250" s="155"/>
      <c r="E250" s="156"/>
      <c r="F250" s="157"/>
      <c r="G250" s="155"/>
      <c r="H250" s="156"/>
      <c r="I250" s="19" t="str">
        <f t="shared" si="19"/>
        <v/>
      </c>
      <c r="J250" s="19" t="str">
        <f t="shared" si="20"/>
        <v/>
      </c>
    </row>
    <row r="251" spans="1:10">
      <c r="A251" s="154">
        <v>242</v>
      </c>
      <c r="B251" s="155"/>
      <c r="C251" s="155"/>
      <c r="D251" s="155"/>
      <c r="E251" s="156"/>
      <c r="F251" s="157"/>
      <c r="G251" s="155"/>
      <c r="H251" s="156"/>
      <c r="I251" s="19" t="str">
        <f t="shared" si="19"/>
        <v/>
      </c>
      <c r="J251" s="19" t="str">
        <f t="shared" si="20"/>
        <v/>
      </c>
    </row>
    <row r="252" spans="1:10">
      <c r="A252" s="154">
        <v>243</v>
      </c>
      <c r="B252" s="155"/>
      <c r="C252" s="155"/>
      <c r="D252" s="155"/>
      <c r="E252" s="156"/>
      <c r="F252" s="157"/>
      <c r="G252" s="155"/>
      <c r="H252" s="156"/>
      <c r="I252" s="19" t="str">
        <f t="shared" si="19"/>
        <v/>
      </c>
      <c r="J252" s="19" t="str">
        <f t="shared" si="20"/>
        <v/>
      </c>
    </row>
    <row r="253" spans="1:10">
      <c r="A253" s="154">
        <v>244</v>
      </c>
      <c r="B253" s="155"/>
      <c r="C253" s="155"/>
      <c r="D253" s="155"/>
      <c r="E253" s="156"/>
      <c r="F253" s="157"/>
      <c r="G253" s="155"/>
      <c r="H253" s="156"/>
      <c r="I253" s="19" t="str">
        <f t="shared" si="19"/>
        <v/>
      </c>
      <c r="J253" s="19" t="str">
        <f t="shared" si="20"/>
        <v/>
      </c>
    </row>
    <row r="254" spans="1:10">
      <c r="A254" s="154">
        <v>245</v>
      </c>
      <c r="B254" s="155"/>
      <c r="C254" s="155"/>
      <c r="D254" s="155"/>
      <c r="E254" s="156"/>
      <c r="F254" s="157"/>
      <c r="G254" s="155"/>
      <c r="H254" s="156"/>
      <c r="I254" s="19" t="str">
        <f t="shared" si="19"/>
        <v/>
      </c>
      <c r="J254" s="19" t="str">
        <f t="shared" si="20"/>
        <v/>
      </c>
    </row>
    <row r="255" spans="1:10">
      <c r="A255" s="154">
        <v>246</v>
      </c>
      <c r="B255" s="155"/>
      <c r="C255" s="155"/>
      <c r="D255" s="155"/>
      <c r="E255" s="156"/>
      <c r="F255" s="157"/>
      <c r="G255" s="155"/>
      <c r="H255" s="156"/>
      <c r="I255" s="19" t="str">
        <f t="shared" si="19"/>
        <v/>
      </c>
      <c r="J255" s="19" t="str">
        <f t="shared" si="20"/>
        <v/>
      </c>
    </row>
    <row r="256" spans="1:10">
      <c r="A256" s="154">
        <v>247</v>
      </c>
      <c r="B256" s="155"/>
      <c r="C256" s="155"/>
      <c r="D256" s="155"/>
      <c r="E256" s="156"/>
      <c r="F256" s="157"/>
      <c r="G256" s="155"/>
      <c r="H256" s="156"/>
      <c r="I256" s="19" t="str">
        <f t="shared" si="19"/>
        <v/>
      </c>
      <c r="J256" s="19" t="str">
        <f t="shared" si="20"/>
        <v/>
      </c>
    </row>
    <row r="257" spans="1:10">
      <c r="A257" s="154">
        <v>248</v>
      </c>
      <c r="B257" s="155"/>
      <c r="C257" s="155"/>
      <c r="D257" s="155"/>
      <c r="E257" s="156"/>
      <c r="F257" s="157"/>
      <c r="G257" s="155"/>
      <c r="H257" s="156"/>
      <c r="I257" s="19" t="str">
        <f t="shared" si="19"/>
        <v/>
      </c>
      <c r="J257" s="19" t="str">
        <f t="shared" si="20"/>
        <v/>
      </c>
    </row>
    <row r="258" spans="1:10">
      <c r="A258" s="154">
        <v>249</v>
      </c>
      <c r="B258" s="155"/>
      <c r="C258" s="155"/>
      <c r="D258" s="155"/>
      <c r="E258" s="156"/>
      <c r="F258" s="157"/>
      <c r="G258" s="155"/>
      <c r="H258" s="156"/>
      <c r="I258" s="19" t="str">
        <f t="shared" si="19"/>
        <v/>
      </c>
      <c r="J258" s="19" t="str">
        <f t="shared" si="20"/>
        <v/>
      </c>
    </row>
    <row r="259" spans="1:10">
      <c r="A259" s="154">
        <v>250</v>
      </c>
      <c r="B259" s="155"/>
      <c r="C259" s="155"/>
      <c r="D259" s="155"/>
      <c r="E259" s="156"/>
      <c r="F259" s="157"/>
      <c r="G259" s="155"/>
      <c r="H259" s="156"/>
      <c r="I259" s="19" t="str">
        <f t="shared" si="19"/>
        <v/>
      </c>
      <c r="J259" s="19"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&amp;LConfirm existenţa lucrărilorDirector de departament&amp;RCandidat</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sheetPr codeName="Sheet4"/>
  <dimension ref="A1:H22"/>
  <sheetViews>
    <sheetView workbookViewId="0">
      <selection activeCell="B14" sqref="B14"/>
    </sheetView>
  </sheetViews>
  <sheetFormatPr defaultRowHeight="15"/>
  <cols>
    <col min="1" max="1" width="34.85546875" style="58" bestFit="1" customWidth="1"/>
    <col min="2" max="2" width="41.42578125" style="53" customWidth="1"/>
    <col min="3" max="3" width="6.5703125" style="53" customWidth="1"/>
    <col min="4" max="4" width="82.85546875" style="53" bestFit="1" customWidth="1"/>
    <col min="5" max="16384" width="9.140625" style="53"/>
  </cols>
  <sheetData>
    <row r="1" spans="1:8" s="51" customFormat="1" ht="15.75">
      <c r="A1" s="49" t="s">
        <v>482</v>
      </c>
      <c r="B1" s="50"/>
      <c r="C1" s="50"/>
      <c r="D1" s="50"/>
      <c r="E1" s="50"/>
      <c r="F1" s="50"/>
      <c r="G1" s="50"/>
      <c r="H1" s="50"/>
    </row>
    <row r="2" spans="1:8" s="51" customFormat="1" ht="15.75">
      <c r="A2" s="49"/>
      <c r="B2" s="50"/>
      <c r="C2" s="50"/>
      <c r="D2" s="50"/>
      <c r="E2" s="50"/>
      <c r="F2" s="50"/>
      <c r="G2" s="50"/>
      <c r="H2" s="50"/>
    </row>
    <row r="3" spans="1:8" s="51" customFormat="1" ht="19.5" thickBot="1">
      <c r="A3" s="448" t="str">
        <f>"Concurs de gradații de merit " &amp; an_final+1</f>
        <v>Concurs de gradații de merit 2017</v>
      </c>
      <c r="B3" s="448"/>
      <c r="C3" s="50"/>
      <c r="D3" s="50"/>
      <c r="E3" s="50"/>
      <c r="F3" s="50"/>
      <c r="G3" s="50"/>
      <c r="H3" s="50"/>
    </row>
    <row r="4" spans="1:8" s="51" customFormat="1">
      <c r="A4" s="449" t="str">
        <f>"Perioada de evaluare: "&amp; an_initial &amp; " ‒ " &amp; an_final</f>
        <v>Perioada de evaluare: 2012 ‒ 2016</v>
      </c>
      <c r="B4" s="449"/>
      <c r="C4" s="50"/>
      <c r="D4" s="50"/>
      <c r="E4" s="50"/>
      <c r="F4" s="50"/>
      <c r="G4" s="50"/>
      <c r="H4" s="50"/>
    </row>
    <row r="5" spans="1:8" ht="15.75" thickBot="1">
      <c r="A5" s="54"/>
      <c r="B5" s="52"/>
      <c r="C5" s="52"/>
      <c r="D5" s="55" t="s">
        <v>486</v>
      </c>
      <c r="E5" s="52"/>
      <c r="F5" s="52"/>
      <c r="G5" s="52"/>
      <c r="H5" s="52"/>
    </row>
    <row r="6" spans="1:8" ht="15.75">
      <c r="A6" s="56" t="s">
        <v>483</v>
      </c>
      <c r="B6" s="165" t="s">
        <v>497</v>
      </c>
      <c r="C6" s="52"/>
      <c r="D6" s="57" t="s">
        <v>555</v>
      </c>
      <c r="E6" s="52"/>
      <c r="F6" s="52"/>
      <c r="G6" s="52"/>
      <c r="H6" s="52"/>
    </row>
    <row r="7" spans="1:8" ht="15.75">
      <c r="A7" s="56" t="s">
        <v>484</v>
      </c>
      <c r="B7" s="165" t="s">
        <v>1118</v>
      </c>
      <c r="C7" s="52"/>
      <c r="D7" s="57" t="s">
        <v>492</v>
      </c>
      <c r="E7" s="52"/>
      <c r="F7" s="52"/>
      <c r="G7" s="52"/>
      <c r="H7" s="52"/>
    </row>
    <row r="8" spans="1:8" ht="15.75">
      <c r="A8" s="56" t="s">
        <v>485</v>
      </c>
      <c r="B8" s="165" t="s">
        <v>490</v>
      </c>
      <c r="C8" s="52"/>
      <c r="D8" s="57" t="s">
        <v>552</v>
      </c>
      <c r="E8" s="52"/>
      <c r="F8" s="52"/>
      <c r="G8" s="52"/>
      <c r="H8" s="52"/>
    </row>
    <row r="9" spans="1:8" ht="15.75">
      <c r="A9" s="56" t="s">
        <v>553</v>
      </c>
      <c r="B9" s="165" t="s">
        <v>523</v>
      </c>
      <c r="C9" s="52"/>
      <c r="D9" s="57" t="s">
        <v>560</v>
      </c>
      <c r="E9" s="52"/>
      <c r="F9" s="52"/>
      <c r="G9" s="52"/>
      <c r="H9" s="52"/>
    </row>
    <row r="10" spans="1:8">
      <c r="A10" s="54" t="s">
        <v>557</v>
      </c>
      <c r="B10" s="165" t="s">
        <v>1119</v>
      </c>
      <c r="C10" s="52"/>
      <c r="D10" s="57" t="s">
        <v>559</v>
      </c>
      <c r="E10" s="52"/>
      <c r="F10" s="52"/>
      <c r="G10" s="52"/>
      <c r="H10" s="52"/>
    </row>
    <row r="11" spans="1:8" ht="15.75">
      <c r="A11" s="56" t="s">
        <v>554</v>
      </c>
      <c r="B11" s="165" t="s">
        <v>503</v>
      </c>
      <c r="C11" s="52"/>
      <c r="D11" s="57" t="s">
        <v>560</v>
      </c>
      <c r="E11" s="52"/>
      <c r="F11" s="52"/>
      <c r="G11" s="52"/>
      <c r="H11" s="52"/>
    </row>
    <row r="12" spans="1:8">
      <c r="A12" s="58" t="s">
        <v>558</v>
      </c>
      <c r="B12" s="165" t="s">
        <v>1120</v>
      </c>
      <c r="C12" s="52"/>
      <c r="D12" s="57" t="s">
        <v>559</v>
      </c>
      <c r="E12" s="52"/>
      <c r="F12" s="52"/>
      <c r="G12" s="52"/>
      <c r="H12" s="52"/>
    </row>
    <row r="13" spans="1:8">
      <c r="A13" s="54"/>
      <c r="B13" s="52"/>
      <c r="C13" s="52"/>
      <c r="D13" s="52"/>
      <c r="E13" s="52"/>
      <c r="F13" s="52"/>
      <c r="G13" s="52"/>
      <c r="H13" s="52"/>
    </row>
    <row r="14" spans="1:8">
      <c r="A14" s="54"/>
      <c r="B14" s="52"/>
      <c r="C14" s="52"/>
      <c r="D14" s="52"/>
      <c r="E14" s="52"/>
      <c r="F14" s="52"/>
      <c r="G14" s="52"/>
      <c r="H14" s="52"/>
    </row>
    <row r="15" spans="1:8">
      <c r="A15" s="54"/>
      <c r="B15" s="52"/>
      <c r="C15" s="52"/>
      <c r="D15" s="52"/>
      <c r="E15" s="52"/>
      <c r="F15" s="52"/>
      <c r="G15" s="52"/>
      <c r="H15" s="52"/>
    </row>
    <row r="16" spans="1:8">
      <c r="A16" s="54"/>
      <c r="B16" s="52"/>
      <c r="C16" s="52"/>
      <c r="D16" s="52"/>
      <c r="E16" s="52"/>
      <c r="F16" s="52"/>
      <c r="G16" s="52"/>
      <c r="H16" s="52"/>
    </row>
    <row r="17" spans="1:8">
      <c r="A17" s="54"/>
      <c r="B17" s="52"/>
      <c r="C17" s="52"/>
      <c r="D17" s="52"/>
      <c r="E17" s="52"/>
      <c r="F17" s="52"/>
      <c r="G17" s="52"/>
      <c r="H17" s="52"/>
    </row>
    <row r="18" spans="1:8">
      <c r="A18" s="54"/>
      <c r="B18" s="52"/>
      <c r="C18" s="52"/>
      <c r="D18" s="52"/>
      <c r="E18" s="52"/>
      <c r="F18" s="52"/>
      <c r="G18" s="52"/>
      <c r="H18" s="52"/>
    </row>
    <row r="19" spans="1:8">
      <c r="A19" s="54"/>
      <c r="B19" s="52"/>
      <c r="C19" s="52"/>
      <c r="D19" s="52"/>
      <c r="E19" s="52"/>
      <c r="F19" s="52"/>
      <c r="G19" s="52"/>
      <c r="H19" s="52"/>
    </row>
    <row r="20" spans="1:8">
      <c r="A20" s="54"/>
      <c r="B20" s="52"/>
      <c r="C20" s="52"/>
      <c r="D20" s="52"/>
      <c r="E20" s="52"/>
      <c r="F20" s="52"/>
      <c r="G20" s="52"/>
      <c r="H20" s="52"/>
    </row>
    <row r="21" spans="1:8">
      <c r="A21" s="54"/>
      <c r="B21" s="52"/>
      <c r="C21" s="52"/>
      <c r="D21" s="52"/>
      <c r="E21" s="52"/>
      <c r="F21" s="52"/>
      <c r="G21" s="52"/>
      <c r="H21" s="52"/>
    </row>
    <row r="22" spans="1:8">
      <c r="A22" s="54"/>
      <c r="B22" s="52"/>
      <c r="C22" s="52"/>
      <c r="D22" s="52"/>
      <c r="E22" s="52"/>
      <c r="F22" s="52"/>
      <c r="G22" s="52"/>
      <c r="H22" s="52"/>
    </row>
  </sheetData>
  <sheetProtection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10">
    <pageSetUpPr fitToPage="1"/>
  </sheetPr>
  <dimension ref="A1:O259"/>
  <sheetViews>
    <sheetView workbookViewId="0">
      <selection activeCell="C19" sqref="C19"/>
    </sheetView>
  </sheetViews>
  <sheetFormatPr defaultRowHeight="15.75"/>
  <cols>
    <col min="1" max="1" width="5.7109375" style="71" customWidth="1"/>
    <col min="2" max="3" width="35.7109375" style="75" customWidth="1"/>
    <col min="4" max="4" width="22" style="75" customWidth="1"/>
    <col min="5" max="5" width="21.5703125" style="75" customWidth="1"/>
    <col min="6" max="6" width="10.7109375" style="80" customWidth="1"/>
    <col min="7" max="7" width="10.7109375" style="75" customWidth="1"/>
    <col min="8" max="8" width="12.28515625" style="328" customWidth="1"/>
    <col min="9" max="9" width="17.7109375" style="75" customWidth="1"/>
    <col min="10" max="10" width="10.7109375" style="75" hidden="1" customWidth="1"/>
    <col min="11" max="13" width="10.7109375" style="81" hidden="1" customWidth="1"/>
    <col min="14" max="14" width="9.140625" style="82" hidden="1" customWidth="1"/>
    <col min="15" max="15" width="9.140625" style="75" hidden="1" customWidth="1"/>
    <col min="16" max="29" width="9.140625" style="75" customWidth="1"/>
    <col min="30" max="16384" width="9.140625" style="75"/>
  </cols>
  <sheetData>
    <row r="1" spans="1:15" s="71" customFormat="1">
      <c r="A1" s="70" t="s">
        <v>482</v>
      </c>
      <c r="E1" s="72"/>
      <c r="F1" s="72"/>
      <c r="H1" s="73"/>
      <c r="I1" s="74"/>
      <c r="K1" s="73"/>
      <c r="M1" s="327"/>
      <c r="N1" s="327"/>
    </row>
    <row r="2" spans="1:15" s="71" customFormat="1">
      <c r="A2" s="387" t="str">
        <f>IF(ISBLANK(facultate), IF(ISBLANK(departament),"","Departament " &amp; departament), "Facultatea " &amp; facultate)</f>
        <v>Facultatea Electronică și Telecomunicații</v>
      </c>
      <c r="E2" s="72"/>
      <c r="F2" s="72"/>
      <c r="H2" s="73"/>
      <c r="I2" s="74"/>
      <c r="K2" s="73"/>
      <c r="M2" s="327"/>
      <c r="N2" s="327"/>
    </row>
    <row r="3" spans="1:15" s="71" customFormat="1">
      <c r="A3" s="387" t="str">
        <f>IF(ISBLANK(departament),"","Departamentul " &amp; departament)</f>
        <v>Departamentul Electronică Aplicată</v>
      </c>
      <c r="E3" s="72"/>
      <c r="F3" s="72"/>
      <c r="H3" s="73"/>
      <c r="I3" s="74"/>
      <c r="K3" s="73"/>
      <c r="M3" s="327"/>
      <c r="N3" s="327"/>
    </row>
    <row r="4" spans="1:15">
      <c r="A4" s="460" t="s">
        <v>813</v>
      </c>
      <c r="B4" s="460"/>
      <c r="C4" s="460"/>
      <c r="D4" s="460"/>
      <c r="E4" s="460"/>
      <c r="F4" s="460"/>
      <c r="G4" s="460"/>
      <c r="H4" s="460"/>
      <c r="I4" s="460"/>
      <c r="J4" s="460"/>
      <c r="K4" s="239"/>
      <c r="L4" s="239"/>
      <c r="M4" s="239"/>
      <c r="N4" s="329"/>
    </row>
    <row r="5" spans="1:15">
      <c r="A5" s="460" t="s">
        <v>801</v>
      </c>
      <c r="B5" s="460"/>
      <c r="C5" s="460"/>
      <c r="D5" s="460"/>
      <c r="E5" s="460"/>
      <c r="F5" s="460"/>
      <c r="G5" s="460"/>
      <c r="H5" s="460"/>
      <c r="I5" s="460"/>
      <c r="J5" s="460"/>
      <c r="K5" s="239"/>
      <c r="L5" s="239"/>
      <c r="M5" s="239"/>
    </row>
    <row r="6" spans="1:15">
      <c r="I6" s="388" t="str">
        <f>CONCATENATE(functie," ",nume_candidat)</f>
        <v>Șef de lucrări Papazian Petru</v>
      </c>
      <c r="J6" s="388" t="str">
        <f>CONCATENATE(functie," ",nume_candidat)</f>
        <v>Șef de lucrări Papazian Petru</v>
      </c>
    </row>
    <row r="7" spans="1:15" ht="19.5" customHeight="1">
      <c r="A7" s="457" t="s">
        <v>337</v>
      </c>
      <c r="B7" s="457" t="s">
        <v>0</v>
      </c>
      <c r="C7" s="457" t="s">
        <v>20</v>
      </c>
      <c r="D7" s="457" t="s">
        <v>21</v>
      </c>
      <c r="E7" s="458" t="s">
        <v>335</v>
      </c>
      <c r="F7" s="463" t="s">
        <v>22</v>
      </c>
      <c r="G7" s="457" t="s">
        <v>18</v>
      </c>
      <c r="H7" s="458" t="s">
        <v>546</v>
      </c>
      <c r="I7" s="457" t="s">
        <v>544</v>
      </c>
      <c r="J7" s="457"/>
      <c r="K7" s="457" t="s">
        <v>4</v>
      </c>
      <c r="L7" s="457"/>
      <c r="M7" s="458" t="s">
        <v>19</v>
      </c>
      <c r="N7" s="464" t="s">
        <v>540</v>
      </c>
      <c r="O7" s="467" t="s">
        <v>551</v>
      </c>
    </row>
    <row r="8" spans="1:15" ht="45.7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459"/>
      <c r="N8" s="464"/>
      <c r="O8" s="467"/>
    </row>
    <row r="9" spans="1:15">
      <c r="A9" s="99"/>
      <c r="B9" s="76"/>
      <c r="C9" s="76"/>
      <c r="D9" s="76"/>
      <c r="E9" s="76"/>
      <c r="F9" s="40"/>
      <c r="G9" s="85"/>
      <c r="H9" s="78"/>
      <c r="I9" s="158">
        <f>SUMIF(I10:I109,"&gt;0")</f>
        <v>200</v>
      </c>
      <c r="J9" s="158">
        <f>SUMIF(J10:J109,"&gt;0")</f>
        <v>200</v>
      </c>
      <c r="K9" s="4">
        <f>SUMIF(K10:K109,"&gt;0")</f>
        <v>4</v>
      </c>
      <c r="L9" s="4">
        <f>SUMIF(L10:L109,"&gt;0")</f>
        <v>4</v>
      </c>
      <c r="M9" s="4">
        <f>SUMIF(M10:M109,"&gt;0")</f>
        <v>383</v>
      </c>
      <c r="N9" s="336"/>
      <c r="O9" s="340"/>
    </row>
    <row r="10" spans="1:15" ht="47.25">
      <c r="A10" s="154">
        <v>1</v>
      </c>
      <c r="B10" s="421" t="s">
        <v>1118</v>
      </c>
      <c r="C10" s="421" t="s">
        <v>1133</v>
      </c>
      <c r="D10" s="7" t="s">
        <v>1134</v>
      </c>
      <c r="E10" s="421" t="s">
        <v>1135</v>
      </c>
      <c r="F10" s="447">
        <v>2013</v>
      </c>
      <c r="G10" s="447">
        <v>120</v>
      </c>
      <c r="H10" s="447">
        <v>120</v>
      </c>
      <c r="I10" s="19">
        <f t="shared" ref="I10:I41" si="0">IF(OR($B10="",$C10="",$D10="",$E10="",$F10&lt;an_initial,$F10&gt;an_final,$N10=FALSE),"",EBOOK/O10)</f>
        <v>50</v>
      </c>
      <c r="J10" s="19">
        <f t="shared" ref="J10:J41" si="1">IF(OR($B10="",$C10="",$D10="",$E10="",$F10="",$F10&gt;an_final,$N10=FALSE),"",EBOOK/O10)</f>
        <v>50</v>
      </c>
      <c r="K10" s="416">
        <f t="shared" ref="K10:K41" si="2">IF(OR($B10="",$C10="",$D10="",$E10="",$F10="",$F10&gt;an_final,$N10=FALSE),"",IF($F10&gt;=an_initial,1,""))</f>
        <v>1</v>
      </c>
      <c r="L10" s="69">
        <f t="shared" ref="L10:L41" si="3">IF(OR($B10="",$C10="",$D10="",$E10="",$F10="",$F10&gt;an_final,$N10=FALSE),"",1)</f>
        <v>1</v>
      </c>
      <c r="M10" s="417">
        <f t="shared" ref="M10:M41" si="4">IF(OR($B10="",$C10="",$D10="",$E10="",$F10="",$F10&gt;an_final,$N10=FALSE),"",IF($H10="",$G10/O10,$H10))</f>
        <v>120</v>
      </c>
      <c r="N10" s="390" t="b">
        <f t="shared" ref="N10:N73" si="5">IF(nume_candidat="",FALSE,ISNUMBER(SEARCH(nume_candidat,$B10)))</f>
        <v>1</v>
      </c>
      <c r="O10" s="418">
        <f t="shared" ref="O10:O41" si="6">LEN(B10)-LEN(SUBSTITUTE(B10,",",""))+1</f>
        <v>1</v>
      </c>
    </row>
    <row r="11" spans="1:15" ht="47.25">
      <c r="A11" s="154">
        <v>2</v>
      </c>
      <c r="B11" s="421" t="s">
        <v>1118</v>
      </c>
      <c r="C11" s="7" t="s">
        <v>1136</v>
      </c>
      <c r="D11" s="7" t="s">
        <v>1137</v>
      </c>
      <c r="E11" s="421" t="s">
        <v>1138</v>
      </c>
      <c r="F11" s="446">
        <v>2014</v>
      </c>
      <c r="G11" s="447">
        <v>190</v>
      </c>
      <c r="H11" s="447">
        <v>100</v>
      </c>
      <c r="I11" s="19">
        <f t="shared" si="0"/>
        <v>50</v>
      </c>
      <c r="J11" s="19">
        <f t="shared" si="1"/>
        <v>50</v>
      </c>
      <c r="K11" s="416">
        <f t="shared" si="2"/>
        <v>1</v>
      </c>
      <c r="L11" s="69">
        <f t="shared" si="3"/>
        <v>1</v>
      </c>
      <c r="M11" s="417">
        <f t="shared" si="4"/>
        <v>100</v>
      </c>
      <c r="N11" s="390" t="b">
        <f t="shared" si="5"/>
        <v>1</v>
      </c>
      <c r="O11" s="418">
        <f t="shared" si="6"/>
        <v>1</v>
      </c>
    </row>
    <row r="12" spans="1:15" ht="47.25">
      <c r="A12" s="154">
        <v>3</v>
      </c>
      <c r="B12" s="421" t="s">
        <v>1118</v>
      </c>
      <c r="C12" s="421" t="s">
        <v>1139</v>
      </c>
      <c r="D12" s="7" t="s">
        <v>1140</v>
      </c>
      <c r="E12" s="421" t="s">
        <v>1141</v>
      </c>
      <c r="F12" s="447">
        <v>2013</v>
      </c>
      <c r="G12" s="447">
        <v>120</v>
      </c>
      <c r="H12" s="447">
        <v>120</v>
      </c>
      <c r="I12" s="19">
        <f t="shared" si="0"/>
        <v>50</v>
      </c>
      <c r="J12" s="19">
        <f t="shared" si="1"/>
        <v>50</v>
      </c>
      <c r="K12" s="416">
        <f t="shared" si="2"/>
        <v>1</v>
      </c>
      <c r="L12" s="69">
        <f t="shared" si="3"/>
        <v>1</v>
      </c>
      <c r="M12" s="417">
        <f t="shared" si="4"/>
        <v>120</v>
      </c>
      <c r="N12" s="390" t="b">
        <f t="shared" si="5"/>
        <v>1</v>
      </c>
      <c r="O12" s="418">
        <f t="shared" si="6"/>
        <v>1</v>
      </c>
    </row>
    <row r="13" spans="1:15" ht="15.75" customHeight="1">
      <c r="A13" s="154">
        <v>4</v>
      </c>
      <c r="B13" s="421" t="s">
        <v>1118</v>
      </c>
      <c r="C13" s="7" t="s">
        <v>1142</v>
      </c>
      <c r="D13" s="421" t="s">
        <v>1143</v>
      </c>
      <c r="E13" s="421" t="s">
        <v>1144</v>
      </c>
      <c r="F13" s="446">
        <v>2015</v>
      </c>
      <c r="G13" s="447">
        <v>43</v>
      </c>
      <c r="H13" s="447">
        <v>43</v>
      </c>
      <c r="I13" s="19">
        <f t="shared" si="0"/>
        <v>50</v>
      </c>
      <c r="J13" s="19">
        <f t="shared" si="1"/>
        <v>50</v>
      </c>
      <c r="K13" s="416">
        <f t="shared" si="2"/>
        <v>1</v>
      </c>
      <c r="L13" s="69">
        <f t="shared" si="3"/>
        <v>1</v>
      </c>
      <c r="M13" s="417">
        <f t="shared" si="4"/>
        <v>43</v>
      </c>
      <c r="N13" s="390" t="b">
        <f t="shared" si="5"/>
        <v>1</v>
      </c>
      <c r="O13" s="418">
        <f t="shared" si="6"/>
        <v>1</v>
      </c>
    </row>
    <row r="14" spans="1:15">
      <c r="A14" s="154">
        <v>5</v>
      </c>
      <c r="B14" s="7"/>
      <c r="C14" s="7"/>
      <c r="D14" s="7"/>
      <c r="E14" s="7"/>
      <c r="F14" s="228"/>
      <c r="G14" s="228"/>
      <c r="H14" s="228"/>
      <c r="I14" s="19" t="str">
        <f t="shared" si="0"/>
        <v/>
      </c>
      <c r="J14" s="19" t="str">
        <f t="shared" si="1"/>
        <v/>
      </c>
      <c r="K14" s="416" t="str">
        <f t="shared" si="2"/>
        <v/>
      </c>
      <c r="L14" s="69" t="str">
        <f t="shared" si="3"/>
        <v/>
      </c>
      <c r="M14" s="417" t="str">
        <f t="shared" si="4"/>
        <v/>
      </c>
      <c r="N14" s="390" t="b">
        <f t="shared" si="5"/>
        <v>0</v>
      </c>
      <c r="O14" s="418">
        <f t="shared" si="6"/>
        <v>1</v>
      </c>
    </row>
    <row r="15" spans="1:15">
      <c r="A15" s="154">
        <v>6</v>
      </c>
      <c r="B15" s="7"/>
      <c r="C15" s="7"/>
      <c r="D15" s="7"/>
      <c r="E15" s="7"/>
      <c r="F15" s="228"/>
      <c r="G15" s="228"/>
      <c r="H15" s="228"/>
      <c r="I15" s="19" t="str">
        <f t="shared" si="0"/>
        <v/>
      </c>
      <c r="J15" s="19" t="str">
        <f t="shared" si="1"/>
        <v/>
      </c>
      <c r="K15" s="416" t="str">
        <f t="shared" si="2"/>
        <v/>
      </c>
      <c r="L15" s="69" t="str">
        <f t="shared" si="3"/>
        <v/>
      </c>
      <c r="M15" s="417" t="str">
        <f t="shared" si="4"/>
        <v/>
      </c>
      <c r="N15" s="390" t="b">
        <f t="shared" si="5"/>
        <v>0</v>
      </c>
      <c r="O15" s="418">
        <f t="shared" si="6"/>
        <v>1</v>
      </c>
    </row>
    <row r="16" spans="1:15">
      <c r="A16" s="154">
        <v>7</v>
      </c>
      <c r="B16" s="7"/>
      <c r="C16" s="7"/>
      <c r="D16" s="7"/>
      <c r="E16" s="7"/>
      <c r="F16" s="228"/>
      <c r="G16" s="228"/>
      <c r="H16" s="228"/>
      <c r="I16" s="19" t="str">
        <f t="shared" si="0"/>
        <v/>
      </c>
      <c r="J16" s="19" t="str">
        <f t="shared" si="1"/>
        <v/>
      </c>
      <c r="K16" s="416" t="str">
        <f t="shared" si="2"/>
        <v/>
      </c>
      <c r="L16" s="69" t="str">
        <f t="shared" si="3"/>
        <v/>
      </c>
      <c r="M16" s="417" t="str">
        <f t="shared" si="4"/>
        <v/>
      </c>
      <c r="N16" s="390" t="b">
        <f t="shared" si="5"/>
        <v>0</v>
      </c>
      <c r="O16" s="418">
        <f t="shared" si="6"/>
        <v>1</v>
      </c>
    </row>
    <row r="17" spans="1:15">
      <c r="A17" s="154">
        <v>8</v>
      </c>
      <c r="B17" s="7"/>
      <c r="C17" s="7"/>
      <c r="D17" s="7"/>
      <c r="E17" s="7"/>
      <c r="F17" s="228"/>
      <c r="G17" s="228"/>
      <c r="H17" s="228"/>
      <c r="I17" s="19" t="str">
        <f t="shared" si="0"/>
        <v/>
      </c>
      <c r="J17" s="19" t="str">
        <f t="shared" si="1"/>
        <v/>
      </c>
      <c r="K17" s="416" t="str">
        <f t="shared" si="2"/>
        <v/>
      </c>
      <c r="L17" s="69" t="str">
        <f t="shared" si="3"/>
        <v/>
      </c>
      <c r="M17" s="417" t="str">
        <f t="shared" si="4"/>
        <v/>
      </c>
      <c r="N17" s="390" t="b">
        <f t="shared" si="5"/>
        <v>0</v>
      </c>
      <c r="O17" s="418">
        <f t="shared" si="6"/>
        <v>1</v>
      </c>
    </row>
    <row r="18" spans="1:15">
      <c r="A18" s="154">
        <v>9</v>
      </c>
      <c r="B18" s="7"/>
      <c r="C18" s="7"/>
      <c r="D18" s="7"/>
      <c r="E18" s="7"/>
      <c r="F18" s="228"/>
      <c r="G18" s="228"/>
      <c r="H18" s="228"/>
      <c r="I18" s="19" t="str">
        <f t="shared" si="0"/>
        <v/>
      </c>
      <c r="J18" s="19" t="str">
        <f t="shared" si="1"/>
        <v/>
      </c>
      <c r="K18" s="416" t="str">
        <f t="shared" si="2"/>
        <v/>
      </c>
      <c r="L18" s="69" t="str">
        <f t="shared" si="3"/>
        <v/>
      </c>
      <c r="M18" s="417" t="str">
        <f t="shared" si="4"/>
        <v/>
      </c>
      <c r="N18" s="390" t="b">
        <f t="shared" si="5"/>
        <v>0</v>
      </c>
      <c r="O18" s="418">
        <f t="shared" si="6"/>
        <v>1</v>
      </c>
    </row>
    <row r="19" spans="1:15">
      <c r="A19" s="154">
        <v>10</v>
      </c>
      <c r="B19" s="7"/>
      <c r="C19" s="7"/>
      <c r="D19" s="7"/>
      <c r="E19" s="7"/>
      <c r="F19" s="228"/>
      <c r="G19" s="228"/>
      <c r="H19" s="228"/>
      <c r="I19" s="19" t="str">
        <f t="shared" si="0"/>
        <v/>
      </c>
      <c r="J19" s="19" t="str">
        <f t="shared" si="1"/>
        <v/>
      </c>
      <c r="K19" s="416" t="str">
        <f t="shared" si="2"/>
        <v/>
      </c>
      <c r="L19" s="69" t="str">
        <f t="shared" si="3"/>
        <v/>
      </c>
      <c r="M19" s="417" t="str">
        <f t="shared" si="4"/>
        <v/>
      </c>
      <c r="N19" s="390" t="b">
        <f t="shared" si="5"/>
        <v>0</v>
      </c>
      <c r="O19" s="418">
        <f t="shared" si="6"/>
        <v>1</v>
      </c>
    </row>
    <row r="20" spans="1:15">
      <c r="A20" s="154">
        <v>11</v>
      </c>
      <c r="B20" s="7"/>
      <c r="C20" s="7"/>
      <c r="D20" s="7"/>
      <c r="E20" s="7"/>
      <c r="F20" s="228"/>
      <c r="G20" s="228"/>
      <c r="H20" s="228"/>
      <c r="I20" s="19" t="str">
        <f t="shared" si="0"/>
        <v/>
      </c>
      <c r="J20" s="19" t="str">
        <f t="shared" si="1"/>
        <v/>
      </c>
      <c r="K20" s="416" t="str">
        <f t="shared" si="2"/>
        <v/>
      </c>
      <c r="L20" s="69" t="str">
        <f t="shared" si="3"/>
        <v/>
      </c>
      <c r="M20" s="417" t="str">
        <f t="shared" si="4"/>
        <v/>
      </c>
      <c r="N20" s="390" t="b">
        <f t="shared" si="5"/>
        <v>0</v>
      </c>
      <c r="O20" s="418">
        <f t="shared" si="6"/>
        <v>1</v>
      </c>
    </row>
    <row r="21" spans="1:15">
      <c r="A21" s="154">
        <v>12</v>
      </c>
      <c r="B21" s="7"/>
      <c r="C21" s="7"/>
      <c r="D21" s="7"/>
      <c r="E21" s="7"/>
      <c r="F21" s="228"/>
      <c r="G21" s="228"/>
      <c r="H21" s="228"/>
      <c r="I21" s="19" t="str">
        <f t="shared" si="0"/>
        <v/>
      </c>
      <c r="J21" s="19" t="str">
        <f t="shared" si="1"/>
        <v/>
      </c>
      <c r="K21" s="416" t="str">
        <f t="shared" si="2"/>
        <v/>
      </c>
      <c r="L21" s="69" t="str">
        <f t="shared" si="3"/>
        <v/>
      </c>
      <c r="M21" s="417" t="str">
        <f t="shared" si="4"/>
        <v/>
      </c>
      <c r="N21" s="390" t="b">
        <f t="shared" si="5"/>
        <v>0</v>
      </c>
      <c r="O21" s="418">
        <f t="shared" si="6"/>
        <v>1</v>
      </c>
    </row>
    <row r="22" spans="1:15">
      <c r="A22" s="154">
        <v>13</v>
      </c>
      <c r="B22" s="7"/>
      <c r="C22" s="7"/>
      <c r="D22" s="7"/>
      <c r="E22" s="7"/>
      <c r="F22" s="228"/>
      <c r="G22" s="228"/>
      <c r="H22" s="228"/>
      <c r="I22" s="19" t="str">
        <f t="shared" si="0"/>
        <v/>
      </c>
      <c r="J22" s="19" t="str">
        <f t="shared" si="1"/>
        <v/>
      </c>
      <c r="K22" s="416" t="str">
        <f t="shared" si="2"/>
        <v/>
      </c>
      <c r="L22" s="69" t="str">
        <f t="shared" si="3"/>
        <v/>
      </c>
      <c r="M22" s="417" t="str">
        <f t="shared" si="4"/>
        <v/>
      </c>
      <c r="N22" s="390" t="b">
        <f t="shared" si="5"/>
        <v>0</v>
      </c>
      <c r="O22" s="418">
        <f t="shared" si="6"/>
        <v>1</v>
      </c>
    </row>
    <row r="23" spans="1:15">
      <c r="A23" s="154">
        <v>14</v>
      </c>
      <c r="B23" s="7"/>
      <c r="C23" s="7"/>
      <c r="D23" s="7"/>
      <c r="E23" s="7"/>
      <c r="F23" s="228"/>
      <c r="G23" s="228"/>
      <c r="H23" s="228"/>
      <c r="I23" s="19" t="str">
        <f t="shared" si="0"/>
        <v/>
      </c>
      <c r="J23" s="19" t="str">
        <f t="shared" si="1"/>
        <v/>
      </c>
      <c r="K23" s="416" t="str">
        <f t="shared" si="2"/>
        <v/>
      </c>
      <c r="L23" s="69" t="str">
        <f t="shared" si="3"/>
        <v/>
      </c>
      <c r="M23" s="417" t="str">
        <f t="shared" si="4"/>
        <v/>
      </c>
      <c r="N23" s="390" t="b">
        <f t="shared" si="5"/>
        <v>0</v>
      </c>
      <c r="O23" s="418">
        <f t="shared" si="6"/>
        <v>1</v>
      </c>
    </row>
    <row r="24" spans="1:15">
      <c r="A24" s="154">
        <v>15</v>
      </c>
      <c r="B24" s="7"/>
      <c r="C24" s="7"/>
      <c r="D24" s="7"/>
      <c r="E24" s="7"/>
      <c r="F24" s="228"/>
      <c r="G24" s="228"/>
      <c r="H24" s="228"/>
      <c r="I24" s="19" t="str">
        <f t="shared" si="0"/>
        <v/>
      </c>
      <c r="J24" s="19" t="str">
        <f t="shared" si="1"/>
        <v/>
      </c>
      <c r="K24" s="416" t="str">
        <f t="shared" si="2"/>
        <v/>
      </c>
      <c r="L24" s="69" t="str">
        <f t="shared" si="3"/>
        <v/>
      </c>
      <c r="M24" s="417" t="str">
        <f t="shared" si="4"/>
        <v/>
      </c>
      <c r="N24" s="390" t="b">
        <f t="shared" si="5"/>
        <v>0</v>
      </c>
      <c r="O24" s="418">
        <f t="shared" si="6"/>
        <v>1</v>
      </c>
    </row>
    <row r="25" spans="1:15">
      <c r="A25" s="154">
        <v>16</v>
      </c>
      <c r="B25" s="7"/>
      <c r="C25" s="7"/>
      <c r="D25" s="7"/>
      <c r="E25" s="7"/>
      <c r="F25" s="228"/>
      <c r="G25" s="228"/>
      <c r="H25" s="228"/>
      <c r="I25" s="19" t="str">
        <f t="shared" si="0"/>
        <v/>
      </c>
      <c r="J25" s="19" t="str">
        <f t="shared" si="1"/>
        <v/>
      </c>
      <c r="K25" s="416" t="str">
        <f t="shared" si="2"/>
        <v/>
      </c>
      <c r="L25" s="69" t="str">
        <f t="shared" si="3"/>
        <v/>
      </c>
      <c r="M25" s="417" t="str">
        <f t="shared" si="4"/>
        <v/>
      </c>
      <c r="N25" s="390" t="b">
        <f t="shared" si="5"/>
        <v>0</v>
      </c>
      <c r="O25" s="418">
        <f t="shared" si="6"/>
        <v>1</v>
      </c>
    </row>
    <row r="26" spans="1:15">
      <c r="A26" s="154">
        <v>17</v>
      </c>
      <c r="B26" s="7"/>
      <c r="C26" s="7"/>
      <c r="D26" s="7"/>
      <c r="E26" s="7"/>
      <c r="F26" s="228"/>
      <c r="G26" s="228"/>
      <c r="H26" s="228"/>
      <c r="I26" s="19" t="str">
        <f t="shared" si="0"/>
        <v/>
      </c>
      <c r="J26" s="19" t="str">
        <f t="shared" si="1"/>
        <v/>
      </c>
      <c r="K26" s="416" t="str">
        <f t="shared" si="2"/>
        <v/>
      </c>
      <c r="L26" s="69" t="str">
        <f t="shared" si="3"/>
        <v/>
      </c>
      <c r="M26" s="417" t="str">
        <f t="shared" si="4"/>
        <v/>
      </c>
      <c r="N26" s="390" t="b">
        <f t="shared" si="5"/>
        <v>0</v>
      </c>
      <c r="O26" s="418">
        <f t="shared" si="6"/>
        <v>1</v>
      </c>
    </row>
    <row r="27" spans="1:15">
      <c r="A27" s="154">
        <v>18</v>
      </c>
      <c r="B27" s="7"/>
      <c r="C27" s="7"/>
      <c r="D27" s="7"/>
      <c r="E27" s="7"/>
      <c r="F27" s="228"/>
      <c r="G27" s="228"/>
      <c r="H27" s="228"/>
      <c r="I27" s="19" t="str">
        <f t="shared" si="0"/>
        <v/>
      </c>
      <c r="J27" s="19" t="str">
        <f t="shared" si="1"/>
        <v/>
      </c>
      <c r="K27" s="416" t="str">
        <f t="shared" si="2"/>
        <v/>
      </c>
      <c r="L27" s="69" t="str">
        <f t="shared" si="3"/>
        <v/>
      </c>
      <c r="M27" s="417" t="str">
        <f t="shared" si="4"/>
        <v/>
      </c>
      <c r="N27" s="390" t="b">
        <f t="shared" si="5"/>
        <v>0</v>
      </c>
      <c r="O27" s="418">
        <f t="shared" si="6"/>
        <v>1</v>
      </c>
    </row>
    <row r="28" spans="1:15">
      <c r="A28" s="154">
        <v>19</v>
      </c>
      <c r="B28" s="7"/>
      <c r="C28" s="7"/>
      <c r="D28" s="7"/>
      <c r="E28" s="7"/>
      <c r="F28" s="228"/>
      <c r="G28" s="228"/>
      <c r="H28" s="228"/>
      <c r="I28" s="19" t="str">
        <f t="shared" si="0"/>
        <v/>
      </c>
      <c r="J28" s="19" t="str">
        <f t="shared" si="1"/>
        <v/>
      </c>
      <c r="K28" s="416" t="str">
        <f t="shared" si="2"/>
        <v/>
      </c>
      <c r="L28" s="69" t="str">
        <f t="shared" si="3"/>
        <v/>
      </c>
      <c r="M28" s="417" t="str">
        <f t="shared" si="4"/>
        <v/>
      </c>
      <c r="N28" s="390" t="b">
        <f t="shared" si="5"/>
        <v>0</v>
      </c>
      <c r="O28" s="418">
        <f t="shared" si="6"/>
        <v>1</v>
      </c>
    </row>
    <row r="29" spans="1:15">
      <c r="A29" s="154">
        <v>20</v>
      </c>
      <c r="B29" s="7"/>
      <c r="C29" s="7"/>
      <c r="D29" s="7"/>
      <c r="E29" s="7"/>
      <c r="F29" s="228"/>
      <c r="G29" s="228"/>
      <c r="H29" s="228"/>
      <c r="I29" s="19" t="str">
        <f t="shared" si="0"/>
        <v/>
      </c>
      <c r="J29" s="19" t="str">
        <f t="shared" si="1"/>
        <v/>
      </c>
      <c r="K29" s="416" t="str">
        <f t="shared" si="2"/>
        <v/>
      </c>
      <c r="L29" s="69" t="str">
        <f t="shared" si="3"/>
        <v/>
      </c>
      <c r="M29" s="417" t="str">
        <f t="shared" si="4"/>
        <v/>
      </c>
      <c r="N29" s="390" t="b">
        <f t="shared" si="5"/>
        <v>0</v>
      </c>
      <c r="O29" s="418">
        <f t="shared" si="6"/>
        <v>1</v>
      </c>
    </row>
    <row r="30" spans="1:15">
      <c r="A30" s="154">
        <v>21</v>
      </c>
      <c r="B30" s="7"/>
      <c r="C30" s="7"/>
      <c r="D30" s="7"/>
      <c r="E30" s="7"/>
      <c r="F30" s="228"/>
      <c r="G30" s="228"/>
      <c r="H30" s="228"/>
      <c r="I30" s="19" t="str">
        <f t="shared" si="0"/>
        <v/>
      </c>
      <c r="J30" s="19" t="str">
        <f t="shared" si="1"/>
        <v/>
      </c>
      <c r="K30" s="416" t="str">
        <f t="shared" si="2"/>
        <v/>
      </c>
      <c r="L30" s="69" t="str">
        <f t="shared" si="3"/>
        <v/>
      </c>
      <c r="M30" s="417" t="str">
        <f t="shared" si="4"/>
        <v/>
      </c>
      <c r="N30" s="390" t="b">
        <f t="shared" si="5"/>
        <v>0</v>
      </c>
      <c r="O30" s="418">
        <f t="shared" si="6"/>
        <v>1</v>
      </c>
    </row>
    <row r="31" spans="1:15">
      <c r="A31" s="154">
        <v>22</v>
      </c>
      <c r="B31" s="7"/>
      <c r="C31" s="7"/>
      <c r="D31" s="7"/>
      <c r="E31" s="7"/>
      <c r="F31" s="228"/>
      <c r="G31" s="228"/>
      <c r="H31" s="228"/>
      <c r="I31" s="19" t="str">
        <f t="shared" si="0"/>
        <v/>
      </c>
      <c r="J31" s="19" t="str">
        <f t="shared" si="1"/>
        <v/>
      </c>
      <c r="K31" s="416" t="str">
        <f t="shared" si="2"/>
        <v/>
      </c>
      <c r="L31" s="69" t="str">
        <f t="shared" si="3"/>
        <v/>
      </c>
      <c r="M31" s="417" t="str">
        <f t="shared" si="4"/>
        <v/>
      </c>
      <c r="N31" s="390" t="b">
        <f t="shared" si="5"/>
        <v>0</v>
      </c>
      <c r="O31" s="418">
        <f t="shared" si="6"/>
        <v>1</v>
      </c>
    </row>
    <row r="32" spans="1:15">
      <c r="A32" s="154">
        <v>23</v>
      </c>
      <c r="B32" s="7"/>
      <c r="C32" s="7"/>
      <c r="D32" s="7"/>
      <c r="E32" s="7"/>
      <c r="F32" s="228"/>
      <c r="G32" s="228"/>
      <c r="H32" s="228"/>
      <c r="I32" s="19" t="str">
        <f t="shared" si="0"/>
        <v/>
      </c>
      <c r="J32" s="19" t="str">
        <f t="shared" si="1"/>
        <v/>
      </c>
      <c r="K32" s="416" t="str">
        <f t="shared" si="2"/>
        <v/>
      </c>
      <c r="L32" s="69" t="str">
        <f t="shared" si="3"/>
        <v/>
      </c>
      <c r="M32" s="417" t="str">
        <f t="shared" si="4"/>
        <v/>
      </c>
      <c r="N32" s="390" t="b">
        <f t="shared" si="5"/>
        <v>0</v>
      </c>
      <c r="O32" s="418">
        <f t="shared" si="6"/>
        <v>1</v>
      </c>
    </row>
    <row r="33" spans="1:15">
      <c r="A33" s="154">
        <v>24</v>
      </c>
      <c r="B33" s="7"/>
      <c r="C33" s="7"/>
      <c r="D33" s="7"/>
      <c r="E33" s="7"/>
      <c r="F33" s="228"/>
      <c r="G33" s="228"/>
      <c r="H33" s="228"/>
      <c r="I33" s="19" t="str">
        <f t="shared" si="0"/>
        <v/>
      </c>
      <c r="J33" s="19" t="str">
        <f t="shared" si="1"/>
        <v/>
      </c>
      <c r="K33" s="416" t="str">
        <f t="shared" si="2"/>
        <v/>
      </c>
      <c r="L33" s="69" t="str">
        <f t="shared" si="3"/>
        <v/>
      </c>
      <c r="M33" s="417" t="str">
        <f t="shared" si="4"/>
        <v/>
      </c>
      <c r="N33" s="390" t="b">
        <f t="shared" si="5"/>
        <v>0</v>
      </c>
      <c r="O33" s="418">
        <f t="shared" si="6"/>
        <v>1</v>
      </c>
    </row>
    <row r="34" spans="1:15">
      <c r="A34" s="154">
        <v>25</v>
      </c>
      <c r="B34" s="7"/>
      <c r="C34" s="7"/>
      <c r="D34" s="7"/>
      <c r="E34" s="7"/>
      <c r="F34" s="228"/>
      <c r="G34" s="228"/>
      <c r="H34" s="228"/>
      <c r="I34" s="19" t="str">
        <f t="shared" si="0"/>
        <v/>
      </c>
      <c r="J34" s="19" t="str">
        <f t="shared" si="1"/>
        <v/>
      </c>
      <c r="K34" s="416" t="str">
        <f t="shared" si="2"/>
        <v/>
      </c>
      <c r="L34" s="69" t="str">
        <f t="shared" si="3"/>
        <v/>
      </c>
      <c r="M34" s="417" t="str">
        <f t="shared" si="4"/>
        <v/>
      </c>
      <c r="N34" s="390" t="b">
        <f t="shared" si="5"/>
        <v>0</v>
      </c>
      <c r="O34" s="418">
        <f t="shared" si="6"/>
        <v>1</v>
      </c>
    </row>
    <row r="35" spans="1:15">
      <c r="A35" s="154">
        <v>26</v>
      </c>
      <c r="B35" s="7"/>
      <c r="C35" s="7"/>
      <c r="D35" s="7"/>
      <c r="E35" s="7"/>
      <c r="F35" s="228"/>
      <c r="G35" s="228"/>
      <c r="H35" s="228"/>
      <c r="I35" s="19" t="str">
        <f t="shared" si="0"/>
        <v/>
      </c>
      <c r="J35" s="19" t="str">
        <f t="shared" si="1"/>
        <v/>
      </c>
      <c r="K35" s="416" t="str">
        <f t="shared" si="2"/>
        <v/>
      </c>
      <c r="L35" s="69" t="str">
        <f t="shared" si="3"/>
        <v/>
      </c>
      <c r="M35" s="417" t="str">
        <f t="shared" si="4"/>
        <v/>
      </c>
      <c r="N35" s="390" t="b">
        <f t="shared" si="5"/>
        <v>0</v>
      </c>
      <c r="O35" s="418">
        <f t="shared" si="6"/>
        <v>1</v>
      </c>
    </row>
    <row r="36" spans="1:15">
      <c r="A36" s="154">
        <v>27</v>
      </c>
      <c r="B36" s="7"/>
      <c r="C36" s="7"/>
      <c r="D36" s="7"/>
      <c r="E36" s="7"/>
      <c r="F36" s="228"/>
      <c r="G36" s="228"/>
      <c r="H36" s="228"/>
      <c r="I36" s="19" t="str">
        <f t="shared" si="0"/>
        <v/>
      </c>
      <c r="J36" s="19" t="str">
        <f t="shared" si="1"/>
        <v/>
      </c>
      <c r="K36" s="416" t="str">
        <f t="shared" si="2"/>
        <v/>
      </c>
      <c r="L36" s="69" t="str">
        <f t="shared" si="3"/>
        <v/>
      </c>
      <c r="M36" s="417" t="str">
        <f t="shared" si="4"/>
        <v/>
      </c>
      <c r="N36" s="390" t="b">
        <f t="shared" si="5"/>
        <v>0</v>
      </c>
      <c r="O36" s="418">
        <f t="shared" si="6"/>
        <v>1</v>
      </c>
    </row>
    <row r="37" spans="1:15">
      <c r="A37" s="154">
        <v>28</v>
      </c>
      <c r="B37" s="7"/>
      <c r="C37" s="7"/>
      <c r="D37" s="7"/>
      <c r="E37" s="7"/>
      <c r="F37" s="228"/>
      <c r="G37" s="228"/>
      <c r="H37" s="228"/>
      <c r="I37" s="19" t="str">
        <f t="shared" si="0"/>
        <v/>
      </c>
      <c r="J37" s="19" t="str">
        <f t="shared" si="1"/>
        <v/>
      </c>
      <c r="K37" s="416" t="str">
        <f t="shared" si="2"/>
        <v/>
      </c>
      <c r="L37" s="69" t="str">
        <f t="shared" si="3"/>
        <v/>
      </c>
      <c r="M37" s="417" t="str">
        <f t="shared" si="4"/>
        <v/>
      </c>
      <c r="N37" s="390" t="b">
        <f t="shared" si="5"/>
        <v>0</v>
      </c>
      <c r="O37" s="418">
        <f t="shared" si="6"/>
        <v>1</v>
      </c>
    </row>
    <row r="38" spans="1:15">
      <c r="A38" s="154">
        <v>29</v>
      </c>
      <c r="B38" s="7"/>
      <c r="C38" s="7"/>
      <c r="D38" s="7"/>
      <c r="E38" s="7"/>
      <c r="F38" s="228"/>
      <c r="G38" s="228"/>
      <c r="H38" s="228"/>
      <c r="I38" s="19" t="str">
        <f t="shared" si="0"/>
        <v/>
      </c>
      <c r="J38" s="19" t="str">
        <f t="shared" si="1"/>
        <v/>
      </c>
      <c r="K38" s="416" t="str">
        <f t="shared" si="2"/>
        <v/>
      </c>
      <c r="L38" s="69" t="str">
        <f t="shared" si="3"/>
        <v/>
      </c>
      <c r="M38" s="417" t="str">
        <f t="shared" si="4"/>
        <v/>
      </c>
      <c r="N38" s="390" t="b">
        <f t="shared" si="5"/>
        <v>0</v>
      </c>
      <c r="O38" s="418">
        <f t="shared" si="6"/>
        <v>1</v>
      </c>
    </row>
    <row r="39" spans="1:15">
      <c r="A39" s="154">
        <v>30</v>
      </c>
      <c r="B39" s="7"/>
      <c r="C39" s="7"/>
      <c r="D39" s="7"/>
      <c r="E39" s="7"/>
      <c r="F39" s="228"/>
      <c r="G39" s="228"/>
      <c r="H39" s="228"/>
      <c r="I39" s="19" t="str">
        <f t="shared" si="0"/>
        <v/>
      </c>
      <c r="J39" s="19" t="str">
        <f t="shared" si="1"/>
        <v/>
      </c>
      <c r="K39" s="416" t="str">
        <f t="shared" si="2"/>
        <v/>
      </c>
      <c r="L39" s="69" t="str">
        <f t="shared" si="3"/>
        <v/>
      </c>
      <c r="M39" s="417" t="str">
        <f t="shared" si="4"/>
        <v/>
      </c>
      <c r="N39" s="390" t="b">
        <f t="shared" si="5"/>
        <v>0</v>
      </c>
      <c r="O39" s="418">
        <f t="shared" si="6"/>
        <v>1</v>
      </c>
    </row>
    <row r="40" spans="1:15">
      <c r="A40" s="154">
        <v>31</v>
      </c>
      <c r="B40" s="7"/>
      <c r="C40" s="7"/>
      <c r="D40" s="7"/>
      <c r="E40" s="7"/>
      <c r="F40" s="228"/>
      <c r="G40" s="228"/>
      <c r="H40" s="228"/>
      <c r="I40" s="19" t="str">
        <f t="shared" si="0"/>
        <v/>
      </c>
      <c r="J40" s="19" t="str">
        <f t="shared" si="1"/>
        <v/>
      </c>
      <c r="K40" s="416" t="str">
        <f t="shared" si="2"/>
        <v/>
      </c>
      <c r="L40" s="69" t="str">
        <f t="shared" si="3"/>
        <v/>
      </c>
      <c r="M40" s="417" t="str">
        <f t="shared" si="4"/>
        <v/>
      </c>
      <c r="N40" s="390" t="b">
        <f t="shared" si="5"/>
        <v>0</v>
      </c>
      <c r="O40" s="418">
        <f t="shared" si="6"/>
        <v>1</v>
      </c>
    </row>
    <row r="41" spans="1:15">
      <c r="A41" s="154">
        <v>32</v>
      </c>
      <c r="B41" s="7"/>
      <c r="C41" s="7"/>
      <c r="D41" s="7"/>
      <c r="E41" s="7"/>
      <c r="F41" s="228"/>
      <c r="G41" s="228"/>
      <c r="H41" s="228"/>
      <c r="I41" s="19" t="str">
        <f t="shared" si="0"/>
        <v/>
      </c>
      <c r="J41" s="19" t="str">
        <f t="shared" si="1"/>
        <v/>
      </c>
      <c r="K41" s="416" t="str">
        <f t="shared" si="2"/>
        <v/>
      </c>
      <c r="L41" s="69" t="str">
        <f t="shared" si="3"/>
        <v/>
      </c>
      <c r="M41" s="417" t="str">
        <f t="shared" si="4"/>
        <v/>
      </c>
      <c r="N41" s="390" t="b">
        <f t="shared" si="5"/>
        <v>0</v>
      </c>
      <c r="O41" s="418">
        <f t="shared" si="6"/>
        <v>1</v>
      </c>
    </row>
    <row r="42" spans="1:15">
      <c r="A42" s="154">
        <v>33</v>
      </c>
      <c r="B42" s="7"/>
      <c r="C42" s="7"/>
      <c r="D42" s="7"/>
      <c r="E42" s="7"/>
      <c r="F42" s="228"/>
      <c r="G42" s="228"/>
      <c r="H42" s="228"/>
      <c r="I42" s="19" t="str">
        <f t="shared" ref="I42:I73" si="7">IF(OR($B42="",$C42="",$D42="",$E42="",$F42&lt;an_initial,$F42&gt;an_final,$N42=FALSE),"",EBOOK/O42)</f>
        <v/>
      </c>
      <c r="J42" s="19" t="str">
        <f t="shared" ref="J42:J73" si="8">IF(OR($B42="",$C42="",$D42="",$E42="",$F42="",$F42&gt;an_final,$N42=FALSE),"",EBOOK/O42)</f>
        <v/>
      </c>
      <c r="K42" s="416" t="str">
        <f t="shared" ref="K42:K73" si="9">IF(OR($B42="",$C42="",$D42="",$E42="",$F42="",$F42&gt;an_final,$N42=FALSE),"",IF($F42&gt;=an_initial,1,""))</f>
        <v/>
      </c>
      <c r="L42" s="69" t="str">
        <f t="shared" ref="L42:L73" si="10">IF(OR($B42="",$C42="",$D42="",$E42="",$F42="",$F42&gt;an_final,$N42=FALSE),"",1)</f>
        <v/>
      </c>
      <c r="M42" s="417" t="str">
        <f t="shared" ref="M42:M73" si="11">IF(OR($B42="",$C42="",$D42="",$E42="",$F42="",$F42&gt;an_final,$N42=FALSE),"",IF($H42="",$G42/O42,$H42))</f>
        <v/>
      </c>
      <c r="N42" s="390" t="b">
        <f t="shared" si="5"/>
        <v>0</v>
      </c>
      <c r="O42" s="418">
        <f t="shared" ref="O42:O74" si="12">LEN(B42)-LEN(SUBSTITUTE(B42,",",""))+1</f>
        <v>1</v>
      </c>
    </row>
    <row r="43" spans="1:15">
      <c r="A43" s="154">
        <v>34</v>
      </c>
      <c r="B43" s="7"/>
      <c r="C43" s="7"/>
      <c r="D43" s="7"/>
      <c r="E43" s="7"/>
      <c r="F43" s="228"/>
      <c r="G43" s="228"/>
      <c r="H43" s="228"/>
      <c r="I43" s="19" t="str">
        <f t="shared" si="7"/>
        <v/>
      </c>
      <c r="J43" s="19" t="str">
        <f t="shared" si="8"/>
        <v/>
      </c>
      <c r="K43" s="416" t="str">
        <f t="shared" si="9"/>
        <v/>
      </c>
      <c r="L43" s="69" t="str">
        <f t="shared" si="10"/>
        <v/>
      </c>
      <c r="M43" s="417" t="str">
        <f t="shared" si="11"/>
        <v/>
      </c>
      <c r="N43" s="390" t="b">
        <f t="shared" si="5"/>
        <v>0</v>
      </c>
      <c r="O43" s="418">
        <f t="shared" si="12"/>
        <v>1</v>
      </c>
    </row>
    <row r="44" spans="1:15">
      <c r="A44" s="154">
        <v>35</v>
      </c>
      <c r="B44" s="7"/>
      <c r="C44" s="7"/>
      <c r="D44" s="7"/>
      <c r="E44" s="7"/>
      <c r="F44" s="228"/>
      <c r="G44" s="228"/>
      <c r="H44" s="228"/>
      <c r="I44" s="19" t="str">
        <f t="shared" si="7"/>
        <v/>
      </c>
      <c r="J44" s="19" t="str">
        <f t="shared" si="8"/>
        <v/>
      </c>
      <c r="K44" s="416" t="str">
        <f t="shared" si="9"/>
        <v/>
      </c>
      <c r="L44" s="69" t="str">
        <f t="shared" si="10"/>
        <v/>
      </c>
      <c r="M44" s="417" t="str">
        <f t="shared" si="11"/>
        <v/>
      </c>
      <c r="N44" s="390" t="b">
        <f t="shared" si="5"/>
        <v>0</v>
      </c>
      <c r="O44" s="418">
        <f t="shared" si="12"/>
        <v>1</v>
      </c>
    </row>
    <row r="45" spans="1:15">
      <c r="A45" s="154">
        <v>36</v>
      </c>
      <c r="B45" s="7"/>
      <c r="C45" s="7"/>
      <c r="D45" s="7"/>
      <c r="E45" s="7"/>
      <c r="F45" s="228"/>
      <c r="G45" s="228"/>
      <c r="H45" s="228"/>
      <c r="I45" s="19" t="str">
        <f t="shared" si="7"/>
        <v/>
      </c>
      <c r="J45" s="19" t="str">
        <f t="shared" si="8"/>
        <v/>
      </c>
      <c r="K45" s="416" t="str">
        <f t="shared" si="9"/>
        <v/>
      </c>
      <c r="L45" s="69" t="str">
        <f t="shared" si="10"/>
        <v/>
      </c>
      <c r="M45" s="417" t="str">
        <f t="shared" si="11"/>
        <v/>
      </c>
      <c r="N45" s="390" t="b">
        <f t="shared" si="5"/>
        <v>0</v>
      </c>
      <c r="O45" s="418">
        <f t="shared" si="12"/>
        <v>1</v>
      </c>
    </row>
    <row r="46" spans="1:15">
      <c r="A46" s="154">
        <v>37</v>
      </c>
      <c r="B46" s="7"/>
      <c r="C46" s="7"/>
      <c r="D46" s="7"/>
      <c r="E46" s="7"/>
      <c r="F46" s="228"/>
      <c r="G46" s="228"/>
      <c r="H46" s="228"/>
      <c r="I46" s="19" t="str">
        <f t="shared" si="7"/>
        <v/>
      </c>
      <c r="J46" s="19" t="str">
        <f t="shared" si="8"/>
        <v/>
      </c>
      <c r="K46" s="416" t="str">
        <f t="shared" si="9"/>
        <v/>
      </c>
      <c r="L46" s="69" t="str">
        <f t="shared" si="10"/>
        <v/>
      </c>
      <c r="M46" s="417" t="str">
        <f t="shared" si="11"/>
        <v/>
      </c>
      <c r="N46" s="390" t="b">
        <f t="shared" si="5"/>
        <v>0</v>
      </c>
      <c r="O46" s="418">
        <f t="shared" si="12"/>
        <v>1</v>
      </c>
    </row>
    <row r="47" spans="1:15">
      <c r="A47" s="154">
        <v>38</v>
      </c>
      <c r="B47" s="7"/>
      <c r="C47" s="7"/>
      <c r="D47" s="7"/>
      <c r="E47" s="7"/>
      <c r="F47" s="228"/>
      <c r="G47" s="228"/>
      <c r="H47" s="228"/>
      <c r="I47" s="19" t="str">
        <f t="shared" si="7"/>
        <v/>
      </c>
      <c r="J47" s="19" t="str">
        <f t="shared" si="8"/>
        <v/>
      </c>
      <c r="K47" s="416" t="str">
        <f t="shared" si="9"/>
        <v/>
      </c>
      <c r="L47" s="69" t="str">
        <f t="shared" si="10"/>
        <v/>
      </c>
      <c r="M47" s="417" t="str">
        <f t="shared" si="11"/>
        <v/>
      </c>
      <c r="N47" s="390" t="b">
        <f t="shared" si="5"/>
        <v>0</v>
      </c>
      <c r="O47" s="418">
        <f t="shared" si="12"/>
        <v>1</v>
      </c>
    </row>
    <row r="48" spans="1:15">
      <c r="A48" s="154">
        <v>39</v>
      </c>
      <c r="B48" s="7"/>
      <c r="C48" s="7"/>
      <c r="D48" s="7"/>
      <c r="E48" s="7"/>
      <c r="F48" s="228"/>
      <c r="G48" s="228"/>
      <c r="H48" s="228"/>
      <c r="I48" s="19" t="str">
        <f t="shared" si="7"/>
        <v/>
      </c>
      <c r="J48" s="19" t="str">
        <f t="shared" si="8"/>
        <v/>
      </c>
      <c r="K48" s="416" t="str">
        <f t="shared" si="9"/>
        <v/>
      </c>
      <c r="L48" s="69" t="str">
        <f t="shared" si="10"/>
        <v/>
      </c>
      <c r="M48" s="417" t="str">
        <f t="shared" si="11"/>
        <v/>
      </c>
      <c r="N48" s="390" t="b">
        <f t="shared" si="5"/>
        <v>0</v>
      </c>
      <c r="O48" s="418">
        <f t="shared" si="12"/>
        <v>1</v>
      </c>
    </row>
    <row r="49" spans="1:15">
      <c r="A49" s="154">
        <v>40</v>
      </c>
      <c r="B49" s="7"/>
      <c r="C49" s="7"/>
      <c r="D49" s="7"/>
      <c r="E49" s="7"/>
      <c r="F49" s="228"/>
      <c r="G49" s="228"/>
      <c r="H49" s="228"/>
      <c r="I49" s="19" t="str">
        <f t="shared" si="7"/>
        <v/>
      </c>
      <c r="J49" s="19" t="str">
        <f t="shared" si="8"/>
        <v/>
      </c>
      <c r="K49" s="416" t="str">
        <f t="shared" si="9"/>
        <v/>
      </c>
      <c r="L49" s="69" t="str">
        <f t="shared" si="10"/>
        <v/>
      </c>
      <c r="M49" s="417" t="str">
        <f t="shared" si="11"/>
        <v/>
      </c>
      <c r="N49" s="390" t="b">
        <f t="shared" si="5"/>
        <v>0</v>
      </c>
      <c r="O49" s="418">
        <f t="shared" si="12"/>
        <v>1</v>
      </c>
    </row>
    <row r="50" spans="1:15">
      <c r="A50" s="154">
        <v>41</v>
      </c>
      <c r="B50" s="7"/>
      <c r="C50" s="7"/>
      <c r="D50" s="7"/>
      <c r="E50" s="7"/>
      <c r="F50" s="228"/>
      <c r="G50" s="228"/>
      <c r="H50" s="228"/>
      <c r="I50" s="19" t="str">
        <f t="shared" si="7"/>
        <v/>
      </c>
      <c r="J50" s="19" t="str">
        <f t="shared" si="8"/>
        <v/>
      </c>
      <c r="K50" s="416" t="str">
        <f t="shared" si="9"/>
        <v/>
      </c>
      <c r="L50" s="69" t="str">
        <f t="shared" si="10"/>
        <v/>
      </c>
      <c r="M50" s="417" t="str">
        <f t="shared" si="11"/>
        <v/>
      </c>
      <c r="N50" s="390" t="b">
        <f t="shared" si="5"/>
        <v>0</v>
      </c>
      <c r="O50" s="418">
        <f t="shared" si="12"/>
        <v>1</v>
      </c>
    </row>
    <row r="51" spans="1:15">
      <c r="A51" s="154">
        <v>42</v>
      </c>
      <c r="B51" s="7"/>
      <c r="C51" s="7"/>
      <c r="D51" s="7"/>
      <c r="E51" s="7"/>
      <c r="F51" s="228"/>
      <c r="G51" s="228"/>
      <c r="H51" s="228"/>
      <c r="I51" s="19" t="str">
        <f t="shared" si="7"/>
        <v/>
      </c>
      <c r="J51" s="19" t="str">
        <f t="shared" si="8"/>
        <v/>
      </c>
      <c r="K51" s="416" t="str">
        <f t="shared" si="9"/>
        <v/>
      </c>
      <c r="L51" s="69" t="str">
        <f t="shared" si="10"/>
        <v/>
      </c>
      <c r="M51" s="417" t="str">
        <f t="shared" si="11"/>
        <v/>
      </c>
      <c r="N51" s="390" t="b">
        <f t="shared" si="5"/>
        <v>0</v>
      </c>
      <c r="O51" s="418">
        <f t="shared" si="12"/>
        <v>1</v>
      </c>
    </row>
    <row r="52" spans="1:15">
      <c r="A52" s="154">
        <v>43</v>
      </c>
      <c r="B52" s="7"/>
      <c r="C52" s="7"/>
      <c r="D52" s="7"/>
      <c r="E52" s="7"/>
      <c r="F52" s="228"/>
      <c r="G52" s="228"/>
      <c r="H52" s="228"/>
      <c r="I52" s="19" t="str">
        <f t="shared" si="7"/>
        <v/>
      </c>
      <c r="J52" s="19" t="str">
        <f t="shared" si="8"/>
        <v/>
      </c>
      <c r="K52" s="416" t="str">
        <f t="shared" si="9"/>
        <v/>
      </c>
      <c r="L52" s="69" t="str">
        <f t="shared" si="10"/>
        <v/>
      </c>
      <c r="M52" s="417" t="str">
        <f t="shared" si="11"/>
        <v/>
      </c>
      <c r="N52" s="390" t="b">
        <f t="shared" si="5"/>
        <v>0</v>
      </c>
      <c r="O52" s="418">
        <f t="shared" si="12"/>
        <v>1</v>
      </c>
    </row>
    <row r="53" spans="1:15">
      <c r="A53" s="154">
        <v>44</v>
      </c>
      <c r="B53" s="7"/>
      <c r="C53" s="7"/>
      <c r="D53" s="7"/>
      <c r="E53" s="7"/>
      <c r="F53" s="228"/>
      <c r="G53" s="228"/>
      <c r="H53" s="228"/>
      <c r="I53" s="19" t="str">
        <f t="shared" si="7"/>
        <v/>
      </c>
      <c r="J53" s="19" t="str">
        <f t="shared" si="8"/>
        <v/>
      </c>
      <c r="K53" s="416" t="str">
        <f t="shared" si="9"/>
        <v/>
      </c>
      <c r="L53" s="69" t="str">
        <f t="shared" si="10"/>
        <v/>
      </c>
      <c r="M53" s="417" t="str">
        <f t="shared" si="11"/>
        <v/>
      </c>
      <c r="N53" s="390" t="b">
        <f t="shared" si="5"/>
        <v>0</v>
      </c>
      <c r="O53" s="418">
        <f t="shared" si="12"/>
        <v>1</v>
      </c>
    </row>
    <row r="54" spans="1:15">
      <c r="A54" s="154">
        <v>45</v>
      </c>
      <c r="B54" s="7"/>
      <c r="C54" s="7"/>
      <c r="D54" s="7"/>
      <c r="E54" s="7"/>
      <c r="F54" s="228"/>
      <c r="G54" s="228"/>
      <c r="H54" s="228"/>
      <c r="I54" s="19" t="str">
        <f t="shared" si="7"/>
        <v/>
      </c>
      <c r="J54" s="19" t="str">
        <f t="shared" si="8"/>
        <v/>
      </c>
      <c r="K54" s="416" t="str">
        <f t="shared" si="9"/>
        <v/>
      </c>
      <c r="L54" s="69" t="str">
        <f t="shared" si="10"/>
        <v/>
      </c>
      <c r="M54" s="417" t="str">
        <f t="shared" si="11"/>
        <v/>
      </c>
      <c r="N54" s="390" t="b">
        <f t="shared" si="5"/>
        <v>0</v>
      </c>
      <c r="O54" s="418">
        <f t="shared" si="12"/>
        <v>1</v>
      </c>
    </row>
    <row r="55" spans="1:15">
      <c r="A55" s="154">
        <v>46</v>
      </c>
      <c r="B55" s="7"/>
      <c r="C55" s="7"/>
      <c r="D55" s="7"/>
      <c r="E55" s="7"/>
      <c r="F55" s="228"/>
      <c r="G55" s="228"/>
      <c r="H55" s="228"/>
      <c r="I55" s="19" t="str">
        <f t="shared" si="7"/>
        <v/>
      </c>
      <c r="J55" s="19" t="str">
        <f t="shared" si="8"/>
        <v/>
      </c>
      <c r="K55" s="416" t="str">
        <f t="shared" si="9"/>
        <v/>
      </c>
      <c r="L55" s="69" t="str">
        <f t="shared" si="10"/>
        <v/>
      </c>
      <c r="M55" s="417" t="str">
        <f t="shared" si="11"/>
        <v/>
      </c>
      <c r="N55" s="390" t="b">
        <f t="shared" si="5"/>
        <v>0</v>
      </c>
      <c r="O55" s="418">
        <f t="shared" si="12"/>
        <v>1</v>
      </c>
    </row>
    <row r="56" spans="1:15">
      <c r="A56" s="154">
        <v>47</v>
      </c>
      <c r="B56" s="7"/>
      <c r="C56" s="7"/>
      <c r="D56" s="7"/>
      <c r="E56" s="7"/>
      <c r="F56" s="228"/>
      <c r="G56" s="228"/>
      <c r="H56" s="228"/>
      <c r="I56" s="19" t="str">
        <f t="shared" si="7"/>
        <v/>
      </c>
      <c r="J56" s="19" t="str">
        <f t="shared" si="8"/>
        <v/>
      </c>
      <c r="K56" s="416" t="str">
        <f t="shared" si="9"/>
        <v/>
      </c>
      <c r="L56" s="69" t="str">
        <f t="shared" si="10"/>
        <v/>
      </c>
      <c r="M56" s="417" t="str">
        <f t="shared" si="11"/>
        <v/>
      </c>
      <c r="N56" s="390" t="b">
        <f t="shared" si="5"/>
        <v>0</v>
      </c>
      <c r="O56" s="418">
        <f t="shared" si="12"/>
        <v>1</v>
      </c>
    </row>
    <row r="57" spans="1:15">
      <c r="A57" s="154">
        <v>48</v>
      </c>
      <c r="B57" s="7"/>
      <c r="C57" s="7"/>
      <c r="D57" s="7"/>
      <c r="E57" s="7"/>
      <c r="F57" s="228"/>
      <c r="G57" s="228"/>
      <c r="H57" s="228"/>
      <c r="I57" s="19" t="str">
        <f t="shared" si="7"/>
        <v/>
      </c>
      <c r="J57" s="19" t="str">
        <f t="shared" si="8"/>
        <v/>
      </c>
      <c r="K57" s="416" t="str">
        <f t="shared" si="9"/>
        <v/>
      </c>
      <c r="L57" s="69" t="str">
        <f t="shared" si="10"/>
        <v/>
      </c>
      <c r="M57" s="417" t="str">
        <f t="shared" si="11"/>
        <v/>
      </c>
      <c r="N57" s="390" t="b">
        <f t="shared" si="5"/>
        <v>0</v>
      </c>
      <c r="O57" s="418">
        <f t="shared" si="12"/>
        <v>1</v>
      </c>
    </row>
    <row r="58" spans="1:15">
      <c r="A58" s="154">
        <v>49</v>
      </c>
      <c r="B58" s="7"/>
      <c r="C58" s="7"/>
      <c r="D58" s="7"/>
      <c r="E58" s="7"/>
      <c r="F58" s="228"/>
      <c r="G58" s="228"/>
      <c r="H58" s="228"/>
      <c r="I58" s="19" t="str">
        <f t="shared" si="7"/>
        <v/>
      </c>
      <c r="J58" s="19" t="str">
        <f t="shared" si="8"/>
        <v/>
      </c>
      <c r="K58" s="416" t="str">
        <f t="shared" si="9"/>
        <v/>
      </c>
      <c r="L58" s="69" t="str">
        <f t="shared" si="10"/>
        <v/>
      </c>
      <c r="M58" s="417" t="str">
        <f t="shared" si="11"/>
        <v/>
      </c>
      <c r="N58" s="390" t="b">
        <f t="shared" si="5"/>
        <v>0</v>
      </c>
      <c r="O58" s="418">
        <f t="shared" si="12"/>
        <v>1</v>
      </c>
    </row>
    <row r="59" spans="1:15">
      <c r="A59" s="154">
        <v>50</v>
      </c>
      <c r="B59" s="7"/>
      <c r="C59" s="7"/>
      <c r="D59" s="7"/>
      <c r="E59" s="7"/>
      <c r="F59" s="228"/>
      <c r="G59" s="228"/>
      <c r="H59" s="228"/>
      <c r="I59" s="19" t="str">
        <f t="shared" si="7"/>
        <v/>
      </c>
      <c r="J59" s="19" t="str">
        <f t="shared" si="8"/>
        <v/>
      </c>
      <c r="K59" s="416" t="str">
        <f t="shared" si="9"/>
        <v/>
      </c>
      <c r="L59" s="69" t="str">
        <f t="shared" si="10"/>
        <v/>
      </c>
      <c r="M59" s="417" t="str">
        <f t="shared" si="11"/>
        <v/>
      </c>
      <c r="N59" s="390" t="b">
        <f t="shared" si="5"/>
        <v>0</v>
      </c>
      <c r="O59" s="418">
        <f t="shared" si="12"/>
        <v>1</v>
      </c>
    </row>
    <row r="60" spans="1:15">
      <c r="A60" s="154">
        <v>51</v>
      </c>
      <c r="B60" s="7"/>
      <c r="C60" s="7"/>
      <c r="D60" s="7"/>
      <c r="E60" s="7"/>
      <c r="F60" s="228"/>
      <c r="G60" s="228"/>
      <c r="H60" s="228"/>
      <c r="I60" s="19" t="str">
        <f t="shared" si="7"/>
        <v/>
      </c>
      <c r="J60" s="19" t="str">
        <f t="shared" si="8"/>
        <v/>
      </c>
      <c r="K60" s="416" t="str">
        <f t="shared" si="9"/>
        <v/>
      </c>
      <c r="L60" s="69" t="str">
        <f t="shared" si="10"/>
        <v/>
      </c>
      <c r="M60" s="417" t="str">
        <f t="shared" si="11"/>
        <v/>
      </c>
      <c r="N60" s="390" t="b">
        <f t="shared" si="5"/>
        <v>0</v>
      </c>
      <c r="O60" s="418">
        <f t="shared" si="12"/>
        <v>1</v>
      </c>
    </row>
    <row r="61" spans="1:15">
      <c r="A61" s="154">
        <v>52</v>
      </c>
      <c r="B61" s="7"/>
      <c r="C61" s="7"/>
      <c r="D61" s="7"/>
      <c r="E61" s="7"/>
      <c r="F61" s="228"/>
      <c r="G61" s="228"/>
      <c r="H61" s="228"/>
      <c r="I61" s="19" t="str">
        <f t="shared" si="7"/>
        <v/>
      </c>
      <c r="J61" s="19" t="str">
        <f t="shared" si="8"/>
        <v/>
      </c>
      <c r="K61" s="416" t="str">
        <f t="shared" si="9"/>
        <v/>
      </c>
      <c r="L61" s="69" t="str">
        <f t="shared" si="10"/>
        <v/>
      </c>
      <c r="M61" s="417" t="str">
        <f t="shared" si="11"/>
        <v/>
      </c>
      <c r="N61" s="390" t="b">
        <f t="shared" si="5"/>
        <v>0</v>
      </c>
      <c r="O61" s="418">
        <f t="shared" si="12"/>
        <v>1</v>
      </c>
    </row>
    <row r="62" spans="1:15">
      <c r="A62" s="154">
        <v>53</v>
      </c>
      <c r="B62" s="7"/>
      <c r="C62" s="7"/>
      <c r="D62" s="7"/>
      <c r="E62" s="7"/>
      <c r="F62" s="228"/>
      <c r="G62" s="228"/>
      <c r="H62" s="228"/>
      <c r="I62" s="19" t="str">
        <f t="shared" si="7"/>
        <v/>
      </c>
      <c r="J62" s="19" t="str">
        <f t="shared" si="8"/>
        <v/>
      </c>
      <c r="K62" s="416" t="str">
        <f t="shared" si="9"/>
        <v/>
      </c>
      <c r="L62" s="69" t="str">
        <f t="shared" si="10"/>
        <v/>
      </c>
      <c r="M62" s="417" t="str">
        <f t="shared" si="11"/>
        <v/>
      </c>
      <c r="N62" s="390" t="b">
        <f t="shared" si="5"/>
        <v>0</v>
      </c>
      <c r="O62" s="418">
        <f t="shared" si="12"/>
        <v>1</v>
      </c>
    </row>
    <row r="63" spans="1:15">
      <c r="A63" s="154">
        <v>54</v>
      </c>
      <c r="B63" s="7"/>
      <c r="C63" s="7"/>
      <c r="D63" s="7"/>
      <c r="E63" s="7"/>
      <c r="F63" s="228"/>
      <c r="G63" s="228"/>
      <c r="H63" s="228"/>
      <c r="I63" s="19" t="str">
        <f t="shared" si="7"/>
        <v/>
      </c>
      <c r="J63" s="19" t="str">
        <f t="shared" si="8"/>
        <v/>
      </c>
      <c r="K63" s="416" t="str">
        <f t="shared" si="9"/>
        <v/>
      </c>
      <c r="L63" s="69" t="str">
        <f t="shared" si="10"/>
        <v/>
      </c>
      <c r="M63" s="417" t="str">
        <f t="shared" si="11"/>
        <v/>
      </c>
      <c r="N63" s="390" t="b">
        <f t="shared" si="5"/>
        <v>0</v>
      </c>
      <c r="O63" s="418">
        <f t="shared" si="12"/>
        <v>1</v>
      </c>
    </row>
    <row r="64" spans="1:15">
      <c r="A64" s="154">
        <v>55</v>
      </c>
      <c r="B64" s="7"/>
      <c r="C64" s="7"/>
      <c r="D64" s="7"/>
      <c r="E64" s="7"/>
      <c r="F64" s="228"/>
      <c r="G64" s="228"/>
      <c r="H64" s="228"/>
      <c r="I64" s="19" t="str">
        <f t="shared" si="7"/>
        <v/>
      </c>
      <c r="J64" s="19" t="str">
        <f t="shared" si="8"/>
        <v/>
      </c>
      <c r="K64" s="416" t="str">
        <f t="shared" si="9"/>
        <v/>
      </c>
      <c r="L64" s="69" t="str">
        <f t="shared" si="10"/>
        <v/>
      </c>
      <c r="M64" s="417" t="str">
        <f t="shared" si="11"/>
        <v/>
      </c>
      <c r="N64" s="390" t="b">
        <f t="shared" si="5"/>
        <v>0</v>
      </c>
      <c r="O64" s="418">
        <f t="shared" si="12"/>
        <v>1</v>
      </c>
    </row>
    <row r="65" spans="1:15">
      <c r="A65" s="154">
        <v>56</v>
      </c>
      <c r="B65" s="7"/>
      <c r="C65" s="7"/>
      <c r="D65" s="7"/>
      <c r="E65" s="7"/>
      <c r="F65" s="228"/>
      <c r="G65" s="228"/>
      <c r="H65" s="228"/>
      <c r="I65" s="19" t="str">
        <f t="shared" si="7"/>
        <v/>
      </c>
      <c r="J65" s="19" t="str">
        <f t="shared" si="8"/>
        <v/>
      </c>
      <c r="K65" s="416" t="str">
        <f t="shared" si="9"/>
        <v/>
      </c>
      <c r="L65" s="69" t="str">
        <f t="shared" si="10"/>
        <v/>
      </c>
      <c r="M65" s="417" t="str">
        <f t="shared" si="11"/>
        <v/>
      </c>
      <c r="N65" s="390" t="b">
        <f t="shared" si="5"/>
        <v>0</v>
      </c>
      <c r="O65" s="418">
        <f t="shared" si="12"/>
        <v>1</v>
      </c>
    </row>
    <row r="66" spans="1:15">
      <c r="A66" s="154">
        <v>57</v>
      </c>
      <c r="B66" s="7"/>
      <c r="C66" s="7"/>
      <c r="D66" s="7"/>
      <c r="E66" s="7"/>
      <c r="F66" s="228"/>
      <c r="G66" s="228"/>
      <c r="H66" s="228"/>
      <c r="I66" s="19" t="str">
        <f t="shared" si="7"/>
        <v/>
      </c>
      <c r="J66" s="19" t="str">
        <f t="shared" si="8"/>
        <v/>
      </c>
      <c r="K66" s="416" t="str">
        <f t="shared" si="9"/>
        <v/>
      </c>
      <c r="L66" s="69" t="str">
        <f t="shared" si="10"/>
        <v/>
      </c>
      <c r="M66" s="417" t="str">
        <f t="shared" si="11"/>
        <v/>
      </c>
      <c r="N66" s="390" t="b">
        <f t="shared" si="5"/>
        <v>0</v>
      </c>
      <c r="O66" s="418">
        <f t="shared" si="12"/>
        <v>1</v>
      </c>
    </row>
    <row r="67" spans="1:15">
      <c r="A67" s="154">
        <v>58</v>
      </c>
      <c r="B67" s="7"/>
      <c r="C67" s="7"/>
      <c r="D67" s="7"/>
      <c r="E67" s="7"/>
      <c r="F67" s="228"/>
      <c r="G67" s="228"/>
      <c r="H67" s="228"/>
      <c r="I67" s="19" t="str">
        <f t="shared" si="7"/>
        <v/>
      </c>
      <c r="J67" s="19" t="str">
        <f t="shared" si="8"/>
        <v/>
      </c>
      <c r="K67" s="416" t="str">
        <f t="shared" si="9"/>
        <v/>
      </c>
      <c r="L67" s="69" t="str">
        <f t="shared" si="10"/>
        <v/>
      </c>
      <c r="M67" s="417" t="str">
        <f t="shared" si="11"/>
        <v/>
      </c>
      <c r="N67" s="390" t="b">
        <f t="shared" si="5"/>
        <v>0</v>
      </c>
      <c r="O67" s="418">
        <f t="shared" si="12"/>
        <v>1</v>
      </c>
    </row>
    <row r="68" spans="1:15">
      <c r="A68" s="154">
        <v>59</v>
      </c>
      <c r="B68" s="7"/>
      <c r="C68" s="7"/>
      <c r="D68" s="7"/>
      <c r="E68" s="7"/>
      <c r="F68" s="228"/>
      <c r="G68" s="228"/>
      <c r="H68" s="228"/>
      <c r="I68" s="19" t="str">
        <f t="shared" si="7"/>
        <v/>
      </c>
      <c r="J68" s="19" t="str">
        <f t="shared" si="8"/>
        <v/>
      </c>
      <c r="K68" s="416" t="str">
        <f t="shared" si="9"/>
        <v/>
      </c>
      <c r="L68" s="69" t="str">
        <f t="shared" si="10"/>
        <v/>
      </c>
      <c r="M68" s="417" t="str">
        <f t="shared" si="11"/>
        <v/>
      </c>
      <c r="N68" s="390" t="b">
        <f t="shared" si="5"/>
        <v>0</v>
      </c>
      <c r="O68" s="418">
        <f t="shared" si="12"/>
        <v>1</v>
      </c>
    </row>
    <row r="69" spans="1:15">
      <c r="A69" s="154">
        <v>60</v>
      </c>
      <c r="B69" s="7"/>
      <c r="C69" s="7"/>
      <c r="D69" s="7"/>
      <c r="E69" s="7"/>
      <c r="F69" s="228"/>
      <c r="G69" s="228"/>
      <c r="H69" s="228"/>
      <c r="I69" s="19" t="str">
        <f t="shared" si="7"/>
        <v/>
      </c>
      <c r="J69" s="19" t="str">
        <f t="shared" si="8"/>
        <v/>
      </c>
      <c r="K69" s="416" t="str">
        <f t="shared" si="9"/>
        <v/>
      </c>
      <c r="L69" s="69" t="str">
        <f t="shared" si="10"/>
        <v/>
      </c>
      <c r="M69" s="417" t="str">
        <f t="shared" si="11"/>
        <v/>
      </c>
      <c r="N69" s="390" t="b">
        <f t="shared" si="5"/>
        <v>0</v>
      </c>
      <c r="O69" s="418">
        <f t="shared" si="12"/>
        <v>1</v>
      </c>
    </row>
    <row r="70" spans="1:15">
      <c r="A70" s="154">
        <v>61</v>
      </c>
      <c r="B70" s="7"/>
      <c r="C70" s="7"/>
      <c r="D70" s="7"/>
      <c r="E70" s="7"/>
      <c r="F70" s="228"/>
      <c r="G70" s="228"/>
      <c r="H70" s="228"/>
      <c r="I70" s="19" t="str">
        <f t="shared" si="7"/>
        <v/>
      </c>
      <c r="J70" s="19" t="str">
        <f t="shared" si="8"/>
        <v/>
      </c>
      <c r="K70" s="416" t="str">
        <f t="shared" si="9"/>
        <v/>
      </c>
      <c r="L70" s="69" t="str">
        <f t="shared" si="10"/>
        <v/>
      </c>
      <c r="M70" s="417" t="str">
        <f t="shared" si="11"/>
        <v/>
      </c>
      <c r="N70" s="390" t="b">
        <f t="shared" si="5"/>
        <v>0</v>
      </c>
      <c r="O70" s="418">
        <f t="shared" si="12"/>
        <v>1</v>
      </c>
    </row>
    <row r="71" spans="1:15">
      <c r="A71" s="154">
        <v>62</v>
      </c>
      <c r="B71" s="7"/>
      <c r="C71" s="7"/>
      <c r="D71" s="7"/>
      <c r="E71" s="7"/>
      <c r="F71" s="228"/>
      <c r="G71" s="228"/>
      <c r="H71" s="228"/>
      <c r="I71" s="19" t="str">
        <f t="shared" si="7"/>
        <v/>
      </c>
      <c r="J71" s="19" t="str">
        <f t="shared" si="8"/>
        <v/>
      </c>
      <c r="K71" s="416" t="str">
        <f t="shared" si="9"/>
        <v/>
      </c>
      <c r="L71" s="69" t="str">
        <f t="shared" si="10"/>
        <v/>
      </c>
      <c r="M71" s="417" t="str">
        <f t="shared" si="11"/>
        <v/>
      </c>
      <c r="N71" s="390" t="b">
        <f t="shared" si="5"/>
        <v>0</v>
      </c>
      <c r="O71" s="418">
        <f t="shared" si="12"/>
        <v>1</v>
      </c>
    </row>
    <row r="72" spans="1:15">
      <c r="A72" s="154">
        <v>63</v>
      </c>
      <c r="B72" s="7"/>
      <c r="C72" s="7"/>
      <c r="D72" s="7"/>
      <c r="E72" s="7"/>
      <c r="F72" s="228"/>
      <c r="G72" s="228"/>
      <c r="H72" s="228"/>
      <c r="I72" s="19" t="str">
        <f t="shared" si="7"/>
        <v/>
      </c>
      <c r="J72" s="19" t="str">
        <f t="shared" si="8"/>
        <v/>
      </c>
      <c r="K72" s="416" t="str">
        <f t="shared" si="9"/>
        <v/>
      </c>
      <c r="L72" s="69" t="str">
        <f t="shared" si="10"/>
        <v/>
      </c>
      <c r="M72" s="417" t="str">
        <f t="shared" si="11"/>
        <v/>
      </c>
      <c r="N72" s="390" t="b">
        <f t="shared" si="5"/>
        <v>0</v>
      </c>
      <c r="O72" s="418">
        <f t="shared" si="12"/>
        <v>1</v>
      </c>
    </row>
    <row r="73" spans="1:15">
      <c r="A73" s="154">
        <v>64</v>
      </c>
      <c r="B73" s="7"/>
      <c r="C73" s="7"/>
      <c r="D73" s="7"/>
      <c r="E73" s="7"/>
      <c r="F73" s="228"/>
      <c r="G73" s="228"/>
      <c r="H73" s="228"/>
      <c r="I73" s="19" t="str">
        <f t="shared" si="7"/>
        <v/>
      </c>
      <c r="J73" s="19" t="str">
        <f t="shared" si="8"/>
        <v/>
      </c>
      <c r="K73" s="416" t="str">
        <f t="shared" si="9"/>
        <v/>
      </c>
      <c r="L73" s="69" t="str">
        <f t="shared" si="10"/>
        <v/>
      </c>
      <c r="M73" s="417" t="str">
        <f t="shared" si="11"/>
        <v/>
      </c>
      <c r="N73" s="390" t="b">
        <f t="shared" si="5"/>
        <v>0</v>
      </c>
      <c r="O73" s="418">
        <f t="shared" si="12"/>
        <v>1</v>
      </c>
    </row>
    <row r="74" spans="1:15">
      <c r="A74" s="154">
        <v>65</v>
      </c>
      <c r="B74" s="7"/>
      <c r="C74" s="7"/>
      <c r="D74" s="7"/>
      <c r="E74" s="7"/>
      <c r="F74" s="228"/>
      <c r="G74" s="228"/>
      <c r="H74" s="228"/>
      <c r="I74" s="19" t="str">
        <f t="shared" ref="I74:I137" si="13">IF(OR($B74="",$C74="",$D74="",$E74="",$F74&lt;an_initial,$F74&gt;an_final,$N74=FALSE),"",EBOOK/O74)</f>
        <v/>
      </c>
      <c r="J74" s="19" t="str">
        <f t="shared" ref="J74:J137" si="14">IF(OR($B74="",$C74="",$D74="",$E74="",$F74="",$F74&gt;an_final,$N74=FALSE),"",EBOOK/O74)</f>
        <v/>
      </c>
      <c r="K74" s="416" t="str">
        <f t="shared" ref="K74:K109" si="15">IF(OR($B74="",$C74="",$D74="",$E74="",$F74="",$F74&gt;an_final,$N74=FALSE),"",IF($F74&gt;=an_initial,1,""))</f>
        <v/>
      </c>
      <c r="L74" s="69" t="str">
        <f t="shared" ref="L74:L109" si="16">IF(OR($B74="",$C74="",$D74="",$E74="",$F74="",$F74&gt;an_final,$N74=FALSE),"",1)</f>
        <v/>
      </c>
      <c r="M74" s="417" t="str">
        <f t="shared" ref="M74:M109" si="17">IF(OR($B74="",$C74="",$D74="",$E74="",$F74="",$F74&gt;an_final,$N74=FALSE),"",IF($H74="",$G74/O74,$H74))</f>
        <v/>
      </c>
      <c r="N74" s="390" t="b">
        <f t="shared" ref="N74:N109" si="18">IF(nume_candidat="",FALSE,ISNUMBER(SEARCH(nume_candidat,$B74)))</f>
        <v>0</v>
      </c>
      <c r="O74" s="418">
        <f t="shared" si="12"/>
        <v>1</v>
      </c>
    </row>
    <row r="75" spans="1:15">
      <c r="A75" s="154">
        <v>66</v>
      </c>
      <c r="B75" s="7"/>
      <c r="C75" s="7"/>
      <c r="D75" s="7"/>
      <c r="E75" s="7"/>
      <c r="F75" s="228"/>
      <c r="G75" s="228"/>
      <c r="H75" s="228"/>
      <c r="I75" s="19" t="str">
        <f t="shared" si="13"/>
        <v/>
      </c>
      <c r="J75" s="19" t="str">
        <f t="shared" si="14"/>
        <v/>
      </c>
      <c r="K75" s="416" t="str">
        <f t="shared" si="15"/>
        <v/>
      </c>
      <c r="L75" s="69" t="str">
        <f t="shared" si="16"/>
        <v/>
      </c>
      <c r="M75" s="417" t="str">
        <f t="shared" si="17"/>
        <v/>
      </c>
      <c r="N75" s="390" t="b">
        <f t="shared" si="18"/>
        <v>0</v>
      </c>
      <c r="O75" s="418">
        <f t="shared" ref="O75:O109" si="19">LEN(B75)-LEN(SUBSTITUTE(B75,",",""))+1</f>
        <v>1</v>
      </c>
    </row>
    <row r="76" spans="1:15">
      <c r="A76" s="154">
        <v>67</v>
      </c>
      <c r="B76" s="7"/>
      <c r="C76" s="7"/>
      <c r="D76" s="7"/>
      <c r="E76" s="7"/>
      <c r="F76" s="228"/>
      <c r="G76" s="228"/>
      <c r="H76" s="228"/>
      <c r="I76" s="19" t="str">
        <f t="shared" si="13"/>
        <v/>
      </c>
      <c r="J76" s="19" t="str">
        <f t="shared" si="14"/>
        <v/>
      </c>
      <c r="K76" s="416" t="str">
        <f t="shared" si="15"/>
        <v/>
      </c>
      <c r="L76" s="69" t="str">
        <f t="shared" si="16"/>
        <v/>
      </c>
      <c r="M76" s="417" t="str">
        <f t="shared" si="17"/>
        <v/>
      </c>
      <c r="N76" s="390" t="b">
        <f t="shared" si="18"/>
        <v>0</v>
      </c>
      <c r="O76" s="418">
        <f t="shared" si="19"/>
        <v>1</v>
      </c>
    </row>
    <row r="77" spans="1:15">
      <c r="A77" s="154">
        <v>68</v>
      </c>
      <c r="B77" s="7"/>
      <c r="C77" s="7"/>
      <c r="D77" s="7"/>
      <c r="E77" s="7"/>
      <c r="F77" s="228"/>
      <c r="G77" s="228"/>
      <c r="H77" s="228"/>
      <c r="I77" s="19" t="str">
        <f t="shared" si="13"/>
        <v/>
      </c>
      <c r="J77" s="19" t="str">
        <f t="shared" si="14"/>
        <v/>
      </c>
      <c r="K77" s="416" t="str">
        <f t="shared" si="15"/>
        <v/>
      </c>
      <c r="L77" s="69" t="str">
        <f t="shared" si="16"/>
        <v/>
      </c>
      <c r="M77" s="417" t="str">
        <f t="shared" si="17"/>
        <v/>
      </c>
      <c r="N77" s="390" t="b">
        <f t="shared" si="18"/>
        <v>0</v>
      </c>
      <c r="O77" s="418">
        <f t="shared" si="19"/>
        <v>1</v>
      </c>
    </row>
    <row r="78" spans="1:15">
      <c r="A78" s="154">
        <v>69</v>
      </c>
      <c r="B78" s="7"/>
      <c r="C78" s="7"/>
      <c r="D78" s="7"/>
      <c r="E78" s="7"/>
      <c r="F78" s="228"/>
      <c r="G78" s="228"/>
      <c r="H78" s="228"/>
      <c r="I78" s="19" t="str">
        <f t="shared" si="13"/>
        <v/>
      </c>
      <c r="J78" s="19" t="str">
        <f t="shared" si="14"/>
        <v/>
      </c>
      <c r="K78" s="416" t="str">
        <f t="shared" si="15"/>
        <v/>
      </c>
      <c r="L78" s="69" t="str">
        <f t="shared" si="16"/>
        <v/>
      </c>
      <c r="M78" s="417" t="str">
        <f t="shared" si="17"/>
        <v/>
      </c>
      <c r="N78" s="390" t="b">
        <f t="shared" si="18"/>
        <v>0</v>
      </c>
      <c r="O78" s="418">
        <f t="shared" si="19"/>
        <v>1</v>
      </c>
    </row>
    <row r="79" spans="1:15">
      <c r="A79" s="154">
        <v>70</v>
      </c>
      <c r="B79" s="7"/>
      <c r="C79" s="7"/>
      <c r="D79" s="7"/>
      <c r="E79" s="7"/>
      <c r="F79" s="228"/>
      <c r="G79" s="228"/>
      <c r="H79" s="228"/>
      <c r="I79" s="19" t="str">
        <f t="shared" si="13"/>
        <v/>
      </c>
      <c r="J79" s="19" t="str">
        <f t="shared" si="14"/>
        <v/>
      </c>
      <c r="K79" s="416" t="str">
        <f t="shared" si="15"/>
        <v/>
      </c>
      <c r="L79" s="69" t="str">
        <f t="shared" si="16"/>
        <v/>
      </c>
      <c r="M79" s="417" t="str">
        <f t="shared" si="17"/>
        <v/>
      </c>
      <c r="N79" s="390" t="b">
        <f t="shared" si="18"/>
        <v>0</v>
      </c>
      <c r="O79" s="418">
        <f t="shared" si="19"/>
        <v>1</v>
      </c>
    </row>
    <row r="80" spans="1:15">
      <c r="A80" s="154">
        <v>71</v>
      </c>
      <c r="B80" s="7"/>
      <c r="C80" s="7"/>
      <c r="D80" s="7"/>
      <c r="E80" s="7"/>
      <c r="F80" s="228"/>
      <c r="G80" s="228"/>
      <c r="H80" s="228"/>
      <c r="I80" s="19" t="str">
        <f t="shared" si="13"/>
        <v/>
      </c>
      <c r="J80" s="19" t="str">
        <f t="shared" si="14"/>
        <v/>
      </c>
      <c r="K80" s="416" t="str">
        <f t="shared" si="15"/>
        <v/>
      </c>
      <c r="L80" s="69" t="str">
        <f t="shared" si="16"/>
        <v/>
      </c>
      <c r="M80" s="417" t="str">
        <f t="shared" si="17"/>
        <v/>
      </c>
      <c r="N80" s="390" t="b">
        <f t="shared" si="18"/>
        <v>0</v>
      </c>
      <c r="O80" s="418">
        <f t="shared" si="19"/>
        <v>1</v>
      </c>
    </row>
    <row r="81" spans="1:15">
      <c r="A81" s="154">
        <v>72</v>
      </c>
      <c r="B81" s="7"/>
      <c r="C81" s="7"/>
      <c r="D81" s="7"/>
      <c r="E81" s="7"/>
      <c r="F81" s="228"/>
      <c r="G81" s="228"/>
      <c r="H81" s="228"/>
      <c r="I81" s="19" t="str">
        <f t="shared" si="13"/>
        <v/>
      </c>
      <c r="J81" s="19" t="str">
        <f t="shared" si="14"/>
        <v/>
      </c>
      <c r="K81" s="416" t="str">
        <f t="shared" si="15"/>
        <v/>
      </c>
      <c r="L81" s="69" t="str">
        <f t="shared" si="16"/>
        <v/>
      </c>
      <c r="M81" s="417" t="str">
        <f t="shared" si="17"/>
        <v/>
      </c>
      <c r="N81" s="390" t="b">
        <f t="shared" si="18"/>
        <v>0</v>
      </c>
      <c r="O81" s="418">
        <f t="shared" si="19"/>
        <v>1</v>
      </c>
    </row>
    <row r="82" spans="1:15">
      <c r="A82" s="154">
        <v>73</v>
      </c>
      <c r="B82" s="7"/>
      <c r="C82" s="7"/>
      <c r="D82" s="7"/>
      <c r="E82" s="7"/>
      <c r="F82" s="228"/>
      <c r="G82" s="228"/>
      <c r="H82" s="228"/>
      <c r="I82" s="19" t="str">
        <f t="shared" si="13"/>
        <v/>
      </c>
      <c r="J82" s="19" t="str">
        <f t="shared" si="14"/>
        <v/>
      </c>
      <c r="K82" s="416" t="str">
        <f t="shared" si="15"/>
        <v/>
      </c>
      <c r="L82" s="69" t="str">
        <f t="shared" si="16"/>
        <v/>
      </c>
      <c r="M82" s="417" t="str">
        <f t="shared" si="17"/>
        <v/>
      </c>
      <c r="N82" s="390" t="b">
        <f t="shared" si="18"/>
        <v>0</v>
      </c>
      <c r="O82" s="418">
        <f t="shared" si="19"/>
        <v>1</v>
      </c>
    </row>
    <row r="83" spans="1:15">
      <c r="A83" s="154">
        <v>74</v>
      </c>
      <c r="B83" s="7"/>
      <c r="C83" s="7"/>
      <c r="D83" s="7"/>
      <c r="E83" s="7"/>
      <c r="F83" s="228"/>
      <c r="G83" s="228"/>
      <c r="H83" s="228"/>
      <c r="I83" s="19" t="str">
        <f t="shared" si="13"/>
        <v/>
      </c>
      <c r="J83" s="19" t="str">
        <f t="shared" si="14"/>
        <v/>
      </c>
      <c r="K83" s="416" t="str">
        <f t="shared" si="15"/>
        <v/>
      </c>
      <c r="L83" s="69" t="str">
        <f t="shared" si="16"/>
        <v/>
      </c>
      <c r="M83" s="417" t="str">
        <f t="shared" si="17"/>
        <v/>
      </c>
      <c r="N83" s="390" t="b">
        <f t="shared" si="18"/>
        <v>0</v>
      </c>
      <c r="O83" s="418">
        <f t="shared" si="19"/>
        <v>1</v>
      </c>
    </row>
    <row r="84" spans="1:15">
      <c r="A84" s="154">
        <v>75</v>
      </c>
      <c r="B84" s="7"/>
      <c r="C84" s="7"/>
      <c r="D84" s="7"/>
      <c r="E84" s="7"/>
      <c r="F84" s="228"/>
      <c r="G84" s="228"/>
      <c r="H84" s="228"/>
      <c r="I84" s="19" t="str">
        <f t="shared" si="13"/>
        <v/>
      </c>
      <c r="J84" s="19" t="str">
        <f t="shared" si="14"/>
        <v/>
      </c>
      <c r="K84" s="416" t="str">
        <f t="shared" si="15"/>
        <v/>
      </c>
      <c r="L84" s="69" t="str">
        <f t="shared" si="16"/>
        <v/>
      </c>
      <c r="M84" s="417" t="str">
        <f t="shared" si="17"/>
        <v/>
      </c>
      <c r="N84" s="390" t="b">
        <f t="shared" si="18"/>
        <v>0</v>
      </c>
      <c r="O84" s="418">
        <f t="shared" si="19"/>
        <v>1</v>
      </c>
    </row>
    <row r="85" spans="1:15">
      <c r="A85" s="154">
        <v>76</v>
      </c>
      <c r="B85" s="7"/>
      <c r="C85" s="7"/>
      <c r="D85" s="7"/>
      <c r="E85" s="7"/>
      <c r="F85" s="228"/>
      <c r="G85" s="228"/>
      <c r="H85" s="228"/>
      <c r="I85" s="19" t="str">
        <f t="shared" si="13"/>
        <v/>
      </c>
      <c r="J85" s="19" t="str">
        <f t="shared" si="14"/>
        <v/>
      </c>
      <c r="K85" s="416" t="str">
        <f t="shared" si="15"/>
        <v/>
      </c>
      <c r="L85" s="69" t="str">
        <f t="shared" si="16"/>
        <v/>
      </c>
      <c r="M85" s="417" t="str">
        <f t="shared" si="17"/>
        <v/>
      </c>
      <c r="N85" s="390" t="b">
        <f t="shared" si="18"/>
        <v>0</v>
      </c>
      <c r="O85" s="418">
        <f t="shared" si="19"/>
        <v>1</v>
      </c>
    </row>
    <row r="86" spans="1:15">
      <c r="A86" s="154">
        <v>77</v>
      </c>
      <c r="B86" s="7"/>
      <c r="C86" s="7"/>
      <c r="D86" s="7"/>
      <c r="E86" s="7"/>
      <c r="F86" s="228"/>
      <c r="G86" s="228"/>
      <c r="H86" s="228"/>
      <c r="I86" s="19" t="str">
        <f t="shared" si="13"/>
        <v/>
      </c>
      <c r="J86" s="19" t="str">
        <f t="shared" si="14"/>
        <v/>
      </c>
      <c r="K86" s="416" t="str">
        <f t="shared" si="15"/>
        <v/>
      </c>
      <c r="L86" s="69" t="str">
        <f t="shared" si="16"/>
        <v/>
      </c>
      <c r="M86" s="417" t="str">
        <f t="shared" si="17"/>
        <v/>
      </c>
      <c r="N86" s="390" t="b">
        <f t="shared" si="18"/>
        <v>0</v>
      </c>
      <c r="O86" s="418">
        <f t="shared" si="19"/>
        <v>1</v>
      </c>
    </row>
    <row r="87" spans="1:15">
      <c r="A87" s="154">
        <v>78</v>
      </c>
      <c r="B87" s="7"/>
      <c r="C87" s="7"/>
      <c r="D87" s="7"/>
      <c r="E87" s="7"/>
      <c r="F87" s="228"/>
      <c r="G87" s="228"/>
      <c r="H87" s="228"/>
      <c r="I87" s="19" t="str">
        <f t="shared" si="13"/>
        <v/>
      </c>
      <c r="J87" s="19" t="str">
        <f t="shared" si="14"/>
        <v/>
      </c>
      <c r="K87" s="416" t="str">
        <f t="shared" si="15"/>
        <v/>
      </c>
      <c r="L87" s="69" t="str">
        <f t="shared" si="16"/>
        <v/>
      </c>
      <c r="M87" s="417" t="str">
        <f t="shared" si="17"/>
        <v/>
      </c>
      <c r="N87" s="390" t="b">
        <f t="shared" si="18"/>
        <v>0</v>
      </c>
      <c r="O87" s="418">
        <f t="shared" si="19"/>
        <v>1</v>
      </c>
    </row>
    <row r="88" spans="1:15">
      <c r="A88" s="154">
        <v>79</v>
      </c>
      <c r="B88" s="7"/>
      <c r="C88" s="7"/>
      <c r="D88" s="7"/>
      <c r="E88" s="7"/>
      <c r="F88" s="228"/>
      <c r="G88" s="228"/>
      <c r="H88" s="228"/>
      <c r="I88" s="19" t="str">
        <f t="shared" si="13"/>
        <v/>
      </c>
      <c r="J88" s="19" t="str">
        <f t="shared" si="14"/>
        <v/>
      </c>
      <c r="K88" s="416" t="str">
        <f t="shared" si="15"/>
        <v/>
      </c>
      <c r="L88" s="69" t="str">
        <f t="shared" si="16"/>
        <v/>
      </c>
      <c r="M88" s="417" t="str">
        <f t="shared" si="17"/>
        <v/>
      </c>
      <c r="N88" s="390" t="b">
        <f t="shared" si="18"/>
        <v>0</v>
      </c>
      <c r="O88" s="418">
        <f t="shared" si="19"/>
        <v>1</v>
      </c>
    </row>
    <row r="89" spans="1:15">
      <c r="A89" s="154">
        <v>80</v>
      </c>
      <c r="B89" s="7"/>
      <c r="C89" s="7"/>
      <c r="D89" s="7"/>
      <c r="E89" s="7"/>
      <c r="F89" s="228"/>
      <c r="G89" s="228"/>
      <c r="H89" s="228"/>
      <c r="I89" s="19" t="str">
        <f t="shared" si="13"/>
        <v/>
      </c>
      <c r="J89" s="19" t="str">
        <f t="shared" si="14"/>
        <v/>
      </c>
      <c r="K89" s="416" t="str">
        <f t="shared" si="15"/>
        <v/>
      </c>
      <c r="L89" s="69" t="str">
        <f t="shared" si="16"/>
        <v/>
      </c>
      <c r="M89" s="417" t="str">
        <f t="shared" si="17"/>
        <v/>
      </c>
      <c r="N89" s="390" t="b">
        <f t="shared" si="18"/>
        <v>0</v>
      </c>
      <c r="O89" s="418">
        <f t="shared" si="19"/>
        <v>1</v>
      </c>
    </row>
    <row r="90" spans="1:15">
      <c r="A90" s="154">
        <v>81</v>
      </c>
      <c r="B90" s="7"/>
      <c r="C90" s="7"/>
      <c r="D90" s="7"/>
      <c r="E90" s="7"/>
      <c r="F90" s="228"/>
      <c r="G90" s="228"/>
      <c r="H90" s="228"/>
      <c r="I90" s="19" t="str">
        <f t="shared" si="13"/>
        <v/>
      </c>
      <c r="J90" s="19" t="str">
        <f t="shared" si="14"/>
        <v/>
      </c>
      <c r="K90" s="416" t="str">
        <f t="shared" si="15"/>
        <v/>
      </c>
      <c r="L90" s="69" t="str">
        <f t="shared" si="16"/>
        <v/>
      </c>
      <c r="M90" s="417" t="str">
        <f t="shared" si="17"/>
        <v/>
      </c>
      <c r="N90" s="390" t="b">
        <f t="shared" si="18"/>
        <v>0</v>
      </c>
      <c r="O90" s="418">
        <f t="shared" si="19"/>
        <v>1</v>
      </c>
    </row>
    <row r="91" spans="1:15">
      <c r="A91" s="154">
        <v>82</v>
      </c>
      <c r="B91" s="7"/>
      <c r="C91" s="7"/>
      <c r="D91" s="7"/>
      <c r="E91" s="7"/>
      <c r="F91" s="228"/>
      <c r="G91" s="228"/>
      <c r="H91" s="228"/>
      <c r="I91" s="19" t="str">
        <f t="shared" si="13"/>
        <v/>
      </c>
      <c r="J91" s="19" t="str">
        <f t="shared" si="14"/>
        <v/>
      </c>
      <c r="K91" s="416" t="str">
        <f t="shared" si="15"/>
        <v/>
      </c>
      <c r="L91" s="69" t="str">
        <f t="shared" si="16"/>
        <v/>
      </c>
      <c r="M91" s="417" t="str">
        <f t="shared" si="17"/>
        <v/>
      </c>
      <c r="N91" s="390" t="b">
        <f t="shared" si="18"/>
        <v>0</v>
      </c>
      <c r="O91" s="418">
        <f t="shared" si="19"/>
        <v>1</v>
      </c>
    </row>
    <row r="92" spans="1:15">
      <c r="A92" s="154">
        <v>83</v>
      </c>
      <c r="B92" s="7"/>
      <c r="C92" s="7"/>
      <c r="D92" s="7"/>
      <c r="E92" s="7"/>
      <c r="F92" s="228"/>
      <c r="G92" s="228"/>
      <c r="H92" s="228"/>
      <c r="I92" s="19" t="str">
        <f t="shared" si="13"/>
        <v/>
      </c>
      <c r="J92" s="19" t="str">
        <f t="shared" si="14"/>
        <v/>
      </c>
      <c r="K92" s="416" t="str">
        <f t="shared" si="15"/>
        <v/>
      </c>
      <c r="L92" s="69" t="str">
        <f t="shared" si="16"/>
        <v/>
      </c>
      <c r="M92" s="417" t="str">
        <f t="shared" si="17"/>
        <v/>
      </c>
      <c r="N92" s="390" t="b">
        <f t="shared" si="18"/>
        <v>0</v>
      </c>
      <c r="O92" s="418">
        <f t="shared" si="19"/>
        <v>1</v>
      </c>
    </row>
    <row r="93" spans="1:15">
      <c r="A93" s="154">
        <v>84</v>
      </c>
      <c r="B93" s="7"/>
      <c r="C93" s="7"/>
      <c r="D93" s="7"/>
      <c r="E93" s="7"/>
      <c r="F93" s="228"/>
      <c r="G93" s="228"/>
      <c r="H93" s="228"/>
      <c r="I93" s="19" t="str">
        <f t="shared" si="13"/>
        <v/>
      </c>
      <c r="J93" s="19" t="str">
        <f t="shared" si="14"/>
        <v/>
      </c>
      <c r="K93" s="416" t="str">
        <f t="shared" si="15"/>
        <v/>
      </c>
      <c r="L93" s="69" t="str">
        <f t="shared" si="16"/>
        <v/>
      </c>
      <c r="M93" s="417" t="str">
        <f t="shared" si="17"/>
        <v/>
      </c>
      <c r="N93" s="390" t="b">
        <f t="shared" si="18"/>
        <v>0</v>
      </c>
      <c r="O93" s="418">
        <f t="shared" si="19"/>
        <v>1</v>
      </c>
    </row>
    <row r="94" spans="1:15">
      <c r="A94" s="154">
        <v>85</v>
      </c>
      <c r="B94" s="7"/>
      <c r="C94" s="7"/>
      <c r="D94" s="7"/>
      <c r="E94" s="7"/>
      <c r="F94" s="228"/>
      <c r="G94" s="228"/>
      <c r="H94" s="228"/>
      <c r="I94" s="19" t="str">
        <f t="shared" si="13"/>
        <v/>
      </c>
      <c r="J94" s="19" t="str">
        <f t="shared" si="14"/>
        <v/>
      </c>
      <c r="K94" s="416" t="str">
        <f t="shared" si="15"/>
        <v/>
      </c>
      <c r="L94" s="69" t="str">
        <f t="shared" si="16"/>
        <v/>
      </c>
      <c r="M94" s="417" t="str">
        <f t="shared" si="17"/>
        <v/>
      </c>
      <c r="N94" s="390" t="b">
        <f t="shared" si="18"/>
        <v>0</v>
      </c>
      <c r="O94" s="418">
        <f t="shared" si="19"/>
        <v>1</v>
      </c>
    </row>
    <row r="95" spans="1:15">
      <c r="A95" s="154">
        <v>86</v>
      </c>
      <c r="B95" s="7"/>
      <c r="C95" s="7"/>
      <c r="D95" s="7"/>
      <c r="E95" s="7"/>
      <c r="F95" s="228"/>
      <c r="G95" s="228"/>
      <c r="H95" s="228"/>
      <c r="I95" s="19" t="str">
        <f t="shared" si="13"/>
        <v/>
      </c>
      <c r="J95" s="19" t="str">
        <f t="shared" si="14"/>
        <v/>
      </c>
      <c r="K95" s="416" t="str">
        <f t="shared" si="15"/>
        <v/>
      </c>
      <c r="L95" s="69" t="str">
        <f t="shared" si="16"/>
        <v/>
      </c>
      <c r="M95" s="417" t="str">
        <f t="shared" si="17"/>
        <v/>
      </c>
      <c r="N95" s="390" t="b">
        <f t="shared" si="18"/>
        <v>0</v>
      </c>
      <c r="O95" s="418">
        <f t="shared" si="19"/>
        <v>1</v>
      </c>
    </row>
    <row r="96" spans="1:15">
      <c r="A96" s="154">
        <v>87</v>
      </c>
      <c r="B96" s="7"/>
      <c r="C96" s="7"/>
      <c r="D96" s="7"/>
      <c r="E96" s="7"/>
      <c r="F96" s="228"/>
      <c r="G96" s="228"/>
      <c r="H96" s="228"/>
      <c r="I96" s="19" t="str">
        <f t="shared" si="13"/>
        <v/>
      </c>
      <c r="J96" s="19" t="str">
        <f t="shared" si="14"/>
        <v/>
      </c>
      <c r="K96" s="416" t="str">
        <f t="shared" si="15"/>
        <v/>
      </c>
      <c r="L96" s="69" t="str">
        <f t="shared" si="16"/>
        <v/>
      </c>
      <c r="M96" s="417" t="str">
        <f t="shared" si="17"/>
        <v/>
      </c>
      <c r="N96" s="390" t="b">
        <f t="shared" si="18"/>
        <v>0</v>
      </c>
      <c r="O96" s="418">
        <f t="shared" si="19"/>
        <v>1</v>
      </c>
    </row>
    <row r="97" spans="1:15">
      <c r="A97" s="154">
        <v>88</v>
      </c>
      <c r="B97" s="7"/>
      <c r="C97" s="7"/>
      <c r="D97" s="7"/>
      <c r="E97" s="7"/>
      <c r="F97" s="228"/>
      <c r="G97" s="228"/>
      <c r="H97" s="228"/>
      <c r="I97" s="19" t="str">
        <f t="shared" si="13"/>
        <v/>
      </c>
      <c r="J97" s="19" t="str">
        <f t="shared" si="14"/>
        <v/>
      </c>
      <c r="K97" s="416" t="str">
        <f t="shared" si="15"/>
        <v/>
      </c>
      <c r="L97" s="69" t="str">
        <f t="shared" si="16"/>
        <v/>
      </c>
      <c r="M97" s="417" t="str">
        <f t="shared" si="17"/>
        <v/>
      </c>
      <c r="N97" s="390" t="b">
        <f t="shared" si="18"/>
        <v>0</v>
      </c>
      <c r="O97" s="418">
        <f t="shared" si="19"/>
        <v>1</v>
      </c>
    </row>
    <row r="98" spans="1:15">
      <c r="A98" s="154">
        <v>89</v>
      </c>
      <c r="B98" s="7"/>
      <c r="C98" s="7"/>
      <c r="D98" s="7"/>
      <c r="E98" s="7"/>
      <c r="F98" s="228"/>
      <c r="G98" s="228"/>
      <c r="H98" s="228"/>
      <c r="I98" s="19" t="str">
        <f t="shared" si="13"/>
        <v/>
      </c>
      <c r="J98" s="19" t="str">
        <f t="shared" si="14"/>
        <v/>
      </c>
      <c r="K98" s="416" t="str">
        <f t="shared" si="15"/>
        <v/>
      </c>
      <c r="L98" s="69" t="str">
        <f t="shared" si="16"/>
        <v/>
      </c>
      <c r="M98" s="417" t="str">
        <f t="shared" si="17"/>
        <v/>
      </c>
      <c r="N98" s="390" t="b">
        <f t="shared" si="18"/>
        <v>0</v>
      </c>
      <c r="O98" s="418">
        <f t="shared" si="19"/>
        <v>1</v>
      </c>
    </row>
    <row r="99" spans="1:15">
      <c r="A99" s="154">
        <v>90</v>
      </c>
      <c r="B99" s="7"/>
      <c r="C99" s="7"/>
      <c r="D99" s="7"/>
      <c r="E99" s="7"/>
      <c r="F99" s="228"/>
      <c r="G99" s="228"/>
      <c r="H99" s="228"/>
      <c r="I99" s="19" t="str">
        <f t="shared" si="13"/>
        <v/>
      </c>
      <c r="J99" s="19" t="str">
        <f t="shared" si="14"/>
        <v/>
      </c>
      <c r="K99" s="416" t="str">
        <f t="shared" si="15"/>
        <v/>
      </c>
      <c r="L99" s="69" t="str">
        <f t="shared" si="16"/>
        <v/>
      </c>
      <c r="M99" s="417" t="str">
        <f t="shared" si="17"/>
        <v/>
      </c>
      <c r="N99" s="390" t="b">
        <f t="shared" si="18"/>
        <v>0</v>
      </c>
      <c r="O99" s="418">
        <f t="shared" si="19"/>
        <v>1</v>
      </c>
    </row>
    <row r="100" spans="1:15">
      <c r="A100" s="154">
        <v>91</v>
      </c>
      <c r="B100" s="7"/>
      <c r="C100" s="7"/>
      <c r="D100" s="7"/>
      <c r="E100" s="7"/>
      <c r="F100" s="228"/>
      <c r="G100" s="228"/>
      <c r="H100" s="228"/>
      <c r="I100" s="19" t="str">
        <f t="shared" si="13"/>
        <v/>
      </c>
      <c r="J100" s="19" t="str">
        <f t="shared" si="14"/>
        <v/>
      </c>
      <c r="K100" s="416" t="str">
        <f t="shared" si="15"/>
        <v/>
      </c>
      <c r="L100" s="69" t="str">
        <f t="shared" si="16"/>
        <v/>
      </c>
      <c r="M100" s="417" t="str">
        <f t="shared" si="17"/>
        <v/>
      </c>
      <c r="N100" s="390" t="b">
        <f t="shared" si="18"/>
        <v>0</v>
      </c>
      <c r="O100" s="418">
        <f t="shared" si="19"/>
        <v>1</v>
      </c>
    </row>
    <row r="101" spans="1:15">
      <c r="A101" s="154">
        <v>92</v>
      </c>
      <c r="B101" s="7"/>
      <c r="C101" s="7"/>
      <c r="D101" s="7"/>
      <c r="E101" s="7"/>
      <c r="F101" s="228"/>
      <c r="G101" s="228"/>
      <c r="H101" s="228"/>
      <c r="I101" s="19" t="str">
        <f t="shared" si="13"/>
        <v/>
      </c>
      <c r="J101" s="19" t="str">
        <f t="shared" si="14"/>
        <v/>
      </c>
      <c r="K101" s="416" t="str">
        <f t="shared" si="15"/>
        <v/>
      </c>
      <c r="L101" s="69" t="str">
        <f t="shared" si="16"/>
        <v/>
      </c>
      <c r="M101" s="417" t="str">
        <f t="shared" si="17"/>
        <v/>
      </c>
      <c r="N101" s="390" t="b">
        <f t="shared" si="18"/>
        <v>0</v>
      </c>
      <c r="O101" s="418">
        <f t="shared" si="19"/>
        <v>1</v>
      </c>
    </row>
    <row r="102" spans="1:15">
      <c r="A102" s="154">
        <v>93</v>
      </c>
      <c r="B102" s="7"/>
      <c r="C102" s="7"/>
      <c r="D102" s="7"/>
      <c r="E102" s="7"/>
      <c r="F102" s="228"/>
      <c r="G102" s="228"/>
      <c r="H102" s="228"/>
      <c r="I102" s="19" t="str">
        <f t="shared" si="13"/>
        <v/>
      </c>
      <c r="J102" s="19" t="str">
        <f t="shared" si="14"/>
        <v/>
      </c>
      <c r="K102" s="416" t="str">
        <f t="shared" si="15"/>
        <v/>
      </c>
      <c r="L102" s="69" t="str">
        <f t="shared" si="16"/>
        <v/>
      </c>
      <c r="M102" s="417" t="str">
        <f t="shared" si="17"/>
        <v/>
      </c>
      <c r="N102" s="390" t="b">
        <f t="shared" si="18"/>
        <v>0</v>
      </c>
      <c r="O102" s="418">
        <f t="shared" si="19"/>
        <v>1</v>
      </c>
    </row>
    <row r="103" spans="1:15">
      <c r="A103" s="154">
        <v>94</v>
      </c>
      <c r="B103" s="7"/>
      <c r="C103" s="7"/>
      <c r="D103" s="7"/>
      <c r="E103" s="7"/>
      <c r="F103" s="228"/>
      <c r="G103" s="228"/>
      <c r="H103" s="228"/>
      <c r="I103" s="19" t="str">
        <f t="shared" si="13"/>
        <v/>
      </c>
      <c r="J103" s="19" t="str">
        <f t="shared" si="14"/>
        <v/>
      </c>
      <c r="K103" s="416" t="str">
        <f t="shared" si="15"/>
        <v/>
      </c>
      <c r="L103" s="69" t="str">
        <f t="shared" si="16"/>
        <v/>
      </c>
      <c r="M103" s="417" t="str">
        <f t="shared" si="17"/>
        <v/>
      </c>
      <c r="N103" s="390" t="b">
        <f t="shared" si="18"/>
        <v>0</v>
      </c>
      <c r="O103" s="418">
        <f t="shared" si="19"/>
        <v>1</v>
      </c>
    </row>
    <row r="104" spans="1:15">
      <c r="A104" s="154">
        <v>95</v>
      </c>
      <c r="B104" s="7"/>
      <c r="C104" s="7"/>
      <c r="D104" s="7"/>
      <c r="E104" s="7"/>
      <c r="F104" s="228"/>
      <c r="G104" s="228"/>
      <c r="H104" s="228"/>
      <c r="I104" s="19" t="str">
        <f t="shared" si="13"/>
        <v/>
      </c>
      <c r="J104" s="19" t="str">
        <f t="shared" si="14"/>
        <v/>
      </c>
      <c r="K104" s="416" t="str">
        <f t="shared" si="15"/>
        <v/>
      </c>
      <c r="L104" s="69" t="str">
        <f t="shared" si="16"/>
        <v/>
      </c>
      <c r="M104" s="417" t="str">
        <f t="shared" si="17"/>
        <v/>
      </c>
      <c r="N104" s="390" t="b">
        <f t="shared" si="18"/>
        <v>0</v>
      </c>
      <c r="O104" s="418">
        <f t="shared" si="19"/>
        <v>1</v>
      </c>
    </row>
    <row r="105" spans="1:15">
      <c r="A105" s="154">
        <v>96</v>
      </c>
      <c r="B105" s="7"/>
      <c r="C105" s="7"/>
      <c r="D105" s="7"/>
      <c r="E105" s="7"/>
      <c r="F105" s="228"/>
      <c r="G105" s="228"/>
      <c r="H105" s="228"/>
      <c r="I105" s="19" t="str">
        <f t="shared" si="13"/>
        <v/>
      </c>
      <c r="J105" s="19" t="str">
        <f t="shared" si="14"/>
        <v/>
      </c>
      <c r="K105" s="416" t="str">
        <f t="shared" si="15"/>
        <v/>
      </c>
      <c r="L105" s="69" t="str">
        <f t="shared" si="16"/>
        <v/>
      </c>
      <c r="M105" s="417" t="str">
        <f t="shared" si="17"/>
        <v/>
      </c>
      <c r="N105" s="390" t="b">
        <f t="shared" si="18"/>
        <v>0</v>
      </c>
      <c r="O105" s="418">
        <f t="shared" si="19"/>
        <v>1</v>
      </c>
    </row>
    <row r="106" spans="1:15">
      <c r="A106" s="154">
        <v>97</v>
      </c>
      <c r="B106" s="7"/>
      <c r="C106" s="7"/>
      <c r="D106" s="7"/>
      <c r="E106" s="7"/>
      <c r="F106" s="228"/>
      <c r="G106" s="228"/>
      <c r="H106" s="228"/>
      <c r="I106" s="19" t="str">
        <f t="shared" si="13"/>
        <v/>
      </c>
      <c r="J106" s="19" t="str">
        <f t="shared" si="14"/>
        <v/>
      </c>
      <c r="K106" s="416" t="str">
        <f t="shared" si="15"/>
        <v/>
      </c>
      <c r="L106" s="69" t="str">
        <f t="shared" si="16"/>
        <v/>
      </c>
      <c r="M106" s="417" t="str">
        <f t="shared" si="17"/>
        <v/>
      </c>
      <c r="N106" s="390" t="b">
        <f t="shared" si="18"/>
        <v>0</v>
      </c>
      <c r="O106" s="418">
        <f t="shared" si="19"/>
        <v>1</v>
      </c>
    </row>
    <row r="107" spans="1:15">
      <c r="A107" s="154">
        <v>98</v>
      </c>
      <c r="B107" s="7"/>
      <c r="C107" s="7"/>
      <c r="D107" s="7"/>
      <c r="E107" s="7"/>
      <c r="F107" s="228"/>
      <c r="G107" s="228"/>
      <c r="H107" s="228"/>
      <c r="I107" s="19" t="str">
        <f t="shared" si="13"/>
        <v/>
      </c>
      <c r="J107" s="19" t="str">
        <f t="shared" si="14"/>
        <v/>
      </c>
      <c r="K107" s="416" t="str">
        <f t="shared" si="15"/>
        <v/>
      </c>
      <c r="L107" s="69" t="str">
        <f t="shared" si="16"/>
        <v/>
      </c>
      <c r="M107" s="417" t="str">
        <f t="shared" si="17"/>
        <v/>
      </c>
      <c r="N107" s="390" t="b">
        <f t="shared" si="18"/>
        <v>0</v>
      </c>
      <c r="O107" s="418">
        <f t="shared" si="19"/>
        <v>1</v>
      </c>
    </row>
    <row r="108" spans="1:15">
      <c r="A108" s="154">
        <v>99</v>
      </c>
      <c r="B108" s="7"/>
      <c r="C108" s="7"/>
      <c r="D108" s="7"/>
      <c r="E108" s="7"/>
      <c r="F108" s="228"/>
      <c r="G108" s="228"/>
      <c r="H108" s="228"/>
      <c r="I108" s="19" t="str">
        <f t="shared" si="13"/>
        <v/>
      </c>
      <c r="J108" s="19" t="str">
        <f t="shared" si="14"/>
        <v/>
      </c>
      <c r="K108" s="416" t="str">
        <f t="shared" si="15"/>
        <v/>
      </c>
      <c r="L108" s="69" t="str">
        <f t="shared" si="16"/>
        <v/>
      </c>
      <c r="M108" s="417" t="str">
        <f t="shared" si="17"/>
        <v/>
      </c>
      <c r="N108" s="390" t="b">
        <f t="shared" si="18"/>
        <v>0</v>
      </c>
      <c r="O108" s="418">
        <f t="shared" si="19"/>
        <v>1</v>
      </c>
    </row>
    <row r="109" spans="1:15">
      <c r="A109" s="154">
        <v>100</v>
      </c>
      <c r="B109" s="7"/>
      <c r="C109" s="7"/>
      <c r="D109" s="7"/>
      <c r="E109" s="7"/>
      <c r="F109" s="228"/>
      <c r="G109" s="228"/>
      <c r="H109" s="228"/>
      <c r="I109" s="19" t="str">
        <f t="shared" si="13"/>
        <v/>
      </c>
      <c r="J109" s="19" t="str">
        <f t="shared" si="14"/>
        <v/>
      </c>
      <c r="K109" s="416" t="str">
        <f t="shared" si="15"/>
        <v/>
      </c>
      <c r="L109" s="69" t="str">
        <f t="shared" si="16"/>
        <v/>
      </c>
      <c r="M109" s="417" t="str">
        <f t="shared" si="17"/>
        <v/>
      </c>
      <c r="N109" s="390" t="b">
        <f t="shared" si="18"/>
        <v>0</v>
      </c>
      <c r="O109" s="418">
        <f t="shared" si="19"/>
        <v>1</v>
      </c>
    </row>
    <row r="110" spans="1:15">
      <c r="A110" s="154">
        <v>101</v>
      </c>
      <c r="B110" s="155"/>
      <c r="C110" s="155"/>
      <c r="D110" s="155"/>
      <c r="E110" s="155"/>
      <c r="F110" s="157"/>
      <c r="G110" s="155"/>
      <c r="H110" s="156"/>
      <c r="I110" s="19" t="str">
        <f t="shared" si="13"/>
        <v/>
      </c>
      <c r="J110" s="19" t="str">
        <f t="shared" si="14"/>
        <v/>
      </c>
    </row>
    <row r="111" spans="1:15">
      <c r="A111" s="154">
        <v>102</v>
      </c>
      <c r="B111" s="155"/>
      <c r="C111" s="155"/>
      <c r="D111" s="155"/>
      <c r="E111" s="155"/>
      <c r="F111" s="157"/>
      <c r="G111" s="155"/>
      <c r="H111" s="156"/>
      <c r="I111" s="19" t="str">
        <f t="shared" si="13"/>
        <v/>
      </c>
      <c r="J111" s="19" t="str">
        <f t="shared" si="14"/>
        <v/>
      </c>
    </row>
    <row r="112" spans="1:15">
      <c r="A112" s="154">
        <v>103</v>
      </c>
      <c r="B112" s="155"/>
      <c r="C112" s="155"/>
      <c r="D112" s="155"/>
      <c r="E112" s="155"/>
      <c r="F112" s="157"/>
      <c r="G112" s="155"/>
      <c r="H112" s="156"/>
      <c r="I112" s="19" t="str">
        <f t="shared" si="13"/>
        <v/>
      </c>
      <c r="J112" s="19" t="str">
        <f t="shared" si="14"/>
        <v/>
      </c>
    </row>
    <row r="113" spans="1:10">
      <c r="A113" s="154">
        <v>104</v>
      </c>
      <c r="B113" s="155"/>
      <c r="C113" s="155"/>
      <c r="D113" s="155"/>
      <c r="E113" s="155"/>
      <c r="F113" s="157"/>
      <c r="G113" s="155"/>
      <c r="H113" s="156"/>
      <c r="I113" s="19" t="str">
        <f t="shared" si="13"/>
        <v/>
      </c>
      <c r="J113" s="19" t="str">
        <f t="shared" si="14"/>
        <v/>
      </c>
    </row>
    <row r="114" spans="1:10">
      <c r="A114" s="154">
        <v>105</v>
      </c>
      <c r="B114" s="155"/>
      <c r="C114" s="155"/>
      <c r="D114" s="155"/>
      <c r="E114" s="155"/>
      <c r="F114" s="157"/>
      <c r="G114" s="155"/>
      <c r="H114" s="156"/>
      <c r="I114" s="19" t="str">
        <f t="shared" si="13"/>
        <v/>
      </c>
      <c r="J114" s="19" t="str">
        <f t="shared" si="14"/>
        <v/>
      </c>
    </row>
    <row r="115" spans="1:10">
      <c r="A115" s="154">
        <v>106</v>
      </c>
      <c r="B115" s="155"/>
      <c r="C115" s="155"/>
      <c r="D115" s="155"/>
      <c r="E115" s="155"/>
      <c r="F115" s="157"/>
      <c r="G115" s="155"/>
      <c r="H115" s="156"/>
      <c r="I115" s="19" t="str">
        <f t="shared" si="13"/>
        <v/>
      </c>
      <c r="J115" s="19" t="str">
        <f t="shared" si="14"/>
        <v/>
      </c>
    </row>
    <row r="116" spans="1:10">
      <c r="A116" s="154">
        <v>107</v>
      </c>
      <c r="B116" s="155"/>
      <c r="C116" s="155"/>
      <c r="D116" s="155"/>
      <c r="E116" s="155"/>
      <c r="F116" s="157"/>
      <c r="G116" s="155"/>
      <c r="H116" s="156"/>
      <c r="I116" s="19" t="str">
        <f t="shared" si="13"/>
        <v/>
      </c>
      <c r="J116" s="19" t="str">
        <f t="shared" si="14"/>
        <v/>
      </c>
    </row>
    <row r="117" spans="1:10">
      <c r="A117" s="154">
        <v>108</v>
      </c>
      <c r="B117" s="155"/>
      <c r="C117" s="155"/>
      <c r="D117" s="155"/>
      <c r="E117" s="155"/>
      <c r="F117" s="157"/>
      <c r="G117" s="155"/>
      <c r="H117" s="156"/>
      <c r="I117" s="19" t="str">
        <f t="shared" si="13"/>
        <v/>
      </c>
      <c r="J117" s="19" t="str">
        <f t="shared" si="14"/>
        <v/>
      </c>
    </row>
    <row r="118" spans="1:10">
      <c r="A118" s="154">
        <v>109</v>
      </c>
      <c r="B118" s="155"/>
      <c r="C118" s="155"/>
      <c r="D118" s="155"/>
      <c r="E118" s="155"/>
      <c r="F118" s="157"/>
      <c r="G118" s="155"/>
      <c r="H118" s="156"/>
      <c r="I118" s="19" t="str">
        <f t="shared" si="13"/>
        <v/>
      </c>
      <c r="J118" s="19" t="str">
        <f t="shared" si="14"/>
        <v/>
      </c>
    </row>
    <row r="119" spans="1:10">
      <c r="A119" s="154">
        <v>110</v>
      </c>
      <c r="B119" s="155"/>
      <c r="C119" s="155"/>
      <c r="D119" s="155"/>
      <c r="E119" s="155"/>
      <c r="F119" s="157"/>
      <c r="G119" s="155"/>
      <c r="H119" s="156"/>
      <c r="I119" s="19" t="str">
        <f t="shared" si="13"/>
        <v/>
      </c>
      <c r="J119" s="19" t="str">
        <f t="shared" si="14"/>
        <v/>
      </c>
    </row>
    <row r="120" spans="1:10">
      <c r="A120" s="154">
        <v>111</v>
      </c>
      <c r="B120" s="155"/>
      <c r="C120" s="155"/>
      <c r="D120" s="155"/>
      <c r="E120" s="155"/>
      <c r="F120" s="157"/>
      <c r="G120" s="155"/>
      <c r="H120" s="156"/>
      <c r="I120" s="19" t="str">
        <f t="shared" si="13"/>
        <v/>
      </c>
      <c r="J120" s="19" t="str">
        <f t="shared" si="14"/>
        <v/>
      </c>
    </row>
    <row r="121" spans="1:10">
      <c r="A121" s="154">
        <v>112</v>
      </c>
      <c r="B121" s="155"/>
      <c r="C121" s="155"/>
      <c r="D121" s="155"/>
      <c r="E121" s="155"/>
      <c r="F121" s="157"/>
      <c r="G121" s="155"/>
      <c r="H121" s="156"/>
      <c r="I121" s="19" t="str">
        <f t="shared" si="13"/>
        <v/>
      </c>
      <c r="J121" s="19" t="str">
        <f t="shared" si="14"/>
        <v/>
      </c>
    </row>
    <row r="122" spans="1:10">
      <c r="A122" s="154">
        <v>113</v>
      </c>
      <c r="B122" s="155"/>
      <c r="C122" s="155"/>
      <c r="D122" s="155"/>
      <c r="E122" s="155"/>
      <c r="F122" s="157"/>
      <c r="G122" s="155"/>
      <c r="H122" s="156"/>
      <c r="I122" s="19" t="str">
        <f t="shared" si="13"/>
        <v/>
      </c>
      <c r="J122" s="19" t="str">
        <f t="shared" si="14"/>
        <v/>
      </c>
    </row>
    <row r="123" spans="1:10">
      <c r="A123" s="154">
        <v>114</v>
      </c>
      <c r="B123" s="155"/>
      <c r="C123" s="155"/>
      <c r="D123" s="155"/>
      <c r="E123" s="155"/>
      <c r="F123" s="157"/>
      <c r="G123" s="155"/>
      <c r="H123" s="156"/>
      <c r="I123" s="19" t="str">
        <f t="shared" si="13"/>
        <v/>
      </c>
      <c r="J123" s="19" t="str">
        <f t="shared" si="14"/>
        <v/>
      </c>
    </row>
    <row r="124" spans="1:10">
      <c r="A124" s="154">
        <v>115</v>
      </c>
      <c r="B124" s="155"/>
      <c r="C124" s="155"/>
      <c r="D124" s="155"/>
      <c r="E124" s="155"/>
      <c r="F124" s="157"/>
      <c r="G124" s="155"/>
      <c r="H124" s="156"/>
      <c r="I124" s="19" t="str">
        <f t="shared" si="13"/>
        <v/>
      </c>
      <c r="J124" s="19" t="str">
        <f t="shared" si="14"/>
        <v/>
      </c>
    </row>
    <row r="125" spans="1:10">
      <c r="A125" s="154">
        <v>116</v>
      </c>
      <c r="B125" s="155"/>
      <c r="C125" s="155"/>
      <c r="D125" s="155"/>
      <c r="E125" s="155"/>
      <c r="F125" s="157"/>
      <c r="G125" s="155"/>
      <c r="H125" s="156"/>
      <c r="I125" s="19" t="str">
        <f t="shared" si="13"/>
        <v/>
      </c>
      <c r="J125" s="19" t="str">
        <f t="shared" si="14"/>
        <v/>
      </c>
    </row>
    <row r="126" spans="1:10">
      <c r="A126" s="154">
        <v>117</v>
      </c>
      <c r="B126" s="155"/>
      <c r="C126" s="155"/>
      <c r="D126" s="155"/>
      <c r="E126" s="155"/>
      <c r="F126" s="157"/>
      <c r="G126" s="155"/>
      <c r="H126" s="156"/>
      <c r="I126" s="19" t="str">
        <f t="shared" si="13"/>
        <v/>
      </c>
      <c r="J126" s="19" t="str">
        <f t="shared" si="14"/>
        <v/>
      </c>
    </row>
    <row r="127" spans="1:10">
      <c r="A127" s="154">
        <v>118</v>
      </c>
      <c r="B127" s="155"/>
      <c r="C127" s="155"/>
      <c r="D127" s="155"/>
      <c r="E127" s="155"/>
      <c r="F127" s="157"/>
      <c r="G127" s="155"/>
      <c r="H127" s="156"/>
      <c r="I127" s="19" t="str">
        <f t="shared" si="13"/>
        <v/>
      </c>
      <c r="J127" s="19" t="str">
        <f t="shared" si="14"/>
        <v/>
      </c>
    </row>
    <row r="128" spans="1:10">
      <c r="A128" s="154">
        <v>119</v>
      </c>
      <c r="B128" s="155"/>
      <c r="C128" s="155"/>
      <c r="D128" s="155"/>
      <c r="E128" s="155"/>
      <c r="F128" s="157"/>
      <c r="G128" s="155"/>
      <c r="H128" s="156"/>
      <c r="I128" s="19" t="str">
        <f t="shared" si="13"/>
        <v/>
      </c>
      <c r="J128" s="19" t="str">
        <f t="shared" si="14"/>
        <v/>
      </c>
    </row>
    <row r="129" spans="1:10">
      <c r="A129" s="154">
        <v>120</v>
      </c>
      <c r="B129" s="155"/>
      <c r="C129" s="155"/>
      <c r="D129" s="155"/>
      <c r="E129" s="155"/>
      <c r="F129" s="157"/>
      <c r="G129" s="155"/>
      <c r="H129" s="156"/>
      <c r="I129" s="19" t="str">
        <f t="shared" si="13"/>
        <v/>
      </c>
      <c r="J129" s="19" t="str">
        <f t="shared" si="14"/>
        <v/>
      </c>
    </row>
    <row r="130" spans="1:10">
      <c r="A130" s="154">
        <v>121</v>
      </c>
      <c r="B130" s="155"/>
      <c r="C130" s="155"/>
      <c r="D130" s="155"/>
      <c r="E130" s="155"/>
      <c r="F130" s="157"/>
      <c r="G130" s="155"/>
      <c r="H130" s="156"/>
      <c r="I130" s="19" t="str">
        <f t="shared" si="13"/>
        <v/>
      </c>
      <c r="J130" s="19" t="str">
        <f t="shared" si="14"/>
        <v/>
      </c>
    </row>
    <row r="131" spans="1:10">
      <c r="A131" s="154">
        <v>122</v>
      </c>
      <c r="B131" s="155"/>
      <c r="C131" s="155"/>
      <c r="D131" s="155"/>
      <c r="E131" s="155"/>
      <c r="F131" s="157"/>
      <c r="G131" s="155"/>
      <c r="H131" s="156"/>
      <c r="I131" s="19" t="str">
        <f t="shared" si="13"/>
        <v/>
      </c>
      <c r="J131" s="19" t="str">
        <f t="shared" si="14"/>
        <v/>
      </c>
    </row>
    <row r="132" spans="1:10">
      <c r="A132" s="154">
        <v>123</v>
      </c>
      <c r="B132" s="155"/>
      <c r="C132" s="155"/>
      <c r="D132" s="155"/>
      <c r="E132" s="155"/>
      <c r="F132" s="157"/>
      <c r="G132" s="155"/>
      <c r="H132" s="156"/>
      <c r="I132" s="19" t="str">
        <f t="shared" si="13"/>
        <v/>
      </c>
      <c r="J132" s="19" t="str">
        <f t="shared" si="14"/>
        <v/>
      </c>
    </row>
    <row r="133" spans="1:10">
      <c r="A133" s="154">
        <v>124</v>
      </c>
      <c r="B133" s="155"/>
      <c r="C133" s="155"/>
      <c r="D133" s="155"/>
      <c r="E133" s="155"/>
      <c r="F133" s="157"/>
      <c r="G133" s="155"/>
      <c r="H133" s="156"/>
      <c r="I133" s="19" t="str">
        <f t="shared" si="13"/>
        <v/>
      </c>
      <c r="J133" s="19" t="str">
        <f t="shared" si="14"/>
        <v/>
      </c>
    </row>
    <row r="134" spans="1:10">
      <c r="A134" s="154">
        <v>125</v>
      </c>
      <c r="B134" s="155"/>
      <c r="C134" s="155"/>
      <c r="D134" s="155"/>
      <c r="E134" s="155"/>
      <c r="F134" s="157"/>
      <c r="G134" s="155"/>
      <c r="H134" s="156"/>
      <c r="I134" s="19" t="str">
        <f t="shared" si="13"/>
        <v/>
      </c>
      <c r="J134" s="19" t="str">
        <f t="shared" si="14"/>
        <v/>
      </c>
    </row>
    <row r="135" spans="1:10">
      <c r="A135" s="154">
        <v>126</v>
      </c>
      <c r="B135" s="155"/>
      <c r="C135" s="155"/>
      <c r="D135" s="155"/>
      <c r="E135" s="155"/>
      <c r="F135" s="157"/>
      <c r="G135" s="155"/>
      <c r="H135" s="156"/>
      <c r="I135" s="19" t="str">
        <f t="shared" si="13"/>
        <v/>
      </c>
      <c r="J135" s="19" t="str">
        <f t="shared" si="14"/>
        <v/>
      </c>
    </row>
    <row r="136" spans="1:10">
      <c r="A136" s="154">
        <v>127</v>
      </c>
      <c r="B136" s="155"/>
      <c r="C136" s="155"/>
      <c r="D136" s="155"/>
      <c r="E136" s="155"/>
      <c r="F136" s="157"/>
      <c r="G136" s="155"/>
      <c r="H136" s="156"/>
      <c r="I136" s="19" t="str">
        <f t="shared" si="13"/>
        <v/>
      </c>
      <c r="J136" s="19" t="str">
        <f t="shared" si="14"/>
        <v/>
      </c>
    </row>
    <row r="137" spans="1:10">
      <c r="A137" s="154">
        <v>128</v>
      </c>
      <c r="B137" s="155"/>
      <c r="C137" s="155"/>
      <c r="D137" s="155"/>
      <c r="E137" s="155"/>
      <c r="F137" s="157"/>
      <c r="G137" s="155"/>
      <c r="H137" s="156"/>
      <c r="I137" s="19" t="str">
        <f t="shared" si="13"/>
        <v/>
      </c>
      <c r="J137" s="19" t="str">
        <f t="shared" si="14"/>
        <v/>
      </c>
    </row>
    <row r="138" spans="1:10">
      <c r="A138" s="154">
        <v>129</v>
      </c>
      <c r="B138" s="155"/>
      <c r="C138" s="155"/>
      <c r="D138" s="155"/>
      <c r="E138" s="155"/>
      <c r="F138" s="157"/>
      <c r="G138" s="155"/>
      <c r="H138" s="156"/>
      <c r="I138" s="19" t="str">
        <f t="shared" ref="I138:I201" si="20">IF(OR($B138="",$C138="",$D138="",$E138="",$F138&lt;an_initial,$F138&gt;an_final,$N138=FALSE),"",EBOOK/O138)</f>
        <v/>
      </c>
      <c r="J138" s="19" t="str">
        <f t="shared" ref="J138:J201" si="21">IF(OR($B138="",$C138="",$D138="",$E138="",$F138="",$F138&gt;an_final,$N138=FALSE),"",EBOOK/O138)</f>
        <v/>
      </c>
    </row>
    <row r="139" spans="1:10">
      <c r="A139" s="154">
        <v>130</v>
      </c>
      <c r="B139" s="155"/>
      <c r="C139" s="155"/>
      <c r="D139" s="155"/>
      <c r="E139" s="155"/>
      <c r="F139" s="157"/>
      <c r="G139" s="155"/>
      <c r="H139" s="156"/>
      <c r="I139" s="19" t="str">
        <f t="shared" si="20"/>
        <v/>
      </c>
      <c r="J139" s="19" t="str">
        <f t="shared" si="21"/>
        <v/>
      </c>
    </row>
    <row r="140" spans="1:10">
      <c r="A140" s="154">
        <v>131</v>
      </c>
      <c r="B140" s="155"/>
      <c r="C140" s="155"/>
      <c r="D140" s="155"/>
      <c r="E140" s="155"/>
      <c r="F140" s="157"/>
      <c r="G140" s="155"/>
      <c r="H140" s="156"/>
      <c r="I140" s="19" t="str">
        <f t="shared" si="20"/>
        <v/>
      </c>
      <c r="J140" s="19" t="str">
        <f t="shared" si="21"/>
        <v/>
      </c>
    </row>
    <row r="141" spans="1:10">
      <c r="A141" s="154">
        <v>132</v>
      </c>
      <c r="B141" s="155"/>
      <c r="C141" s="155"/>
      <c r="D141" s="155"/>
      <c r="E141" s="155"/>
      <c r="F141" s="157"/>
      <c r="G141" s="155"/>
      <c r="H141" s="156"/>
      <c r="I141" s="19" t="str">
        <f t="shared" si="20"/>
        <v/>
      </c>
      <c r="J141" s="19" t="str">
        <f t="shared" si="21"/>
        <v/>
      </c>
    </row>
    <row r="142" spans="1:10">
      <c r="A142" s="154">
        <v>133</v>
      </c>
      <c r="B142" s="155"/>
      <c r="C142" s="155"/>
      <c r="D142" s="155"/>
      <c r="E142" s="155"/>
      <c r="F142" s="157"/>
      <c r="G142" s="155"/>
      <c r="H142" s="156"/>
      <c r="I142" s="19" t="str">
        <f t="shared" si="20"/>
        <v/>
      </c>
      <c r="J142" s="19" t="str">
        <f t="shared" si="21"/>
        <v/>
      </c>
    </row>
    <row r="143" spans="1:10">
      <c r="A143" s="154">
        <v>134</v>
      </c>
      <c r="B143" s="155"/>
      <c r="C143" s="155"/>
      <c r="D143" s="155"/>
      <c r="E143" s="155"/>
      <c r="F143" s="157"/>
      <c r="G143" s="155"/>
      <c r="H143" s="156"/>
      <c r="I143" s="19" t="str">
        <f t="shared" si="20"/>
        <v/>
      </c>
      <c r="J143" s="19" t="str">
        <f t="shared" si="21"/>
        <v/>
      </c>
    </row>
    <row r="144" spans="1:10">
      <c r="A144" s="154">
        <v>135</v>
      </c>
      <c r="B144" s="155"/>
      <c r="C144" s="155"/>
      <c r="D144" s="155"/>
      <c r="E144" s="155"/>
      <c r="F144" s="157"/>
      <c r="G144" s="155"/>
      <c r="H144" s="156"/>
      <c r="I144" s="19" t="str">
        <f t="shared" si="20"/>
        <v/>
      </c>
      <c r="J144" s="19" t="str">
        <f t="shared" si="21"/>
        <v/>
      </c>
    </row>
    <row r="145" spans="1:10">
      <c r="A145" s="154">
        <v>136</v>
      </c>
      <c r="B145" s="155"/>
      <c r="C145" s="155"/>
      <c r="D145" s="155"/>
      <c r="E145" s="155"/>
      <c r="F145" s="157"/>
      <c r="G145" s="155"/>
      <c r="H145" s="156"/>
      <c r="I145" s="19" t="str">
        <f t="shared" si="20"/>
        <v/>
      </c>
      <c r="J145" s="19" t="str">
        <f t="shared" si="21"/>
        <v/>
      </c>
    </row>
    <row r="146" spans="1:10">
      <c r="A146" s="154">
        <v>137</v>
      </c>
      <c r="B146" s="155"/>
      <c r="C146" s="155"/>
      <c r="D146" s="155"/>
      <c r="E146" s="155"/>
      <c r="F146" s="157"/>
      <c r="G146" s="155"/>
      <c r="H146" s="156"/>
      <c r="I146" s="19" t="str">
        <f t="shared" si="20"/>
        <v/>
      </c>
      <c r="J146" s="19" t="str">
        <f t="shared" si="21"/>
        <v/>
      </c>
    </row>
    <row r="147" spans="1:10">
      <c r="A147" s="154">
        <v>138</v>
      </c>
      <c r="B147" s="155"/>
      <c r="C147" s="155"/>
      <c r="D147" s="155"/>
      <c r="E147" s="155"/>
      <c r="F147" s="157"/>
      <c r="G147" s="155"/>
      <c r="H147" s="156"/>
      <c r="I147" s="19" t="str">
        <f t="shared" si="20"/>
        <v/>
      </c>
      <c r="J147" s="19" t="str">
        <f t="shared" si="21"/>
        <v/>
      </c>
    </row>
    <row r="148" spans="1:10">
      <c r="A148" s="154">
        <v>139</v>
      </c>
      <c r="B148" s="155"/>
      <c r="C148" s="155"/>
      <c r="D148" s="155"/>
      <c r="E148" s="155"/>
      <c r="F148" s="157"/>
      <c r="G148" s="155"/>
      <c r="H148" s="156"/>
      <c r="I148" s="19" t="str">
        <f t="shared" si="20"/>
        <v/>
      </c>
      <c r="J148" s="19" t="str">
        <f t="shared" si="21"/>
        <v/>
      </c>
    </row>
    <row r="149" spans="1:10">
      <c r="A149" s="154">
        <v>140</v>
      </c>
      <c r="B149" s="155"/>
      <c r="C149" s="155"/>
      <c r="D149" s="155"/>
      <c r="E149" s="155"/>
      <c r="F149" s="157"/>
      <c r="G149" s="155"/>
      <c r="H149" s="156"/>
      <c r="I149" s="19" t="str">
        <f t="shared" si="20"/>
        <v/>
      </c>
      <c r="J149" s="19" t="str">
        <f t="shared" si="21"/>
        <v/>
      </c>
    </row>
    <row r="150" spans="1:10">
      <c r="A150" s="154">
        <v>141</v>
      </c>
      <c r="B150" s="155"/>
      <c r="C150" s="155"/>
      <c r="D150" s="155"/>
      <c r="E150" s="155"/>
      <c r="F150" s="157"/>
      <c r="G150" s="155"/>
      <c r="H150" s="156"/>
      <c r="I150" s="19" t="str">
        <f t="shared" si="20"/>
        <v/>
      </c>
      <c r="J150" s="19" t="str">
        <f t="shared" si="21"/>
        <v/>
      </c>
    </row>
    <row r="151" spans="1:10">
      <c r="A151" s="154">
        <v>142</v>
      </c>
      <c r="B151" s="155"/>
      <c r="C151" s="155"/>
      <c r="D151" s="155"/>
      <c r="E151" s="155"/>
      <c r="F151" s="157"/>
      <c r="G151" s="155"/>
      <c r="H151" s="156"/>
      <c r="I151" s="19" t="str">
        <f t="shared" si="20"/>
        <v/>
      </c>
      <c r="J151" s="19" t="str">
        <f t="shared" si="21"/>
        <v/>
      </c>
    </row>
    <row r="152" spans="1:10">
      <c r="A152" s="154">
        <v>143</v>
      </c>
      <c r="B152" s="155"/>
      <c r="C152" s="155"/>
      <c r="D152" s="155"/>
      <c r="E152" s="155"/>
      <c r="F152" s="157"/>
      <c r="G152" s="155"/>
      <c r="H152" s="156"/>
      <c r="I152" s="19" t="str">
        <f t="shared" si="20"/>
        <v/>
      </c>
      <c r="J152" s="19" t="str">
        <f t="shared" si="21"/>
        <v/>
      </c>
    </row>
    <row r="153" spans="1:10">
      <c r="A153" s="154">
        <v>144</v>
      </c>
      <c r="B153" s="155"/>
      <c r="C153" s="155"/>
      <c r="D153" s="155"/>
      <c r="E153" s="155"/>
      <c r="F153" s="157"/>
      <c r="G153" s="155"/>
      <c r="H153" s="156"/>
      <c r="I153" s="19" t="str">
        <f t="shared" si="20"/>
        <v/>
      </c>
      <c r="J153" s="19" t="str">
        <f t="shared" si="21"/>
        <v/>
      </c>
    </row>
    <row r="154" spans="1:10">
      <c r="A154" s="154">
        <v>145</v>
      </c>
      <c r="B154" s="155"/>
      <c r="C154" s="155"/>
      <c r="D154" s="155"/>
      <c r="E154" s="155"/>
      <c r="F154" s="157"/>
      <c r="G154" s="155"/>
      <c r="H154" s="156"/>
      <c r="I154" s="19" t="str">
        <f t="shared" si="20"/>
        <v/>
      </c>
      <c r="J154" s="19" t="str">
        <f t="shared" si="21"/>
        <v/>
      </c>
    </row>
    <row r="155" spans="1:10">
      <c r="A155" s="154">
        <v>146</v>
      </c>
      <c r="B155" s="155"/>
      <c r="C155" s="155"/>
      <c r="D155" s="155"/>
      <c r="E155" s="155"/>
      <c r="F155" s="157"/>
      <c r="G155" s="155"/>
      <c r="H155" s="156"/>
      <c r="I155" s="19" t="str">
        <f t="shared" si="20"/>
        <v/>
      </c>
      <c r="J155" s="19" t="str">
        <f t="shared" si="21"/>
        <v/>
      </c>
    </row>
    <row r="156" spans="1:10">
      <c r="A156" s="154">
        <v>147</v>
      </c>
      <c r="B156" s="155"/>
      <c r="C156" s="155"/>
      <c r="D156" s="155"/>
      <c r="E156" s="155"/>
      <c r="F156" s="157"/>
      <c r="G156" s="155"/>
      <c r="H156" s="156"/>
      <c r="I156" s="19" t="str">
        <f t="shared" si="20"/>
        <v/>
      </c>
      <c r="J156" s="19" t="str">
        <f t="shared" si="21"/>
        <v/>
      </c>
    </row>
    <row r="157" spans="1:10">
      <c r="A157" s="154">
        <v>148</v>
      </c>
      <c r="B157" s="155"/>
      <c r="C157" s="155"/>
      <c r="D157" s="155"/>
      <c r="E157" s="155"/>
      <c r="F157" s="157"/>
      <c r="G157" s="155"/>
      <c r="H157" s="156"/>
      <c r="I157" s="19" t="str">
        <f t="shared" si="20"/>
        <v/>
      </c>
      <c r="J157" s="19" t="str">
        <f t="shared" si="21"/>
        <v/>
      </c>
    </row>
    <row r="158" spans="1:10">
      <c r="A158" s="154">
        <v>149</v>
      </c>
      <c r="B158" s="155"/>
      <c r="C158" s="155"/>
      <c r="D158" s="155"/>
      <c r="E158" s="155"/>
      <c r="F158" s="157"/>
      <c r="G158" s="155"/>
      <c r="H158" s="156"/>
      <c r="I158" s="19" t="str">
        <f t="shared" si="20"/>
        <v/>
      </c>
      <c r="J158" s="19" t="str">
        <f t="shared" si="21"/>
        <v/>
      </c>
    </row>
    <row r="159" spans="1:10">
      <c r="A159" s="154">
        <v>150</v>
      </c>
      <c r="B159" s="155"/>
      <c r="C159" s="155"/>
      <c r="D159" s="155"/>
      <c r="E159" s="155"/>
      <c r="F159" s="157"/>
      <c r="G159" s="155"/>
      <c r="H159" s="156"/>
      <c r="I159" s="19" t="str">
        <f t="shared" si="20"/>
        <v/>
      </c>
      <c r="J159" s="19" t="str">
        <f t="shared" si="21"/>
        <v/>
      </c>
    </row>
    <row r="160" spans="1:10">
      <c r="A160" s="154">
        <v>151</v>
      </c>
      <c r="B160" s="155"/>
      <c r="C160" s="155"/>
      <c r="D160" s="155"/>
      <c r="E160" s="155"/>
      <c r="F160" s="157"/>
      <c r="G160" s="155"/>
      <c r="H160" s="156"/>
      <c r="I160" s="19" t="str">
        <f t="shared" si="20"/>
        <v/>
      </c>
      <c r="J160" s="19" t="str">
        <f t="shared" si="21"/>
        <v/>
      </c>
    </row>
    <row r="161" spans="1:10">
      <c r="A161" s="154">
        <v>152</v>
      </c>
      <c r="B161" s="155"/>
      <c r="C161" s="155"/>
      <c r="D161" s="155"/>
      <c r="E161" s="155"/>
      <c r="F161" s="157"/>
      <c r="G161" s="155"/>
      <c r="H161" s="156"/>
      <c r="I161" s="19" t="str">
        <f t="shared" si="20"/>
        <v/>
      </c>
      <c r="J161" s="19" t="str">
        <f t="shared" si="21"/>
        <v/>
      </c>
    </row>
    <row r="162" spans="1:10">
      <c r="A162" s="154">
        <v>153</v>
      </c>
      <c r="B162" s="155"/>
      <c r="C162" s="155"/>
      <c r="D162" s="155"/>
      <c r="E162" s="155"/>
      <c r="F162" s="157"/>
      <c r="G162" s="155"/>
      <c r="H162" s="156"/>
      <c r="I162" s="19" t="str">
        <f t="shared" si="20"/>
        <v/>
      </c>
      <c r="J162" s="19" t="str">
        <f t="shared" si="21"/>
        <v/>
      </c>
    </row>
    <row r="163" spans="1:10">
      <c r="A163" s="154">
        <v>154</v>
      </c>
      <c r="B163" s="155"/>
      <c r="C163" s="155"/>
      <c r="D163" s="155"/>
      <c r="E163" s="155"/>
      <c r="F163" s="157"/>
      <c r="G163" s="155"/>
      <c r="H163" s="156"/>
      <c r="I163" s="19" t="str">
        <f t="shared" si="20"/>
        <v/>
      </c>
      <c r="J163" s="19" t="str">
        <f t="shared" si="21"/>
        <v/>
      </c>
    </row>
    <row r="164" spans="1:10">
      <c r="A164" s="154">
        <v>155</v>
      </c>
      <c r="B164" s="155"/>
      <c r="C164" s="155"/>
      <c r="D164" s="155"/>
      <c r="E164" s="155"/>
      <c r="F164" s="157"/>
      <c r="G164" s="155"/>
      <c r="H164" s="156"/>
      <c r="I164" s="19" t="str">
        <f t="shared" si="20"/>
        <v/>
      </c>
      <c r="J164" s="19" t="str">
        <f t="shared" si="21"/>
        <v/>
      </c>
    </row>
    <row r="165" spans="1:10">
      <c r="A165" s="154">
        <v>156</v>
      </c>
      <c r="B165" s="155"/>
      <c r="C165" s="155"/>
      <c r="D165" s="155"/>
      <c r="E165" s="155"/>
      <c r="F165" s="157"/>
      <c r="G165" s="155"/>
      <c r="H165" s="156"/>
      <c r="I165" s="19" t="str">
        <f t="shared" si="20"/>
        <v/>
      </c>
      <c r="J165" s="19" t="str">
        <f t="shared" si="21"/>
        <v/>
      </c>
    </row>
    <row r="166" spans="1:10">
      <c r="A166" s="154">
        <v>157</v>
      </c>
      <c r="B166" s="155"/>
      <c r="C166" s="155"/>
      <c r="D166" s="155"/>
      <c r="E166" s="155"/>
      <c r="F166" s="157"/>
      <c r="G166" s="155"/>
      <c r="H166" s="156"/>
      <c r="I166" s="19" t="str">
        <f t="shared" si="20"/>
        <v/>
      </c>
      <c r="J166" s="19" t="str">
        <f t="shared" si="21"/>
        <v/>
      </c>
    </row>
    <row r="167" spans="1:10">
      <c r="A167" s="154">
        <v>158</v>
      </c>
      <c r="B167" s="155"/>
      <c r="C167" s="155"/>
      <c r="D167" s="155"/>
      <c r="E167" s="155"/>
      <c r="F167" s="157"/>
      <c r="G167" s="155"/>
      <c r="H167" s="156"/>
      <c r="I167" s="19" t="str">
        <f t="shared" si="20"/>
        <v/>
      </c>
      <c r="J167" s="19" t="str">
        <f t="shared" si="21"/>
        <v/>
      </c>
    </row>
    <row r="168" spans="1:10">
      <c r="A168" s="154">
        <v>159</v>
      </c>
      <c r="B168" s="155"/>
      <c r="C168" s="155"/>
      <c r="D168" s="155"/>
      <c r="E168" s="155"/>
      <c r="F168" s="157"/>
      <c r="G168" s="155"/>
      <c r="H168" s="156"/>
      <c r="I168" s="19" t="str">
        <f t="shared" si="20"/>
        <v/>
      </c>
      <c r="J168" s="19" t="str">
        <f t="shared" si="21"/>
        <v/>
      </c>
    </row>
    <row r="169" spans="1:10">
      <c r="A169" s="154">
        <v>160</v>
      </c>
      <c r="B169" s="155"/>
      <c r="C169" s="155"/>
      <c r="D169" s="155"/>
      <c r="E169" s="155"/>
      <c r="F169" s="157"/>
      <c r="G169" s="155"/>
      <c r="H169" s="156"/>
      <c r="I169" s="19" t="str">
        <f t="shared" si="20"/>
        <v/>
      </c>
      <c r="J169" s="19" t="str">
        <f t="shared" si="21"/>
        <v/>
      </c>
    </row>
    <row r="170" spans="1:10">
      <c r="A170" s="154">
        <v>161</v>
      </c>
      <c r="B170" s="155"/>
      <c r="C170" s="155"/>
      <c r="D170" s="155"/>
      <c r="E170" s="155"/>
      <c r="F170" s="157"/>
      <c r="G170" s="155"/>
      <c r="H170" s="156"/>
      <c r="I170" s="19" t="str">
        <f t="shared" si="20"/>
        <v/>
      </c>
      <c r="J170" s="19" t="str">
        <f t="shared" si="21"/>
        <v/>
      </c>
    </row>
    <row r="171" spans="1:10">
      <c r="A171" s="154">
        <v>162</v>
      </c>
      <c r="B171" s="155"/>
      <c r="C171" s="155"/>
      <c r="D171" s="155"/>
      <c r="E171" s="155"/>
      <c r="F171" s="157"/>
      <c r="G171" s="155"/>
      <c r="H171" s="156"/>
      <c r="I171" s="19" t="str">
        <f t="shared" si="20"/>
        <v/>
      </c>
      <c r="J171" s="19" t="str">
        <f t="shared" si="21"/>
        <v/>
      </c>
    </row>
    <row r="172" spans="1:10">
      <c r="A172" s="154">
        <v>163</v>
      </c>
      <c r="B172" s="155"/>
      <c r="C172" s="155"/>
      <c r="D172" s="155"/>
      <c r="E172" s="155"/>
      <c r="F172" s="157"/>
      <c r="G172" s="155"/>
      <c r="H172" s="156"/>
      <c r="I172" s="19" t="str">
        <f t="shared" si="20"/>
        <v/>
      </c>
      <c r="J172" s="19" t="str">
        <f t="shared" si="21"/>
        <v/>
      </c>
    </row>
    <row r="173" spans="1:10">
      <c r="A173" s="154">
        <v>164</v>
      </c>
      <c r="B173" s="155"/>
      <c r="C173" s="155"/>
      <c r="D173" s="155"/>
      <c r="E173" s="155"/>
      <c r="F173" s="157"/>
      <c r="G173" s="155"/>
      <c r="H173" s="156"/>
      <c r="I173" s="19" t="str">
        <f t="shared" si="20"/>
        <v/>
      </c>
      <c r="J173" s="19" t="str">
        <f t="shared" si="21"/>
        <v/>
      </c>
    </row>
    <row r="174" spans="1:10">
      <c r="A174" s="154">
        <v>165</v>
      </c>
      <c r="B174" s="155"/>
      <c r="C174" s="155"/>
      <c r="D174" s="155"/>
      <c r="E174" s="155"/>
      <c r="F174" s="157"/>
      <c r="G174" s="155"/>
      <c r="H174" s="156"/>
      <c r="I174" s="19" t="str">
        <f t="shared" si="20"/>
        <v/>
      </c>
      <c r="J174" s="19" t="str">
        <f t="shared" si="21"/>
        <v/>
      </c>
    </row>
    <row r="175" spans="1:10">
      <c r="A175" s="154">
        <v>166</v>
      </c>
      <c r="B175" s="155"/>
      <c r="C175" s="155"/>
      <c r="D175" s="155"/>
      <c r="E175" s="155"/>
      <c r="F175" s="157"/>
      <c r="G175" s="155"/>
      <c r="H175" s="156"/>
      <c r="I175" s="19" t="str">
        <f t="shared" si="20"/>
        <v/>
      </c>
      <c r="J175" s="19" t="str">
        <f t="shared" si="21"/>
        <v/>
      </c>
    </row>
    <row r="176" spans="1:10">
      <c r="A176" s="154">
        <v>167</v>
      </c>
      <c r="B176" s="155"/>
      <c r="C176" s="155"/>
      <c r="D176" s="155"/>
      <c r="E176" s="155"/>
      <c r="F176" s="157"/>
      <c r="G176" s="155"/>
      <c r="H176" s="156"/>
      <c r="I176" s="19" t="str">
        <f t="shared" si="20"/>
        <v/>
      </c>
      <c r="J176" s="19" t="str">
        <f t="shared" si="21"/>
        <v/>
      </c>
    </row>
    <row r="177" spans="1:10">
      <c r="A177" s="154">
        <v>168</v>
      </c>
      <c r="B177" s="155"/>
      <c r="C177" s="155"/>
      <c r="D177" s="155"/>
      <c r="E177" s="155"/>
      <c r="F177" s="157"/>
      <c r="G177" s="155"/>
      <c r="H177" s="156"/>
      <c r="I177" s="19" t="str">
        <f t="shared" si="20"/>
        <v/>
      </c>
      <c r="J177" s="19" t="str">
        <f t="shared" si="21"/>
        <v/>
      </c>
    </row>
    <row r="178" spans="1:10">
      <c r="A178" s="154">
        <v>169</v>
      </c>
      <c r="B178" s="155"/>
      <c r="C178" s="155"/>
      <c r="D178" s="155"/>
      <c r="E178" s="155"/>
      <c r="F178" s="157"/>
      <c r="G178" s="155"/>
      <c r="H178" s="156"/>
      <c r="I178" s="19" t="str">
        <f t="shared" si="20"/>
        <v/>
      </c>
      <c r="J178" s="19" t="str">
        <f t="shared" si="21"/>
        <v/>
      </c>
    </row>
    <row r="179" spans="1:10">
      <c r="A179" s="154">
        <v>170</v>
      </c>
      <c r="B179" s="155"/>
      <c r="C179" s="155"/>
      <c r="D179" s="155"/>
      <c r="E179" s="155"/>
      <c r="F179" s="157"/>
      <c r="G179" s="155"/>
      <c r="H179" s="156"/>
      <c r="I179" s="19" t="str">
        <f t="shared" si="20"/>
        <v/>
      </c>
      <c r="J179" s="19" t="str">
        <f t="shared" si="21"/>
        <v/>
      </c>
    </row>
    <row r="180" spans="1:10">
      <c r="A180" s="154">
        <v>171</v>
      </c>
      <c r="B180" s="155"/>
      <c r="C180" s="155"/>
      <c r="D180" s="155"/>
      <c r="E180" s="155"/>
      <c r="F180" s="157"/>
      <c r="G180" s="155"/>
      <c r="H180" s="156"/>
      <c r="I180" s="19" t="str">
        <f t="shared" si="20"/>
        <v/>
      </c>
      <c r="J180" s="19" t="str">
        <f t="shared" si="21"/>
        <v/>
      </c>
    </row>
    <row r="181" spans="1:10">
      <c r="A181" s="154">
        <v>172</v>
      </c>
      <c r="B181" s="155"/>
      <c r="C181" s="155"/>
      <c r="D181" s="155"/>
      <c r="E181" s="155"/>
      <c r="F181" s="157"/>
      <c r="G181" s="155"/>
      <c r="H181" s="156"/>
      <c r="I181" s="19" t="str">
        <f t="shared" si="20"/>
        <v/>
      </c>
      <c r="J181" s="19" t="str">
        <f t="shared" si="21"/>
        <v/>
      </c>
    </row>
    <row r="182" spans="1:10">
      <c r="A182" s="154">
        <v>173</v>
      </c>
      <c r="B182" s="155"/>
      <c r="C182" s="155"/>
      <c r="D182" s="155"/>
      <c r="E182" s="155"/>
      <c r="F182" s="157"/>
      <c r="G182" s="155"/>
      <c r="H182" s="156"/>
      <c r="I182" s="19" t="str">
        <f t="shared" si="20"/>
        <v/>
      </c>
      <c r="J182" s="19" t="str">
        <f t="shared" si="21"/>
        <v/>
      </c>
    </row>
    <row r="183" spans="1:10">
      <c r="A183" s="154">
        <v>174</v>
      </c>
      <c r="B183" s="155"/>
      <c r="C183" s="155"/>
      <c r="D183" s="155"/>
      <c r="E183" s="155"/>
      <c r="F183" s="157"/>
      <c r="G183" s="155"/>
      <c r="H183" s="156"/>
      <c r="I183" s="19" t="str">
        <f t="shared" si="20"/>
        <v/>
      </c>
      <c r="J183" s="19" t="str">
        <f t="shared" si="21"/>
        <v/>
      </c>
    </row>
    <row r="184" spans="1:10">
      <c r="A184" s="154">
        <v>175</v>
      </c>
      <c r="B184" s="155"/>
      <c r="C184" s="155"/>
      <c r="D184" s="155"/>
      <c r="E184" s="155"/>
      <c r="F184" s="157"/>
      <c r="G184" s="155"/>
      <c r="H184" s="156"/>
      <c r="I184" s="19" t="str">
        <f t="shared" si="20"/>
        <v/>
      </c>
      <c r="J184" s="19" t="str">
        <f t="shared" si="21"/>
        <v/>
      </c>
    </row>
    <row r="185" spans="1:10">
      <c r="A185" s="154">
        <v>176</v>
      </c>
      <c r="B185" s="155"/>
      <c r="C185" s="155"/>
      <c r="D185" s="155"/>
      <c r="E185" s="155"/>
      <c r="F185" s="157"/>
      <c r="G185" s="155"/>
      <c r="H185" s="156"/>
      <c r="I185" s="19" t="str">
        <f t="shared" si="20"/>
        <v/>
      </c>
      <c r="J185" s="19" t="str">
        <f t="shared" si="21"/>
        <v/>
      </c>
    </row>
    <row r="186" spans="1:10">
      <c r="A186" s="154">
        <v>177</v>
      </c>
      <c r="B186" s="155"/>
      <c r="C186" s="155"/>
      <c r="D186" s="155"/>
      <c r="E186" s="155"/>
      <c r="F186" s="157"/>
      <c r="G186" s="155"/>
      <c r="H186" s="156"/>
      <c r="I186" s="19" t="str">
        <f t="shared" si="20"/>
        <v/>
      </c>
      <c r="J186" s="19" t="str">
        <f t="shared" si="21"/>
        <v/>
      </c>
    </row>
    <row r="187" spans="1:10">
      <c r="A187" s="154">
        <v>178</v>
      </c>
      <c r="B187" s="155"/>
      <c r="C187" s="155"/>
      <c r="D187" s="155"/>
      <c r="E187" s="155"/>
      <c r="F187" s="157"/>
      <c r="G187" s="155"/>
      <c r="H187" s="156"/>
      <c r="I187" s="19" t="str">
        <f t="shared" si="20"/>
        <v/>
      </c>
      <c r="J187" s="19" t="str">
        <f t="shared" si="21"/>
        <v/>
      </c>
    </row>
    <row r="188" spans="1:10">
      <c r="A188" s="154">
        <v>179</v>
      </c>
      <c r="B188" s="155"/>
      <c r="C188" s="155"/>
      <c r="D188" s="155"/>
      <c r="E188" s="155"/>
      <c r="F188" s="157"/>
      <c r="G188" s="155"/>
      <c r="H188" s="156"/>
      <c r="I188" s="19" t="str">
        <f t="shared" si="20"/>
        <v/>
      </c>
      <c r="J188" s="19" t="str">
        <f t="shared" si="21"/>
        <v/>
      </c>
    </row>
    <row r="189" spans="1:10">
      <c r="A189" s="154">
        <v>180</v>
      </c>
      <c r="B189" s="155"/>
      <c r="C189" s="155"/>
      <c r="D189" s="155"/>
      <c r="E189" s="155"/>
      <c r="F189" s="157"/>
      <c r="G189" s="155"/>
      <c r="H189" s="156"/>
      <c r="I189" s="19" t="str">
        <f t="shared" si="20"/>
        <v/>
      </c>
      <c r="J189" s="19" t="str">
        <f t="shared" si="21"/>
        <v/>
      </c>
    </row>
    <row r="190" spans="1:10">
      <c r="A190" s="154">
        <v>181</v>
      </c>
      <c r="B190" s="155"/>
      <c r="C190" s="155"/>
      <c r="D190" s="155"/>
      <c r="E190" s="155"/>
      <c r="F190" s="157"/>
      <c r="G190" s="155"/>
      <c r="H190" s="156"/>
      <c r="I190" s="19" t="str">
        <f t="shared" si="20"/>
        <v/>
      </c>
      <c r="J190" s="19" t="str">
        <f t="shared" si="21"/>
        <v/>
      </c>
    </row>
    <row r="191" spans="1:10">
      <c r="A191" s="154">
        <v>182</v>
      </c>
      <c r="B191" s="155"/>
      <c r="C191" s="155"/>
      <c r="D191" s="155"/>
      <c r="E191" s="155"/>
      <c r="F191" s="157"/>
      <c r="G191" s="155"/>
      <c r="H191" s="156"/>
      <c r="I191" s="19" t="str">
        <f t="shared" si="20"/>
        <v/>
      </c>
      <c r="J191" s="19" t="str">
        <f t="shared" si="21"/>
        <v/>
      </c>
    </row>
    <row r="192" spans="1:10">
      <c r="A192" s="154">
        <v>183</v>
      </c>
      <c r="B192" s="155"/>
      <c r="C192" s="155"/>
      <c r="D192" s="155"/>
      <c r="E192" s="155"/>
      <c r="F192" s="157"/>
      <c r="G192" s="155"/>
      <c r="H192" s="156"/>
      <c r="I192" s="19" t="str">
        <f t="shared" si="20"/>
        <v/>
      </c>
      <c r="J192" s="19" t="str">
        <f t="shared" si="21"/>
        <v/>
      </c>
    </row>
    <row r="193" spans="1:10">
      <c r="A193" s="154">
        <v>184</v>
      </c>
      <c r="B193" s="155"/>
      <c r="C193" s="155"/>
      <c r="D193" s="155"/>
      <c r="E193" s="155"/>
      <c r="F193" s="157"/>
      <c r="G193" s="155"/>
      <c r="H193" s="156"/>
      <c r="I193" s="19" t="str">
        <f t="shared" si="20"/>
        <v/>
      </c>
      <c r="J193" s="19" t="str">
        <f t="shared" si="21"/>
        <v/>
      </c>
    </row>
    <row r="194" spans="1:10">
      <c r="A194" s="154">
        <v>185</v>
      </c>
      <c r="B194" s="155"/>
      <c r="C194" s="155"/>
      <c r="D194" s="155"/>
      <c r="E194" s="155"/>
      <c r="F194" s="157"/>
      <c r="G194" s="155"/>
      <c r="H194" s="156"/>
      <c r="I194" s="19" t="str">
        <f t="shared" si="20"/>
        <v/>
      </c>
      <c r="J194" s="19" t="str">
        <f t="shared" si="21"/>
        <v/>
      </c>
    </row>
    <row r="195" spans="1:10">
      <c r="A195" s="154">
        <v>186</v>
      </c>
      <c r="B195" s="155"/>
      <c r="C195" s="155"/>
      <c r="D195" s="155"/>
      <c r="E195" s="155"/>
      <c r="F195" s="157"/>
      <c r="G195" s="155"/>
      <c r="H195" s="156"/>
      <c r="I195" s="19" t="str">
        <f t="shared" si="20"/>
        <v/>
      </c>
      <c r="J195" s="19" t="str">
        <f t="shared" si="21"/>
        <v/>
      </c>
    </row>
    <row r="196" spans="1:10">
      <c r="A196" s="154">
        <v>187</v>
      </c>
      <c r="B196" s="155"/>
      <c r="C196" s="155"/>
      <c r="D196" s="155"/>
      <c r="E196" s="155"/>
      <c r="F196" s="157"/>
      <c r="G196" s="155"/>
      <c r="H196" s="156"/>
      <c r="I196" s="19" t="str">
        <f t="shared" si="20"/>
        <v/>
      </c>
      <c r="J196" s="19" t="str">
        <f t="shared" si="21"/>
        <v/>
      </c>
    </row>
    <row r="197" spans="1:10">
      <c r="A197" s="154">
        <v>188</v>
      </c>
      <c r="B197" s="155"/>
      <c r="C197" s="155"/>
      <c r="D197" s="155"/>
      <c r="E197" s="155"/>
      <c r="F197" s="157"/>
      <c r="G197" s="155"/>
      <c r="H197" s="156"/>
      <c r="I197" s="19" t="str">
        <f t="shared" si="20"/>
        <v/>
      </c>
      <c r="J197" s="19" t="str">
        <f t="shared" si="21"/>
        <v/>
      </c>
    </row>
    <row r="198" spans="1:10">
      <c r="A198" s="154">
        <v>189</v>
      </c>
      <c r="B198" s="155"/>
      <c r="C198" s="155"/>
      <c r="D198" s="155"/>
      <c r="E198" s="155"/>
      <c r="F198" s="157"/>
      <c r="G198" s="155"/>
      <c r="H198" s="156"/>
      <c r="I198" s="19" t="str">
        <f t="shared" si="20"/>
        <v/>
      </c>
      <c r="J198" s="19" t="str">
        <f t="shared" si="21"/>
        <v/>
      </c>
    </row>
    <row r="199" spans="1:10">
      <c r="A199" s="154">
        <v>190</v>
      </c>
      <c r="B199" s="155"/>
      <c r="C199" s="155"/>
      <c r="D199" s="155"/>
      <c r="E199" s="155"/>
      <c r="F199" s="157"/>
      <c r="G199" s="155"/>
      <c r="H199" s="156"/>
      <c r="I199" s="19" t="str">
        <f t="shared" si="20"/>
        <v/>
      </c>
      <c r="J199" s="19" t="str">
        <f t="shared" si="21"/>
        <v/>
      </c>
    </row>
    <row r="200" spans="1:10">
      <c r="A200" s="154">
        <v>191</v>
      </c>
      <c r="B200" s="155"/>
      <c r="C200" s="155"/>
      <c r="D200" s="155"/>
      <c r="E200" s="155"/>
      <c r="F200" s="157"/>
      <c r="G200" s="155"/>
      <c r="H200" s="156"/>
      <c r="I200" s="19" t="str">
        <f t="shared" si="20"/>
        <v/>
      </c>
      <c r="J200" s="19" t="str">
        <f t="shared" si="21"/>
        <v/>
      </c>
    </row>
    <row r="201" spans="1:10">
      <c r="A201" s="154">
        <v>192</v>
      </c>
      <c r="B201" s="155"/>
      <c r="C201" s="155"/>
      <c r="D201" s="155"/>
      <c r="E201" s="155"/>
      <c r="F201" s="157"/>
      <c r="G201" s="155"/>
      <c r="H201" s="156"/>
      <c r="I201" s="19" t="str">
        <f t="shared" si="20"/>
        <v/>
      </c>
      <c r="J201" s="19" t="str">
        <f t="shared" si="21"/>
        <v/>
      </c>
    </row>
    <row r="202" spans="1:10">
      <c r="A202" s="154">
        <v>193</v>
      </c>
      <c r="B202" s="155"/>
      <c r="C202" s="155"/>
      <c r="D202" s="155"/>
      <c r="E202" s="155"/>
      <c r="F202" s="157"/>
      <c r="G202" s="155"/>
      <c r="H202" s="156"/>
      <c r="I202" s="19" t="str">
        <f t="shared" ref="I202:I259" si="22">IF(OR($B202="",$C202="",$D202="",$E202="",$F202&lt;an_initial,$F202&gt;an_final,$N202=FALSE),"",EBOOK/O202)</f>
        <v/>
      </c>
      <c r="J202" s="19" t="str">
        <f t="shared" ref="J202:J259" si="23">IF(OR($B202="",$C202="",$D202="",$E202="",$F202="",$F202&gt;an_final,$N202=FALSE),"",EBOOK/O202)</f>
        <v/>
      </c>
    </row>
    <row r="203" spans="1:10">
      <c r="A203" s="154">
        <v>194</v>
      </c>
      <c r="B203" s="155"/>
      <c r="C203" s="155"/>
      <c r="D203" s="155"/>
      <c r="E203" s="155"/>
      <c r="F203" s="157"/>
      <c r="G203" s="155"/>
      <c r="H203" s="156"/>
      <c r="I203" s="19" t="str">
        <f t="shared" si="22"/>
        <v/>
      </c>
      <c r="J203" s="19" t="str">
        <f t="shared" si="23"/>
        <v/>
      </c>
    </row>
    <row r="204" spans="1:10">
      <c r="A204" s="154">
        <v>195</v>
      </c>
      <c r="B204" s="155"/>
      <c r="C204" s="155"/>
      <c r="D204" s="155"/>
      <c r="E204" s="155"/>
      <c r="F204" s="157"/>
      <c r="G204" s="155"/>
      <c r="H204" s="156"/>
      <c r="I204" s="19" t="str">
        <f t="shared" si="22"/>
        <v/>
      </c>
      <c r="J204" s="19" t="str">
        <f t="shared" si="23"/>
        <v/>
      </c>
    </row>
    <row r="205" spans="1:10">
      <c r="A205" s="154">
        <v>196</v>
      </c>
      <c r="B205" s="155"/>
      <c r="C205" s="155"/>
      <c r="D205" s="155"/>
      <c r="E205" s="155"/>
      <c r="F205" s="157"/>
      <c r="G205" s="155"/>
      <c r="H205" s="156"/>
      <c r="I205" s="19" t="str">
        <f t="shared" si="22"/>
        <v/>
      </c>
      <c r="J205" s="19" t="str">
        <f t="shared" si="23"/>
        <v/>
      </c>
    </row>
    <row r="206" spans="1:10">
      <c r="A206" s="154">
        <v>197</v>
      </c>
      <c r="B206" s="155"/>
      <c r="C206" s="155"/>
      <c r="D206" s="155"/>
      <c r="E206" s="155"/>
      <c r="F206" s="157"/>
      <c r="G206" s="155"/>
      <c r="H206" s="156"/>
      <c r="I206" s="19" t="str">
        <f t="shared" si="22"/>
        <v/>
      </c>
      <c r="J206" s="19" t="str">
        <f t="shared" si="23"/>
        <v/>
      </c>
    </row>
    <row r="207" spans="1:10">
      <c r="A207" s="154">
        <v>198</v>
      </c>
      <c r="B207" s="155"/>
      <c r="C207" s="155"/>
      <c r="D207" s="155"/>
      <c r="E207" s="155"/>
      <c r="F207" s="157"/>
      <c r="G207" s="155"/>
      <c r="H207" s="156"/>
      <c r="I207" s="19" t="str">
        <f t="shared" si="22"/>
        <v/>
      </c>
      <c r="J207" s="19" t="str">
        <f t="shared" si="23"/>
        <v/>
      </c>
    </row>
    <row r="208" spans="1:10">
      <c r="A208" s="154">
        <v>199</v>
      </c>
      <c r="B208" s="155"/>
      <c r="C208" s="155"/>
      <c r="D208" s="155"/>
      <c r="E208" s="155"/>
      <c r="F208" s="157"/>
      <c r="G208" s="155"/>
      <c r="H208" s="156"/>
      <c r="I208" s="19" t="str">
        <f t="shared" si="22"/>
        <v/>
      </c>
      <c r="J208" s="19" t="str">
        <f t="shared" si="23"/>
        <v/>
      </c>
    </row>
    <row r="209" spans="1:10">
      <c r="A209" s="154">
        <v>200</v>
      </c>
      <c r="B209" s="155"/>
      <c r="C209" s="155"/>
      <c r="D209" s="155"/>
      <c r="E209" s="155"/>
      <c r="F209" s="157"/>
      <c r="G209" s="155"/>
      <c r="H209" s="156"/>
      <c r="I209" s="19" t="str">
        <f t="shared" si="22"/>
        <v/>
      </c>
      <c r="J209" s="19" t="str">
        <f t="shared" si="23"/>
        <v/>
      </c>
    </row>
    <row r="210" spans="1:10">
      <c r="A210" s="154">
        <v>201</v>
      </c>
      <c r="B210" s="155"/>
      <c r="C210" s="155"/>
      <c r="D210" s="155"/>
      <c r="E210" s="155"/>
      <c r="F210" s="157"/>
      <c r="G210" s="155"/>
      <c r="H210" s="156"/>
      <c r="I210" s="19" t="str">
        <f t="shared" si="22"/>
        <v/>
      </c>
      <c r="J210" s="19" t="str">
        <f t="shared" si="23"/>
        <v/>
      </c>
    </row>
    <row r="211" spans="1:10">
      <c r="A211" s="154">
        <v>202</v>
      </c>
      <c r="B211" s="155"/>
      <c r="C211" s="155"/>
      <c r="D211" s="155"/>
      <c r="E211" s="155"/>
      <c r="F211" s="157"/>
      <c r="G211" s="155"/>
      <c r="H211" s="156"/>
      <c r="I211" s="19" t="str">
        <f t="shared" si="22"/>
        <v/>
      </c>
      <c r="J211" s="19" t="str">
        <f t="shared" si="23"/>
        <v/>
      </c>
    </row>
    <row r="212" spans="1:10">
      <c r="A212" s="154">
        <v>203</v>
      </c>
      <c r="B212" s="155"/>
      <c r="C212" s="155"/>
      <c r="D212" s="155"/>
      <c r="E212" s="155"/>
      <c r="F212" s="157"/>
      <c r="G212" s="155"/>
      <c r="H212" s="156"/>
      <c r="I212" s="19" t="str">
        <f t="shared" si="22"/>
        <v/>
      </c>
      <c r="J212" s="19" t="str">
        <f t="shared" si="23"/>
        <v/>
      </c>
    </row>
    <row r="213" spans="1:10">
      <c r="A213" s="154">
        <v>204</v>
      </c>
      <c r="B213" s="155"/>
      <c r="C213" s="155"/>
      <c r="D213" s="155"/>
      <c r="E213" s="155"/>
      <c r="F213" s="157"/>
      <c r="G213" s="155"/>
      <c r="H213" s="156"/>
      <c r="I213" s="19" t="str">
        <f t="shared" si="22"/>
        <v/>
      </c>
      <c r="J213" s="19" t="str">
        <f t="shared" si="23"/>
        <v/>
      </c>
    </row>
    <row r="214" spans="1:10">
      <c r="A214" s="154">
        <v>205</v>
      </c>
      <c r="B214" s="155"/>
      <c r="C214" s="155"/>
      <c r="D214" s="155"/>
      <c r="E214" s="155"/>
      <c r="F214" s="157"/>
      <c r="G214" s="155"/>
      <c r="H214" s="156"/>
      <c r="I214" s="19" t="str">
        <f t="shared" si="22"/>
        <v/>
      </c>
      <c r="J214" s="19" t="str">
        <f t="shared" si="23"/>
        <v/>
      </c>
    </row>
    <row r="215" spans="1:10">
      <c r="A215" s="154">
        <v>206</v>
      </c>
      <c r="B215" s="155"/>
      <c r="C215" s="155"/>
      <c r="D215" s="155"/>
      <c r="E215" s="155"/>
      <c r="F215" s="157"/>
      <c r="G215" s="155"/>
      <c r="H215" s="156"/>
      <c r="I215" s="19" t="str">
        <f t="shared" si="22"/>
        <v/>
      </c>
      <c r="J215" s="19" t="str">
        <f t="shared" si="23"/>
        <v/>
      </c>
    </row>
    <row r="216" spans="1:10">
      <c r="A216" s="154">
        <v>207</v>
      </c>
      <c r="B216" s="155"/>
      <c r="C216" s="155"/>
      <c r="D216" s="155"/>
      <c r="E216" s="155"/>
      <c r="F216" s="157"/>
      <c r="G216" s="155"/>
      <c r="H216" s="156"/>
      <c r="I216" s="19" t="str">
        <f t="shared" si="22"/>
        <v/>
      </c>
      <c r="J216" s="19" t="str">
        <f t="shared" si="23"/>
        <v/>
      </c>
    </row>
    <row r="217" spans="1:10">
      <c r="A217" s="154">
        <v>208</v>
      </c>
      <c r="B217" s="155"/>
      <c r="C217" s="155"/>
      <c r="D217" s="155"/>
      <c r="E217" s="155"/>
      <c r="F217" s="157"/>
      <c r="G217" s="155"/>
      <c r="H217" s="156"/>
      <c r="I217" s="19" t="str">
        <f t="shared" si="22"/>
        <v/>
      </c>
      <c r="J217" s="19" t="str">
        <f t="shared" si="23"/>
        <v/>
      </c>
    </row>
    <row r="218" spans="1:10">
      <c r="A218" s="154">
        <v>209</v>
      </c>
      <c r="B218" s="155"/>
      <c r="C218" s="155"/>
      <c r="D218" s="155"/>
      <c r="E218" s="155"/>
      <c r="F218" s="157"/>
      <c r="G218" s="155"/>
      <c r="H218" s="156"/>
      <c r="I218" s="19" t="str">
        <f t="shared" si="22"/>
        <v/>
      </c>
      <c r="J218" s="19" t="str">
        <f t="shared" si="23"/>
        <v/>
      </c>
    </row>
    <row r="219" spans="1:10">
      <c r="A219" s="154">
        <v>210</v>
      </c>
      <c r="B219" s="155"/>
      <c r="C219" s="155"/>
      <c r="D219" s="155"/>
      <c r="E219" s="155"/>
      <c r="F219" s="157"/>
      <c r="G219" s="155"/>
      <c r="H219" s="156"/>
      <c r="I219" s="19" t="str">
        <f t="shared" si="22"/>
        <v/>
      </c>
      <c r="J219" s="19" t="str">
        <f t="shared" si="23"/>
        <v/>
      </c>
    </row>
    <row r="220" spans="1:10">
      <c r="A220" s="154">
        <v>211</v>
      </c>
      <c r="B220" s="155"/>
      <c r="C220" s="155"/>
      <c r="D220" s="155"/>
      <c r="E220" s="155"/>
      <c r="F220" s="157"/>
      <c r="G220" s="155"/>
      <c r="H220" s="156"/>
      <c r="I220" s="19" t="str">
        <f t="shared" si="22"/>
        <v/>
      </c>
      <c r="J220" s="19" t="str">
        <f t="shared" si="23"/>
        <v/>
      </c>
    </row>
    <row r="221" spans="1:10">
      <c r="A221" s="154">
        <v>212</v>
      </c>
      <c r="B221" s="155"/>
      <c r="C221" s="155"/>
      <c r="D221" s="155"/>
      <c r="E221" s="155"/>
      <c r="F221" s="157"/>
      <c r="G221" s="155"/>
      <c r="H221" s="156"/>
      <c r="I221" s="19" t="str">
        <f t="shared" si="22"/>
        <v/>
      </c>
      <c r="J221" s="19" t="str">
        <f t="shared" si="23"/>
        <v/>
      </c>
    </row>
    <row r="222" spans="1:10">
      <c r="A222" s="154">
        <v>213</v>
      </c>
      <c r="B222" s="155"/>
      <c r="C222" s="155"/>
      <c r="D222" s="155"/>
      <c r="E222" s="155"/>
      <c r="F222" s="157"/>
      <c r="G222" s="155"/>
      <c r="H222" s="156"/>
      <c r="I222" s="19" t="str">
        <f t="shared" si="22"/>
        <v/>
      </c>
      <c r="J222" s="19" t="str">
        <f t="shared" si="23"/>
        <v/>
      </c>
    </row>
    <row r="223" spans="1:10">
      <c r="A223" s="154">
        <v>214</v>
      </c>
      <c r="B223" s="155"/>
      <c r="C223" s="155"/>
      <c r="D223" s="155"/>
      <c r="E223" s="155"/>
      <c r="F223" s="157"/>
      <c r="G223" s="155"/>
      <c r="H223" s="156"/>
      <c r="I223" s="19" t="str">
        <f t="shared" si="22"/>
        <v/>
      </c>
      <c r="J223" s="19" t="str">
        <f t="shared" si="23"/>
        <v/>
      </c>
    </row>
    <row r="224" spans="1:10">
      <c r="A224" s="154">
        <v>215</v>
      </c>
      <c r="B224" s="155"/>
      <c r="C224" s="155"/>
      <c r="D224" s="155"/>
      <c r="E224" s="155"/>
      <c r="F224" s="157"/>
      <c r="G224" s="155"/>
      <c r="H224" s="156"/>
      <c r="I224" s="19" t="str">
        <f t="shared" si="22"/>
        <v/>
      </c>
      <c r="J224" s="19" t="str">
        <f t="shared" si="23"/>
        <v/>
      </c>
    </row>
    <row r="225" spans="1:10">
      <c r="A225" s="154">
        <v>216</v>
      </c>
      <c r="B225" s="155"/>
      <c r="C225" s="155"/>
      <c r="D225" s="155"/>
      <c r="E225" s="155"/>
      <c r="F225" s="157"/>
      <c r="G225" s="155"/>
      <c r="H225" s="156"/>
      <c r="I225" s="19" t="str">
        <f t="shared" si="22"/>
        <v/>
      </c>
      <c r="J225" s="19" t="str">
        <f t="shared" si="23"/>
        <v/>
      </c>
    </row>
    <row r="226" spans="1:10">
      <c r="A226" s="154">
        <v>217</v>
      </c>
      <c r="B226" s="155"/>
      <c r="C226" s="155"/>
      <c r="D226" s="155"/>
      <c r="E226" s="155"/>
      <c r="F226" s="157"/>
      <c r="G226" s="155"/>
      <c r="H226" s="156"/>
      <c r="I226" s="19" t="str">
        <f t="shared" si="22"/>
        <v/>
      </c>
      <c r="J226" s="19" t="str">
        <f t="shared" si="23"/>
        <v/>
      </c>
    </row>
    <row r="227" spans="1:10">
      <c r="A227" s="154">
        <v>218</v>
      </c>
      <c r="B227" s="155"/>
      <c r="C227" s="155"/>
      <c r="D227" s="155"/>
      <c r="E227" s="155"/>
      <c r="F227" s="157"/>
      <c r="G227" s="155"/>
      <c r="H227" s="156"/>
      <c r="I227" s="19" t="str">
        <f t="shared" si="22"/>
        <v/>
      </c>
      <c r="J227" s="19" t="str">
        <f t="shared" si="23"/>
        <v/>
      </c>
    </row>
    <row r="228" spans="1:10">
      <c r="A228" s="154">
        <v>219</v>
      </c>
      <c r="B228" s="155"/>
      <c r="C228" s="155"/>
      <c r="D228" s="155"/>
      <c r="E228" s="155"/>
      <c r="F228" s="157"/>
      <c r="G228" s="155"/>
      <c r="H228" s="156"/>
      <c r="I228" s="19" t="str">
        <f t="shared" si="22"/>
        <v/>
      </c>
      <c r="J228" s="19" t="str">
        <f t="shared" si="23"/>
        <v/>
      </c>
    </row>
    <row r="229" spans="1:10">
      <c r="A229" s="154">
        <v>220</v>
      </c>
      <c r="B229" s="155"/>
      <c r="C229" s="155"/>
      <c r="D229" s="155"/>
      <c r="E229" s="155"/>
      <c r="F229" s="157"/>
      <c r="G229" s="155"/>
      <c r="H229" s="156"/>
      <c r="I229" s="19" t="str">
        <f t="shared" si="22"/>
        <v/>
      </c>
      <c r="J229" s="19" t="str">
        <f t="shared" si="23"/>
        <v/>
      </c>
    </row>
    <row r="230" spans="1:10">
      <c r="A230" s="154">
        <v>221</v>
      </c>
      <c r="B230" s="155"/>
      <c r="C230" s="155"/>
      <c r="D230" s="155"/>
      <c r="E230" s="155"/>
      <c r="F230" s="157"/>
      <c r="G230" s="155"/>
      <c r="H230" s="156"/>
      <c r="I230" s="19" t="str">
        <f t="shared" si="22"/>
        <v/>
      </c>
      <c r="J230" s="19" t="str">
        <f t="shared" si="23"/>
        <v/>
      </c>
    </row>
    <row r="231" spans="1:10">
      <c r="A231" s="154">
        <v>222</v>
      </c>
      <c r="B231" s="155"/>
      <c r="C231" s="155"/>
      <c r="D231" s="155"/>
      <c r="E231" s="155"/>
      <c r="F231" s="157"/>
      <c r="G231" s="155"/>
      <c r="H231" s="156"/>
      <c r="I231" s="19" t="str">
        <f t="shared" si="22"/>
        <v/>
      </c>
      <c r="J231" s="19" t="str">
        <f t="shared" si="23"/>
        <v/>
      </c>
    </row>
    <row r="232" spans="1:10">
      <c r="A232" s="154">
        <v>223</v>
      </c>
      <c r="B232" s="155"/>
      <c r="C232" s="155"/>
      <c r="D232" s="155"/>
      <c r="E232" s="155"/>
      <c r="F232" s="157"/>
      <c r="G232" s="155"/>
      <c r="H232" s="156"/>
      <c r="I232" s="19" t="str">
        <f t="shared" si="22"/>
        <v/>
      </c>
      <c r="J232" s="19" t="str">
        <f t="shared" si="23"/>
        <v/>
      </c>
    </row>
    <row r="233" spans="1:10">
      <c r="A233" s="154">
        <v>224</v>
      </c>
      <c r="B233" s="155"/>
      <c r="C233" s="155"/>
      <c r="D233" s="155"/>
      <c r="E233" s="155"/>
      <c r="F233" s="157"/>
      <c r="G233" s="155"/>
      <c r="H233" s="156"/>
      <c r="I233" s="19" t="str">
        <f t="shared" si="22"/>
        <v/>
      </c>
      <c r="J233" s="19" t="str">
        <f t="shared" si="23"/>
        <v/>
      </c>
    </row>
    <row r="234" spans="1:10">
      <c r="A234" s="154">
        <v>225</v>
      </c>
      <c r="B234" s="155"/>
      <c r="C234" s="155"/>
      <c r="D234" s="155"/>
      <c r="E234" s="155"/>
      <c r="F234" s="157"/>
      <c r="G234" s="155"/>
      <c r="H234" s="156"/>
      <c r="I234" s="19" t="str">
        <f t="shared" si="22"/>
        <v/>
      </c>
      <c r="J234" s="19" t="str">
        <f t="shared" si="23"/>
        <v/>
      </c>
    </row>
    <row r="235" spans="1:10">
      <c r="A235" s="154">
        <v>226</v>
      </c>
      <c r="B235" s="155"/>
      <c r="C235" s="155"/>
      <c r="D235" s="155"/>
      <c r="E235" s="155"/>
      <c r="F235" s="157"/>
      <c r="G235" s="155"/>
      <c r="H235" s="156"/>
      <c r="I235" s="19" t="str">
        <f t="shared" si="22"/>
        <v/>
      </c>
      <c r="J235" s="19" t="str">
        <f t="shared" si="23"/>
        <v/>
      </c>
    </row>
    <row r="236" spans="1:10">
      <c r="A236" s="154">
        <v>227</v>
      </c>
      <c r="B236" s="155"/>
      <c r="C236" s="155"/>
      <c r="D236" s="155"/>
      <c r="E236" s="155"/>
      <c r="F236" s="157"/>
      <c r="G236" s="155"/>
      <c r="H236" s="156"/>
      <c r="I236" s="19" t="str">
        <f t="shared" si="22"/>
        <v/>
      </c>
      <c r="J236" s="19" t="str">
        <f t="shared" si="23"/>
        <v/>
      </c>
    </row>
    <row r="237" spans="1:10">
      <c r="A237" s="154">
        <v>228</v>
      </c>
      <c r="B237" s="155"/>
      <c r="C237" s="155"/>
      <c r="D237" s="155"/>
      <c r="E237" s="155"/>
      <c r="F237" s="157"/>
      <c r="G237" s="155"/>
      <c r="H237" s="156"/>
      <c r="I237" s="19" t="str">
        <f t="shared" si="22"/>
        <v/>
      </c>
      <c r="J237" s="19" t="str">
        <f t="shared" si="23"/>
        <v/>
      </c>
    </row>
    <row r="238" spans="1:10">
      <c r="A238" s="154">
        <v>229</v>
      </c>
      <c r="B238" s="155"/>
      <c r="C238" s="155"/>
      <c r="D238" s="155"/>
      <c r="E238" s="155"/>
      <c r="F238" s="157"/>
      <c r="G238" s="155"/>
      <c r="H238" s="156"/>
      <c r="I238" s="19" t="str">
        <f t="shared" si="22"/>
        <v/>
      </c>
      <c r="J238" s="19" t="str">
        <f t="shared" si="23"/>
        <v/>
      </c>
    </row>
    <row r="239" spans="1:10">
      <c r="A239" s="154">
        <v>230</v>
      </c>
      <c r="B239" s="155"/>
      <c r="C239" s="155"/>
      <c r="D239" s="155"/>
      <c r="E239" s="155"/>
      <c r="F239" s="157"/>
      <c r="G239" s="155"/>
      <c r="H239" s="156"/>
      <c r="I239" s="19" t="str">
        <f t="shared" si="22"/>
        <v/>
      </c>
      <c r="J239" s="19" t="str">
        <f t="shared" si="23"/>
        <v/>
      </c>
    </row>
    <row r="240" spans="1:10">
      <c r="A240" s="154">
        <v>231</v>
      </c>
      <c r="B240" s="155"/>
      <c r="C240" s="155"/>
      <c r="D240" s="155"/>
      <c r="E240" s="155"/>
      <c r="F240" s="157"/>
      <c r="G240" s="155"/>
      <c r="H240" s="156"/>
      <c r="I240" s="19" t="str">
        <f t="shared" si="22"/>
        <v/>
      </c>
      <c r="J240" s="19" t="str">
        <f t="shared" si="23"/>
        <v/>
      </c>
    </row>
    <row r="241" spans="1:10">
      <c r="A241" s="154">
        <v>232</v>
      </c>
      <c r="B241" s="155"/>
      <c r="C241" s="155"/>
      <c r="D241" s="155"/>
      <c r="E241" s="155"/>
      <c r="F241" s="157"/>
      <c r="G241" s="155"/>
      <c r="H241" s="156"/>
      <c r="I241" s="19" t="str">
        <f t="shared" si="22"/>
        <v/>
      </c>
      <c r="J241" s="19" t="str">
        <f t="shared" si="23"/>
        <v/>
      </c>
    </row>
    <row r="242" spans="1:10">
      <c r="A242" s="154">
        <v>233</v>
      </c>
      <c r="B242" s="155"/>
      <c r="C242" s="155"/>
      <c r="D242" s="155"/>
      <c r="E242" s="155"/>
      <c r="F242" s="157"/>
      <c r="G242" s="155"/>
      <c r="H242" s="156"/>
      <c r="I242" s="19" t="str">
        <f t="shared" si="22"/>
        <v/>
      </c>
      <c r="J242" s="19" t="str">
        <f t="shared" si="23"/>
        <v/>
      </c>
    </row>
    <row r="243" spans="1:10">
      <c r="A243" s="154">
        <v>234</v>
      </c>
      <c r="B243" s="155"/>
      <c r="C243" s="155"/>
      <c r="D243" s="155"/>
      <c r="E243" s="155"/>
      <c r="F243" s="157"/>
      <c r="G243" s="155"/>
      <c r="H243" s="156"/>
      <c r="I243" s="19" t="str">
        <f t="shared" si="22"/>
        <v/>
      </c>
      <c r="J243" s="19" t="str">
        <f t="shared" si="23"/>
        <v/>
      </c>
    </row>
    <row r="244" spans="1:10">
      <c r="A244" s="154">
        <v>235</v>
      </c>
      <c r="B244" s="155"/>
      <c r="C244" s="155"/>
      <c r="D244" s="155"/>
      <c r="E244" s="155"/>
      <c r="F244" s="157"/>
      <c r="G244" s="155"/>
      <c r="H244" s="156"/>
      <c r="I244" s="19" t="str">
        <f t="shared" si="22"/>
        <v/>
      </c>
      <c r="J244" s="19" t="str">
        <f t="shared" si="23"/>
        <v/>
      </c>
    </row>
    <row r="245" spans="1:10">
      <c r="A245" s="154">
        <v>236</v>
      </c>
      <c r="B245" s="155"/>
      <c r="C245" s="155"/>
      <c r="D245" s="155"/>
      <c r="E245" s="155"/>
      <c r="F245" s="157"/>
      <c r="G245" s="155"/>
      <c r="H245" s="156"/>
      <c r="I245" s="19" t="str">
        <f t="shared" si="22"/>
        <v/>
      </c>
      <c r="J245" s="19" t="str">
        <f t="shared" si="23"/>
        <v/>
      </c>
    </row>
    <row r="246" spans="1:10">
      <c r="A246" s="154">
        <v>237</v>
      </c>
      <c r="B246" s="155"/>
      <c r="C246" s="155"/>
      <c r="D246" s="155"/>
      <c r="E246" s="155"/>
      <c r="F246" s="157"/>
      <c r="G246" s="155"/>
      <c r="H246" s="156"/>
      <c r="I246" s="19" t="str">
        <f t="shared" si="22"/>
        <v/>
      </c>
      <c r="J246" s="19" t="str">
        <f t="shared" si="23"/>
        <v/>
      </c>
    </row>
    <row r="247" spans="1:10">
      <c r="A247" s="154">
        <v>238</v>
      </c>
      <c r="B247" s="155"/>
      <c r="C247" s="155"/>
      <c r="D247" s="155"/>
      <c r="E247" s="155"/>
      <c r="F247" s="157"/>
      <c r="G247" s="155"/>
      <c r="H247" s="156"/>
      <c r="I247" s="19" t="str">
        <f t="shared" si="22"/>
        <v/>
      </c>
      <c r="J247" s="19" t="str">
        <f t="shared" si="23"/>
        <v/>
      </c>
    </row>
    <row r="248" spans="1:10">
      <c r="A248" s="154">
        <v>239</v>
      </c>
      <c r="B248" s="155"/>
      <c r="C248" s="155"/>
      <c r="D248" s="155"/>
      <c r="E248" s="155"/>
      <c r="F248" s="157"/>
      <c r="G248" s="155"/>
      <c r="H248" s="156"/>
      <c r="I248" s="19" t="str">
        <f t="shared" si="22"/>
        <v/>
      </c>
      <c r="J248" s="19" t="str">
        <f t="shared" si="23"/>
        <v/>
      </c>
    </row>
    <row r="249" spans="1:10">
      <c r="A249" s="154">
        <v>240</v>
      </c>
      <c r="B249" s="155"/>
      <c r="C249" s="155"/>
      <c r="D249" s="155"/>
      <c r="E249" s="155"/>
      <c r="F249" s="157"/>
      <c r="G249" s="155"/>
      <c r="H249" s="156"/>
      <c r="I249" s="19" t="str">
        <f t="shared" si="22"/>
        <v/>
      </c>
      <c r="J249" s="19" t="str">
        <f t="shared" si="23"/>
        <v/>
      </c>
    </row>
    <row r="250" spans="1:10">
      <c r="A250" s="154">
        <v>241</v>
      </c>
      <c r="B250" s="155"/>
      <c r="C250" s="155"/>
      <c r="D250" s="155"/>
      <c r="E250" s="155"/>
      <c r="F250" s="157"/>
      <c r="G250" s="155"/>
      <c r="H250" s="156"/>
      <c r="I250" s="19" t="str">
        <f t="shared" si="22"/>
        <v/>
      </c>
      <c r="J250" s="19" t="str">
        <f t="shared" si="23"/>
        <v/>
      </c>
    </row>
    <row r="251" spans="1:10">
      <c r="A251" s="154">
        <v>242</v>
      </c>
      <c r="B251" s="155"/>
      <c r="C251" s="155"/>
      <c r="D251" s="155"/>
      <c r="E251" s="155"/>
      <c r="F251" s="157"/>
      <c r="G251" s="155"/>
      <c r="H251" s="156"/>
      <c r="I251" s="19" t="str">
        <f t="shared" si="22"/>
        <v/>
      </c>
      <c r="J251" s="19" t="str">
        <f t="shared" si="23"/>
        <v/>
      </c>
    </row>
    <row r="252" spans="1:10">
      <c r="A252" s="154">
        <v>243</v>
      </c>
      <c r="B252" s="155"/>
      <c r="C252" s="155"/>
      <c r="D252" s="155"/>
      <c r="E252" s="155"/>
      <c r="F252" s="157"/>
      <c r="G252" s="155"/>
      <c r="H252" s="156"/>
      <c r="I252" s="19" t="str">
        <f t="shared" si="22"/>
        <v/>
      </c>
      <c r="J252" s="19" t="str">
        <f t="shared" si="23"/>
        <v/>
      </c>
    </row>
    <row r="253" spans="1:10">
      <c r="A253" s="154">
        <v>244</v>
      </c>
      <c r="B253" s="155"/>
      <c r="C253" s="155"/>
      <c r="D253" s="155"/>
      <c r="E253" s="155"/>
      <c r="F253" s="157"/>
      <c r="G253" s="155"/>
      <c r="H253" s="156"/>
      <c r="I253" s="19" t="str">
        <f t="shared" si="22"/>
        <v/>
      </c>
      <c r="J253" s="19" t="str">
        <f t="shared" si="23"/>
        <v/>
      </c>
    </row>
    <row r="254" spans="1:10">
      <c r="A254" s="154">
        <v>245</v>
      </c>
      <c r="B254" s="155"/>
      <c r="C254" s="155"/>
      <c r="D254" s="155"/>
      <c r="E254" s="155"/>
      <c r="F254" s="157"/>
      <c r="G254" s="155"/>
      <c r="H254" s="156"/>
      <c r="I254" s="19" t="str">
        <f t="shared" si="22"/>
        <v/>
      </c>
      <c r="J254" s="19" t="str">
        <f t="shared" si="23"/>
        <v/>
      </c>
    </row>
    <row r="255" spans="1:10">
      <c r="A255" s="154">
        <v>246</v>
      </c>
      <c r="B255" s="155"/>
      <c r="C255" s="155"/>
      <c r="D255" s="155"/>
      <c r="E255" s="155"/>
      <c r="F255" s="157"/>
      <c r="G255" s="155"/>
      <c r="H255" s="156"/>
      <c r="I255" s="19" t="str">
        <f t="shared" si="22"/>
        <v/>
      </c>
      <c r="J255" s="19" t="str">
        <f t="shared" si="23"/>
        <v/>
      </c>
    </row>
    <row r="256" spans="1:10">
      <c r="A256" s="154">
        <v>247</v>
      </c>
      <c r="B256" s="155"/>
      <c r="C256" s="155"/>
      <c r="D256" s="155"/>
      <c r="E256" s="155"/>
      <c r="F256" s="157"/>
      <c r="G256" s="155"/>
      <c r="H256" s="156"/>
      <c r="I256" s="19" t="str">
        <f t="shared" si="22"/>
        <v/>
      </c>
      <c r="J256" s="19" t="str">
        <f t="shared" si="23"/>
        <v/>
      </c>
    </row>
    <row r="257" spans="1:10">
      <c r="A257" s="154">
        <v>248</v>
      </c>
      <c r="B257" s="155"/>
      <c r="C257" s="155"/>
      <c r="D257" s="155"/>
      <c r="E257" s="155"/>
      <c r="F257" s="157"/>
      <c r="G257" s="155"/>
      <c r="H257" s="156"/>
      <c r="I257" s="19" t="str">
        <f t="shared" si="22"/>
        <v/>
      </c>
      <c r="J257" s="19" t="str">
        <f t="shared" si="23"/>
        <v/>
      </c>
    </row>
    <row r="258" spans="1:10">
      <c r="A258" s="154">
        <v>249</v>
      </c>
      <c r="B258" s="155"/>
      <c r="C258" s="155"/>
      <c r="D258" s="155"/>
      <c r="E258" s="155"/>
      <c r="F258" s="157"/>
      <c r="G258" s="155"/>
      <c r="H258" s="156"/>
      <c r="I258" s="19" t="str">
        <f t="shared" si="22"/>
        <v/>
      </c>
      <c r="J258" s="19" t="str">
        <f t="shared" si="23"/>
        <v/>
      </c>
    </row>
    <row r="259" spans="1:10">
      <c r="A259" s="154">
        <v>250</v>
      </c>
      <c r="B259" s="155"/>
      <c r="C259" s="155"/>
      <c r="D259" s="155"/>
      <c r="E259" s="155"/>
      <c r="F259" s="157"/>
      <c r="G259" s="155"/>
      <c r="H259" s="156"/>
      <c r="I259" s="19" t="str">
        <f t="shared" si="22"/>
        <v/>
      </c>
      <c r="J259" s="19" t="str">
        <f t="shared" si="23"/>
        <v/>
      </c>
    </row>
  </sheetData>
  <sheetProtection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4" type="noConversion"/>
  <pageMargins left="0.59055118110236227" right="0.59055118110236227" top="0.78740157480314965" bottom="1.1811023622047245" header="0" footer="0.31496062992125984"/>
  <pageSetup paperSize="9" scale="77" fitToHeight="100" orientation="landscape" r:id="rId1"/>
  <headerFooter>
    <oddFooter>&amp;LConfirm existenţa lucrărilorDirector de departament&amp;RCandidat</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codeName="Sheet63">
    <pageSetUpPr fitToPage="1"/>
  </sheetPr>
  <dimension ref="A1:U261"/>
  <sheetViews>
    <sheetView workbookViewId="0">
      <selection activeCell="B12" sqref="B12:H14"/>
    </sheetView>
  </sheetViews>
  <sheetFormatPr defaultRowHeight="15.75"/>
  <cols>
    <col min="1" max="1" width="5.7109375" style="71" customWidth="1"/>
    <col min="2" max="3" width="35.7109375" style="75" customWidth="1"/>
    <col min="4" max="4" width="4.42578125" style="75" customWidth="1"/>
    <col min="5" max="5" width="4.28515625" style="75" customWidth="1"/>
    <col min="6" max="6" width="3.85546875" style="75" customWidth="1"/>
    <col min="7" max="7" width="49.140625" style="75" customWidth="1"/>
    <col min="8" max="8" width="10.7109375" style="80" customWidth="1"/>
    <col min="9" max="9" width="17.7109375" style="75" customWidth="1"/>
    <col min="10" max="10" width="10.7109375" style="81" hidden="1" customWidth="1"/>
    <col min="11" max="11" width="9.140625" style="82" hidden="1" customWidth="1"/>
    <col min="12" max="12" width="9.140625" style="75" hidden="1" customWidth="1"/>
    <col min="13" max="22" width="9.140625" style="75" customWidth="1"/>
    <col min="23" max="16384" width="9.140625" style="75"/>
  </cols>
  <sheetData>
    <row r="1" spans="1:13" s="71" customFormat="1">
      <c r="A1" s="161" t="s">
        <v>482</v>
      </c>
      <c r="H1" s="72"/>
      <c r="I1" s="74"/>
      <c r="J1" s="73"/>
      <c r="K1" s="62"/>
      <c r="L1" s="61"/>
      <c r="M1" s="61"/>
    </row>
    <row r="2" spans="1:13" s="71" customFormat="1">
      <c r="A2" s="387" t="str">
        <f>IF(ISBLANK(facultate), IF(ISBLANK(departament),"","Departament " &amp; departament), "Facultatea " &amp; facultate)</f>
        <v>Facultatea Electronică și Telecomunicații</v>
      </c>
      <c r="H2" s="72"/>
      <c r="I2" s="74"/>
      <c r="J2" s="73"/>
      <c r="K2" s="62"/>
      <c r="L2" s="61"/>
      <c r="M2" s="61"/>
    </row>
    <row r="3" spans="1:13" s="71" customFormat="1">
      <c r="A3" s="387" t="str">
        <f>IF(ISBLANK(departament),"","Departamentul " &amp; departament)</f>
        <v>Departamentul Electronică Aplicată</v>
      </c>
      <c r="H3" s="72"/>
      <c r="I3" s="74"/>
      <c r="J3" s="73"/>
      <c r="K3" s="62"/>
      <c r="L3" s="61"/>
      <c r="M3" s="61"/>
    </row>
    <row r="4" spans="1:13" s="65" customFormat="1">
      <c r="A4" s="474" t="s">
        <v>813</v>
      </c>
      <c r="B4" s="474"/>
      <c r="C4" s="474"/>
      <c r="D4" s="474"/>
      <c r="E4" s="474"/>
      <c r="F4" s="474"/>
      <c r="G4" s="474"/>
      <c r="H4" s="474"/>
      <c r="I4" s="474"/>
      <c r="J4" s="63"/>
      <c r="K4" s="64"/>
    </row>
    <row r="5" spans="1:13" s="65" customFormat="1">
      <c r="A5" s="474" t="s">
        <v>849</v>
      </c>
      <c r="B5" s="474"/>
      <c r="C5" s="474"/>
      <c r="D5" s="474"/>
      <c r="E5" s="474"/>
      <c r="F5" s="474"/>
      <c r="G5" s="474"/>
      <c r="H5" s="474"/>
      <c r="I5" s="474"/>
      <c r="J5" s="63"/>
      <c r="K5" s="66"/>
    </row>
    <row r="6" spans="1:13" s="65" customFormat="1" ht="13.5" customHeight="1">
      <c r="A6" s="61"/>
      <c r="I6" s="388" t="str">
        <f>CONCATENATE(functie," ",nume_candidat)</f>
        <v>Șef de lucrări Papazian Petru</v>
      </c>
      <c r="J6" s="68"/>
      <c r="K6" s="66"/>
    </row>
    <row r="7" spans="1:13" ht="18.75" customHeight="1">
      <c r="A7" s="471" t="s">
        <v>337</v>
      </c>
      <c r="B7" s="458" t="s">
        <v>808</v>
      </c>
      <c r="C7" s="458" t="s">
        <v>802</v>
      </c>
      <c r="D7" s="172" t="s">
        <v>838</v>
      </c>
      <c r="E7" s="169"/>
      <c r="F7" s="169"/>
      <c r="G7" s="169"/>
      <c r="H7" s="468" t="s">
        <v>2</v>
      </c>
      <c r="I7" s="471" t="s">
        <v>544</v>
      </c>
      <c r="J7" s="471" t="s">
        <v>4</v>
      </c>
      <c r="K7" s="476" t="s">
        <v>540</v>
      </c>
      <c r="L7" s="465" t="s">
        <v>551</v>
      </c>
    </row>
    <row r="8" spans="1:13" ht="18.75" customHeight="1">
      <c r="A8" s="472"/>
      <c r="B8" s="475"/>
      <c r="C8" s="475"/>
      <c r="D8" s="169"/>
      <c r="E8" s="172" t="s">
        <v>805</v>
      </c>
      <c r="F8" s="169"/>
      <c r="G8" s="169"/>
      <c r="H8" s="469"/>
      <c r="I8" s="472"/>
      <c r="J8" s="472"/>
      <c r="K8" s="477"/>
      <c r="L8" s="465"/>
    </row>
    <row r="9" spans="1:13" ht="18.75" customHeight="1">
      <c r="A9" s="472"/>
      <c r="B9" s="475"/>
      <c r="C9" s="475"/>
      <c r="D9" s="172"/>
      <c r="E9" s="172"/>
      <c r="F9" s="172" t="s">
        <v>803</v>
      </c>
      <c r="G9" s="169"/>
      <c r="H9" s="469"/>
      <c r="I9" s="473"/>
      <c r="J9" s="473"/>
      <c r="K9" s="477"/>
      <c r="L9" s="465"/>
    </row>
    <row r="10" spans="1:13" ht="18.75" customHeight="1">
      <c r="A10" s="473"/>
      <c r="B10" s="459"/>
      <c r="C10" s="459"/>
      <c r="D10" s="169"/>
      <c r="F10" s="172"/>
      <c r="G10" s="172" t="s">
        <v>804</v>
      </c>
      <c r="H10" s="470"/>
      <c r="I10" s="389" t="str">
        <f>CONCATENATE("ultimii ",durata_evaluare," ani")</f>
        <v>ultimii 5 ani</v>
      </c>
      <c r="J10" s="389" t="str">
        <f>CONCATENATE("ultimii                                  ",durata_evaluare," ani")</f>
        <v>ultimii                                  5 ani</v>
      </c>
      <c r="K10" s="478"/>
      <c r="L10" s="465"/>
    </row>
    <row r="11" spans="1:13">
      <c r="A11" s="67"/>
      <c r="B11" s="76"/>
      <c r="C11" s="76"/>
      <c r="D11" s="76"/>
      <c r="E11" s="76"/>
      <c r="F11" s="76"/>
      <c r="G11" s="76"/>
      <c r="H11" s="40"/>
      <c r="I11" s="158">
        <f t="shared" ref="I11:J11" si="0">SUMIF(I12:I110,"&gt;0")</f>
        <v>0</v>
      </c>
      <c r="J11" s="4">
        <f t="shared" si="0"/>
        <v>0</v>
      </c>
      <c r="K11" s="13"/>
      <c r="L11" s="59"/>
    </row>
    <row r="12" spans="1:13">
      <c r="A12" s="48">
        <v>1</v>
      </c>
      <c r="B12" s="8"/>
      <c r="C12" s="8"/>
      <c r="D12" s="8"/>
      <c r="E12" s="8"/>
      <c r="F12" s="8"/>
      <c r="G12" s="8"/>
      <c r="H12" s="6"/>
      <c r="I12" s="19" t="str">
        <f t="shared" ref="I12:I75" si="1">IF(OR($B12="",$C12="",$H12&lt;an_initial,$H12&gt;an_final,$K12=FALSE),"",J12*(IF(D12="X",100,0) + IF(E12="X",50,0) + IF(F12="X",200,0) + IF(G12="X",150,0) ))</f>
        <v/>
      </c>
      <c r="J12" s="69" t="str">
        <f t="shared" ref="J12:J43" si="2">IF(OR($B12="",$C12="",$H12="",$H12&gt;an_final,$K12=FALSE),"",IF($H12&gt;=an_initial,1,""))</f>
        <v/>
      </c>
      <c r="K12" s="390" t="b">
        <f t="shared" ref="K12:K75" si="3">IF(nume_candidat="",FALSE,ISNUMBER(SEARCH(nume_candidat,$B12)))</f>
        <v>0</v>
      </c>
      <c r="L12" s="391">
        <f t="shared" ref="L12:L43" si="4">LEN(B12)-LEN(SUBSTITUTE(B12,",",""))+1</f>
        <v>1</v>
      </c>
    </row>
    <row r="13" spans="1:13">
      <c r="A13" s="48">
        <v>2</v>
      </c>
      <c r="B13" s="8"/>
      <c r="C13" s="8"/>
      <c r="D13" s="8"/>
      <c r="E13" s="8"/>
      <c r="F13" s="8"/>
      <c r="G13" s="8"/>
      <c r="H13" s="6"/>
      <c r="I13" s="19" t="str">
        <f t="shared" si="1"/>
        <v/>
      </c>
      <c r="J13" s="69" t="str">
        <f t="shared" si="2"/>
        <v/>
      </c>
      <c r="K13" s="390" t="b">
        <f t="shared" si="3"/>
        <v>0</v>
      </c>
      <c r="L13" s="391">
        <f t="shared" si="4"/>
        <v>1</v>
      </c>
    </row>
    <row r="14" spans="1:13">
      <c r="A14" s="48">
        <v>3</v>
      </c>
      <c r="B14" s="7"/>
      <c r="C14" s="8"/>
      <c r="D14" s="8"/>
      <c r="E14" s="8"/>
      <c r="F14" s="8"/>
      <c r="G14" s="8"/>
      <c r="H14" s="6"/>
      <c r="I14" s="19" t="str">
        <f t="shared" si="1"/>
        <v/>
      </c>
      <c r="J14" s="69" t="str">
        <f t="shared" si="2"/>
        <v/>
      </c>
      <c r="K14" s="390" t="b">
        <f t="shared" si="3"/>
        <v>0</v>
      </c>
      <c r="L14" s="391">
        <f t="shared" si="4"/>
        <v>1</v>
      </c>
    </row>
    <row r="15" spans="1:13">
      <c r="A15" s="48">
        <v>4</v>
      </c>
      <c r="B15" s="7"/>
      <c r="C15" s="7"/>
      <c r="D15" s="7"/>
      <c r="E15" s="7"/>
      <c r="F15" s="7"/>
      <c r="G15" s="7"/>
      <c r="H15" s="170"/>
      <c r="I15" s="19" t="str">
        <f t="shared" si="1"/>
        <v/>
      </c>
      <c r="J15" s="69" t="str">
        <f t="shared" si="2"/>
        <v/>
      </c>
      <c r="K15" s="390" t="b">
        <f t="shared" si="3"/>
        <v>0</v>
      </c>
      <c r="L15" s="391">
        <f t="shared" si="4"/>
        <v>1</v>
      </c>
    </row>
    <row r="16" spans="1:13">
      <c r="A16" s="48">
        <v>5</v>
      </c>
      <c r="B16" s="7"/>
      <c r="C16" s="7"/>
      <c r="D16" s="7"/>
      <c r="E16" s="7"/>
      <c r="F16" s="7"/>
      <c r="G16" s="7"/>
      <c r="H16" s="170"/>
      <c r="I16" s="19" t="str">
        <f t="shared" si="1"/>
        <v/>
      </c>
      <c r="J16" s="69" t="str">
        <f t="shared" si="2"/>
        <v/>
      </c>
      <c r="K16" s="390" t="b">
        <f t="shared" si="3"/>
        <v>0</v>
      </c>
      <c r="L16" s="391">
        <f t="shared" si="4"/>
        <v>1</v>
      </c>
    </row>
    <row r="17" spans="1:12">
      <c r="A17" s="48">
        <v>6</v>
      </c>
      <c r="B17" s="7"/>
      <c r="C17" s="7"/>
      <c r="D17" s="7"/>
      <c r="E17" s="7"/>
      <c r="F17" s="7"/>
      <c r="G17" s="7"/>
      <c r="H17" s="170"/>
      <c r="I17" s="19" t="str">
        <f t="shared" si="1"/>
        <v/>
      </c>
      <c r="J17" s="69" t="str">
        <f t="shared" si="2"/>
        <v/>
      </c>
      <c r="K17" s="390" t="b">
        <f t="shared" si="3"/>
        <v>0</v>
      </c>
      <c r="L17" s="391">
        <f t="shared" si="4"/>
        <v>1</v>
      </c>
    </row>
    <row r="18" spans="1:12">
      <c r="A18" s="48">
        <v>7</v>
      </c>
      <c r="B18" s="7"/>
      <c r="C18" s="7"/>
      <c r="D18" s="7"/>
      <c r="E18" s="7"/>
      <c r="F18" s="7"/>
      <c r="G18" s="7"/>
      <c r="H18" s="170"/>
      <c r="I18" s="19" t="str">
        <f t="shared" si="1"/>
        <v/>
      </c>
      <c r="J18" s="69" t="str">
        <f t="shared" si="2"/>
        <v/>
      </c>
      <c r="K18" s="390" t="b">
        <f t="shared" si="3"/>
        <v>0</v>
      </c>
      <c r="L18" s="391">
        <f t="shared" si="4"/>
        <v>1</v>
      </c>
    </row>
    <row r="19" spans="1:12">
      <c r="A19" s="48">
        <v>8</v>
      </c>
      <c r="B19" s="7"/>
      <c r="C19" s="7"/>
      <c r="D19" s="7"/>
      <c r="E19" s="7"/>
      <c r="F19" s="7"/>
      <c r="G19" s="7"/>
      <c r="H19" s="170"/>
      <c r="I19" s="19" t="str">
        <f t="shared" si="1"/>
        <v/>
      </c>
      <c r="J19" s="69" t="str">
        <f t="shared" si="2"/>
        <v/>
      </c>
      <c r="K19" s="390" t="b">
        <f t="shared" si="3"/>
        <v>0</v>
      </c>
      <c r="L19" s="391">
        <f t="shared" si="4"/>
        <v>1</v>
      </c>
    </row>
    <row r="20" spans="1:12">
      <c r="A20" s="48">
        <v>9</v>
      </c>
      <c r="B20" s="7"/>
      <c r="C20" s="7"/>
      <c r="D20" s="7"/>
      <c r="E20" s="7"/>
      <c r="F20" s="7"/>
      <c r="G20" s="7"/>
      <c r="H20" s="170"/>
      <c r="I20" s="19" t="str">
        <f t="shared" si="1"/>
        <v/>
      </c>
      <c r="J20" s="69" t="str">
        <f t="shared" si="2"/>
        <v/>
      </c>
      <c r="K20" s="390" t="b">
        <f t="shared" si="3"/>
        <v>0</v>
      </c>
      <c r="L20" s="391">
        <f t="shared" si="4"/>
        <v>1</v>
      </c>
    </row>
    <row r="21" spans="1:12">
      <c r="A21" s="48">
        <v>10</v>
      </c>
      <c r="B21" s="7"/>
      <c r="C21" s="7"/>
      <c r="D21" s="7"/>
      <c r="E21" s="7"/>
      <c r="F21" s="7"/>
      <c r="G21" s="7"/>
      <c r="H21" s="170"/>
      <c r="I21" s="19" t="str">
        <f t="shared" si="1"/>
        <v/>
      </c>
      <c r="J21" s="69" t="str">
        <f t="shared" si="2"/>
        <v/>
      </c>
      <c r="K21" s="390" t="b">
        <f t="shared" si="3"/>
        <v>0</v>
      </c>
      <c r="L21" s="391">
        <f t="shared" si="4"/>
        <v>1</v>
      </c>
    </row>
    <row r="22" spans="1:12">
      <c r="A22" s="48">
        <v>11</v>
      </c>
      <c r="B22" s="7"/>
      <c r="C22" s="7"/>
      <c r="D22" s="7"/>
      <c r="E22" s="7"/>
      <c r="F22" s="7"/>
      <c r="G22" s="7"/>
      <c r="H22" s="170"/>
      <c r="I22" s="19" t="str">
        <f t="shared" si="1"/>
        <v/>
      </c>
      <c r="J22" s="69" t="str">
        <f t="shared" si="2"/>
        <v/>
      </c>
      <c r="K22" s="390" t="b">
        <f t="shared" si="3"/>
        <v>0</v>
      </c>
      <c r="L22" s="391">
        <f t="shared" si="4"/>
        <v>1</v>
      </c>
    </row>
    <row r="23" spans="1:12">
      <c r="A23" s="48">
        <v>12</v>
      </c>
      <c r="B23" s="7"/>
      <c r="C23" s="7"/>
      <c r="D23" s="7"/>
      <c r="E23" s="7"/>
      <c r="F23" s="7"/>
      <c r="G23" s="7"/>
      <c r="H23" s="170"/>
      <c r="I23" s="19" t="str">
        <f t="shared" si="1"/>
        <v/>
      </c>
      <c r="J23" s="69" t="str">
        <f t="shared" si="2"/>
        <v/>
      </c>
      <c r="K23" s="390" t="b">
        <f t="shared" si="3"/>
        <v>0</v>
      </c>
      <c r="L23" s="391">
        <f t="shared" si="4"/>
        <v>1</v>
      </c>
    </row>
    <row r="24" spans="1:12">
      <c r="A24" s="48">
        <v>13</v>
      </c>
      <c r="B24" s="7"/>
      <c r="C24" s="7"/>
      <c r="D24" s="7"/>
      <c r="E24" s="7"/>
      <c r="F24" s="7"/>
      <c r="G24" s="7"/>
      <c r="H24" s="170"/>
      <c r="I24" s="19" t="str">
        <f t="shared" si="1"/>
        <v/>
      </c>
      <c r="J24" s="69" t="str">
        <f t="shared" si="2"/>
        <v/>
      </c>
      <c r="K24" s="390" t="b">
        <f t="shared" si="3"/>
        <v>0</v>
      </c>
      <c r="L24" s="391">
        <f t="shared" si="4"/>
        <v>1</v>
      </c>
    </row>
    <row r="25" spans="1:12">
      <c r="A25" s="48">
        <v>14</v>
      </c>
      <c r="B25" s="7"/>
      <c r="C25" s="7"/>
      <c r="D25" s="7"/>
      <c r="E25" s="7"/>
      <c r="F25" s="7"/>
      <c r="G25" s="7"/>
      <c r="H25" s="170"/>
      <c r="I25" s="423" t="str">
        <f t="shared" si="1"/>
        <v/>
      </c>
      <c r="J25" s="69" t="str">
        <f t="shared" si="2"/>
        <v/>
      </c>
      <c r="K25" s="390" t="b">
        <f t="shared" si="3"/>
        <v>0</v>
      </c>
      <c r="L25" s="391">
        <f t="shared" si="4"/>
        <v>1</v>
      </c>
    </row>
    <row r="26" spans="1:12">
      <c r="A26" s="48">
        <v>15</v>
      </c>
      <c r="B26" s="7"/>
      <c r="C26" s="7"/>
      <c r="D26" s="7"/>
      <c r="E26" s="7"/>
      <c r="F26" s="7"/>
      <c r="G26" s="7"/>
      <c r="H26" s="170"/>
      <c r="I26" s="423" t="str">
        <f t="shared" si="1"/>
        <v/>
      </c>
      <c r="J26" s="69" t="str">
        <f t="shared" si="2"/>
        <v/>
      </c>
      <c r="K26" s="390" t="b">
        <f t="shared" si="3"/>
        <v>0</v>
      </c>
      <c r="L26" s="391">
        <f t="shared" si="4"/>
        <v>1</v>
      </c>
    </row>
    <row r="27" spans="1:12">
      <c r="A27" s="48">
        <v>16</v>
      </c>
      <c r="B27" s="7"/>
      <c r="C27" s="7"/>
      <c r="D27" s="7"/>
      <c r="E27" s="7"/>
      <c r="F27" s="7"/>
      <c r="G27" s="7"/>
      <c r="H27" s="170"/>
      <c r="I27" s="423" t="str">
        <f t="shared" si="1"/>
        <v/>
      </c>
      <c r="J27" s="69" t="str">
        <f t="shared" si="2"/>
        <v/>
      </c>
      <c r="K27" s="390" t="b">
        <f t="shared" si="3"/>
        <v>0</v>
      </c>
      <c r="L27" s="391">
        <f t="shared" si="4"/>
        <v>1</v>
      </c>
    </row>
    <row r="28" spans="1:12">
      <c r="A28" s="48">
        <v>17</v>
      </c>
      <c r="B28" s="7"/>
      <c r="C28" s="7"/>
      <c r="D28" s="7"/>
      <c r="E28" s="7"/>
      <c r="F28" s="7"/>
      <c r="G28" s="7"/>
      <c r="H28" s="170"/>
      <c r="I28" s="423" t="str">
        <f t="shared" si="1"/>
        <v/>
      </c>
      <c r="J28" s="69" t="str">
        <f t="shared" si="2"/>
        <v/>
      </c>
      <c r="K28" s="390" t="b">
        <f t="shared" si="3"/>
        <v>0</v>
      </c>
      <c r="L28" s="391">
        <f t="shared" si="4"/>
        <v>1</v>
      </c>
    </row>
    <row r="29" spans="1:12">
      <c r="A29" s="48">
        <v>18</v>
      </c>
      <c r="B29" s="7"/>
      <c r="C29" s="7"/>
      <c r="D29" s="7"/>
      <c r="E29" s="7"/>
      <c r="F29" s="7"/>
      <c r="G29" s="7"/>
      <c r="H29" s="170"/>
      <c r="I29" s="423" t="str">
        <f t="shared" si="1"/>
        <v/>
      </c>
      <c r="J29" s="69" t="str">
        <f t="shared" si="2"/>
        <v/>
      </c>
      <c r="K29" s="390" t="b">
        <f t="shared" si="3"/>
        <v>0</v>
      </c>
      <c r="L29" s="391">
        <f t="shared" si="4"/>
        <v>1</v>
      </c>
    </row>
    <row r="30" spans="1:12">
      <c r="A30" s="48">
        <v>19</v>
      </c>
      <c r="B30" s="7"/>
      <c r="C30" s="7"/>
      <c r="D30" s="7"/>
      <c r="E30" s="7"/>
      <c r="F30" s="7"/>
      <c r="G30" s="7"/>
      <c r="H30" s="170"/>
      <c r="I30" s="423" t="str">
        <f t="shared" si="1"/>
        <v/>
      </c>
      <c r="J30" s="69" t="str">
        <f t="shared" si="2"/>
        <v/>
      </c>
      <c r="K30" s="390" t="b">
        <f t="shared" si="3"/>
        <v>0</v>
      </c>
      <c r="L30" s="391">
        <f t="shared" si="4"/>
        <v>1</v>
      </c>
    </row>
    <row r="31" spans="1:12">
      <c r="A31" s="48">
        <v>20</v>
      </c>
      <c r="B31" s="7"/>
      <c r="C31" s="7"/>
      <c r="D31" s="7"/>
      <c r="E31" s="7"/>
      <c r="F31" s="7"/>
      <c r="G31" s="7"/>
      <c r="H31" s="170"/>
      <c r="I31" s="423" t="str">
        <f t="shared" si="1"/>
        <v/>
      </c>
      <c r="J31" s="69" t="str">
        <f t="shared" si="2"/>
        <v/>
      </c>
      <c r="K31" s="390" t="b">
        <f t="shared" si="3"/>
        <v>0</v>
      </c>
      <c r="L31" s="391">
        <f t="shared" si="4"/>
        <v>1</v>
      </c>
    </row>
    <row r="32" spans="1:12">
      <c r="A32" s="48">
        <v>21</v>
      </c>
      <c r="B32" s="7"/>
      <c r="C32" s="7"/>
      <c r="D32" s="7"/>
      <c r="E32" s="7"/>
      <c r="F32" s="7"/>
      <c r="G32" s="7"/>
      <c r="H32" s="170"/>
      <c r="I32" s="423" t="str">
        <f t="shared" si="1"/>
        <v/>
      </c>
      <c r="J32" s="69" t="str">
        <f t="shared" si="2"/>
        <v/>
      </c>
      <c r="K32" s="390" t="b">
        <f t="shared" si="3"/>
        <v>0</v>
      </c>
      <c r="L32" s="391">
        <f t="shared" si="4"/>
        <v>1</v>
      </c>
    </row>
    <row r="33" spans="1:12">
      <c r="A33" s="48">
        <v>22</v>
      </c>
      <c r="B33" s="7"/>
      <c r="C33" s="7"/>
      <c r="D33" s="7"/>
      <c r="E33" s="7"/>
      <c r="F33" s="7"/>
      <c r="G33" s="7"/>
      <c r="H33" s="170"/>
      <c r="I33" s="423" t="str">
        <f t="shared" si="1"/>
        <v/>
      </c>
      <c r="J33" s="69" t="str">
        <f t="shared" si="2"/>
        <v/>
      </c>
      <c r="K33" s="390" t="b">
        <f t="shared" si="3"/>
        <v>0</v>
      </c>
      <c r="L33" s="391">
        <f t="shared" si="4"/>
        <v>1</v>
      </c>
    </row>
    <row r="34" spans="1:12">
      <c r="A34" s="48">
        <v>23</v>
      </c>
      <c r="B34" s="7"/>
      <c r="C34" s="7"/>
      <c r="D34" s="7"/>
      <c r="E34" s="7"/>
      <c r="F34" s="7"/>
      <c r="G34" s="7"/>
      <c r="H34" s="170"/>
      <c r="I34" s="423" t="str">
        <f t="shared" si="1"/>
        <v/>
      </c>
      <c r="J34" s="69" t="str">
        <f t="shared" si="2"/>
        <v/>
      </c>
      <c r="K34" s="390" t="b">
        <f t="shared" si="3"/>
        <v>0</v>
      </c>
      <c r="L34" s="391">
        <f t="shared" si="4"/>
        <v>1</v>
      </c>
    </row>
    <row r="35" spans="1:12">
      <c r="A35" s="48">
        <v>24</v>
      </c>
      <c r="B35" s="7"/>
      <c r="C35" s="7"/>
      <c r="D35" s="7"/>
      <c r="E35" s="7"/>
      <c r="F35" s="7"/>
      <c r="G35" s="7"/>
      <c r="H35" s="170"/>
      <c r="I35" s="423" t="str">
        <f t="shared" si="1"/>
        <v/>
      </c>
      <c r="J35" s="69" t="str">
        <f t="shared" si="2"/>
        <v/>
      </c>
      <c r="K35" s="390" t="b">
        <f t="shared" si="3"/>
        <v>0</v>
      </c>
      <c r="L35" s="391">
        <f t="shared" si="4"/>
        <v>1</v>
      </c>
    </row>
    <row r="36" spans="1:12">
      <c r="A36" s="48">
        <v>25</v>
      </c>
      <c r="B36" s="7"/>
      <c r="C36" s="7"/>
      <c r="D36" s="7"/>
      <c r="E36" s="7"/>
      <c r="F36" s="7"/>
      <c r="G36" s="7"/>
      <c r="H36" s="170"/>
      <c r="I36" s="423" t="str">
        <f t="shared" si="1"/>
        <v/>
      </c>
      <c r="J36" s="69" t="str">
        <f t="shared" si="2"/>
        <v/>
      </c>
      <c r="K36" s="390" t="b">
        <f t="shared" si="3"/>
        <v>0</v>
      </c>
      <c r="L36" s="391">
        <f t="shared" si="4"/>
        <v>1</v>
      </c>
    </row>
    <row r="37" spans="1:12">
      <c r="A37" s="48">
        <v>26</v>
      </c>
      <c r="B37" s="7"/>
      <c r="C37" s="7"/>
      <c r="D37" s="7"/>
      <c r="E37" s="7"/>
      <c r="F37" s="7"/>
      <c r="G37" s="7"/>
      <c r="H37" s="170"/>
      <c r="I37" s="423" t="str">
        <f t="shared" si="1"/>
        <v/>
      </c>
      <c r="J37" s="69" t="str">
        <f t="shared" si="2"/>
        <v/>
      </c>
      <c r="K37" s="390" t="b">
        <f t="shared" si="3"/>
        <v>0</v>
      </c>
      <c r="L37" s="391">
        <f t="shared" si="4"/>
        <v>1</v>
      </c>
    </row>
    <row r="38" spans="1:12">
      <c r="A38" s="48">
        <v>27</v>
      </c>
      <c r="B38" s="7"/>
      <c r="C38" s="7"/>
      <c r="D38" s="7"/>
      <c r="E38" s="7"/>
      <c r="F38" s="7"/>
      <c r="G38" s="7"/>
      <c r="H38" s="170"/>
      <c r="I38" s="423" t="str">
        <f t="shared" si="1"/>
        <v/>
      </c>
      <c r="J38" s="69" t="str">
        <f t="shared" si="2"/>
        <v/>
      </c>
      <c r="K38" s="390" t="b">
        <f t="shared" si="3"/>
        <v>0</v>
      </c>
      <c r="L38" s="391">
        <f t="shared" si="4"/>
        <v>1</v>
      </c>
    </row>
    <row r="39" spans="1:12">
      <c r="A39" s="48">
        <v>28</v>
      </c>
      <c r="B39" s="7"/>
      <c r="C39" s="7"/>
      <c r="D39" s="7"/>
      <c r="E39" s="7"/>
      <c r="F39" s="7"/>
      <c r="G39" s="7"/>
      <c r="H39" s="170"/>
      <c r="I39" s="423" t="str">
        <f t="shared" si="1"/>
        <v/>
      </c>
      <c r="J39" s="69" t="str">
        <f t="shared" si="2"/>
        <v/>
      </c>
      <c r="K39" s="390" t="b">
        <f t="shared" si="3"/>
        <v>0</v>
      </c>
      <c r="L39" s="391">
        <f t="shared" si="4"/>
        <v>1</v>
      </c>
    </row>
    <row r="40" spans="1:12">
      <c r="A40" s="48">
        <v>29</v>
      </c>
      <c r="B40" s="7"/>
      <c r="C40" s="7"/>
      <c r="D40" s="7"/>
      <c r="E40" s="7"/>
      <c r="F40" s="7"/>
      <c r="G40" s="7"/>
      <c r="H40" s="170"/>
      <c r="I40" s="423" t="str">
        <f t="shared" si="1"/>
        <v/>
      </c>
      <c r="J40" s="69" t="str">
        <f t="shared" si="2"/>
        <v/>
      </c>
      <c r="K40" s="390" t="b">
        <f t="shared" si="3"/>
        <v>0</v>
      </c>
      <c r="L40" s="391">
        <f t="shared" si="4"/>
        <v>1</v>
      </c>
    </row>
    <row r="41" spans="1:12">
      <c r="A41" s="48">
        <v>30</v>
      </c>
      <c r="B41" s="7"/>
      <c r="C41" s="7"/>
      <c r="D41" s="7"/>
      <c r="E41" s="7"/>
      <c r="F41" s="7"/>
      <c r="G41" s="7"/>
      <c r="H41" s="170"/>
      <c r="I41" s="423" t="str">
        <f t="shared" si="1"/>
        <v/>
      </c>
      <c r="J41" s="69" t="str">
        <f t="shared" si="2"/>
        <v/>
      </c>
      <c r="K41" s="390" t="b">
        <f t="shared" si="3"/>
        <v>0</v>
      </c>
      <c r="L41" s="391">
        <f t="shared" si="4"/>
        <v>1</v>
      </c>
    </row>
    <row r="42" spans="1:12">
      <c r="A42" s="48">
        <v>31</v>
      </c>
      <c r="B42" s="7"/>
      <c r="C42" s="7"/>
      <c r="D42" s="7"/>
      <c r="E42" s="7"/>
      <c r="F42" s="7"/>
      <c r="G42" s="7"/>
      <c r="H42" s="170"/>
      <c r="I42" s="423" t="str">
        <f t="shared" si="1"/>
        <v/>
      </c>
      <c r="J42" s="69" t="str">
        <f t="shared" si="2"/>
        <v/>
      </c>
      <c r="K42" s="390" t="b">
        <f t="shared" si="3"/>
        <v>0</v>
      </c>
      <c r="L42" s="391">
        <f t="shared" si="4"/>
        <v>1</v>
      </c>
    </row>
    <row r="43" spans="1:12">
      <c r="A43" s="48">
        <v>32</v>
      </c>
      <c r="B43" s="7"/>
      <c r="C43" s="7"/>
      <c r="D43" s="7"/>
      <c r="E43" s="7"/>
      <c r="F43" s="7"/>
      <c r="G43" s="7"/>
      <c r="H43" s="170"/>
      <c r="I43" s="423" t="str">
        <f t="shared" si="1"/>
        <v/>
      </c>
      <c r="J43" s="69" t="str">
        <f t="shared" si="2"/>
        <v/>
      </c>
      <c r="K43" s="390" t="b">
        <f t="shared" si="3"/>
        <v>0</v>
      </c>
      <c r="L43" s="391">
        <f t="shared" si="4"/>
        <v>1</v>
      </c>
    </row>
    <row r="44" spans="1:12">
      <c r="A44" s="48">
        <v>33</v>
      </c>
      <c r="B44" s="7"/>
      <c r="C44" s="7"/>
      <c r="D44" s="7"/>
      <c r="E44" s="7"/>
      <c r="F44" s="7"/>
      <c r="G44" s="7"/>
      <c r="H44" s="170"/>
      <c r="I44" s="423" t="str">
        <f t="shared" si="1"/>
        <v/>
      </c>
      <c r="J44" s="69" t="str">
        <f t="shared" ref="J44:J75" si="5">IF(OR($B44="",$C44="",$H44="",$H44&gt;an_final,$K44=FALSE),"",IF($H44&gt;=an_initial,1,""))</f>
        <v/>
      </c>
      <c r="K44" s="390" t="b">
        <f t="shared" si="3"/>
        <v>0</v>
      </c>
      <c r="L44" s="391">
        <f t="shared" ref="L44:L75" si="6">LEN(B44)-LEN(SUBSTITUTE(B44,",",""))+1</f>
        <v>1</v>
      </c>
    </row>
    <row r="45" spans="1:12">
      <c r="A45" s="48">
        <v>34</v>
      </c>
      <c r="B45" s="7"/>
      <c r="C45" s="7"/>
      <c r="D45" s="7"/>
      <c r="E45" s="7"/>
      <c r="F45" s="7"/>
      <c r="G45" s="7"/>
      <c r="H45" s="170"/>
      <c r="I45" s="423" t="str">
        <f t="shared" si="1"/>
        <v/>
      </c>
      <c r="J45" s="69" t="str">
        <f t="shared" si="5"/>
        <v/>
      </c>
      <c r="K45" s="390" t="b">
        <f t="shared" si="3"/>
        <v>0</v>
      </c>
      <c r="L45" s="391">
        <f t="shared" si="6"/>
        <v>1</v>
      </c>
    </row>
    <row r="46" spans="1:12">
      <c r="A46" s="48">
        <v>35</v>
      </c>
      <c r="B46" s="7"/>
      <c r="C46" s="7"/>
      <c r="D46" s="7"/>
      <c r="E46" s="7"/>
      <c r="F46" s="7"/>
      <c r="G46" s="7"/>
      <c r="H46" s="170"/>
      <c r="I46" s="423" t="str">
        <f t="shared" si="1"/>
        <v/>
      </c>
      <c r="J46" s="69" t="str">
        <f t="shared" si="5"/>
        <v/>
      </c>
      <c r="K46" s="390" t="b">
        <f t="shared" si="3"/>
        <v>0</v>
      </c>
      <c r="L46" s="391">
        <f t="shared" si="6"/>
        <v>1</v>
      </c>
    </row>
    <row r="47" spans="1:12">
      <c r="A47" s="48">
        <v>36</v>
      </c>
      <c r="B47" s="7"/>
      <c r="C47" s="7"/>
      <c r="D47" s="7"/>
      <c r="E47" s="7"/>
      <c r="F47" s="7"/>
      <c r="G47" s="7"/>
      <c r="H47" s="170"/>
      <c r="I47" s="423" t="str">
        <f t="shared" si="1"/>
        <v/>
      </c>
      <c r="J47" s="69" t="str">
        <f t="shared" si="5"/>
        <v/>
      </c>
      <c r="K47" s="390" t="b">
        <f t="shared" si="3"/>
        <v>0</v>
      </c>
      <c r="L47" s="391">
        <f t="shared" si="6"/>
        <v>1</v>
      </c>
    </row>
    <row r="48" spans="1:12">
      <c r="A48" s="48">
        <v>37</v>
      </c>
      <c r="B48" s="7"/>
      <c r="C48" s="7"/>
      <c r="D48" s="7"/>
      <c r="E48" s="7"/>
      <c r="F48" s="7"/>
      <c r="G48" s="7"/>
      <c r="H48" s="170"/>
      <c r="I48" s="423" t="str">
        <f t="shared" si="1"/>
        <v/>
      </c>
      <c r="J48" s="69" t="str">
        <f t="shared" si="5"/>
        <v/>
      </c>
      <c r="K48" s="390" t="b">
        <f t="shared" si="3"/>
        <v>0</v>
      </c>
      <c r="L48" s="391">
        <f t="shared" si="6"/>
        <v>1</v>
      </c>
    </row>
    <row r="49" spans="1:12">
      <c r="A49" s="48">
        <v>38</v>
      </c>
      <c r="B49" s="7"/>
      <c r="C49" s="7"/>
      <c r="D49" s="7"/>
      <c r="E49" s="7"/>
      <c r="F49" s="7"/>
      <c r="G49" s="7"/>
      <c r="H49" s="170"/>
      <c r="I49" s="423" t="str">
        <f t="shared" si="1"/>
        <v/>
      </c>
      <c r="J49" s="69" t="str">
        <f t="shared" si="5"/>
        <v/>
      </c>
      <c r="K49" s="390" t="b">
        <f t="shared" si="3"/>
        <v>0</v>
      </c>
      <c r="L49" s="391">
        <f t="shared" si="6"/>
        <v>1</v>
      </c>
    </row>
    <row r="50" spans="1:12">
      <c r="A50" s="48">
        <v>39</v>
      </c>
      <c r="B50" s="7"/>
      <c r="C50" s="7"/>
      <c r="D50" s="7"/>
      <c r="E50" s="7"/>
      <c r="F50" s="7"/>
      <c r="G50" s="7"/>
      <c r="H50" s="170"/>
      <c r="I50" s="423" t="str">
        <f t="shared" si="1"/>
        <v/>
      </c>
      <c r="J50" s="69" t="str">
        <f t="shared" si="5"/>
        <v/>
      </c>
      <c r="K50" s="390" t="b">
        <f t="shared" si="3"/>
        <v>0</v>
      </c>
      <c r="L50" s="391">
        <f t="shared" si="6"/>
        <v>1</v>
      </c>
    </row>
    <row r="51" spans="1:12">
      <c r="A51" s="48">
        <v>40</v>
      </c>
      <c r="B51" s="7"/>
      <c r="C51" s="7"/>
      <c r="D51" s="7"/>
      <c r="E51" s="7"/>
      <c r="F51" s="7"/>
      <c r="G51" s="7"/>
      <c r="H51" s="170"/>
      <c r="I51" s="423" t="str">
        <f t="shared" si="1"/>
        <v/>
      </c>
      <c r="J51" s="69" t="str">
        <f t="shared" si="5"/>
        <v/>
      </c>
      <c r="K51" s="390" t="b">
        <f t="shared" si="3"/>
        <v>0</v>
      </c>
      <c r="L51" s="391">
        <f t="shared" si="6"/>
        <v>1</v>
      </c>
    </row>
    <row r="52" spans="1:12">
      <c r="A52" s="48">
        <v>41</v>
      </c>
      <c r="B52" s="7"/>
      <c r="C52" s="7"/>
      <c r="D52" s="7"/>
      <c r="E52" s="7"/>
      <c r="F52" s="7"/>
      <c r="G52" s="7"/>
      <c r="H52" s="170"/>
      <c r="I52" s="423" t="str">
        <f t="shared" si="1"/>
        <v/>
      </c>
      <c r="J52" s="69" t="str">
        <f t="shared" si="5"/>
        <v/>
      </c>
      <c r="K52" s="390" t="b">
        <f t="shared" si="3"/>
        <v>0</v>
      </c>
      <c r="L52" s="391">
        <f t="shared" si="6"/>
        <v>1</v>
      </c>
    </row>
    <row r="53" spans="1:12">
      <c r="A53" s="48">
        <v>42</v>
      </c>
      <c r="B53" s="7"/>
      <c r="C53" s="7"/>
      <c r="D53" s="7"/>
      <c r="E53" s="7"/>
      <c r="F53" s="7"/>
      <c r="G53" s="7"/>
      <c r="H53" s="170"/>
      <c r="I53" s="423" t="str">
        <f t="shared" si="1"/>
        <v/>
      </c>
      <c r="J53" s="69" t="str">
        <f t="shared" si="5"/>
        <v/>
      </c>
      <c r="K53" s="390" t="b">
        <f t="shared" si="3"/>
        <v>0</v>
      </c>
      <c r="L53" s="391">
        <f t="shared" si="6"/>
        <v>1</v>
      </c>
    </row>
    <row r="54" spans="1:12">
      <c r="A54" s="48">
        <v>43</v>
      </c>
      <c r="B54" s="7"/>
      <c r="C54" s="7"/>
      <c r="D54" s="7"/>
      <c r="E54" s="7"/>
      <c r="F54" s="7"/>
      <c r="G54" s="7"/>
      <c r="H54" s="170"/>
      <c r="I54" s="423" t="str">
        <f t="shared" si="1"/>
        <v/>
      </c>
      <c r="J54" s="69" t="str">
        <f t="shared" si="5"/>
        <v/>
      </c>
      <c r="K54" s="390" t="b">
        <f t="shared" si="3"/>
        <v>0</v>
      </c>
      <c r="L54" s="391">
        <f t="shared" si="6"/>
        <v>1</v>
      </c>
    </row>
    <row r="55" spans="1:12">
      <c r="A55" s="48">
        <v>44</v>
      </c>
      <c r="B55" s="7"/>
      <c r="C55" s="7"/>
      <c r="D55" s="7"/>
      <c r="E55" s="7"/>
      <c r="F55" s="7"/>
      <c r="G55" s="7"/>
      <c r="H55" s="170"/>
      <c r="I55" s="423" t="str">
        <f t="shared" si="1"/>
        <v/>
      </c>
      <c r="J55" s="69" t="str">
        <f t="shared" si="5"/>
        <v/>
      </c>
      <c r="K55" s="390" t="b">
        <f t="shared" si="3"/>
        <v>0</v>
      </c>
      <c r="L55" s="391">
        <f t="shared" si="6"/>
        <v>1</v>
      </c>
    </row>
    <row r="56" spans="1:12">
      <c r="A56" s="48">
        <v>45</v>
      </c>
      <c r="B56" s="7"/>
      <c r="C56" s="7"/>
      <c r="D56" s="7"/>
      <c r="E56" s="7"/>
      <c r="F56" s="7"/>
      <c r="G56" s="7"/>
      <c r="H56" s="170"/>
      <c r="I56" s="423" t="str">
        <f t="shared" si="1"/>
        <v/>
      </c>
      <c r="J56" s="69" t="str">
        <f t="shared" si="5"/>
        <v/>
      </c>
      <c r="K56" s="390" t="b">
        <f t="shared" si="3"/>
        <v>0</v>
      </c>
      <c r="L56" s="391">
        <f t="shared" si="6"/>
        <v>1</v>
      </c>
    </row>
    <row r="57" spans="1:12">
      <c r="A57" s="48">
        <v>46</v>
      </c>
      <c r="B57" s="7"/>
      <c r="C57" s="7"/>
      <c r="D57" s="7"/>
      <c r="E57" s="7"/>
      <c r="F57" s="7"/>
      <c r="G57" s="7"/>
      <c r="H57" s="170"/>
      <c r="I57" s="423" t="str">
        <f t="shared" si="1"/>
        <v/>
      </c>
      <c r="J57" s="69" t="str">
        <f t="shared" si="5"/>
        <v/>
      </c>
      <c r="K57" s="390" t="b">
        <f t="shared" si="3"/>
        <v>0</v>
      </c>
      <c r="L57" s="391">
        <f t="shared" si="6"/>
        <v>1</v>
      </c>
    </row>
    <row r="58" spans="1:12">
      <c r="A58" s="48">
        <v>47</v>
      </c>
      <c r="B58" s="7"/>
      <c r="C58" s="7"/>
      <c r="D58" s="7"/>
      <c r="E58" s="7"/>
      <c r="F58" s="7"/>
      <c r="G58" s="7"/>
      <c r="H58" s="170"/>
      <c r="I58" s="423" t="str">
        <f t="shared" si="1"/>
        <v/>
      </c>
      <c r="J58" s="69" t="str">
        <f t="shared" si="5"/>
        <v/>
      </c>
      <c r="K58" s="390" t="b">
        <f t="shared" si="3"/>
        <v>0</v>
      </c>
      <c r="L58" s="391">
        <f t="shared" si="6"/>
        <v>1</v>
      </c>
    </row>
    <row r="59" spans="1:12">
      <c r="A59" s="48">
        <v>48</v>
      </c>
      <c r="B59" s="7"/>
      <c r="C59" s="7"/>
      <c r="D59" s="7"/>
      <c r="E59" s="7"/>
      <c r="F59" s="7"/>
      <c r="G59" s="7"/>
      <c r="H59" s="170"/>
      <c r="I59" s="423" t="str">
        <f t="shared" si="1"/>
        <v/>
      </c>
      <c r="J59" s="69" t="str">
        <f t="shared" si="5"/>
        <v/>
      </c>
      <c r="K59" s="390" t="b">
        <f t="shared" si="3"/>
        <v>0</v>
      </c>
      <c r="L59" s="391">
        <f t="shared" si="6"/>
        <v>1</v>
      </c>
    </row>
    <row r="60" spans="1:12">
      <c r="A60" s="48">
        <v>49</v>
      </c>
      <c r="B60" s="7"/>
      <c r="C60" s="7"/>
      <c r="D60" s="7"/>
      <c r="E60" s="7"/>
      <c r="F60" s="7"/>
      <c r="G60" s="7"/>
      <c r="H60" s="170"/>
      <c r="I60" s="423" t="str">
        <f t="shared" si="1"/>
        <v/>
      </c>
      <c r="J60" s="69" t="str">
        <f t="shared" si="5"/>
        <v/>
      </c>
      <c r="K60" s="390" t="b">
        <f t="shared" si="3"/>
        <v>0</v>
      </c>
      <c r="L60" s="391">
        <f t="shared" si="6"/>
        <v>1</v>
      </c>
    </row>
    <row r="61" spans="1:12">
      <c r="A61" s="48">
        <v>50</v>
      </c>
      <c r="B61" s="7"/>
      <c r="C61" s="7"/>
      <c r="D61" s="7"/>
      <c r="E61" s="7"/>
      <c r="F61" s="7"/>
      <c r="G61" s="7"/>
      <c r="H61" s="170"/>
      <c r="I61" s="423" t="str">
        <f t="shared" si="1"/>
        <v/>
      </c>
      <c r="J61" s="69" t="str">
        <f t="shared" si="5"/>
        <v/>
      </c>
      <c r="K61" s="390" t="b">
        <f t="shared" si="3"/>
        <v>0</v>
      </c>
      <c r="L61" s="391">
        <f t="shared" si="6"/>
        <v>1</v>
      </c>
    </row>
    <row r="62" spans="1:12">
      <c r="A62" s="48">
        <v>51</v>
      </c>
      <c r="B62" s="7"/>
      <c r="C62" s="7"/>
      <c r="D62" s="7"/>
      <c r="E62" s="7"/>
      <c r="F62" s="7"/>
      <c r="G62" s="7"/>
      <c r="H62" s="170"/>
      <c r="I62" s="423" t="str">
        <f t="shared" si="1"/>
        <v/>
      </c>
      <c r="J62" s="69" t="str">
        <f t="shared" si="5"/>
        <v/>
      </c>
      <c r="K62" s="390" t="b">
        <f t="shared" si="3"/>
        <v>0</v>
      </c>
      <c r="L62" s="391">
        <f t="shared" si="6"/>
        <v>1</v>
      </c>
    </row>
    <row r="63" spans="1:12">
      <c r="A63" s="48">
        <v>52</v>
      </c>
      <c r="B63" s="7"/>
      <c r="C63" s="7"/>
      <c r="D63" s="7"/>
      <c r="E63" s="7"/>
      <c r="F63" s="7"/>
      <c r="G63" s="7"/>
      <c r="H63" s="170"/>
      <c r="I63" s="423" t="str">
        <f t="shared" si="1"/>
        <v/>
      </c>
      <c r="J63" s="69" t="str">
        <f t="shared" si="5"/>
        <v/>
      </c>
      <c r="K63" s="390" t="b">
        <f t="shared" si="3"/>
        <v>0</v>
      </c>
      <c r="L63" s="391">
        <f t="shared" si="6"/>
        <v>1</v>
      </c>
    </row>
    <row r="64" spans="1:12">
      <c r="A64" s="48">
        <v>53</v>
      </c>
      <c r="B64" s="7"/>
      <c r="C64" s="7"/>
      <c r="D64" s="7"/>
      <c r="E64" s="7"/>
      <c r="F64" s="7"/>
      <c r="G64" s="7"/>
      <c r="H64" s="170"/>
      <c r="I64" s="423" t="str">
        <f t="shared" si="1"/>
        <v/>
      </c>
      <c r="J64" s="69" t="str">
        <f t="shared" si="5"/>
        <v/>
      </c>
      <c r="K64" s="390" t="b">
        <f t="shared" si="3"/>
        <v>0</v>
      </c>
      <c r="L64" s="391">
        <f t="shared" si="6"/>
        <v>1</v>
      </c>
    </row>
    <row r="65" spans="1:12">
      <c r="A65" s="48">
        <v>54</v>
      </c>
      <c r="B65" s="7"/>
      <c r="C65" s="7"/>
      <c r="D65" s="7"/>
      <c r="E65" s="7"/>
      <c r="F65" s="7"/>
      <c r="G65" s="7"/>
      <c r="H65" s="170"/>
      <c r="I65" s="423" t="str">
        <f t="shared" si="1"/>
        <v/>
      </c>
      <c r="J65" s="69" t="str">
        <f t="shared" si="5"/>
        <v/>
      </c>
      <c r="K65" s="390" t="b">
        <f t="shared" si="3"/>
        <v>0</v>
      </c>
      <c r="L65" s="391">
        <f t="shared" si="6"/>
        <v>1</v>
      </c>
    </row>
    <row r="66" spans="1:12">
      <c r="A66" s="48">
        <v>55</v>
      </c>
      <c r="B66" s="7"/>
      <c r="C66" s="7"/>
      <c r="D66" s="7"/>
      <c r="E66" s="7"/>
      <c r="F66" s="7"/>
      <c r="G66" s="7"/>
      <c r="H66" s="170"/>
      <c r="I66" s="423" t="str">
        <f t="shared" si="1"/>
        <v/>
      </c>
      <c r="J66" s="69" t="str">
        <f t="shared" si="5"/>
        <v/>
      </c>
      <c r="K66" s="390" t="b">
        <f t="shared" si="3"/>
        <v>0</v>
      </c>
      <c r="L66" s="391">
        <f t="shared" si="6"/>
        <v>1</v>
      </c>
    </row>
    <row r="67" spans="1:12">
      <c r="A67" s="48">
        <v>56</v>
      </c>
      <c r="B67" s="7"/>
      <c r="C67" s="7"/>
      <c r="D67" s="7"/>
      <c r="E67" s="7"/>
      <c r="F67" s="7"/>
      <c r="G67" s="7"/>
      <c r="H67" s="170"/>
      <c r="I67" s="423" t="str">
        <f t="shared" si="1"/>
        <v/>
      </c>
      <c r="J67" s="69" t="str">
        <f t="shared" si="5"/>
        <v/>
      </c>
      <c r="K67" s="390" t="b">
        <f t="shared" si="3"/>
        <v>0</v>
      </c>
      <c r="L67" s="391">
        <f t="shared" si="6"/>
        <v>1</v>
      </c>
    </row>
    <row r="68" spans="1:12">
      <c r="A68" s="48">
        <v>57</v>
      </c>
      <c r="B68" s="7"/>
      <c r="C68" s="7"/>
      <c r="D68" s="7"/>
      <c r="E68" s="7"/>
      <c r="F68" s="7"/>
      <c r="G68" s="7"/>
      <c r="H68" s="170"/>
      <c r="I68" s="423" t="str">
        <f t="shared" si="1"/>
        <v/>
      </c>
      <c r="J68" s="69" t="str">
        <f t="shared" si="5"/>
        <v/>
      </c>
      <c r="K68" s="390" t="b">
        <f t="shared" si="3"/>
        <v>0</v>
      </c>
      <c r="L68" s="391">
        <f t="shared" si="6"/>
        <v>1</v>
      </c>
    </row>
    <row r="69" spans="1:12">
      <c r="A69" s="48">
        <v>58</v>
      </c>
      <c r="B69" s="7"/>
      <c r="C69" s="7"/>
      <c r="D69" s="7"/>
      <c r="E69" s="7"/>
      <c r="F69" s="7"/>
      <c r="G69" s="7"/>
      <c r="H69" s="170"/>
      <c r="I69" s="423" t="str">
        <f t="shared" si="1"/>
        <v/>
      </c>
      <c r="J69" s="69" t="str">
        <f t="shared" si="5"/>
        <v/>
      </c>
      <c r="K69" s="390" t="b">
        <f t="shared" si="3"/>
        <v>0</v>
      </c>
      <c r="L69" s="391">
        <f t="shared" si="6"/>
        <v>1</v>
      </c>
    </row>
    <row r="70" spans="1:12">
      <c r="A70" s="48">
        <v>59</v>
      </c>
      <c r="B70" s="7"/>
      <c r="C70" s="7"/>
      <c r="D70" s="7"/>
      <c r="E70" s="7"/>
      <c r="F70" s="7"/>
      <c r="G70" s="7"/>
      <c r="H70" s="170"/>
      <c r="I70" s="423" t="str">
        <f t="shared" si="1"/>
        <v/>
      </c>
      <c r="J70" s="69" t="str">
        <f t="shared" si="5"/>
        <v/>
      </c>
      <c r="K70" s="390" t="b">
        <f t="shared" si="3"/>
        <v>0</v>
      </c>
      <c r="L70" s="391">
        <f t="shared" si="6"/>
        <v>1</v>
      </c>
    </row>
    <row r="71" spans="1:12">
      <c r="A71" s="48">
        <v>60</v>
      </c>
      <c r="B71" s="7"/>
      <c r="C71" s="7"/>
      <c r="D71" s="7"/>
      <c r="E71" s="7"/>
      <c r="F71" s="7"/>
      <c r="G71" s="7"/>
      <c r="H71" s="170"/>
      <c r="I71" s="423" t="str">
        <f t="shared" si="1"/>
        <v/>
      </c>
      <c r="J71" s="69" t="str">
        <f t="shared" si="5"/>
        <v/>
      </c>
      <c r="K71" s="390" t="b">
        <f t="shared" si="3"/>
        <v>0</v>
      </c>
      <c r="L71" s="391">
        <f t="shared" si="6"/>
        <v>1</v>
      </c>
    </row>
    <row r="72" spans="1:12">
      <c r="A72" s="48">
        <v>61</v>
      </c>
      <c r="B72" s="7"/>
      <c r="C72" s="7"/>
      <c r="D72" s="7"/>
      <c r="E72" s="7"/>
      <c r="F72" s="7"/>
      <c r="G72" s="7"/>
      <c r="H72" s="170"/>
      <c r="I72" s="423" t="str">
        <f t="shared" si="1"/>
        <v/>
      </c>
      <c r="J72" s="69" t="str">
        <f t="shared" si="5"/>
        <v/>
      </c>
      <c r="K72" s="390" t="b">
        <f t="shared" si="3"/>
        <v>0</v>
      </c>
      <c r="L72" s="391">
        <f t="shared" si="6"/>
        <v>1</v>
      </c>
    </row>
    <row r="73" spans="1:12">
      <c r="A73" s="48">
        <v>62</v>
      </c>
      <c r="B73" s="7"/>
      <c r="C73" s="7"/>
      <c r="D73" s="7"/>
      <c r="E73" s="7"/>
      <c r="F73" s="7"/>
      <c r="G73" s="7"/>
      <c r="H73" s="170"/>
      <c r="I73" s="423" t="str">
        <f t="shared" si="1"/>
        <v/>
      </c>
      <c r="J73" s="69" t="str">
        <f t="shared" si="5"/>
        <v/>
      </c>
      <c r="K73" s="390" t="b">
        <f t="shared" si="3"/>
        <v>0</v>
      </c>
      <c r="L73" s="391">
        <f t="shared" si="6"/>
        <v>1</v>
      </c>
    </row>
    <row r="74" spans="1:12">
      <c r="A74" s="48">
        <v>63</v>
      </c>
      <c r="B74" s="7"/>
      <c r="C74" s="7"/>
      <c r="D74" s="7"/>
      <c r="E74" s="7"/>
      <c r="F74" s="7"/>
      <c r="G74" s="7"/>
      <c r="H74" s="170"/>
      <c r="I74" s="423" t="str">
        <f t="shared" si="1"/>
        <v/>
      </c>
      <c r="J74" s="69" t="str">
        <f t="shared" si="5"/>
        <v/>
      </c>
      <c r="K74" s="390" t="b">
        <f t="shared" si="3"/>
        <v>0</v>
      </c>
      <c r="L74" s="391">
        <f t="shared" si="6"/>
        <v>1</v>
      </c>
    </row>
    <row r="75" spans="1:12">
      <c r="A75" s="48">
        <v>64</v>
      </c>
      <c r="B75" s="7"/>
      <c r="C75" s="7"/>
      <c r="D75" s="7"/>
      <c r="E75" s="7"/>
      <c r="F75" s="7"/>
      <c r="G75" s="7"/>
      <c r="H75" s="170"/>
      <c r="I75" s="423" t="str">
        <f t="shared" si="1"/>
        <v/>
      </c>
      <c r="J75" s="69" t="str">
        <f t="shared" si="5"/>
        <v/>
      </c>
      <c r="K75" s="390" t="b">
        <f t="shared" si="3"/>
        <v>0</v>
      </c>
      <c r="L75" s="391">
        <f t="shared" si="6"/>
        <v>1</v>
      </c>
    </row>
    <row r="76" spans="1:12">
      <c r="A76" s="48">
        <v>65</v>
      </c>
      <c r="B76" s="7"/>
      <c r="C76" s="7"/>
      <c r="D76" s="7"/>
      <c r="E76" s="7"/>
      <c r="F76" s="7"/>
      <c r="G76" s="7"/>
      <c r="H76" s="170"/>
      <c r="I76" s="423" t="str">
        <f t="shared" ref="I76:I139" si="7">IF(OR($B76="",$C76="",$H76&lt;an_initial,$H76&gt;an_final,$K76=FALSE),"",J76*(IF(D76="X",100,0) + IF(E76="X",50,0) + IF(F76="X",200,0) + IF(G76="X",150,0) ))</f>
        <v/>
      </c>
      <c r="J76" s="69" t="str">
        <f t="shared" ref="J76:J110" si="8">IF(OR($B76="",$C76="",$H76="",$H76&gt;an_final,$K76=FALSE),"",IF($H76&gt;=an_initial,1,""))</f>
        <v/>
      </c>
      <c r="K76" s="390" t="b">
        <f t="shared" ref="K76:K110" si="9">IF(nume_candidat="",FALSE,ISNUMBER(SEARCH(nume_candidat,$B76)))</f>
        <v>0</v>
      </c>
      <c r="L76" s="391">
        <f t="shared" ref="L76:L110" si="10">LEN(B76)-LEN(SUBSTITUTE(B76,",",""))+1</f>
        <v>1</v>
      </c>
    </row>
    <row r="77" spans="1:12">
      <c r="A77" s="48">
        <v>66</v>
      </c>
      <c r="B77" s="7"/>
      <c r="C77" s="7"/>
      <c r="D77" s="7"/>
      <c r="E77" s="7"/>
      <c r="F77" s="7"/>
      <c r="G77" s="7"/>
      <c r="H77" s="170"/>
      <c r="I77" s="423" t="str">
        <f t="shared" si="7"/>
        <v/>
      </c>
      <c r="J77" s="69" t="str">
        <f t="shared" si="8"/>
        <v/>
      </c>
      <c r="K77" s="390" t="b">
        <f t="shared" si="9"/>
        <v>0</v>
      </c>
      <c r="L77" s="391">
        <f t="shared" si="10"/>
        <v>1</v>
      </c>
    </row>
    <row r="78" spans="1:12">
      <c r="A78" s="48">
        <v>67</v>
      </c>
      <c r="B78" s="7"/>
      <c r="C78" s="7"/>
      <c r="D78" s="7"/>
      <c r="E78" s="7"/>
      <c r="F78" s="7"/>
      <c r="G78" s="7"/>
      <c r="H78" s="170"/>
      <c r="I78" s="423" t="str">
        <f t="shared" si="7"/>
        <v/>
      </c>
      <c r="J78" s="69" t="str">
        <f t="shared" si="8"/>
        <v/>
      </c>
      <c r="K78" s="390" t="b">
        <f t="shared" si="9"/>
        <v>0</v>
      </c>
      <c r="L78" s="391">
        <f t="shared" si="10"/>
        <v>1</v>
      </c>
    </row>
    <row r="79" spans="1:12">
      <c r="A79" s="48">
        <v>68</v>
      </c>
      <c r="B79" s="7"/>
      <c r="C79" s="7"/>
      <c r="D79" s="7"/>
      <c r="E79" s="7"/>
      <c r="F79" s="7"/>
      <c r="G79" s="7"/>
      <c r="H79" s="170"/>
      <c r="I79" s="423" t="str">
        <f t="shared" si="7"/>
        <v/>
      </c>
      <c r="J79" s="69" t="str">
        <f t="shared" si="8"/>
        <v/>
      </c>
      <c r="K79" s="390" t="b">
        <f t="shared" si="9"/>
        <v>0</v>
      </c>
      <c r="L79" s="391">
        <f t="shared" si="10"/>
        <v>1</v>
      </c>
    </row>
    <row r="80" spans="1:12">
      <c r="A80" s="48">
        <v>69</v>
      </c>
      <c r="B80" s="7"/>
      <c r="C80" s="7"/>
      <c r="D80" s="7"/>
      <c r="E80" s="7"/>
      <c r="F80" s="7"/>
      <c r="G80" s="7"/>
      <c r="H80" s="170"/>
      <c r="I80" s="423" t="str">
        <f t="shared" si="7"/>
        <v/>
      </c>
      <c r="J80" s="69" t="str">
        <f t="shared" si="8"/>
        <v/>
      </c>
      <c r="K80" s="390" t="b">
        <f t="shared" si="9"/>
        <v>0</v>
      </c>
      <c r="L80" s="391">
        <f t="shared" si="10"/>
        <v>1</v>
      </c>
    </row>
    <row r="81" spans="1:12">
      <c r="A81" s="48">
        <v>70</v>
      </c>
      <c r="B81" s="7"/>
      <c r="C81" s="7"/>
      <c r="D81" s="7"/>
      <c r="E81" s="7"/>
      <c r="F81" s="7"/>
      <c r="G81" s="7"/>
      <c r="H81" s="170"/>
      <c r="I81" s="423" t="str">
        <f t="shared" si="7"/>
        <v/>
      </c>
      <c r="J81" s="69" t="str">
        <f t="shared" si="8"/>
        <v/>
      </c>
      <c r="K81" s="390" t="b">
        <f t="shared" si="9"/>
        <v>0</v>
      </c>
      <c r="L81" s="391">
        <f t="shared" si="10"/>
        <v>1</v>
      </c>
    </row>
    <row r="82" spans="1:12">
      <c r="A82" s="48">
        <v>71</v>
      </c>
      <c r="B82" s="7"/>
      <c r="C82" s="7"/>
      <c r="D82" s="7"/>
      <c r="E82" s="7"/>
      <c r="F82" s="7"/>
      <c r="G82" s="7"/>
      <c r="H82" s="170"/>
      <c r="I82" s="423" t="str">
        <f t="shared" si="7"/>
        <v/>
      </c>
      <c r="J82" s="69" t="str">
        <f t="shared" si="8"/>
        <v/>
      </c>
      <c r="K82" s="390" t="b">
        <f t="shared" si="9"/>
        <v>0</v>
      </c>
      <c r="L82" s="391">
        <f t="shared" si="10"/>
        <v>1</v>
      </c>
    </row>
    <row r="83" spans="1:12">
      <c r="A83" s="48">
        <v>72</v>
      </c>
      <c r="B83" s="7"/>
      <c r="C83" s="7"/>
      <c r="D83" s="7"/>
      <c r="E83" s="7"/>
      <c r="F83" s="7"/>
      <c r="G83" s="7"/>
      <c r="H83" s="170"/>
      <c r="I83" s="423" t="str">
        <f t="shared" si="7"/>
        <v/>
      </c>
      <c r="J83" s="69" t="str">
        <f t="shared" si="8"/>
        <v/>
      </c>
      <c r="K83" s="390" t="b">
        <f t="shared" si="9"/>
        <v>0</v>
      </c>
      <c r="L83" s="391">
        <f t="shared" si="10"/>
        <v>1</v>
      </c>
    </row>
    <row r="84" spans="1:12">
      <c r="A84" s="48">
        <v>73</v>
      </c>
      <c r="B84" s="7"/>
      <c r="C84" s="7"/>
      <c r="D84" s="7"/>
      <c r="E84" s="7"/>
      <c r="F84" s="7"/>
      <c r="G84" s="7"/>
      <c r="H84" s="170"/>
      <c r="I84" s="423" t="str">
        <f t="shared" si="7"/>
        <v/>
      </c>
      <c r="J84" s="69" t="str">
        <f t="shared" si="8"/>
        <v/>
      </c>
      <c r="K84" s="390" t="b">
        <f t="shared" si="9"/>
        <v>0</v>
      </c>
      <c r="L84" s="391">
        <f t="shared" si="10"/>
        <v>1</v>
      </c>
    </row>
    <row r="85" spans="1:12">
      <c r="A85" s="48">
        <v>74</v>
      </c>
      <c r="B85" s="7"/>
      <c r="C85" s="7"/>
      <c r="D85" s="7"/>
      <c r="E85" s="7"/>
      <c r="F85" s="7"/>
      <c r="G85" s="7"/>
      <c r="H85" s="170"/>
      <c r="I85" s="423" t="str">
        <f t="shared" si="7"/>
        <v/>
      </c>
      <c r="J85" s="69" t="str">
        <f t="shared" si="8"/>
        <v/>
      </c>
      <c r="K85" s="390" t="b">
        <f t="shared" si="9"/>
        <v>0</v>
      </c>
      <c r="L85" s="391">
        <f t="shared" si="10"/>
        <v>1</v>
      </c>
    </row>
    <row r="86" spans="1:12">
      <c r="A86" s="48">
        <v>75</v>
      </c>
      <c r="B86" s="7"/>
      <c r="C86" s="7"/>
      <c r="D86" s="7"/>
      <c r="E86" s="7"/>
      <c r="F86" s="7"/>
      <c r="G86" s="7"/>
      <c r="H86" s="170"/>
      <c r="I86" s="423" t="str">
        <f t="shared" si="7"/>
        <v/>
      </c>
      <c r="J86" s="69" t="str">
        <f t="shared" si="8"/>
        <v/>
      </c>
      <c r="K86" s="390" t="b">
        <f t="shared" si="9"/>
        <v>0</v>
      </c>
      <c r="L86" s="391">
        <f t="shared" si="10"/>
        <v>1</v>
      </c>
    </row>
    <row r="87" spans="1:12">
      <c r="A87" s="48">
        <v>76</v>
      </c>
      <c r="B87" s="7"/>
      <c r="C87" s="7"/>
      <c r="D87" s="7"/>
      <c r="E87" s="7"/>
      <c r="F87" s="7"/>
      <c r="G87" s="7"/>
      <c r="H87" s="170"/>
      <c r="I87" s="423" t="str">
        <f t="shared" si="7"/>
        <v/>
      </c>
      <c r="J87" s="69" t="str">
        <f t="shared" si="8"/>
        <v/>
      </c>
      <c r="K87" s="390" t="b">
        <f t="shared" si="9"/>
        <v>0</v>
      </c>
      <c r="L87" s="391">
        <f t="shared" si="10"/>
        <v>1</v>
      </c>
    </row>
    <row r="88" spans="1:12">
      <c r="A88" s="48">
        <v>77</v>
      </c>
      <c r="B88" s="7"/>
      <c r="C88" s="7"/>
      <c r="D88" s="7"/>
      <c r="E88" s="7"/>
      <c r="F88" s="7"/>
      <c r="G88" s="7"/>
      <c r="H88" s="170"/>
      <c r="I88" s="423" t="str">
        <f t="shared" si="7"/>
        <v/>
      </c>
      <c r="J88" s="69" t="str">
        <f t="shared" si="8"/>
        <v/>
      </c>
      <c r="K88" s="390" t="b">
        <f t="shared" si="9"/>
        <v>0</v>
      </c>
      <c r="L88" s="391">
        <f t="shared" si="10"/>
        <v>1</v>
      </c>
    </row>
    <row r="89" spans="1:12">
      <c r="A89" s="48">
        <v>78</v>
      </c>
      <c r="B89" s="7"/>
      <c r="C89" s="7"/>
      <c r="D89" s="7"/>
      <c r="E89" s="7"/>
      <c r="F89" s="7"/>
      <c r="G89" s="7"/>
      <c r="H89" s="170"/>
      <c r="I89" s="423" t="str">
        <f t="shared" si="7"/>
        <v/>
      </c>
      <c r="J89" s="69" t="str">
        <f t="shared" si="8"/>
        <v/>
      </c>
      <c r="K89" s="390" t="b">
        <f t="shared" si="9"/>
        <v>0</v>
      </c>
      <c r="L89" s="391">
        <f t="shared" si="10"/>
        <v>1</v>
      </c>
    </row>
    <row r="90" spans="1:12">
      <c r="A90" s="48">
        <v>79</v>
      </c>
      <c r="B90" s="7"/>
      <c r="C90" s="7"/>
      <c r="D90" s="7"/>
      <c r="E90" s="7"/>
      <c r="F90" s="7"/>
      <c r="G90" s="7"/>
      <c r="H90" s="170"/>
      <c r="I90" s="423" t="str">
        <f t="shared" si="7"/>
        <v/>
      </c>
      <c r="J90" s="69" t="str">
        <f t="shared" si="8"/>
        <v/>
      </c>
      <c r="K90" s="390" t="b">
        <f t="shared" si="9"/>
        <v>0</v>
      </c>
      <c r="L90" s="391">
        <f t="shared" si="10"/>
        <v>1</v>
      </c>
    </row>
    <row r="91" spans="1:12">
      <c r="A91" s="48">
        <v>80</v>
      </c>
      <c r="B91" s="7"/>
      <c r="C91" s="7"/>
      <c r="D91" s="7"/>
      <c r="E91" s="7"/>
      <c r="F91" s="7"/>
      <c r="G91" s="7"/>
      <c r="H91" s="170"/>
      <c r="I91" s="423" t="str">
        <f t="shared" si="7"/>
        <v/>
      </c>
      <c r="J91" s="69" t="str">
        <f t="shared" si="8"/>
        <v/>
      </c>
      <c r="K91" s="390" t="b">
        <f t="shared" si="9"/>
        <v>0</v>
      </c>
      <c r="L91" s="391">
        <f t="shared" si="10"/>
        <v>1</v>
      </c>
    </row>
    <row r="92" spans="1:12">
      <c r="A92" s="48">
        <v>81</v>
      </c>
      <c r="B92" s="7"/>
      <c r="C92" s="7"/>
      <c r="D92" s="7"/>
      <c r="E92" s="7"/>
      <c r="F92" s="7"/>
      <c r="G92" s="7"/>
      <c r="H92" s="170"/>
      <c r="I92" s="423" t="str">
        <f t="shared" si="7"/>
        <v/>
      </c>
      <c r="J92" s="69" t="str">
        <f t="shared" si="8"/>
        <v/>
      </c>
      <c r="K92" s="390" t="b">
        <f t="shared" si="9"/>
        <v>0</v>
      </c>
      <c r="L92" s="391">
        <f t="shared" si="10"/>
        <v>1</v>
      </c>
    </row>
    <row r="93" spans="1:12">
      <c r="A93" s="48">
        <v>82</v>
      </c>
      <c r="B93" s="7"/>
      <c r="C93" s="7"/>
      <c r="D93" s="7"/>
      <c r="E93" s="7"/>
      <c r="F93" s="7"/>
      <c r="G93" s="7"/>
      <c r="H93" s="170"/>
      <c r="I93" s="423" t="str">
        <f t="shared" si="7"/>
        <v/>
      </c>
      <c r="J93" s="69" t="str">
        <f t="shared" si="8"/>
        <v/>
      </c>
      <c r="K93" s="390" t="b">
        <f t="shared" si="9"/>
        <v>0</v>
      </c>
      <c r="L93" s="391">
        <f t="shared" si="10"/>
        <v>1</v>
      </c>
    </row>
    <row r="94" spans="1:12">
      <c r="A94" s="48">
        <v>83</v>
      </c>
      <c r="B94" s="7"/>
      <c r="C94" s="7"/>
      <c r="D94" s="7"/>
      <c r="E94" s="7"/>
      <c r="F94" s="7"/>
      <c r="G94" s="7"/>
      <c r="H94" s="170"/>
      <c r="I94" s="423" t="str">
        <f t="shared" si="7"/>
        <v/>
      </c>
      <c r="J94" s="69" t="str">
        <f t="shared" si="8"/>
        <v/>
      </c>
      <c r="K94" s="390" t="b">
        <f t="shared" si="9"/>
        <v>0</v>
      </c>
      <c r="L94" s="391">
        <f t="shared" si="10"/>
        <v>1</v>
      </c>
    </row>
    <row r="95" spans="1:12">
      <c r="A95" s="48">
        <v>84</v>
      </c>
      <c r="B95" s="7"/>
      <c r="C95" s="7"/>
      <c r="D95" s="7"/>
      <c r="E95" s="7"/>
      <c r="F95" s="7"/>
      <c r="G95" s="7"/>
      <c r="H95" s="170"/>
      <c r="I95" s="423" t="str">
        <f t="shared" si="7"/>
        <v/>
      </c>
      <c r="J95" s="69" t="str">
        <f t="shared" si="8"/>
        <v/>
      </c>
      <c r="K95" s="390" t="b">
        <f t="shared" si="9"/>
        <v>0</v>
      </c>
      <c r="L95" s="391">
        <f t="shared" si="10"/>
        <v>1</v>
      </c>
    </row>
    <row r="96" spans="1:12">
      <c r="A96" s="48">
        <v>85</v>
      </c>
      <c r="B96" s="7"/>
      <c r="C96" s="7"/>
      <c r="D96" s="7"/>
      <c r="E96" s="7"/>
      <c r="F96" s="7"/>
      <c r="G96" s="7"/>
      <c r="H96" s="170"/>
      <c r="I96" s="423" t="str">
        <f t="shared" si="7"/>
        <v/>
      </c>
      <c r="J96" s="69" t="str">
        <f t="shared" si="8"/>
        <v/>
      </c>
      <c r="K96" s="390" t="b">
        <f t="shared" si="9"/>
        <v>0</v>
      </c>
      <c r="L96" s="391">
        <f t="shared" si="10"/>
        <v>1</v>
      </c>
    </row>
    <row r="97" spans="1:12">
      <c r="A97" s="48">
        <v>86</v>
      </c>
      <c r="B97" s="7"/>
      <c r="C97" s="7"/>
      <c r="D97" s="7"/>
      <c r="E97" s="7"/>
      <c r="F97" s="7"/>
      <c r="G97" s="7"/>
      <c r="H97" s="170"/>
      <c r="I97" s="423" t="str">
        <f t="shared" si="7"/>
        <v/>
      </c>
      <c r="J97" s="69" t="str">
        <f t="shared" si="8"/>
        <v/>
      </c>
      <c r="K97" s="390" t="b">
        <f t="shared" si="9"/>
        <v>0</v>
      </c>
      <c r="L97" s="391">
        <f t="shared" si="10"/>
        <v>1</v>
      </c>
    </row>
    <row r="98" spans="1:12">
      <c r="A98" s="48">
        <v>87</v>
      </c>
      <c r="B98" s="7"/>
      <c r="C98" s="7"/>
      <c r="D98" s="7"/>
      <c r="E98" s="7"/>
      <c r="F98" s="7"/>
      <c r="G98" s="7"/>
      <c r="H98" s="170"/>
      <c r="I98" s="423" t="str">
        <f t="shared" si="7"/>
        <v/>
      </c>
      <c r="J98" s="69" t="str">
        <f t="shared" si="8"/>
        <v/>
      </c>
      <c r="K98" s="390" t="b">
        <f t="shared" si="9"/>
        <v>0</v>
      </c>
      <c r="L98" s="391">
        <f t="shared" si="10"/>
        <v>1</v>
      </c>
    </row>
    <row r="99" spans="1:12">
      <c r="A99" s="48">
        <v>88</v>
      </c>
      <c r="B99" s="7"/>
      <c r="C99" s="7"/>
      <c r="D99" s="7"/>
      <c r="E99" s="7"/>
      <c r="F99" s="7"/>
      <c r="G99" s="7"/>
      <c r="H99" s="170"/>
      <c r="I99" s="423" t="str">
        <f t="shared" si="7"/>
        <v/>
      </c>
      <c r="J99" s="69" t="str">
        <f t="shared" si="8"/>
        <v/>
      </c>
      <c r="K99" s="390" t="b">
        <f t="shared" si="9"/>
        <v>0</v>
      </c>
      <c r="L99" s="391">
        <f t="shared" si="10"/>
        <v>1</v>
      </c>
    </row>
    <row r="100" spans="1:12">
      <c r="A100" s="48">
        <v>89</v>
      </c>
      <c r="B100" s="7"/>
      <c r="C100" s="7"/>
      <c r="D100" s="7"/>
      <c r="E100" s="7"/>
      <c r="F100" s="7"/>
      <c r="G100" s="7"/>
      <c r="H100" s="170"/>
      <c r="I100" s="423" t="str">
        <f t="shared" si="7"/>
        <v/>
      </c>
      <c r="J100" s="69" t="str">
        <f t="shared" si="8"/>
        <v/>
      </c>
      <c r="K100" s="390" t="b">
        <f t="shared" si="9"/>
        <v>0</v>
      </c>
      <c r="L100" s="391">
        <f t="shared" si="10"/>
        <v>1</v>
      </c>
    </row>
    <row r="101" spans="1:12">
      <c r="A101" s="48">
        <v>90</v>
      </c>
      <c r="B101" s="7"/>
      <c r="C101" s="7"/>
      <c r="D101" s="7"/>
      <c r="E101" s="7"/>
      <c r="F101" s="7"/>
      <c r="G101" s="7"/>
      <c r="H101" s="170"/>
      <c r="I101" s="423" t="str">
        <f t="shared" si="7"/>
        <v/>
      </c>
      <c r="J101" s="69" t="str">
        <f t="shared" si="8"/>
        <v/>
      </c>
      <c r="K101" s="390" t="b">
        <f t="shared" si="9"/>
        <v>0</v>
      </c>
      <c r="L101" s="391">
        <f t="shared" si="10"/>
        <v>1</v>
      </c>
    </row>
    <row r="102" spans="1:12">
      <c r="A102" s="48">
        <v>91</v>
      </c>
      <c r="B102" s="7"/>
      <c r="C102" s="7"/>
      <c r="D102" s="7"/>
      <c r="E102" s="7"/>
      <c r="F102" s="7"/>
      <c r="G102" s="7"/>
      <c r="H102" s="170"/>
      <c r="I102" s="423" t="str">
        <f t="shared" si="7"/>
        <v/>
      </c>
      <c r="J102" s="69" t="str">
        <f t="shared" si="8"/>
        <v/>
      </c>
      <c r="K102" s="390" t="b">
        <f t="shared" si="9"/>
        <v>0</v>
      </c>
      <c r="L102" s="391">
        <f t="shared" si="10"/>
        <v>1</v>
      </c>
    </row>
    <row r="103" spans="1:12">
      <c r="A103" s="48">
        <v>92</v>
      </c>
      <c r="B103" s="7"/>
      <c r="C103" s="7"/>
      <c r="D103" s="7"/>
      <c r="E103" s="7"/>
      <c r="F103" s="7"/>
      <c r="G103" s="7"/>
      <c r="H103" s="170"/>
      <c r="I103" s="423" t="str">
        <f t="shared" si="7"/>
        <v/>
      </c>
      <c r="J103" s="69" t="str">
        <f t="shared" si="8"/>
        <v/>
      </c>
      <c r="K103" s="390" t="b">
        <f t="shared" si="9"/>
        <v>0</v>
      </c>
      <c r="L103" s="391">
        <f t="shared" si="10"/>
        <v>1</v>
      </c>
    </row>
    <row r="104" spans="1:12">
      <c r="A104" s="48">
        <v>93</v>
      </c>
      <c r="B104" s="7"/>
      <c r="C104" s="7"/>
      <c r="D104" s="7"/>
      <c r="E104" s="7"/>
      <c r="F104" s="7"/>
      <c r="G104" s="7"/>
      <c r="H104" s="170"/>
      <c r="I104" s="423" t="str">
        <f t="shared" si="7"/>
        <v/>
      </c>
      <c r="J104" s="69" t="str">
        <f t="shared" si="8"/>
        <v/>
      </c>
      <c r="K104" s="390" t="b">
        <f t="shared" si="9"/>
        <v>0</v>
      </c>
      <c r="L104" s="391">
        <f t="shared" si="10"/>
        <v>1</v>
      </c>
    </row>
    <row r="105" spans="1:12">
      <c r="A105" s="48">
        <v>94</v>
      </c>
      <c r="B105" s="7"/>
      <c r="C105" s="7"/>
      <c r="D105" s="7"/>
      <c r="E105" s="7"/>
      <c r="F105" s="7"/>
      <c r="G105" s="7"/>
      <c r="H105" s="170"/>
      <c r="I105" s="423" t="str">
        <f t="shared" si="7"/>
        <v/>
      </c>
      <c r="J105" s="69" t="str">
        <f t="shared" si="8"/>
        <v/>
      </c>
      <c r="K105" s="390" t="b">
        <f t="shared" si="9"/>
        <v>0</v>
      </c>
      <c r="L105" s="391">
        <f t="shared" si="10"/>
        <v>1</v>
      </c>
    </row>
    <row r="106" spans="1:12">
      <c r="A106" s="48">
        <v>95</v>
      </c>
      <c r="B106" s="7"/>
      <c r="C106" s="7"/>
      <c r="D106" s="7"/>
      <c r="E106" s="7"/>
      <c r="F106" s="7"/>
      <c r="G106" s="7"/>
      <c r="H106" s="170"/>
      <c r="I106" s="423" t="str">
        <f t="shared" si="7"/>
        <v/>
      </c>
      <c r="J106" s="69" t="str">
        <f t="shared" si="8"/>
        <v/>
      </c>
      <c r="K106" s="390" t="b">
        <f t="shared" si="9"/>
        <v>0</v>
      </c>
      <c r="L106" s="391">
        <f t="shared" si="10"/>
        <v>1</v>
      </c>
    </row>
    <row r="107" spans="1:12">
      <c r="A107" s="48">
        <v>96</v>
      </c>
      <c r="B107" s="7"/>
      <c r="C107" s="7"/>
      <c r="D107" s="7"/>
      <c r="E107" s="7"/>
      <c r="F107" s="7"/>
      <c r="G107" s="7"/>
      <c r="H107" s="170"/>
      <c r="I107" s="423" t="str">
        <f t="shared" si="7"/>
        <v/>
      </c>
      <c r="J107" s="69" t="str">
        <f t="shared" si="8"/>
        <v/>
      </c>
      <c r="K107" s="390" t="b">
        <f t="shared" si="9"/>
        <v>0</v>
      </c>
      <c r="L107" s="391">
        <f t="shared" si="10"/>
        <v>1</v>
      </c>
    </row>
    <row r="108" spans="1:12">
      <c r="A108" s="48">
        <v>97</v>
      </c>
      <c r="B108" s="7"/>
      <c r="C108" s="7"/>
      <c r="D108" s="7"/>
      <c r="E108" s="7"/>
      <c r="F108" s="7"/>
      <c r="G108" s="7"/>
      <c r="H108" s="170"/>
      <c r="I108" s="423" t="str">
        <f t="shared" si="7"/>
        <v/>
      </c>
      <c r="J108" s="69" t="str">
        <f t="shared" si="8"/>
        <v/>
      </c>
      <c r="K108" s="390" t="b">
        <f t="shared" si="9"/>
        <v>0</v>
      </c>
      <c r="L108" s="391">
        <f t="shared" si="10"/>
        <v>1</v>
      </c>
    </row>
    <row r="109" spans="1:12">
      <c r="A109" s="48">
        <v>98</v>
      </c>
      <c r="B109" s="7"/>
      <c r="C109" s="7"/>
      <c r="D109" s="7"/>
      <c r="E109" s="7"/>
      <c r="F109" s="7"/>
      <c r="G109" s="7"/>
      <c r="H109" s="170"/>
      <c r="I109" s="423" t="str">
        <f t="shared" si="7"/>
        <v/>
      </c>
      <c r="J109" s="69" t="str">
        <f t="shared" si="8"/>
        <v/>
      </c>
      <c r="K109" s="390" t="b">
        <f t="shared" si="9"/>
        <v>0</v>
      </c>
      <c r="L109" s="391">
        <f t="shared" si="10"/>
        <v>1</v>
      </c>
    </row>
    <row r="110" spans="1:12">
      <c r="A110" s="154">
        <v>99</v>
      </c>
      <c r="B110" s="7"/>
      <c r="C110" s="7"/>
      <c r="D110" s="7"/>
      <c r="E110" s="7"/>
      <c r="F110" s="7"/>
      <c r="G110" s="7"/>
      <c r="H110" s="170"/>
      <c r="I110" s="423" t="str">
        <f t="shared" si="7"/>
        <v/>
      </c>
      <c r="J110" s="69" t="str">
        <f t="shared" si="8"/>
        <v/>
      </c>
      <c r="K110" s="390" t="b">
        <f t="shared" si="9"/>
        <v>0</v>
      </c>
      <c r="L110" s="391">
        <f t="shared" si="10"/>
        <v>1</v>
      </c>
    </row>
    <row r="111" spans="1:12">
      <c r="A111" s="154">
        <v>100</v>
      </c>
      <c r="B111" s="155"/>
      <c r="C111" s="155"/>
      <c r="D111" s="155"/>
      <c r="E111" s="155"/>
      <c r="F111" s="155"/>
      <c r="G111" s="155"/>
      <c r="H111" s="157"/>
      <c r="I111" s="423" t="str">
        <f t="shared" si="7"/>
        <v/>
      </c>
    </row>
    <row r="112" spans="1:12">
      <c r="A112" s="154">
        <v>101</v>
      </c>
      <c r="B112" s="155"/>
      <c r="C112" s="155"/>
      <c r="D112" s="155"/>
      <c r="E112" s="155"/>
      <c r="F112" s="155"/>
      <c r="G112" s="155"/>
      <c r="H112" s="157"/>
      <c r="I112" s="423" t="str">
        <f t="shared" si="7"/>
        <v/>
      </c>
    </row>
    <row r="113" spans="1:21">
      <c r="A113" s="154">
        <v>102</v>
      </c>
      <c r="B113" s="155"/>
      <c r="C113" s="155"/>
      <c r="D113" s="155"/>
      <c r="E113" s="155"/>
      <c r="F113" s="155"/>
      <c r="G113" s="155"/>
      <c r="H113" s="157"/>
      <c r="I113" s="423" t="str">
        <f t="shared" si="7"/>
        <v/>
      </c>
    </row>
    <row r="114" spans="1:21">
      <c r="A114" s="154">
        <v>103</v>
      </c>
      <c r="B114" s="155"/>
      <c r="C114" s="155"/>
      <c r="D114" s="155"/>
      <c r="E114" s="155"/>
      <c r="F114" s="155"/>
      <c r="G114" s="155"/>
      <c r="H114" s="157"/>
      <c r="I114" s="423" t="str">
        <f t="shared" si="7"/>
        <v/>
      </c>
    </row>
    <row r="115" spans="1:21" s="81" customFormat="1">
      <c r="A115" s="154">
        <v>104</v>
      </c>
      <c r="B115" s="155"/>
      <c r="C115" s="155"/>
      <c r="D115" s="155"/>
      <c r="E115" s="155"/>
      <c r="F115" s="155"/>
      <c r="G115" s="155"/>
      <c r="H115" s="157"/>
      <c r="I115" s="423" t="str">
        <f t="shared" si="7"/>
        <v/>
      </c>
      <c r="K115" s="82"/>
      <c r="L115" s="75"/>
      <c r="M115" s="75"/>
      <c r="N115" s="75"/>
      <c r="O115" s="75"/>
      <c r="P115" s="75"/>
      <c r="Q115" s="75"/>
      <c r="R115" s="75"/>
      <c r="S115" s="75"/>
      <c r="T115" s="75"/>
      <c r="U115" s="75"/>
    </row>
    <row r="116" spans="1:21" s="81" customFormat="1">
      <c r="A116" s="154">
        <v>105</v>
      </c>
      <c r="B116" s="155"/>
      <c r="C116" s="155"/>
      <c r="D116" s="155"/>
      <c r="E116" s="155"/>
      <c r="F116" s="155"/>
      <c r="G116" s="155"/>
      <c r="H116" s="157"/>
      <c r="I116" s="423" t="str">
        <f t="shared" si="7"/>
        <v/>
      </c>
      <c r="K116" s="82"/>
      <c r="L116" s="75"/>
      <c r="M116" s="75"/>
      <c r="N116" s="75"/>
      <c r="O116" s="75"/>
      <c r="P116" s="75"/>
      <c r="Q116" s="75"/>
      <c r="R116" s="75"/>
      <c r="S116" s="75"/>
      <c r="T116" s="75"/>
      <c r="U116" s="75"/>
    </row>
    <row r="117" spans="1:21" s="81" customFormat="1">
      <c r="A117" s="154">
        <v>106</v>
      </c>
      <c r="B117" s="155"/>
      <c r="C117" s="155"/>
      <c r="D117" s="155"/>
      <c r="E117" s="155"/>
      <c r="F117" s="155"/>
      <c r="G117" s="155"/>
      <c r="H117" s="157"/>
      <c r="I117" s="423" t="str">
        <f t="shared" si="7"/>
        <v/>
      </c>
      <c r="K117" s="82"/>
      <c r="L117" s="75"/>
      <c r="M117" s="75"/>
      <c r="N117" s="75"/>
      <c r="O117" s="75"/>
      <c r="P117" s="75"/>
      <c r="Q117" s="75"/>
      <c r="R117" s="75"/>
      <c r="S117" s="75"/>
      <c r="T117" s="75"/>
      <c r="U117" s="75"/>
    </row>
    <row r="118" spans="1:21" s="81" customFormat="1">
      <c r="A118" s="154">
        <v>107</v>
      </c>
      <c r="B118" s="155"/>
      <c r="C118" s="155"/>
      <c r="D118" s="155"/>
      <c r="E118" s="155"/>
      <c r="F118" s="155"/>
      <c r="G118" s="155"/>
      <c r="H118" s="157"/>
      <c r="I118" s="423" t="str">
        <f t="shared" si="7"/>
        <v/>
      </c>
      <c r="K118" s="82"/>
      <c r="L118" s="75"/>
      <c r="M118" s="75"/>
      <c r="N118" s="75"/>
      <c r="O118" s="75"/>
      <c r="P118" s="75"/>
      <c r="Q118" s="75"/>
      <c r="R118" s="75"/>
      <c r="S118" s="75"/>
      <c r="T118" s="75"/>
      <c r="U118" s="75"/>
    </row>
    <row r="119" spans="1:21" s="81" customFormat="1">
      <c r="A119" s="154">
        <v>108</v>
      </c>
      <c r="B119" s="155"/>
      <c r="C119" s="155"/>
      <c r="D119" s="155"/>
      <c r="E119" s="155"/>
      <c r="F119" s="155"/>
      <c r="G119" s="155"/>
      <c r="H119" s="157"/>
      <c r="I119" s="423" t="str">
        <f t="shared" si="7"/>
        <v/>
      </c>
      <c r="K119" s="82"/>
      <c r="L119" s="75"/>
      <c r="M119" s="75"/>
      <c r="N119" s="75"/>
      <c r="O119" s="75"/>
      <c r="P119" s="75"/>
      <c r="Q119" s="75"/>
      <c r="R119" s="75"/>
      <c r="S119" s="75"/>
      <c r="T119" s="75"/>
      <c r="U119" s="75"/>
    </row>
    <row r="120" spans="1:21" s="81" customFormat="1">
      <c r="A120" s="154">
        <v>109</v>
      </c>
      <c r="B120" s="155"/>
      <c r="C120" s="155"/>
      <c r="D120" s="155"/>
      <c r="E120" s="155"/>
      <c r="F120" s="155"/>
      <c r="G120" s="155"/>
      <c r="H120" s="157"/>
      <c r="I120" s="423" t="str">
        <f t="shared" si="7"/>
        <v/>
      </c>
      <c r="K120" s="82"/>
      <c r="L120" s="75"/>
      <c r="M120" s="75"/>
      <c r="N120" s="75"/>
      <c r="O120" s="75"/>
      <c r="P120" s="75"/>
      <c r="Q120" s="75"/>
      <c r="R120" s="75"/>
      <c r="S120" s="75"/>
      <c r="T120" s="75"/>
      <c r="U120" s="75"/>
    </row>
    <row r="121" spans="1:21" s="81" customFormat="1">
      <c r="A121" s="154">
        <v>110</v>
      </c>
      <c r="B121" s="155"/>
      <c r="C121" s="155"/>
      <c r="D121" s="155"/>
      <c r="E121" s="155"/>
      <c r="F121" s="155"/>
      <c r="G121" s="155"/>
      <c r="H121" s="157"/>
      <c r="I121" s="423" t="str">
        <f t="shared" si="7"/>
        <v/>
      </c>
      <c r="K121" s="82"/>
      <c r="L121" s="75"/>
      <c r="M121" s="75"/>
      <c r="N121" s="75"/>
      <c r="O121" s="75"/>
      <c r="P121" s="75"/>
      <c r="Q121" s="75"/>
      <c r="R121" s="75"/>
      <c r="S121" s="75"/>
      <c r="T121" s="75"/>
      <c r="U121" s="75"/>
    </row>
    <row r="122" spans="1:21" s="81" customFormat="1">
      <c r="A122" s="154">
        <v>111</v>
      </c>
      <c r="B122" s="155"/>
      <c r="C122" s="155"/>
      <c r="D122" s="155"/>
      <c r="E122" s="155"/>
      <c r="F122" s="155"/>
      <c r="G122" s="155"/>
      <c r="H122" s="157"/>
      <c r="I122" s="423" t="str">
        <f t="shared" si="7"/>
        <v/>
      </c>
      <c r="K122" s="82"/>
      <c r="L122" s="75"/>
      <c r="M122" s="75"/>
      <c r="N122" s="75"/>
      <c r="O122" s="75"/>
      <c r="P122" s="75"/>
      <c r="Q122" s="75"/>
      <c r="R122" s="75"/>
      <c r="S122" s="75"/>
      <c r="T122" s="75"/>
      <c r="U122" s="75"/>
    </row>
    <row r="123" spans="1:21" s="81" customFormat="1">
      <c r="A123" s="154">
        <v>112</v>
      </c>
      <c r="B123" s="155"/>
      <c r="C123" s="155"/>
      <c r="D123" s="155"/>
      <c r="E123" s="155"/>
      <c r="F123" s="155"/>
      <c r="G123" s="155"/>
      <c r="H123" s="157"/>
      <c r="I123" s="423" t="str">
        <f t="shared" si="7"/>
        <v/>
      </c>
      <c r="K123" s="82"/>
      <c r="L123" s="75"/>
      <c r="M123" s="75"/>
      <c r="N123" s="75"/>
      <c r="O123" s="75"/>
      <c r="P123" s="75"/>
      <c r="Q123" s="75"/>
      <c r="R123" s="75"/>
      <c r="S123" s="75"/>
      <c r="T123" s="75"/>
      <c r="U123" s="75"/>
    </row>
    <row r="124" spans="1:21" s="81" customFormat="1">
      <c r="A124" s="154">
        <v>113</v>
      </c>
      <c r="B124" s="155"/>
      <c r="C124" s="155"/>
      <c r="D124" s="155"/>
      <c r="E124" s="155"/>
      <c r="F124" s="155"/>
      <c r="G124" s="155"/>
      <c r="H124" s="157"/>
      <c r="I124" s="423" t="str">
        <f t="shared" si="7"/>
        <v/>
      </c>
      <c r="K124" s="82"/>
      <c r="L124" s="75"/>
      <c r="M124" s="75"/>
      <c r="N124" s="75"/>
      <c r="O124" s="75"/>
      <c r="P124" s="75"/>
      <c r="Q124" s="75"/>
      <c r="R124" s="75"/>
      <c r="S124" s="75"/>
      <c r="T124" s="75"/>
      <c r="U124" s="75"/>
    </row>
    <row r="125" spans="1:21" s="81" customFormat="1">
      <c r="A125" s="154">
        <v>114</v>
      </c>
      <c r="B125" s="155"/>
      <c r="C125" s="155"/>
      <c r="D125" s="155"/>
      <c r="E125" s="155"/>
      <c r="F125" s="155"/>
      <c r="G125" s="155"/>
      <c r="H125" s="157"/>
      <c r="I125" s="423" t="str">
        <f t="shared" si="7"/>
        <v/>
      </c>
      <c r="K125" s="82"/>
      <c r="L125" s="75"/>
      <c r="M125" s="75"/>
      <c r="N125" s="75"/>
      <c r="O125" s="75"/>
      <c r="P125" s="75"/>
      <c r="Q125" s="75"/>
      <c r="R125" s="75"/>
      <c r="S125" s="75"/>
      <c r="T125" s="75"/>
      <c r="U125" s="75"/>
    </row>
    <row r="126" spans="1:21" s="81" customFormat="1">
      <c r="A126" s="154">
        <v>115</v>
      </c>
      <c r="B126" s="155"/>
      <c r="C126" s="155"/>
      <c r="D126" s="155"/>
      <c r="E126" s="155"/>
      <c r="F126" s="155"/>
      <c r="G126" s="155"/>
      <c r="H126" s="157"/>
      <c r="I126" s="423" t="str">
        <f t="shared" si="7"/>
        <v/>
      </c>
      <c r="K126" s="82"/>
      <c r="L126" s="75"/>
      <c r="M126" s="75"/>
      <c r="N126" s="75"/>
      <c r="O126" s="75"/>
      <c r="P126" s="75"/>
      <c r="Q126" s="75"/>
      <c r="R126" s="75"/>
      <c r="S126" s="75"/>
      <c r="T126" s="75"/>
      <c r="U126" s="75"/>
    </row>
    <row r="127" spans="1:21" s="81" customFormat="1">
      <c r="A127" s="154">
        <v>116</v>
      </c>
      <c r="B127" s="155"/>
      <c r="C127" s="155"/>
      <c r="D127" s="155"/>
      <c r="E127" s="155"/>
      <c r="F127" s="155"/>
      <c r="G127" s="155"/>
      <c r="H127" s="157"/>
      <c r="I127" s="423" t="str">
        <f t="shared" si="7"/>
        <v/>
      </c>
      <c r="K127" s="82"/>
      <c r="L127" s="75"/>
      <c r="M127" s="75"/>
      <c r="N127" s="75"/>
      <c r="O127" s="75"/>
      <c r="P127" s="75"/>
      <c r="Q127" s="75"/>
      <c r="R127" s="75"/>
      <c r="S127" s="75"/>
      <c r="T127" s="75"/>
      <c r="U127" s="75"/>
    </row>
    <row r="128" spans="1:21" s="81" customFormat="1">
      <c r="A128" s="154">
        <v>117</v>
      </c>
      <c r="B128" s="155"/>
      <c r="C128" s="155"/>
      <c r="D128" s="155"/>
      <c r="E128" s="155"/>
      <c r="F128" s="155"/>
      <c r="G128" s="155"/>
      <c r="H128" s="157"/>
      <c r="I128" s="423" t="str">
        <f t="shared" si="7"/>
        <v/>
      </c>
      <c r="K128" s="82"/>
      <c r="L128" s="75"/>
      <c r="M128" s="75"/>
      <c r="N128" s="75"/>
      <c r="O128" s="75"/>
      <c r="P128" s="75"/>
      <c r="Q128" s="75"/>
      <c r="R128" s="75"/>
      <c r="S128" s="75"/>
      <c r="T128" s="75"/>
      <c r="U128" s="75"/>
    </row>
    <row r="129" spans="1:21" s="81" customFormat="1">
      <c r="A129" s="154">
        <v>118</v>
      </c>
      <c r="B129" s="155"/>
      <c r="C129" s="155"/>
      <c r="D129" s="155"/>
      <c r="E129" s="155"/>
      <c r="F129" s="155"/>
      <c r="G129" s="155"/>
      <c r="H129" s="157"/>
      <c r="I129" s="423" t="str">
        <f t="shared" si="7"/>
        <v/>
      </c>
      <c r="K129" s="82"/>
      <c r="L129" s="75"/>
      <c r="M129" s="75"/>
      <c r="N129" s="75"/>
      <c r="O129" s="75"/>
      <c r="P129" s="75"/>
      <c r="Q129" s="75"/>
      <c r="R129" s="75"/>
      <c r="S129" s="75"/>
      <c r="T129" s="75"/>
      <c r="U129" s="75"/>
    </row>
    <row r="130" spans="1:21" s="81" customFormat="1">
      <c r="A130" s="154">
        <v>119</v>
      </c>
      <c r="B130" s="155"/>
      <c r="C130" s="155"/>
      <c r="D130" s="155"/>
      <c r="E130" s="155"/>
      <c r="F130" s="155"/>
      <c r="G130" s="155"/>
      <c r="H130" s="157"/>
      <c r="I130" s="423" t="str">
        <f t="shared" si="7"/>
        <v/>
      </c>
      <c r="K130" s="82"/>
      <c r="L130" s="75"/>
      <c r="M130" s="75"/>
      <c r="N130" s="75"/>
      <c r="O130" s="75"/>
      <c r="P130" s="75"/>
      <c r="Q130" s="75"/>
      <c r="R130" s="75"/>
      <c r="S130" s="75"/>
      <c r="T130" s="75"/>
      <c r="U130" s="75"/>
    </row>
    <row r="131" spans="1:21" s="81" customFormat="1">
      <c r="A131" s="154">
        <v>120</v>
      </c>
      <c r="B131" s="155"/>
      <c r="C131" s="155"/>
      <c r="D131" s="155"/>
      <c r="E131" s="155"/>
      <c r="F131" s="155"/>
      <c r="G131" s="155"/>
      <c r="H131" s="157"/>
      <c r="I131" s="423" t="str">
        <f t="shared" si="7"/>
        <v/>
      </c>
      <c r="K131" s="82"/>
      <c r="L131" s="75"/>
      <c r="M131" s="75"/>
      <c r="N131" s="75"/>
      <c r="O131" s="75"/>
      <c r="P131" s="75"/>
      <c r="Q131" s="75"/>
      <c r="R131" s="75"/>
      <c r="S131" s="75"/>
      <c r="T131" s="75"/>
      <c r="U131" s="75"/>
    </row>
    <row r="132" spans="1:21" s="81" customFormat="1">
      <c r="A132" s="154">
        <v>121</v>
      </c>
      <c r="B132" s="155"/>
      <c r="C132" s="155"/>
      <c r="D132" s="155"/>
      <c r="E132" s="155"/>
      <c r="F132" s="155"/>
      <c r="G132" s="155"/>
      <c r="H132" s="157"/>
      <c r="I132" s="423" t="str">
        <f t="shared" si="7"/>
        <v/>
      </c>
      <c r="K132" s="82"/>
      <c r="L132" s="75"/>
      <c r="M132" s="75"/>
      <c r="N132" s="75"/>
      <c r="O132" s="75"/>
      <c r="P132" s="75"/>
      <c r="Q132" s="75"/>
      <c r="R132" s="75"/>
      <c r="S132" s="75"/>
      <c r="T132" s="75"/>
      <c r="U132" s="75"/>
    </row>
    <row r="133" spans="1:21" s="81" customFormat="1">
      <c r="A133" s="154">
        <v>122</v>
      </c>
      <c r="B133" s="155"/>
      <c r="C133" s="155"/>
      <c r="D133" s="155"/>
      <c r="E133" s="155"/>
      <c r="F133" s="155"/>
      <c r="G133" s="155"/>
      <c r="H133" s="157"/>
      <c r="I133" s="423" t="str">
        <f t="shared" si="7"/>
        <v/>
      </c>
      <c r="K133" s="82"/>
      <c r="L133" s="75"/>
      <c r="M133" s="75"/>
      <c r="N133" s="75"/>
      <c r="O133" s="75"/>
      <c r="P133" s="75"/>
      <c r="Q133" s="75"/>
      <c r="R133" s="75"/>
      <c r="S133" s="75"/>
      <c r="T133" s="75"/>
      <c r="U133" s="75"/>
    </row>
    <row r="134" spans="1:21" s="81" customFormat="1">
      <c r="A134" s="154">
        <v>123</v>
      </c>
      <c r="B134" s="155"/>
      <c r="C134" s="155"/>
      <c r="D134" s="155"/>
      <c r="E134" s="155"/>
      <c r="F134" s="155"/>
      <c r="G134" s="155"/>
      <c r="H134" s="157"/>
      <c r="I134" s="423" t="str">
        <f t="shared" si="7"/>
        <v/>
      </c>
      <c r="K134" s="82"/>
      <c r="L134" s="75"/>
      <c r="M134" s="75"/>
      <c r="N134" s="75"/>
      <c r="O134" s="75"/>
      <c r="P134" s="75"/>
      <c r="Q134" s="75"/>
      <c r="R134" s="75"/>
      <c r="S134" s="75"/>
      <c r="T134" s="75"/>
      <c r="U134" s="75"/>
    </row>
    <row r="135" spans="1:21" s="81" customFormat="1">
      <c r="A135" s="154">
        <v>124</v>
      </c>
      <c r="B135" s="155"/>
      <c r="C135" s="155"/>
      <c r="D135" s="155"/>
      <c r="E135" s="155"/>
      <c r="F135" s="155"/>
      <c r="G135" s="155"/>
      <c r="H135" s="157"/>
      <c r="I135" s="423" t="str">
        <f t="shared" si="7"/>
        <v/>
      </c>
      <c r="K135" s="82"/>
      <c r="L135" s="75"/>
      <c r="M135" s="75"/>
      <c r="N135" s="75"/>
      <c r="O135" s="75"/>
      <c r="P135" s="75"/>
      <c r="Q135" s="75"/>
      <c r="R135" s="75"/>
      <c r="S135" s="75"/>
      <c r="T135" s="75"/>
      <c r="U135" s="75"/>
    </row>
    <row r="136" spans="1:21" s="81" customFormat="1">
      <c r="A136" s="154">
        <v>125</v>
      </c>
      <c r="B136" s="155"/>
      <c r="C136" s="155"/>
      <c r="D136" s="155"/>
      <c r="E136" s="155"/>
      <c r="F136" s="155"/>
      <c r="G136" s="155"/>
      <c r="H136" s="157"/>
      <c r="I136" s="423" t="str">
        <f t="shared" si="7"/>
        <v/>
      </c>
      <c r="K136" s="82"/>
      <c r="L136" s="75"/>
      <c r="M136" s="75"/>
      <c r="N136" s="75"/>
      <c r="O136" s="75"/>
      <c r="P136" s="75"/>
      <c r="Q136" s="75"/>
      <c r="R136" s="75"/>
      <c r="S136" s="75"/>
      <c r="T136" s="75"/>
      <c r="U136" s="75"/>
    </row>
    <row r="137" spans="1:21" s="81" customFormat="1">
      <c r="A137" s="154">
        <v>126</v>
      </c>
      <c r="B137" s="155"/>
      <c r="C137" s="155"/>
      <c r="D137" s="155"/>
      <c r="E137" s="155"/>
      <c r="F137" s="155"/>
      <c r="G137" s="155"/>
      <c r="H137" s="157"/>
      <c r="I137" s="423" t="str">
        <f t="shared" si="7"/>
        <v/>
      </c>
      <c r="K137" s="82"/>
      <c r="L137" s="75"/>
      <c r="M137" s="75"/>
      <c r="N137" s="75"/>
      <c r="O137" s="75"/>
      <c r="P137" s="75"/>
      <c r="Q137" s="75"/>
      <c r="R137" s="75"/>
      <c r="S137" s="75"/>
      <c r="T137" s="75"/>
      <c r="U137" s="75"/>
    </row>
    <row r="138" spans="1:21" s="81" customFormat="1">
      <c r="A138" s="154">
        <v>127</v>
      </c>
      <c r="B138" s="155"/>
      <c r="C138" s="155"/>
      <c r="D138" s="155"/>
      <c r="E138" s="155"/>
      <c r="F138" s="155"/>
      <c r="G138" s="155"/>
      <c r="H138" s="157"/>
      <c r="I138" s="423" t="str">
        <f t="shared" si="7"/>
        <v/>
      </c>
      <c r="K138" s="82"/>
      <c r="L138" s="75"/>
      <c r="M138" s="75"/>
      <c r="N138" s="75"/>
      <c r="O138" s="75"/>
      <c r="P138" s="75"/>
      <c r="Q138" s="75"/>
      <c r="R138" s="75"/>
      <c r="S138" s="75"/>
      <c r="T138" s="75"/>
      <c r="U138" s="75"/>
    </row>
    <row r="139" spans="1:21" s="81" customFormat="1">
      <c r="A139" s="154">
        <v>128</v>
      </c>
      <c r="B139" s="155"/>
      <c r="C139" s="155"/>
      <c r="D139" s="155"/>
      <c r="E139" s="155"/>
      <c r="F139" s="155"/>
      <c r="G139" s="155"/>
      <c r="H139" s="157"/>
      <c r="I139" s="423" t="str">
        <f t="shared" si="7"/>
        <v/>
      </c>
      <c r="K139" s="82"/>
      <c r="L139" s="75"/>
      <c r="M139" s="75"/>
      <c r="N139" s="75"/>
      <c r="O139" s="75"/>
      <c r="P139" s="75"/>
      <c r="Q139" s="75"/>
      <c r="R139" s="75"/>
      <c r="S139" s="75"/>
      <c r="T139" s="75"/>
      <c r="U139" s="75"/>
    </row>
    <row r="140" spans="1:21" s="81" customFormat="1">
      <c r="A140" s="154">
        <v>129</v>
      </c>
      <c r="B140" s="155"/>
      <c r="C140" s="155"/>
      <c r="D140" s="155"/>
      <c r="E140" s="155"/>
      <c r="F140" s="155"/>
      <c r="G140" s="155"/>
      <c r="H140" s="157"/>
      <c r="I140" s="423" t="str">
        <f t="shared" ref="I140:I203" si="11">IF(OR($B140="",$C140="",$H140&lt;an_initial,$H140&gt;an_final,$K140=FALSE),"",J140*(IF(D140="X",100,0) + IF(E140="X",50,0) + IF(F140="X",200,0) + IF(G140="X",150,0) ))</f>
        <v/>
      </c>
      <c r="K140" s="82"/>
      <c r="L140" s="75"/>
      <c r="M140" s="75"/>
      <c r="N140" s="75"/>
      <c r="O140" s="75"/>
      <c r="P140" s="75"/>
      <c r="Q140" s="75"/>
      <c r="R140" s="75"/>
      <c r="S140" s="75"/>
      <c r="T140" s="75"/>
      <c r="U140" s="75"/>
    </row>
    <row r="141" spans="1:21" s="81" customFormat="1">
      <c r="A141" s="154">
        <v>130</v>
      </c>
      <c r="B141" s="155"/>
      <c r="C141" s="155"/>
      <c r="D141" s="155"/>
      <c r="E141" s="155"/>
      <c r="F141" s="155"/>
      <c r="G141" s="155"/>
      <c r="H141" s="157"/>
      <c r="I141" s="423" t="str">
        <f t="shared" si="11"/>
        <v/>
      </c>
      <c r="K141" s="82"/>
      <c r="L141" s="75"/>
      <c r="M141" s="75"/>
      <c r="N141" s="75"/>
      <c r="O141" s="75"/>
      <c r="P141" s="75"/>
      <c r="Q141" s="75"/>
      <c r="R141" s="75"/>
      <c r="S141" s="75"/>
      <c r="T141" s="75"/>
      <c r="U141" s="75"/>
    </row>
    <row r="142" spans="1:21" s="81" customFormat="1">
      <c r="A142" s="154">
        <v>131</v>
      </c>
      <c r="B142" s="155"/>
      <c r="C142" s="155"/>
      <c r="D142" s="155"/>
      <c r="E142" s="155"/>
      <c r="F142" s="155"/>
      <c r="G142" s="155"/>
      <c r="H142" s="157"/>
      <c r="I142" s="423" t="str">
        <f t="shared" si="11"/>
        <v/>
      </c>
      <c r="K142" s="82"/>
      <c r="L142" s="75"/>
      <c r="M142" s="75"/>
      <c r="N142" s="75"/>
      <c r="O142" s="75"/>
      <c r="P142" s="75"/>
      <c r="Q142" s="75"/>
      <c r="R142" s="75"/>
      <c r="S142" s="75"/>
      <c r="T142" s="75"/>
      <c r="U142" s="75"/>
    </row>
    <row r="143" spans="1:21" s="81" customFormat="1">
      <c r="A143" s="154">
        <v>132</v>
      </c>
      <c r="B143" s="155"/>
      <c r="C143" s="155"/>
      <c r="D143" s="155"/>
      <c r="E143" s="155"/>
      <c r="F143" s="155"/>
      <c r="G143" s="155"/>
      <c r="H143" s="157"/>
      <c r="I143" s="423" t="str">
        <f t="shared" si="11"/>
        <v/>
      </c>
      <c r="K143" s="82"/>
      <c r="L143" s="75"/>
      <c r="M143" s="75"/>
      <c r="N143" s="75"/>
      <c r="O143" s="75"/>
      <c r="P143" s="75"/>
      <c r="Q143" s="75"/>
      <c r="R143" s="75"/>
      <c r="S143" s="75"/>
      <c r="T143" s="75"/>
      <c r="U143" s="75"/>
    </row>
    <row r="144" spans="1:21" s="81" customFormat="1">
      <c r="A144" s="154">
        <v>133</v>
      </c>
      <c r="B144" s="155"/>
      <c r="C144" s="155"/>
      <c r="D144" s="155"/>
      <c r="E144" s="155"/>
      <c r="F144" s="155"/>
      <c r="G144" s="155"/>
      <c r="H144" s="157"/>
      <c r="I144" s="423" t="str">
        <f t="shared" si="11"/>
        <v/>
      </c>
      <c r="K144" s="82"/>
      <c r="L144" s="75"/>
      <c r="M144" s="75"/>
      <c r="N144" s="75"/>
      <c r="O144" s="75"/>
      <c r="P144" s="75"/>
      <c r="Q144" s="75"/>
      <c r="R144" s="75"/>
      <c r="S144" s="75"/>
      <c r="T144" s="75"/>
      <c r="U144" s="75"/>
    </row>
    <row r="145" spans="1:21" s="81" customFormat="1">
      <c r="A145" s="154">
        <v>134</v>
      </c>
      <c r="B145" s="155"/>
      <c r="C145" s="155"/>
      <c r="D145" s="155"/>
      <c r="E145" s="155"/>
      <c r="F145" s="155"/>
      <c r="G145" s="155"/>
      <c r="H145" s="157"/>
      <c r="I145" s="423" t="str">
        <f t="shared" si="11"/>
        <v/>
      </c>
      <c r="K145" s="82"/>
      <c r="L145" s="75"/>
      <c r="M145" s="75"/>
      <c r="N145" s="75"/>
      <c r="O145" s="75"/>
      <c r="P145" s="75"/>
      <c r="Q145" s="75"/>
      <c r="R145" s="75"/>
      <c r="S145" s="75"/>
      <c r="T145" s="75"/>
      <c r="U145" s="75"/>
    </row>
    <row r="146" spans="1:21" s="81" customFormat="1">
      <c r="A146" s="154">
        <v>135</v>
      </c>
      <c r="B146" s="155"/>
      <c r="C146" s="155"/>
      <c r="D146" s="155"/>
      <c r="E146" s="155"/>
      <c r="F146" s="155"/>
      <c r="G146" s="155"/>
      <c r="H146" s="157"/>
      <c r="I146" s="423" t="str">
        <f t="shared" si="11"/>
        <v/>
      </c>
      <c r="K146" s="82"/>
      <c r="L146" s="75"/>
      <c r="M146" s="75"/>
      <c r="N146" s="75"/>
      <c r="O146" s="75"/>
      <c r="P146" s="75"/>
      <c r="Q146" s="75"/>
      <c r="R146" s="75"/>
      <c r="S146" s="75"/>
      <c r="T146" s="75"/>
      <c r="U146" s="75"/>
    </row>
    <row r="147" spans="1:21" s="81" customFormat="1">
      <c r="A147" s="154">
        <v>136</v>
      </c>
      <c r="B147" s="155"/>
      <c r="C147" s="155"/>
      <c r="D147" s="155"/>
      <c r="E147" s="155"/>
      <c r="F147" s="155"/>
      <c r="G147" s="155"/>
      <c r="H147" s="157"/>
      <c r="I147" s="423" t="str">
        <f t="shared" si="11"/>
        <v/>
      </c>
      <c r="K147" s="82"/>
      <c r="L147" s="75"/>
      <c r="M147" s="75"/>
      <c r="N147" s="75"/>
      <c r="O147" s="75"/>
      <c r="P147" s="75"/>
      <c r="Q147" s="75"/>
      <c r="R147" s="75"/>
      <c r="S147" s="75"/>
      <c r="T147" s="75"/>
      <c r="U147" s="75"/>
    </row>
    <row r="148" spans="1:21" s="81" customFormat="1">
      <c r="A148" s="154">
        <v>137</v>
      </c>
      <c r="B148" s="155"/>
      <c r="C148" s="155"/>
      <c r="D148" s="155"/>
      <c r="E148" s="155"/>
      <c r="F148" s="155"/>
      <c r="G148" s="155"/>
      <c r="H148" s="157"/>
      <c r="I148" s="423" t="str">
        <f t="shared" si="11"/>
        <v/>
      </c>
      <c r="K148" s="82"/>
      <c r="L148" s="75"/>
      <c r="M148" s="75"/>
      <c r="N148" s="75"/>
      <c r="O148" s="75"/>
      <c r="P148" s="75"/>
      <c r="Q148" s="75"/>
      <c r="R148" s="75"/>
      <c r="S148" s="75"/>
      <c r="T148" s="75"/>
      <c r="U148" s="75"/>
    </row>
    <row r="149" spans="1:21" s="81" customFormat="1">
      <c r="A149" s="154">
        <v>138</v>
      </c>
      <c r="B149" s="155"/>
      <c r="C149" s="155"/>
      <c r="D149" s="155"/>
      <c r="E149" s="155"/>
      <c r="F149" s="155"/>
      <c r="G149" s="155"/>
      <c r="H149" s="157"/>
      <c r="I149" s="423" t="str">
        <f t="shared" si="11"/>
        <v/>
      </c>
      <c r="K149" s="82"/>
      <c r="L149" s="75"/>
      <c r="M149" s="75"/>
      <c r="N149" s="75"/>
      <c r="O149" s="75"/>
      <c r="P149" s="75"/>
      <c r="Q149" s="75"/>
      <c r="R149" s="75"/>
      <c r="S149" s="75"/>
      <c r="T149" s="75"/>
      <c r="U149" s="75"/>
    </row>
    <row r="150" spans="1:21" s="81" customFormat="1">
      <c r="A150" s="154">
        <v>139</v>
      </c>
      <c r="B150" s="155"/>
      <c r="C150" s="155"/>
      <c r="D150" s="155"/>
      <c r="E150" s="155"/>
      <c r="F150" s="155"/>
      <c r="G150" s="155"/>
      <c r="H150" s="157"/>
      <c r="I150" s="423" t="str">
        <f t="shared" si="11"/>
        <v/>
      </c>
      <c r="K150" s="82"/>
      <c r="L150" s="75"/>
      <c r="M150" s="75"/>
      <c r="N150" s="75"/>
      <c r="O150" s="75"/>
      <c r="P150" s="75"/>
      <c r="Q150" s="75"/>
      <c r="R150" s="75"/>
      <c r="S150" s="75"/>
      <c r="T150" s="75"/>
      <c r="U150" s="75"/>
    </row>
    <row r="151" spans="1:21" s="81" customFormat="1">
      <c r="A151" s="154">
        <v>140</v>
      </c>
      <c r="B151" s="155"/>
      <c r="C151" s="155"/>
      <c r="D151" s="155"/>
      <c r="E151" s="155"/>
      <c r="F151" s="155"/>
      <c r="G151" s="155"/>
      <c r="H151" s="157"/>
      <c r="I151" s="423" t="str">
        <f t="shared" si="11"/>
        <v/>
      </c>
      <c r="K151" s="82"/>
      <c r="L151" s="75"/>
      <c r="M151" s="75"/>
      <c r="N151" s="75"/>
      <c r="O151" s="75"/>
      <c r="P151" s="75"/>
      <c r="Q151" s="75"/>
      <c r="R151" s="75"/>
      <c r="S151" s="75"/>
      <c r="T151" s="75"/>
      <c r="U151" s="75"/>
    </row>
    <row r="152" spans="1:21" s="81" customFormat="1">
      <c r="A152" s="154">
        <v>141</v>
      </c>
      <c r="B152" s="155"/>
      <c r="C152" s="155"/>
      <c r="D152" s="155"/>
      <c r="E152" s="155"/>
      <c r="F152" s="155"/>
      <c r="G152" s="155"/>
      <c r="H152" s="157"/>
      <c r="I152" s="423" t="str">
        <f t="shared" si="11"/>
        <v/>
      </c>
      <c r="K152" s="82"/>
      <c r="L152" s="75"/>
      <c r="M152" s="75"/>
      <c r="N152" s="75"/>
      <c r="O152" s="75"/>
      <c r="P152" s="75"/>
      <c r="Q152" s="75"/>
      <c r="R152" s="75"/>
      <c r="S152" s="75"/>
      <c r="T152" s="75"/>
      <c r="U152" s="75"/>
    </row>
    <row r="153" spans="1:21" s="81" customFormat="1">
      <c r="A153" s="154">
        <v>142</v>
      </c>
      <c r="B153" s="155"/>
      <c r="C153" s="155"/>
      <c r="D153" s="155"/>
      <c r="E153" s="155"/>
      <c r="F153" s="155"/>
      <c r="G153" s="155"/>
      <c r="H153" s="157"/>
      <c r="I153" s="423" t="str">
        <f t="shared" si="11"/>
        <v/>
      </c>
      <c r="K153" s="82"/>
      <c r="L153" s="75"/>
      <c r="M153" s="75"/>
      <c r="N153" s="75"/>
      <c r="O153" s="75"/>
      <c r="P153" s="75"/>
      <c r="Q153" s="75"/>
      <c r="R153" s="75"/>
      <c r="S153" s="75"/>
      <c r="T153" s="75"/>
      <c r="U153" s="75"/>
    </row>
    <row r="154" spans="1:21" s="81" customFormat="1">
      <c r="A154" s="154">
        <v>143</v>
      </c>
      <c r="B154" s="155"/>
      <c r="C154" s="155"/>
      <c r="D154" s="155"/>
      <c r="E154" s="155"/>
      <c r="F154" s="155"/>
      <c r="G154" s="155"/>
      <c r="H154" s="157"/>
      <c r="I154" s="423" t="str">
        <f t="shared" si="11"/>
        <v/>
      </c>
      <c r="K154" s="82"/>
      <c r="L154" s="75"/>
      <c r="M154" s="75"/>
      <c r="N154" s="75"/>
      <c r="O154" s="75"/>
      <c r="P154" s="75"/>
      <c r="Q154" s="75"/>
      <c r="R154" s="75"/>
      <c r="S154" s="75"/>
      <c r="T154" s="75"/>
      <c r="U154" s="75"/>
    </row>
    <row r="155" spans="1:21" s="81" customFormat="1">
      <c r="A155" s="154">
        <v>144</v>
      </c>
      <c r="B155" s="155"/>
      <c r="C155" s="155"/>
      <c r="D155" s="155"/>
      <c r="E155" s="155"/>
      <c r="F155" s="155"/>
      <c r="G155" s="155"/>
      <c r="H155" s="157"/>
      <c r="I155" s="423" t="str">
        <f t="shared" si="11"/>
        <v/>
      </c>
      <c r="K155" s="82"/>
      <c r="L155" s="75"/>
      <c r="M155" s="75"/>
      <c r="N155" s="75"/>
      <c r="O155" s="75"/>
      <c r="P155" s="75"/>
      <c r="Q155" s="75"/>
      <c r="R155" s="75"/>
      <c r="S155" s="75"/>
      <c r="T155" s="75"/>
      <c r="U155" s="75"/>
    </row>
    <row r="156" spans="1:21" s="81" customFormat="1">
      <c r="A156" s="154">
        <v>145</v>
      </c>
      <c r="B156" s="155"/>
      <c r="C156" s="155"/>
      <c r="D156" s="155"/>
      <c r="E156" s="155"/>
      <c r="F156" s="155"/>
      <c r="G156" s="155"/>
      <c r="H156" s="157"/>
      <c r="I156" s="423" t="str">
        <f t="shared" si="11"/>
        <v/>
      </c>
      <c r="K156" s="82"/>
      <c r="L156" s="75"/>
      <c r="M156" s="75"/>
      <c r="N156" s="75"/>
      <c r="O156" s="75"/>
      <c r="P156" s="75"/>
      <c r="Q156" s="75"/>
      <c r="R156" s="75"/>
      <c r="S156" s="75"/>
      <c r="T156" s="75"/>
      <c r="U156" s="75"/>
    </row>
    <row r="157" spans="1:21" s="81" customFormat="1">
      <c r="A157" s="154">
        <v>146</v>
      </c>
      <c r="B157" s="155"/>
      <c r="C157" s="155"/>
      <c r="D157" s="155"/>
      <c r="E157" s="155"/>
      <c r="F157" s="155"/>
      <c r="G157" s="155"/>
      <c r="H157" s="157"/>
      <c r="I157" s="423" t="str">
        <f t="shared" si="11"/>
        <v/>
      </c>
      <c r="K157" s="82"/>
      <c r="L157" s="75"/>
      <c r="M157" s="75"/>
      <c r="N157" s="75"/>
      <c r="O157" s="75"/>
      <c r="P157" s="75"/>
      <c r="Q157" s="75"/>
      <c r="R157" s="75"/>
      <c r="S157" s="75"/>
      <c r="T157" s="75"/>
      <c r="U157" s="75"/>
    </row>
    <row r="158" spans="1:21" s="81" customFormat="1">
      <c r="A158" s="154">
        <v>147</v>
      </c>
      <c r="B158" s="155"/>
      <c r="C158" s="155"/>
      <c r="D158" s="155"/>
      <c r="E158" s="155"/>
      <c r="F158" s="155"/>
      <c r="G158" s="155"/>
      <c r="H158" s="157"/>
      <c r="I158" s="423" t="str">
        <f t="shared" si="11"/>
        <v/>
      </c>
      <c r="K158" s="82"/>
      <c r="L158" s="75"/>
      <c r="M158" s="75"/>
      <c r="N158" s="75"/>
      <c r="O158" s="75"/>
      <c r="P158" s="75"/>
      <c r="Q158" s="75"/>
      <c r="R158" s="75"/>
      <c r="S158" s="75"/>
      <c r="T158" s="75"/>
      <c r="U158" s="75"/>
    </row>
    <row r="159" spans="1:21" s="81" customFormat="1">
      <c r="A159" s="154">
        <v>148</v>
      </c>
      <c r="B159" s="155"/>
      <c r="C159" s="155"/>
      <c r="D159" s="155"/>
      <c r="E159" s="155"/>
      <c r="F159" s="155"/>
      <c r="G159" s="155"/>
      <c r="H159" s="157"/>
      <c r="I159" s="423" t="str">
        <f t="shared" si="11"/>
        <v/>
      </c>
      <c r="K159" s="82"/>
      <c r="L159" s="75"/>
      <c r="M159" s="75"/>
      <c r="N159" s="75"/>
      <c r="O159" s="75"/>
      <c r="P159" s="75"/>
      <c r="Q159" s="75"/>
      <c r="R159" s="75"/>
      <c r="S159" s="75"/>
      <c r="T159" s="75"/>
      <c r="U159" s="75"/>
    </row>
    <row r="160" spans="1:21" s="81" customFormat="1">
      <c r="A160" s="154">
        <v>149</v>
      </c>
      <c r="B160" s="155"/>
      <c r="C160" s="155"/>
      <c r="D160" s="155"/>
      <c r="E160" s="155"/>
      <c r="F160" s="155"/>
      <c r="G160" s="155"/>
      <c r="H160" s="157"/>
      <c r="I160" s="423" t="str">
        <f t="shared" si="11"/>
        <v/>
      </c>
      <c r="K160" s="82"/>
      <c r="L160" s="75"/>
      <c r="M160" s="75"/>
      <c r="N160" s="75"/>
      <c r="O160" s="75"/>
      <c r="P160" s="75"/>
      <c r="Q160" s="75"/>
      <c r="R160" s="75"/>
      <c r="S160" s="75"/>
      <c r="T160" s="75"/>
      <c r="U160" s="75"/>
    </row>
    <row r="161" spans="1:21" s="81" customFormat="1">
      <c r="A161" s="154">
        <v>150</v>
      </c>
      <c r="B161" s="155"/>
      <c r="C161" s="155"/>
      <c r="D161" s="155"/>
      <c r="E161" s="155"/>
      <c r="F161" s="155"/>
      <c r="G161" s="155"/>
      <c r="H161" s="157"/>
      <c r="I161" s="423" t="str">
        <f t="shared" si="11"/>
        <v/>
      </c>
      <c r="K161" s="82"/>
      <c r="L161" s="75"/>
      <c r="M161" s="75"/>
      <c r="N161" s="75"/>
      <c r="O161" s="75"/>
      <c r="P161" s="75"/>
      <c r="Q161" s="75"/>
      <c r="R161" s="75"/>
      <c r="S161" s="75"/>
      <c r="T161" s="75"/>
      <c r="U161" s="75"/>
    </row>
    <row r="162" spans="1:21" s="81" customFormat="1">
      <c r="A162" s="154">
        <v>151</v>
      </c>
      <c r="B162" s="155"/>
      <c r="C162" s="155"/>
      <c r="D162" s="155"/>
      <c r="E162" s="155"/>
      <c r="F162" s="155"/>
      <c r="G162" s="155"/>
      <c r="H162" s="157"/>
      <c r="I162" s="423" t="str">
        <f t="shared" si="11"/>
        <v/>
      </c>
      <c r="K162" s="82"/>
      <c r="L162" s="75"/>
      <c r="M162" s="75"/>
      <c r="N162" s="75"/>
      <c r="O162" s="75"/>
      <c r="P162" s="75"/>
      <c r="Q162" s="75"/>
      <c r="R162" s="75"/>
      <c r="S162" s="75"/>
      <c r="T162" s="75"/>
      <c r="U162" s="75"/>
    </row>
    <row r="163" spans="1:21" s="81" customFormat="1">
      <c r="A163" s="154">
        <v>152</v>
      </c>
      <c r="B163" s="155"/>
      <c r="C163" s="155"/>
      <c r="D163" s="155"/>
      <c r="E163" s="155"/>
      <c r="F163" s="155"/>
      <c r="G163" s="155"/>
      <c r="H163" s="157"/>
      <c r="I163" s="423" t="str">
        <f t="shared" si="11"/>
        <v/>
      </c>
      <c r="K163" s="82"/>
      <c r="L163" s="75"/>
      <c r="M163" s="75"/>
      <c r="N163" s="75"/>
      <c r="O163" s="75"/>
      <c r="P163" s="75"/>
      <c r="Q163" s="75"/>
      <c r="R163" s="75"/>
      <c r="S163" s="75"/>
      <c r="T163" s="75"/>
      <c r="U163" s="75"/>
    </row>
    <row r="164" spans="1:21" s="81" customFormat="1">
      <c r="A164" s="154">
        <v>153</v>
      </c>
      <c r="B164" s="155"/>
      <c r="C164" s="155"/>
      <c r="D164" s="155"/>
      <c r="E164" s="155"/>
      <c r="F164" s="155"/>
      <c r="G164" s="155"/>
      <c r="H164" s="157"/>
      <c r="I164" s="423" t="str">
        <f t="shared" si="11"/>
        <v/>
      </c>
      <c r="K164" s="82"/>
      <c r="L164" s="75"/>
      <c r="M164" s="75"/>
      <c r="N164" s="75"/>
      <c r="O164" s="75"/>
      <c r="P164" s="75"/>
      <c r="Q164" s="75"/>
      <c r="R164" s="75"/>
      <c r="S164" s="75"/>
      <c r="T164" s="75"/>
      <c r="U164" s="75"/>
    </row>
    <row r="165" spans="1:21" s="81" customFormat="1">
      <c r="A165" s="154">
        <v>154</v>
      </c>
      <c r="B165" s="155"/>
      <c r="C165" s="155"/>
      <c r="D165" s="155"/>
      <c r="E165" s="155"/>
      <c r="F165" s="155"/>
      <c r="G165" s="155"/>
      <c r="H165" s="157"/>
      <c r="I165" s="423" t="str">
        <f t="shared" si="11"/>
        <v/>
      </c>
      <c r="K165" s="82"/>
      <c r="L165" s="75"/>
      <c r="M165" s="75"/>
      <c r="N165" s="75"/>
      <c r="O165" s="75"/>
      <c r="P165" s="75"/>
      <c r="Q165" s="75"/>
      <c r="R165" s="75"/>
      <c r="S165" s="75"/>
      <c r="T165" s="75"/>
      <c r="U165" s="75"/>
    </row>
    <row r="166" spans="1:21" s="81" customFormat="1">
      <c r="A166" s="154">
        <v>155</v>
      </c>
      <c r="B166" s="155"/>
      <c r="C166" s="155"/>
      <c r="D166" s="155"/>
      <c r="E166" s="155"/>
      <c r="F166" s="155"/>
      <c r="G166" s="155"/>
      <c r="H166" s="157"/>
      <c r="I166" s="423" t="str">
        <f t="shared" si="11"/>
        <v/>
      </c>
      <c r="K166" s="82"/>
      <c r="L166" s="75"/>
      <c r="M166" s="75"/>
      <c r="N166" s="75"/>
      <c r="O166" s="75"/>
      <c r="P166" s="75"/>
      <c r="Q166" s="75"/>
      <c r="R166" s="75"/>
      <c r="S166" s="75"/>
      <c r="T166" s="75"/>
      <c r="U166" s="75"/>
    </row>
    <row r="167" spans="1:21" s="81" customFormat="1">
      <c r="A167" s="154">
        <v>156</v>
      </c>
      <c r="B167" s="155"/>
      <c r="C167" s="155"/>
      <c r="D167" s="155"/>
      <c r="E167" s="155"/>
      <c r="F167" s="155"/>
      <c r="G167" s="155"/>
      <c r="H167" s="157"/>
      <c r="I167" s="423" t="str">
        <f t="shared" si="11"/>
        <v/>
      </c>
      <c r="K167" s="82"/>
      <c r="L167" s="75"/>
      <c r="M167" s="75"/>
      <c r="N167" s="75"/>
      <c r="O167" s="75"/>
      <c r="P167" s="75"/>
      <c r="Q167" s="75"/>
      <c r="R167" s="75"/>
      <c r="S167" s="75"/>
      <c r="T167" s="75"/>
      <c r="U167" s="75"/>
    </row>
    <row r="168" spans="1:21" s="81" customFormat="1">
      <c r="A168" s="154">
        <v>157</v>
      </c>
      <c r="B168" s="155"/>
      <c r="C168" s="155"/>
      <c r="D168" s="155"/>
      <c r="E168" s="155"/>
      <c r="F168" s="155"/>
      <c r="G168" s="155"/>
      <c r="H168" s="157"/>
      <c r="I168" s="423" t="str">
        <f t="shared" si="11"/>
        <v/>
      </c>
      <c r="K168" s="82"/>
      <c r="L168" s="75"/>
      <c r="M168" s="75"/>
      <c r="N168" s="75"/>
      <c r="O168" s="75"/>
      <c r="P168" s="75"/>
      <c r="Q168" s="75"/>
      <c r="R168" s="75"/>
      <c r="S168" s="75"/>
      <c r="T168" s="75"/>
      <c r="U168" s="75"/>
    </row>
    <row r="169" spans="1:21" s="81" customFormat="1">
      <c r="A169" s="154">
        <v>158</v>
      </c>
      <c r="B169" s="155"/>
      <c r="C169" s="155"/>
      <c r="D169" s="155"/>
      <c r="E169" s="155"/>
      <c r="F169" s="155"/>
      <c r="G169" s="155"/>
      <c r="H169" s="157"/>
      <c r="I169" s="423" t="str">
        <f t="shared" si="11"/>
        <v/>
      </c>
      <c r="K169" s="82"/>
      <c r="L169" s="75"/>
      <c r="M169" s="75"/>
      <c r="N169" s="75"/>
      <c r="O169" s="75"/>
      <c r="P169" s="75"/>
      <c r="Q169" s="75"/>
      <c r="R169" s="75"/>
      <c r="S169" s="75"/>
      <c r="T169" s="75"/>
      <c r="U169" s="75"/>
    </row>
    <row r="170" spans="1:21" s="81" customFormat="1">
      <c r="A170" s="154">
        <v>159</v>
      </c>
      <c r="B170" s="155"/>
      <c r="C170" s="155"/>
      <c r="D170" s="155"/>
      <c r="E170" s="155"/>
      <c r="F170" s="155"/>
      <c r="G170" s="155"/>
      <c r="H170" s="157"/>
      <c r="I170" s="423" t="str">
        <f t="shared" si="11"/>
        <v/>
      </c>
      <c r="K170" s="82"/>
      <c r="L170" s="75"/>
      <c r="M170" s="75"/>
      <c r="N170" s="75"/>
      <c r="O170" s="75"/>
      <c r="P170" s="75"/>
      <c r="Q170" s="75"/>
      <c r="R170" s="75"/>
      <c r="S170" s="75"/>
      <c r="T170" s="75"/>
      <c r="U170" s="75"/>
    </row>
    <row r="171" spans="1:21" s="81" customFormat="1">
      <c r="A171" s="154">
        <v>160</v>
      </c>
      <c r="B171" s="155"/>
      <c r="C171" s="155"/>
      <c r="D171" s="155"/>
      <c r="E171" s="155"/>
      <c r="F171" s="155"/>
      <c r="G171" s="155"/>
      <c r="H171" s="157"/>
      <c r="I171" s="423" t="str">
        <f t="shared" si="11"/>
        <v/>
      </c>
      <c r="K171" s="82"/>
      <c r="L171" s="75"/>
      <c r="M171" s="75"/>
      <c r="N171" s="75"/>
      <c r="O171" s="75"/>
      <c r="P171" s="75"/>
      <c r="Q171" s="75"/>
      <c r="R171" s="75"/>
      <c r="S171" s="75"/>
      <c r="T171" s="75"/>
      <c r="U171" s="75"/>
    </row>
    <row r="172" spans="1:21" s="81" customFormat="1">
      <c r="A172" s="154">
        <v>161</v>
      </c>
      <c r="B172" s="155"/>
      <c r="C172" s="155"/>
      <c r="D172" s="155"/>
      <c r="E172" s="155"/>
      <c r="F172" s="155"/>
      <c r="G172" s="155"/>
      <c r="H172" s="157"/>
      <c r="I172" s="423" t="str">
        <f t="shared" si="11"/>
        <v/>
      </c>
      <c r="K172" s="82"/>
      <c r="L172" s="75"/>
      <c r="M172" s="75"/>
      <c r="N172" s="75"/>
      <c r="O172" s="75"/>
      <c r="P172" s="75"/>
      <c r="Q172" s="75"/>
      <c r="R172" s="75"/>
      <c r="S172" s="75"/>
      <c r="T172" s="75"/>
      <c r="U172" s="75"/>
    </row>
    <row r="173" spans="1:21" s="81" customFormat="1">
      <c r="A173" s="154">
        <v>162</v>
      </c>
      <c r="B173" s="155"/>
      <c r="C173" s="155"/>
      <c r="D173" s="155"/>
      <c r="E173" s="155"/>
      <c r="F173" s="155"/>
      <c r="G173" s="155"/>
      <c r="H173" s="157"/>
      <c r="I173" s="423" t="str">
        <f t="shared" si="11"/>
        <v/>
      </c>
      <c r="K173" s="82"/>
      <c r="L173" s="75"/>
      <c r="M173" s="75"/>
      <c r="N173" s="75"/>
      <c r="O173" s="75"/>
      <c r="P173" s="75"/>
      <c r="Q173" s="75"/>
      <c r="R173" s="75"/>
      <c r="S173" s="75"/>
      <c r="T173" s="75"/>
      <c r="U173" s="75"/>
    </row>
    <row r="174" spans="1:21" s="81" customFormat="1">
      <c r="A174" s="154">
        <v>163</v>
      </c>
      <c r="B174" s="155"/>
      <c r="C174" s="155"/>
      <c r="D174" s="155"/>
      <c r="E174" s="155"/>
      <c r="F174" s="155"/>
      <c r="G174" s="155"/>
      <c r="H174" s="157"/>
      <c r="I174" s="423" t="str">
        <f t="shared" si="11"/>
        <v/>
      </c>
      <c r="K174" s="82"/>
      <c r="L174" s="75"/>
      <c r="M174" s="75"/>
      <c r="N174" s="75"/>
      <c r="O174" s="75"/>
      <c r="P174" s="75"/>
      <c r="Q174" s="75"/>
      <c r="R174" s="75"/>
      <c r="S174" s="75"/>
      <c r="T174" s="75"/>
      <c r="U174" s="75"/>
    </row>
    <row r="175" spans="1:21" s="81" customFormat="1">
      <c r="A175" s="154">
        <v>164</v>
      </c>
      <c r="B175" s="155"/>
      <c r="C175" s="155"/>
      <c r="D175" s="155"/>
      <c r="E175" s="155"/>
      <c r="F175" s="155"/>
      <c r="G175" s="155"/>
      <c r="H175" s="157"/>
      <c r="I175" s="423" t="str">
        <f t="shared" si="11"/>
        <v/>
      </c>
      <c r="K175" s="82"/>
      <c r="L175" s="75"/>
      <c r="M175" s="75"/>
      <c r="N175" s="75"/>
      <c r="O175" s="75"/>
      <c r="P175" s="75"/>
      <c r="Q175" s="75"/>
      <c r="R175" s="75"/>
      <c r="S175" s="75"/>
      <c r="T175" s="75"/>
      <c r="U175" s="75"/>
    </row>
    <row r="176" spans="1:21" s="81" customFormat="1">
      <c r="A176" s="154">
        <v>165</v>
      </c>
      <c r="B176" s="155"/>
      <c r="C176" s="155"/>
      <c r="D176" s="155"/>
      <c r="E176" s="155"/>
      <c r="F176" s="155"/>
      <c r="G176" s="155"/>
      <c r="H176" s="157"/>
      <c r="I176" s="423" t="str">
        <f t="shared" si="11"/>
        <v/>
      </c>
      <c r="K176" s="82"/>
      <c r="L176" s="75"/>
      <c r="M176" s="75"/>
      <c r="N176" s="75"/>
      <c r="O176" s="75"/>
      <c r="P176" s="75"/>
      <c r="Q176" s="75"/>
      <c r="R176" s="75"/>
      <c r="S176" s="75"/>
      <c r="T176" s="75"/>
      <c r="U176" s="75"/>
    </row>
    <row r="177" spans="1:21" s="81" customFormat="1">
      <c r="A177" s="154">
        <v>166</v>
      </c>
      <c r="B177" s="155"/>
      <c r="C177" s="155"/>
      <c r="D177" s="155"/>
      <c r="E177" s="155"/>
      <c r="F177" s="155"/>
      <c r="G177" s="155"/>
      <c r="H177" s="157"/>
      <c r="I177" s="423" t="str">
        <f t="shared" si="11"/>
        <v/>
      </c>
      <c r="K177" s="82"/>
      <c r="L177" s="75"/>
      <c r="M177" s="75"/>
      <c r="N177" s="75"/>
      <c r="O177" s="75"/>
      <c r="P177" s="75"/>
      <c r="Q177" s="75"/>
      <c r="R177" s="75"/>
      <c r="S177" s="75"/>
      <c r="T177" s="75"/>
      <c r="U177" s="75"/>
    </row>
    <row r="178" spans="1:21" s="81" customFormat="1">
      <c r="A178" s="154">
        <v>167</v>
      </c>
      <c r="B178" s="155"/>
      <c r="C178" s="155"/>
      <c r="D178" s="155"/>
      <c r="E178" s="155"/>
      <c r="F178" s="155"/>
      <c r="G178" s="155"/>
      <c r="H178" s="157"/>
      <c r="I178" s="423" t="str">
        <f t="shared" si="11"/>
        <v/>
      </c>
      <c r="K178" s="82"/>
      <c r="L178" s="75"/>
      <c r="M178" s="75"/>
      <c r="N178" s="75"/>
      <c r="O178" s="75"/>
      <c r="P178" s="75"/>
      <c r="Q178" s="75"/>
      <c r="R178" s="75"/>
      <c r="S178" s="75"/>
      <c r="T178" s="75"/>
      <c r="U178" s="75"/>
    </row>
    <row r="179" spans="1:21" s="81" customFormat="1">
      <c r="A179" s="154">
        <v>168</v>
      </c>
      <c r="B179" s="155"/>
      <c r="C179" s="155"/>
      <c r="D179" s="155"/>
      <c r="E179" s="155"/>
      <c r="F179" s="155"/>
      <c r="G179" s="155"/>
      <c r="H179" s="157"/>
      <c r="I179" s="423" t="str">
        <f t="shared" si="11"/>
        <v/>
      </c>
      <c r="K179" s="82"/>
      <c r="L179" s="75"/>
      <c r="M179" s="75"/>
      <c r="N179" s="75"/>
      <c r="O179" s="75"/>
      <c r="P179" s="75"/>
      <c r="Q179" s="75"/>
      <c r="R179" s="75"/>
      <c r="S179" s="75"/>
      <c r="T179" s="75"/>
      <c r="U179" s="75"/>
    </row>
    <row r="180" spans="1:21" s="81" customFormat="1">
      <c r="A180" s="154">
        <v>169</v>
      </c>
      <c r="B180" s="155"/>
      <c r="C180" s="155"/>
      <c r="D180" s="155"/>
      <c r="E180" s="155"/>
      <c r="F180" s="155"/>
      <c r="G180" s="155"/>
      <c r="H180" s="157"/>
      <c r="I180" s="423" t="str">
        <f t="shared" si="11"/>
        <v/>
      </c>
      <c r="K180" s="82"/>
      <c r="L180" s="75"/>
      <c r="M180" s="75"/>
      <c r="N180" s="75"/>
      <c r="O180" s="75"/>
      <c r="P180" s="75"/>
      <c r="Q180" s="75"/>
      <c r="R180" s="75"/>
      <c r="S180" s="75"/>
      <c r="T180" s="75"/>
      <c r="U180" s="75"/>
    </row>
    <row r="181" spans="1:21" s="81" customFormat="1">
      <c r="A181" s="154">
        <v>170</v>
      </c>
      <c r="B181" s="155"/>
      <c r="C181" s="155"/>
      <c r="D181" s="155"/>
      <c r="E181" s="155"/>
      <c r="F181" s="155"/>
      <c r="G181" s="155"/>
      <c r="H181" s="157"/>
      <c r="I181" s="423" t="str">
        <f t="shared" si="11"/>
        <v/>
      </c>
      <c r="K181" s="82"/>
      <c r="L181" s="75"/>
      <c r="M181" s="75"/>
      <c r="N181" s="75"/>
      <c r="O181" s="75"/>
      <c r="P181" s="75"/>
      <c r="Q181" s="75"/>
      <c r="R181" s="75"/>
      <c r="S181" s="75"/>
      <c r="T181" s="75"/>
      <c r="U181" s="75"/>
    </row>
    <row r="182" spans="1:21" s="81" customFormat="1">
      <c r="A182" s="154">
        <v>171</v>
      </c>
      <c r="B182" s="155"/>
      <c r="C182" s="155"/>
      <c r="D182" s="155"/>
      <c r="E182" s="155"/>
      <c r="F182" s="155"/>
      <c r="G182" s="155"/>
      <c r="H182" s="157"/>
      <c r="I182" s="423" t="str">
        <f t="shared" si="11"/>
        <v/>
      </c>
      <c r="K182" s="82"/>
      <c r="L182" s="75"/>
      <c r="M182" s="75"/>
      <c r="N182" s="75"/>
      <c r="O182" s="75"/>
      <c r="P182" s="75"/>
      <c r="Q182" s="75"/>
      <c r="R182" s="75"/>
      <c r="S182" s="75"/>
      <c r="T182" s="75"/>
      <c r="U182" s="75"/>
    </row>
    <row r="183" spans="1:21" s="81" customFormat="1">
      <c r="A183" s="154">
        <v>172</v>
      </c>
      <c r="B183" s="155"/>
      <c r="C183" s="155"/>
      <c r="D183" s="155"/>
      <c r="E183" s="155"/>
      <c r="F183" s="155"/>
      <c r="G183" s="155"/>
      <c r="H183" s="157"/>
      <c r="I183" s="423" t="str">
        <f t="shared" si="11"/>
        <v/>
      </c>
      <c r="K183" s="82"/>
      <c r="L183" s="75"/>
      <c r="M183" s="75"/>
      <c r="N183" s="75"/>
      <c r="O183" s="75"/>
      <c r="P183" s="75"/>
      <c r="Q183" s="75"/>
      <c r="R183" s="75"/>
      <c r="S183" s="75"/>
      <c r="T183" s="75"/>
      <c r="U183" s="75"/>
    </row>
    <row r="184" spans="1:21" s="81" customFormat="1">
      <c r="A184" s="154">
        <v>173</v>
      </c>
      <c r="B184" s="155"/>
      <c r="C184" s="155"/>
      <c r="D184" s="155"/>
      <c r="E184" s="155"/>
      <c r="F184" s="155"/>
      <c r="G184" s="155"/>
      <c r="H184" s="157"/>
      <c r="I184" s="423" t="str">
        <f t="shared" si="11"/>
        <v/>
      </c>
      <c r="K184" s="82"/>
      <c r="L184" s="75"/>
      <c r="M184" s="75"/>
      <c r="N184" s="75"/>
      <c r="O184" s="75"/>
      <c r="P184" s="75"/>
      <c r="Q184" s="75"/>
      <c r="R184" s="75"/>
      <c r="S184" s="75"/>
      <c r="T184" s="75"/>
      <c r="U184" s="75"/>
    </row>
    <row r="185" spans="1:21" s="81" customFormat="1">
      <c r="A185" s="154">
        <v>174</v>
      </c>
      <c r="B185" s="155"/>
      <c r="C185" s="155"/>
      <c r="D185" s="155"/>
      <c r="E185" s="155"/>
      <c r="F185" s="155"/>
      <c r="G185" s="155"/>
      <c r="H185" s="157"/>
      <c r="I185" s="423" t="str">
        <f t="shared" si="11"/>
        <v/>
      </c>
      <c r="K185" s="82"/>
      <c r="L185" s="75"/>
      <c r="M185" s="75"/>
      <c r="N185" s="75"/>
      <c r="O185" s="75"/>
      <c r="P185" s="75"/>
      <c r="Q185" s="75"/>
      <c r="R185" s="75"/>
      <c r="S185" s="75"/>
      <c r="T185" s="75"/>
      <c r="U185" s="75"/>
    </row>
    <row r="186" spans="1:21" s="81" customFormat="1">
      <c r="A186" s="154">
        <v>175</v>
      </c>
      <c r="B186" s="155"/>
      <c r="C186" s="155"/>
      <c r="D186" s="155"/>
      <c r="E186" s="155"/>
      <c r="F186" s="155"/>
      <c r="G186" s="155"/>
      <c r="H186" s="157"/>
      <c r="I186" s="423" t="str">
        <f t="shared" si="11"/>
        <v/>
      </c>
      <c r="K186" s="82"/>
      <c r="L186" s="75"/>
      <c r="M186" s="75"/>
      <c r="N186" s="75"/>
      <c r="O186" s="75"/>
      <c r="P186" s="75"/>
      <c r="Q186" s="75"/>
      <c r="R186" s="75"/>
      <c r="S186" s="75"/>
      <c r="T186" s="75"/>
      <c r="U186" s="75"/>
    </row>
    <row r="187" spans="1:21" s="81" customFormat="1">
      <c r="A187" s="154">
        <v>176</v>
      </c>
      <c r="B187" s="155"/>
      <c r="C187" s="155"/>
      <c r="D187" s="155"/>
      <c r="E187" s="155"/>
      <c r="F187" s="155"/>
      <c r="G187" s="155"/>
      <c r="H187" s="157"/>
      <c r="I187" s="423" t="str">
        <f t="shared" si="11"/>
        <v/>
      </c>
      <c r="K187" s="82"/>
      <c r="L187" s="75"/>
      <c r="M187" s="75"/>
      <c r="N187" s="75"/>
      <c r="O187" s="75"/>
      <c r="P187" s="75"/>
      <c r="Q187" s="75"/>
      <c r="R187" s="75"/>
      <c r="S187" s="75"/>
      <c r="T187" s="75"/>
      <c r="U187" s="75"/>
    </row>
    <row r="188" spans="1:21" s="81" customFormat="1">
      <c r="A188" s="154">
        <v>177</v>
      </c>
      <c r="B188" s="155"/>
      <c r="C188" s="155"/>
      <c r="D188" s="155"/>
      <c r="E188" s="155"/>
      <c r="F188" s="155"/>
      <c r="G188" s="155"/>
      <c r="H188" s="157"/>
      <c r="I188" s="423" t="str">
        <f t="shared" si="11"/>
        <v/>
      </c>
      <c r="K188" s="82"/>
      <c r="L188" s="75"/>
      <c r="M188" s="75"/>
      <c r="N188" s="75"/>
      <c r="O188" s="75"/>
      <c r="P188" s="75"/>
      <c r="Q188" s="75"/>
      <c r="R188" s="75"/>
      <c r="S188" s="75"/>
      <c r="T188" s="75"/>
      <c r="U188" s="75"/>
    </row>
    <row r="189" spans="1:21" s="81" customFormat="1">
      <c r="A189" s="154">
        <v>178</v>
      </c>
      <c r="B189" s="155"/>
      <c r="C189" s="155"/>
      <c r="D189" s="155"/>
      <c r="E189" s="155"/>
      <c r="F189" s="155"/>
      <c r="G189" s="155"/>
      <c r="H189" s="157"/>
      <c r="I189" s="423" t="str">
        <f t="shared" si="11"/>
        <v/>
      </c>
      <c r="K189" s="82"/>
      <c r="L189" s="75"/>
      <c r="M189" s="75"/>
      <c r="N189" s="75"/>
      <c r="O189" s="75"/>
      <c r="P189" s="75"/>
      <c r="Q189" s="75"/>
      <c r="R189" s="75"/>
      <c r="S189" s="75"/>
      <c r="T189" s="75"/>
      <c r="U189" s="75"/>
    </row>
    <row r="190" spans="1:21" s="81" customFormat="1">
      <c r="A190" s="154">
        <v>179</v>
      </c>
      <c r="B190" s="155"/>
      <c r="C190" s="155"/>
      <c r="D190" s="155"/>
      <c r="E190" s="155"/>
      <c r="F190" s="155"/>
      <c r="G190" s="155"/>
      <c r="H190" s="157"/>
      <c r="I190" s="423" t="str">
        <f t="shared" si="11"/>
        <v/>
      </c>
      <c r="K190" s="82"/>
      <c r="L190" s="75"/>
      <c r="M190" s="75"/>
      <c r="N190" s="75"/>
      <c r="O190" s="75"/>
      <c r="P190" s="75"/>
      <c r="Q190" s="75"/>
      <c r="R190" s="75"/>
      <c r="S190" s="75"/>
      <c r="T190" s="75"/>
      <c r="U190" s="75"/>
    </row>
    <row r="191" spans="1:21" s="81" customFormat="1">
      <c r="A191" s="154">
        <v>180</v>
      </c>
      <c r="B191" s="155"/>
      <c r="C191" s="155"/>
      <c r="D191" s="155"/>
      <c r="E191" s="155"/>
      <c r="F191" s="155"/>
      <c r="G191" s="155"/>
      <c r="H191" s="157"/>
      <c r="I191" s="423" t="str">
        <f t="shared" si="11"/>
        <v/>
      </c>
      <c r="K191" s="82"/>
      <c r="L191" s="75"/>
      <c r="M191" s="75"/>
      <c r="N191" s="75"/>
      <c r="O191" s="75"/>
      <c r="P191" s="75"/>
      <c r="Q191" s="75"/>
      <c r="R191" s="75"/>
      <c r="S191" s="75"/>
      <c r="T191" s="75"/>
      <c r="U191" s="75"/>
    </row>
    <row r="192" spans="1:21" s="81" customFormat="1">
      <c r="A192" s="154">
        <v>181</v>
      </c>
      <c r="B192" s="155"/>
      <c r="C192" s="155"/>
      <c r="D192" s="155"/>
      <c r="E192" s="155"/>
      <c r="F192" s="155"/>
      <c r="G192" s="155"/>
      <c r="H192" s="157"/>
      <c r="I192" s="423" t="str">
        <f t="shared" si="11"/>
        <v/>
      </c>
      <c r="K192" s="82"/>
      <c r="L192" s="75"/>
      <c r="M192" s="75"/>
      <c r="N192" s="75"/>
      <c r="O192" s="75"/>
      <c r="P192" s="75"/>
      <c r="Q192" s="75"/>
      <c r="R192" s="75"/>
      <c r="S192" s="75"/>
      <c r="T192" s="75"/>
      <c r="U192" s="75"/>
    </row>
    <row r="193" spans="1:21" s="81" customFormat="1">
      <c r="A193" s="154">
        <v>182</v>
      </c>
      <c r="B193" s="155"/>
      <c r="C193" s="155"/>
      <c r="D193" s="155"/>
      <c r="E193" s="155"/>
      <c r="F193" s="155"/>
      <c r="G193" s="155"/>
      <c r="H193" s="157"/>
      <c r="I193" s="423" t="str">
        <f t="shared" si="11"/>
        <v/>
      </c>
      <c r="K193" s="82"/>
      <c r="L193" s="75"/>
      <c r="M193" s="75"/>
      <c r="N193" s="75"/>
      <c r="O193" s="75"/>
      <c r="P193" s="75"/>
      <c r="Q193" s="75"/>
      <c r="R193" s="75"/>
      <c r="S193" s="75"/>
      <c r="T193" s="75"/>
      <c r="U193" s="75"/>
    </row>
    <row r="194" spans="1:21" s="81" customFormat="1">
      <c r="A194" s="154">
        <v>183</v>
      </c>
      <c r="B194" s="155"/>
      <c r="C194" s="155"/>
      <c r="D194" s="155"/>
      <c r="E194" s="155"/>
      <c r="F194" s="155"/>
      <c r="G194" s="155"/>
      <c r="H194" s="157"/>
      <c r="I194" s="423" t="str">
        <f t="shared" si="11"/>
        <v/>
      </c>
      <c r="K194" s="82"/>
      <c r="L194" s="75"/>
      <c r="M194" s="75"/>
      <c r="N194" s="75"/>
      <c r="O194" s="75"/>
      <c r="P194" s="75"/>
      <c r="Q194" s="75"/>
      <c r="R194" s="75"/>
      <c r="S194" s="75"/>
      <c r="T194" s="75"/>
      <c r="U194" s="75"/>
    </row>
    <row r="195" spans="1:21" s="81" customFormat="1">
      <c r="A195" s="154">
        <v>184</v>
      </c>
      <c r="B195" s="155"/>
      <c r="C195" s="155"/>
      <c r="D195" s="155"/>
      <c r="E195" s="155"/>
      <c r="F195" s="155"/>
      <c r="G195" s="155"/>
      <c r="H195" s="157"/>
      <c r="I195" s="423" t="str">
        <f t="shared" si="11"/>
        <v/>
      </c>
      <c r="K195" s="82"/>
      <c r="L195" s="75"/>
      <c r="M195" s="75"/>
      <c r="N195" s="75"/>
      <c r="O195" s="75"/>
      <c r="P195" s="75"/>
      <c r="Q195" s="75"/>
      <c r="R195" s="75"/>
      <c r="S195" s="75"/>
      <c r="T195" s="75"/>
      <c r="U195" s="75"/>
    </row>
    <row r="196" spans="1:21" s="81" customFormat="1">
      <c r="A196" s="154">
        <v>185</v>
      </c>
      <c r="B196" s="155"/>
      <c r="C196" s="155"/>
      <c r="D196" s="155"/>
      <c r="E196" s="155"/>
      <c r="F196" s="155"/>
      <c r="G196" s="155"/>
      <c r="H196" s="157"/>
      <c r="I196" s="423" t="str">
        <f t="shared" si="11"/>
        <v/>
      </c>
      <c r="K196" s="82"/>
      <c r="L196" s="75"/>
      <c r="M196" s="75"/>
      <c r="N196" s="75"/>
      <c r="O196" s="75"/>
      <c r="P196" s="75"/>
      <c r="Q196" s="75"/>
      <c r="R196" s="75"/>
      <c r="S196" s="75"/>
      <c r="T196" s="75"/>
      <c r="U196" s="75"/>
    </row>
    <row r="197" spans="1:21" s="81" customFormat="1">
      <c r="A197" s="154">
        <v>186</v>
      </c>
      <c r="B197" s="155"/>
      <c r="C197" s="155"/>
      <c r="D197" s="155"/>
      <c r="E197" s="155"/>
      <c r="F197" s="155"/>
      <c r="G197" s="155"/>
      <c r="H197" s="157"/>
      <c r="I197" s="423" t="str">
        <f t="shared" si="11"/>
        <v/>
      </c>
      <c r="K197" s="82"/>
      <c r="L197" s="75"/>
      <c r="M197" s="75"/>
      <c r="N197" s="75"/>
      <c r="O197" s="75"/>
      <c r="P197" s="75"/>
      <c r="Q197" s="75"/>
      <c r="R197" s="75"/>
      <c r="S197" s="75"/>
      <c r="T197" s="75"/>
      <c r="U197" s="75"/>
    </row>
    <row r="198" spans="1:21" s="81" customFormat="1">
      <c r="A198" s="154">
        <v>187</v>
      </c>
      <c r="B198" s="155"/>
      <c r="C198" s="155"/>
      <c r="D198" s="155"/>
      <c r="E198" s="155"/>
      <c r="F198" s="155"/>
      <c r="G198" s="155"/>
      <c r="H198" s="157"/>
      <c r="I198" s="423" t="str">
        <f t="shared" si="11"/>
        <v/>
      </c>
      <c r="K198" s="82"/>
      <c r="L198" s="75"/>
      <c r="M198" s="75"/>
      <c r="N198" s="75"/>
      <c r="O198" s="75"/>
      <c r="P198" s="75"/>
      <c r="Q198" s="75"/>
      <c r="R198" s="75"/>
      <c r="S198" s="75"/>
      <c r="T198" s="75"/>
      <c r="U198" s="75"/>
    </row>
    <row r="199" spans="1:21" s="81" customFormat="1">
      <c r="A199" s="154">
        <v>188</v>
      </c>
      <c r="B199" s="155"/>
      <c r="C199" s="155"/>
      <c r="D199" s="155"/>
      <c r="E199" s="155"/>
      <c r="F199" s="155"/>
      <c r="G199" s="155"/>
      <c r="H199" s="157"/>
      <c r="I199" s="423" t="str">
        <f t="shared" si="11"/>
        <v/>
      </c>
      <c r="K199" s="82"/>
      <c r="L199" s="75"/>
      <c r="M199" s="75"/>
      <c r="N199" s="75"/>
      <c r="O199" s="75"/>
      <c r="P199" s="75"/>
      <c r="Q199" s="75"/>
      <c r="R199" s="75"/>
      <c r="S199" s="75"/>
      <c r="T199" s="75"/>
      <c r="U199" s="75"/>
    </row>
    <row r="200" spans="1:21" s="81" customFormat="1">
      <c r="A200" s="154">
        <v>189</v>
      </c>
      <c r="B200" s="155"/>
      <c r="C200" s="155"/>
      <c r="D200" s="155"/>
      <c r="E200" s="155"/>
      <c r="F200" s="155"/>
      <c r="G200" s="155"/>
      <c r="H200" s="157"/>
      <c r="I200" s="423" t="str">
        <f t="shared" si="11"/>
        <v/>
      </c>
      <c r="K200" s="82"/>
      <c r="L200" s="75"/>
      <c r="M200" s="75"/>
      <c r="N200" s="75"/>
      <c r="O200" s="75"/>
      <c r="P200" s="75"/>
      <c r="Q200" s="75"/>
      <c r="R200" s="75"/>
      <c r="S200" s="75"/>
      <c r="T200" s="75"/>
      <c r="U200" s="75"/>
    </row>
    <row r="201" spans="1:21" s="81" customFormat="1">
      <c r="A201" s="154">
        <v>190</v>
      </c>
      <c r="B201" s="155"/>
      <c r="C201" s="155"/>
      <c r="D201" s="155"/>
      <c r="E201" s="155"/>
      <c r="F201" s="155"/>
      <c r="G201" s="155"/>
      <c r="H201" s="157"/>
      <c r="I201" s="423" t="str">
        <f t="shared" si="11"/>
        <v/>
      </c>
      <c r="K201" s="82"/>
      <c r="L201" s="75"/>
      <c r="M201" s="75"/>
      <c r="N201" s="75"/>
      <c r="O201" s="75"/>
      <c r="P201" s="75"/>
      <c r="Q201" s="75"/>
      <c r="R201" s="75"/>
      <c r="S201" s="75"/>
      <c r="T201" s="75"/>
      <c r="U201" s="75"/>
    </row>
    <row r="202" spans="1:21" s="81" customFormat="1">
      <c r="A202" s="154">
        <v>191</v>
      </c>
      <c r="B202" s="155"/>
      <c r="C202" s="155"/>
      <c r="D202" s="155"/>
      <c r="E202" s="155"/>
      <c r="F202" s="155"/>
      <c r="G202" s="155"/>
      <c r="H202" s="157"/>
      <c r="I202" s="423" t="str">
        <f t="shared" si="11"/>
        <v/>
      </c>
      <c r="K202" s="82"/>
      <c r="L202" s="75"/>
      <c r="M202" s="75"/>
      <c r="N202" s="75"/>
      <c r="O202" s="75"/>
      <c r="P202" s="75"/>
      <c r="Q202" s="75"/>
      <c r="R202" s="75"/>
      <c r="S202" s="75"/>
      <c r="T202" s="75"/>
      <c r="U202" s="75"/>
    </row>
    <row r="203" spans="1:21" s="81" customFormat="1">
      <c r="A203" s="154">
        <v>192</v>
      </c>
      <c r="B203" s="155"/>
      <c r="C203" s="155"/>
      <c r="D203" s="155"/>
      <c r="E203" s="155"/>
      <c r="F203" s="155"/>
      <c r="G203" s="155"/>
      <c r="H203" s="157"/>
      <c r="I203" s="423" t="str">
        <f t="shared" si="11"/>
        <v/>
      </c>
      <c r="K203" s="82"/>
      <c r="L203" s="75"/>
      <c r="M203" s="75"/>
      <c r="N203" s="75"/>
      <c r="O203" s="75"/>
      <c r="P203" s="75"/>
      <c r="Q203" s="75"/>
      <c r="R203" s="75"/>
      <c r="S203" s="75"/>
      <c r="T203" s="75"/>
      <c r="U203" s="75"/>
    </row>
    <row r="204" spans="1:21" s="81" customFormat="1">
      <c r="A204" s="154">
        <v>193</v>
      </c>
      <c r="B204" s="155"/>
      <c r="C204" s="155"/>
      <c r="D204" s="155"/>
      <c r="E204" s="155"/>
      <c r="F204" s="155"/>
      <c r="G204" s="155"/>
      <c r="H204" s="157"/>
      <c r="I204" s="423" t="str">
        <f t="shared" ref="I204:I261" si="12">IF(OR($B204="",$C204="",$H204&lt;an_initial,$H204&gt;an_final,$K204=FALSE),"",J204*(IF(D204="X",100,0) + IF(E204="X",50,0) + IF(F204="X",200,0) + IF(G204="X",150,0) ))</f>
        <v/>
      </c>
      <c r="K204" s="82"/>
      <c r="L204" s="75"/>
      <c r="M204" s="75"/>
      <c r="N204" s="75"/>
      <c r="O204" s="75"/>
      <c r="P204" s="75"/>
      <c r="Q204" s="75"/>
      <c r="R204" s="75"/>
      <c r="S204" s="75"/>
      <c r="T204" s="75"/>
      <c r="U204" s="75"/>
    </row>
    <row r="205" spans="1:21" s="81" customFormat="1">
      <c r="A205" s="154">
        <v>194</v>
      </c>
      <c r="B205" s="155"/>
      <c r="C205" s="155"/>
      <c r="D205" s="155"/>
      <c r="E205" s="155"/>
      <c r="F205" s="155"/>
      <c r="G205" s="155"/>
      <c r="H205" s="157"/>
      <c r="I205" s="423" t="str">
        <f t="shared" si="12"/>
        <v/>
      </c>
      <c r="K205" s="82"/>
      <c r="L205" s="75"/>
      <c r="M205" s="75"/>
      <c r="N205" s="75"/>
      <c r="O205" s="75"/>
      <c r="P205" s="75"/>
      <c r="Q205" s="75"/>
      <c r="R205" s="75"/>
      <c r="S205" s="75"/>
      <c r="T205" s="75"/>
      <c r="U205" s="75"/>
    </row>
    <row r="206" spans="1:21" s="81" customFormat="1">
      <c r="A206" s="154">
        <v>195</v>
      </c>
      <c r="B206" s="155"/>
      <c r="C206" s="155"/>
      <c r="D206" s="155"/>
      <c r="E206" s="155"/>
      <c r="F206" s="155"/>
      <c r="G206" s="155"/>
      <c r="H206" s="157"/>
      <c r="I206" s="423" t="str">
        <f t="shared" si="12"/>
        <v/>
      </c>
      <c r="K206" s="82"/>
      <c r="L206" s="75"/>
      <c r="M206" s="75"/>
      <c r="N206" s="75"/>
      <c r="O206" s="75"/>
      <c r="P206" s="75"/>
      <c r="Q206" s="75"/>
      <c r="R206" s="75"/>
      <c r="S206" s="75"/>
      <c r="T206" s="75"/>
      <c r="U206" s="75"/>
    </row>
    <row r="207" spans="1:21" s="81" customFormat="1">
      <c r="A207" s="154">
        <v>196</v>
      </c>
      <c r="B207" s="155"/>
      <c r="C207" s="155"/>
      <c r="D207" s="155"/>
      <c r="E207" s="155"/>
      <c r="F207" s="155"/>
      <c r="G207" s="155"/>
      <c r="H207" s="157"/>
      <c r="I207" s="423" t="str">
        <f t="shared" si="12"/>
        <v/>
      </c>
      <c r="K207" s="82"/>
      <c r="L207" s="75"/>
      <c r="M207" s="75"/>
      <c r="N207" s="75"/>
      <c r="O207" s="75"/>
      <c r="P207" s="75"/>
      <c r="Q207" s="75"/>
      <c r="R207" s="75"/>
      <c r="S207" s="75"/>
      <c r="T207" s="75"/>
      <c r="U207" s="75"/>
    </row>
    <row r="208" spans="1:21" s="81" customFormat="1">
      <c r="A208" s="154">
        <v>197</v>
      </c>
      <c r="B208" s="155"/>
      <c r="C208" s="155"/>
      <c r="D208" s="155"/>
      <c r="E208" s="155"/>
      <c r="F208" s="155"/>
      <c r="G208" s="155"/>
      <c r="H208" s="157"/>
      <c r="I208" s="423" t="str">
        <f t="shared" si="12"/>
        <v/>
      </c>
      <c r="K208" s="82"/>
      <c r="L208" s="75"/>
      <c r="M208" s="75"/>
      <c r="N208" s="75"/>
      <c r="O208" s="75"/>
      <c r="P208" s="75"/>
      <c r="Q208" s="75"/>
      <c r="R208" s="75"/>
      <c r="S208" s="75"/>
      <c r="T208" s="75"/>
      <c r="U208" s="75"/>
    </row>
    <row r="209" spans="1:21" s="81" customFormat="1">
      <c r="A209" s="154">
        <v>198</v>
      </c>
      <c r="B209" s="155"/>
      <c r="C209" s="155"/>
      <c r="D209" s="155"/>
      <c r="E209" s="155"/>
      <c r="F209" s="155"/>
      <c r="G209" s="155"/>
      <c r="H209" s="157"/>
      <c r="I209" s="423" t="str">
        <f t="shared" si="12"/>
        <v/>
      </c>
      <c r="K209" s="82"/>
      <c r="L209" s="75"/>
      <c r="M209" s="75"/>
      <c r="N209" s="75"/>
      <c r="O209" s="75"/>
      <c r="P209" s="75"/>
      <c r="Q209" s="75"/>
      <c r="R209" s="75"/>
      <c r="S209" s="75"/>
      <c r="T209" s="75"/>
      <c r="U209" s="75"/>
    </row>
    <row r="210" spans="1:21" s="81" customFormat="1">
      <c r="A210" s="154">
        <v>199</v>
      </c>
      <c r="B210" s="155"/>
      <c r="C210" s="155"/>
      <c r="D210" s="155"/>
      <c r="E210" s="155"/>
      <c r="F210" s="155"/>
      <c r="G210" s="155"/>
      <c r="H210" s="157"/>
      <c r="I210" s="423" t="str">
        <f t="shared" si="12"/>
        <v/>
      </c>
      <c r="K210" s="82"/>
      <c r="L210" s="75"/>
      <c r="M210" s="75"/>
      <c r="N210" s="75"/>
      <c r="O210" s="75"/>
      <c r="P210" s="75"/>
      <c r="Q210" s="75"/>
      <c r="R210" s="75"/>
      <c r="S210" s="75"/>
      <c r="T210" s="75"/>
      <c r="U210" s="75"/>
    </row>
    <row r="211" spans="1:21" s="81" customFormat="1">
      <c r="A211" s="154">
        <v>200</v>
      </c>
      <c r="B211" s="155"/>
      <c r="C211" s="155"/>
      <c r="D211" s="155"/>
      <c r="E211" s="155"/>
      <c r="F211" s="155"/>
      <c r="G211" s="155"/>
      <c r="H211" s="157"/>
      <c r="I211" s="423" t="str">
        <f t="shared" si="12"/>
        <v/>
      </c>
      <c r="K211" s="82"/>
      <c r="L211" s="75"/>
      <c r="M211" s="75"/>
      <c r="N211" s="75"/>
      <c r="O211" s="75"/>
      <c r="P211" s="75"/>
      <c r="Q211" s="75"/>
      <c r="R211" s="75"/>
      <c r="S211" s="75"/>
      <c r="T211" s="75"/>
      <c r="U211" s="75"/>
    </row>
    <row r="212" spans="1:21" s="81" customFormat="1">
      <c r="A212" s="154">
        <v>201</v>
      </c>
      <c r="B212" s="155"/>
      <c r="C212" s="155"/>
      <c r="D212" s="155"/>
      <c r="E212" s="155"/>
      <c r="F212" s="155"/>
      <c r="G212" s="155"/>
      <c r="H212" s="157"/>
      <c r="I212" s="423" t="str">
        <f t="shared" si="12"/>
        <v/>
      </c>
      <c r="K212" s="82"/>
      <c r="L212" s="75"/>
      <c r="M212" s="75"/>
      <c r="N212" s="75"/>
      <c r="O212" s="75"/>
      <c r="P212" s="75"/>
      <c r="Q212" s="75"/>
      <c r="R212" s="75"/>
      <c r="S212" s="75"/>
      <c r="T212" s="75"/>
      <c r="U212" s="75"/>
    </row>
    <row r="213" spans="1:21" s="81" customFormat="1">
      <c r="A213" s="154">
        <v>202</v>
      </c>
      <c r="B213" s="155"/>
      <c r="C213" s="155"/>
      <c r="D213" s="155"/>
      <c r="E213" s="155"/>
      <c r="F213" s="155"/>
      <c r="G213" s="155"/>
      <c r="H213" s="157"/>
      <c r="I213" s="423" t="str">
        <f t="shared" si="12"/>
        <v/>
      </c>
      <c r="K213" s="82"/>
      <c r="L213" s="75"/>
      <c r="M213" s="75"/>
      <c r="N213" s="75"/>
      <c r="O213" s="75"/>
      <c r="P213" s="75"/>
      <c r="Q213" s="75"/>
      <c r="R213" s="75"/>
      <c r="S213" s="75"/>
      <c r="T213" s="75"/>
      <c r="U213" s="75"/>
    </row>
    <row r="214" spans="1:21" s="81" customFormat="1">
      <c r="A214" s="154">
        <v>203</v>
      </c>
      <c r="B214" s="155"/>
      <c r="C214" s="155"/>
      <c r="D214" s="155"/>
      <c r="E214" s="155"/>
      <c r="F214" s="155"/>
      <c r="G214" s="155"/>
      <c r="H214" s="157"/>
      <c r="I214" s="423" t="str">
        <f t="shared" si="12"/>
        <v/>
      </c>
      <c r="K214" s="82"/>
      <c r="L214" s="75"/>
      <c r="M214" s="75"/>
      <c r="N214" s="75"/>
      <c r="O214" s="75"/>
      <c r="P214" s="75"/>
      <c r="Q214" s="75"/>
      <c r="R214" s="75"/>
      <c r="S214" s="75"/>
      <c r="T214" s="75"/>
      <c r="U214" s="75"/>
    </row>
    <row r="215" spans="1:21" s="81" customFormat="1">
      <c r="A215" s="154">
        <v>204</v>
      </c>
      <c r="B215" s="155"/>
      <c r="C215" s="155"/>
      <c r="D215" s="155"/>
      <c r="E215" s="155"/>
      <c r="F215" s="155"/>
      <c r="G215" s="155"/>
      <c r="H215" s="157"/>
      <c r="I215" s="423" t="str">
        <f t="shared" si="12"/>
        <v/>
      </c>
      <c r="K215" s="82"/>
      <c r="L215" s="75"/>
      <c r="M215" s="75"/>
      <c r="N215" s="75"/>
      <c r="O215" s="75"/>
      <c r="P215" s="75"/>
      <c r="Q215" s="75"/>
      <c r="R215" s="75"/>
      <c r="S215" s="75"/>
      <c r="T215" s="75"/>
      <c r="U215" s="75"/>
    </row>
    <row r="216" spans="1:21" s="81" customFormat="1">
      <c r="A216" s="154">
        <v>205</v>
      </c>
      <c r="B216" s="155"/>
      <c r="C216" s="155"/>
      <c r="D216" s="155"/>
      <c r="E216" s="155"/>
      <c r="F216" s="155"/>
      <c r="G216" s="155"/>
      <c r="H216" s="157"/>
      <c r="I216" s="423" t="str">
        <f t="shared" si="12"/>
        <v/>
      </c>
      <c r="K216" s="82"/>
      <c r="L216" s="75"/>
      <c r="M216" s="75"/>
      <c r="N216" s="75"/>
      <c r="O216" s="75"/>
      <c r="P216" s="75"/>
      <c r="Q216" s="75"/>
      <c r="R216" s="75"/>
      <c r="S216" s="75"/>
      <c r="T216" s="75"/>
      <c r="U216" s="75"/>
    </row>
    <row r="217" spans="1:21" s="81" customFormat="1">
      <c r="A217" s="154">
        <v>206</v>
      </c>
      <c r="B217" s="155"/>
      <c r="C217" s="155"/>
      <c r="D217" s="155"/>
      <c r="E217" s="155"/>
      <c r="F217" s="155"/>
      <c r="G217" s="155"/>
      <c r="H217" s="157"/>
      <c r="I217" s="423" t="str">
        <f t="shared" si="12"/>
        <v/>
      </c>
      <c r="K217" s="82"/>
      <c r="L217" s="75"/>
      <c r="M217" s="75"/>
      <c r="N217" s="75"/>
      <c r="O217" s="75"/>
      <c r="P217" s="75"/>
      <c r="Q217" s="75"/>
      <c r="R217" s="75"/>
      <c r="S217" s="75"/>
      <c r="T217" s="75"/>
      <c r="U217" s="75"/>
    </row>
    <row r="218" spans="1:21" s="81" customFormat="1">
      <c r="A218" s="154">
        <v>207</v>
      </c>
      <c r="B218" s="155"/>
      <c r="C218" s="155"/>
      <c r="D218" s="155"/>
      <c r="E218" s="155"/>
      <c r="F218" s="155"/>
      <c r="G218" s="155"/>
      <c r="H218" s="157"/>
      <c r="I218" s="423" t="str">
        <f t="shared" si="12"/>
        <v/>
      </c>
      <c r="K218" s="82"/>
      <c r="L218" s="75"/>
      <c r="M218" s="75"/>
      <c r="N218" s="75"/>
      <c r="O218" s="75"/>
      <c r="P218" s="75"/>
      <c r="Q218" s="75"/>
      <c r="R218" s="75"/>
      <c r="S218" s="75"/>
      <c r="T218" s="75"/>
      <c r="U218" s="75"/>
    </row>
    <row r="219" spans="1:21" s="81" customFormat="1">
      <c r="A219" s="154">
        <v>208</v>
      </c>
      <c r="B219" s="155"/>
      <c r="C219" s="155"/>
      <c r="D219" s="155"/>
      <c r="E219" s="155"/>
      <c r="F219" s="155"/>
      <c r="G219" s="155"/>
      <c r="H219" s="157"/>
      <c r="I219" s="423" t="str">
        <f t="shared" si="12"/>
        <v/>
      </c>
      <c r="K219" s="82"/>
      <c r="L219" s="75"/>
      <c r="M219" s="75"/>
      <c r="N219" s="75"/>
      <c r="O219" s="75"/>
      <c r="P219" s="75"/>
      <c r="Q219" s="75"/>
      <c r="R219" s="75"/>
      <c r="S219" s="75"/>
      <c r="T219" s="75"/>
      <c r="U219" s="75"/>
    </row>
    <row r="220" spans="1:21" s="81" customFormat="1">
      <c r="A220" s="154">
        <v>209</v>
      </c>
      <c r="B220" s="155"/>
      <c r="C220" s="155"/>
      <c r="D220" s="155"/>
      <c r="E220" s="155"/>
      <c r="F220" s="155"/>
      <c r="G220" s="155"/>
      <c r="H220" s="157"/>
      <c r="I220" s="423" t="str">
        <f t="shared" si="12"/>
        <v/>
      </c>
      <c r="K220" s="82"/>
      <c r="L220" s="75"/>
      <c r="M220" s="75"/>
      <c r="N220" s="75"/>
      <c r="O220" s="75"/>
      <c r="P220" s="75"/>
      <c r="Q220" s="75"/>
      <c r="R220" s="75"/>
      <c r="S220" s="75"/>
      <c r="T220" s="75"/>
      <c r="U220" s="75"/>
    </row>
    <row r="221" spans="1:21" s="81" customFormat="1">
      <c r="A221" s="154">
        <v>210</v>
      </c>
      <c r="B221" s="155"/>
      <c r="C221" s="155"/>
      <c r="D221" s="155"/>
      <c r="E221" s="155"/>
      <c r="F221" s="155"/>
      <c r="G221" s="155"/>
      <c r="H221" s="157"/>
      <c r="I221" s="423" t="str">
        <f t="shared" si="12"/>
        <v/>
      </c>
      <c r="K221" s="82"/>
      <c r="L221" s="75"/>
      <c r="M221" s="75"/>
      <c r="N221" s="75"/>
      <c r="O221" s="75"/>
      <c r="P221" s="75"/>
      <c r="Q221" s="75"/>
      <c r="R221" s="75"/>
      <c r="S221" s="75"/>
      <c r="T221" s="75"/>
      <c r="U221" s="75"/>
    </row>
    <row r="222" spans="1:21" s="81" customFormat="1">
      <c r="A222" s="154">
        <v>211</v>
      </c>
      <c r="B222" s="155"/>
      <c r="C222" s="155"/>
      <c r="D222" s="155"/>
      <c r="E222" s="155"/>
      <c r="F222" s="155"/>
      <c r="G222" s="155"/>
      <c r="H222" s="157"/>
      <c r="I222" s="423" t="str">
        <f t="shared" si="12"/>
        <v/>
      </c>
      <c r="K222" s="82"/>
      <c r="L222" s="75"/>
      <c r="M222" s="75"/>
      <c r="N222" s="75"/>
      <c r="O222" s="75"/>
      <c r="P222" s="75"/>
      <c r="Q222" s="75"/>
      <c r="R222" s="75"/>
      <c r="S222" s="75"/>
      <c r="T222" s="75"/>
      <c r="U222" s="75"/>
    </row>
    <row r="223" spans="1:21" s="81" customFormat="1">
      <c r="A223" s="154">
        <v>212</v>
      </c>
      <c r="B223" s="155"/>
      <c r="C223" s="155"/>
      <c r="D223" s="155"/>
      <c r="E223" s="155"/>
      <c r="F223" s="155"/>
      <c r="G223" s="155"/>
      <c r="H223" s="157"/>
      <c r="I223" s="423" t="str">
        <f t="shared" si="12"/>
        <v/>
      </c>
      <c r="K223" s="82"/>
      <c r="L223" s="75"/>
      <c r="M223" s="75"/>
      <c r="N223" s="75"/>
      <c r="O223" s="75"/>
      <c r="P223" s="75"/>
      <c r="Q223" s="75"/>
      <c r="R223" s="75"/>
      <c r="S223" s="75"/>
      <c r="T223" s="75"/>
      <c r="U223" s="75"/>
    </row>
    <row r="224" spans="1:21" s="81" customFormat="1">
      <c r="A224" s="154">
        <v>213</v>
      </c>
      <c r="B224" s="155"/>
      <c r="C224" s="155"/>
      <c r="D224" s="155"/>
      <c r="E224" s="155"/>
      <c r="F224" s="155"/>
      <c r="G224" s="155"/>
      <c r="H224" s="157"/>
      <c r="I224" s="423" t="str">
        <f t="shared" si="12"/>
        <v/>
      </c>
      <c r="K224" s="82"/>
      <c r="L224" s="75"/>
      <c r="M224" s="75"/>
      <c r="N224" s="75"/>
      <c r="O224" s="75"/>
      <c r="P224" s="75"/>
      <c r="Q224" s="75"/>
      <c r="R224" s="75"/>
      <c r="S224" s="75"/>
      <c r="T224" s="75"/>
      <c r="U224" s="75"/>
    </row>
    <row r="225" spans="1:21" s="81" customFormat="1">
      <c r="A225" s="154">
        <v>214</v>
      </c>
      <c r="B225" s="155"/>
      <c r="C225" s="155"/>
      <c r="D225" s="155"/>
      <c r="E225" s="155"/>
      <c r="F225" s="155"/>
      <c r="G225" s="155"/>
      <c r="H225" s="157"/>
      <c r="I225" s="423" t="str">
        <f t="shared" si="12"/>
        <v/>
      </c>
      <c r="K225" s="82"/>
      <c r="L225" s="75"/>
      <c r="M225" s="75"/>
      <c r="N225" s="75"/>
      <c r="O225" s="75"/>
      <c r="P225" s="75"/>
      <c r="Q225" s="75"/>
      <c r="R225" s="75"/>
      <c r="S225" s="75"/>
      <c r="T225" s="75"/>
      <c r="U225" s="75"/>
    </row>
    <row r="226" spans="1:21" s="81" customFormat="1">
      <c r="A226" s="154">
        <v>215</v>
      </c>
      <c r="B226" s="155"/>
      <c r="C226" s="155"/>
      <c r="D226" s="155"/>
      <c r="E226" s="155"/>
      <c r="F226" s="155"/>
      <c r="G226" s="155"/>
      <c r="H226" s="157"/>
      <c r="I226" s="423" t="str">
        <f t="shared" si="12"/>
        <v/>
      </c>
      <c r="K226" s="82"/>
      <c r="L226" s="75"/>
      <c r="M226" s="75"/>
      <c r="N226" s="75"/>
      <c r="O226" s="75"/>
      <c r="P226" s="75"/>
      <c r="Q226" s="75"/>
      <c r="R226" s="75"/>
      <c r="S226" s="75"/>
      <c r="T226" s="75"/>
      <c r="U226" s="75"/>
    </row>
    <row r="227" spans="1:21" s="81" customFormat="1">
      <c r="A227" s="154">
        <v>216</v>
      </c>
      <c r="B227" s="155"/>
      <c r="C227" s="155"/>
      <c r="D227" s="155"/>
      <c r="E227" s="155"/>
      <c r="F227" s="155"/>
      <c r="G227" s="155"/>
      <c r="H227" s="157"/>
      <c r="I227" s="423" t="str">
        <f t="shared" si="12"/>
        <v/>
      </c>
      <c r="K227" s="82"/>
      <c r="L227" s="75"/>
      <c r="M227" s="75"/>
      <c r="N227" s="75"/>
      <c r="O227" s="75"/>
      <c r="P227" s="75"/>
      <c r="Q227" s="75"/>
      <c r="R227" s="75"/>
      <c r="S227" s="75"/>
      <c r="T227" s="75"/>
      <c r="U227" s="75"/>
    </row>
    <row r="228" spans="1:21" s="81" customFormat="1">
      <c r="A228" s="154">
        <v>217</v>
      </c>
      <c r="B228" s="155"/>
      <c r="C228" s="155"/>
      <c r="D228" s="155"/>
      <c r="E228" s="155"/>
      <c r="F228" s="155"/>
      <c r="G228" s="155"/>
      <c r="H228" s="157"/>
      <c r="I228" s="423" t="str">
        <f t="shared" si="12"/>
        <v/>
      </c>
      <c r="K228" s="82"/>
      <c r="L228" s="75"/>
      <c r="M228" s="75"/>
      <c r="N228" s="75"/>
      <c r="O228" s="75"/>
      <c r="P228" s="75"/>
      <c r="Q228" s="75"/>
      <c r="R228" s="75"/>
      <c r="S228" s="75"/>
      <c r="T228" s="75"/>
      <c r="U228" s="75"/>
    </row>
    <row r="229" spans="1:21" s="81" customFormat="1">
      <c r="A229" s="154">
        <v>218</v>
      </c>
      <c r="B229" s="155"/>
      <c r="C229" s="155"/>
      <c r="D229" s="155"/>
      <c r="E229" s="155"/>
      <c r="F229" s="155"/>
      <c r="G229" s="155"/>
      <c r="H229" s="157"/>
      <c r="I229" s="423" t="str">
        <f t="shared" si="12"/>
        <v/>
      </c>
      <c r="K229" s="82"/>
      <c r="L229" s="75"/>
      <c r="M229" s="75"/>
      <c r="N229" s="75"/>
      <c r="O229" s="75"/>
      <c r="P229" s="75"/>
      <c r="Q229" s="75"/>
      <c r="R229" s="75"/>
      <c r="S229" s="75"/>
      <c r="T229" s="75"/>
      <c r="U229" s="75"/>
    </row>
    <row r="230" spans="1:21" s="81" customFormat="1">
      <c r="A230" s="154">
        <v>219</v>
      </c>
      <c r="B230" s="155"/>
      <c r="C230" s="155"/>
      <c r="D230" s="155"/>
      <c r="E230" s="155"/>
      <c r="F230" s="155"/>
      <c r="G230" s="155"/>
      <c r="H230" s="157"/>
      <c r="I230" s="423" t="str">
        <f t="shared" si="12"/>
        <v/>
      </c>
      <c r="K230" s="82"/>
      <c r="L230" s="75"/>
      <c r="M230" s="75"/>
      <c r="N230" s="75"/>
      <c r="O230" s="75"/>
      <c r="P230" s="75"/>
      <c r="Q230" s="75"/>
      <c r="R230" s="75"/>
      <c r="S230" s="75"/>
      <c r="T230" s="75"/>
      <c r="U230" s="75"/>
    </row>
    <row r="231" spans="1:21" s="81" customFormat="1">
      <c r="A231" s="154">
        <v>220</v>
      </c>
      <c r="B231" s="155"/>
      <c r="C231" s="155"/>
      <c r="D231" s="155"/>
      <c r="E231" s="155"/>
      <c r="F231" s="155"/>
      <c r="G231" s="155"/>
      <c r="H231" s="157"/>
      <c r="I231" s="423" t="str">
        <f t="shared" si="12"/>
        <v/>
      </c>
      <c r="K231" s="82"/>
      <c r="L231" s="75"/>
      <c r="M231" s="75"/>
      <c r="N231" s="75"/>
      <c r="O231" s="75"/>
      <c r="P231" s="75"/>
      <c r="Q231" s="75"/>
      <c r="R231" s="75"/>
      <c r="S231" s="75"/>
      <c r="T231" s="75"/>
      <c r="U231" s="75"/>
    </row>
    <row r="232" spans="1:21" s="81" customFormat="1">
      <c r="A232" s="154">
        <v>221</v>
      </c>
      <c r="B232" s="155"/>
      <c r="C232" s="155"/>
      <c r="D232" s="155"/>
      <c r="E232" s="155"/>
      <c r="F232" s="155"/>
      <c r="G232" s="155"/>
      <c r="H232" s="157"/>
      <c r="I232" s="423" t="str">
        <f t="shared" si="12"/>
        <v/>
      </c>
      <c r="K232" s="82"/>
      <c r="L232" s="75"/>
      <c r="M232" s="75"/>
      <c r="N232" s="75"/>
      <c r="O232" s="75"/>
      <c r="P232" s="75"/>
      <c r="Q232" s="75"/>
      <c r="R232" s="75"/>
      <c r="S232" s="75"/>
      <c r="T232" s="75"/>
      <c r="U232" s="75"/>
    </row>
    <row r="233" spans="1:21" s="81" customFormat="1">
      <c r="A233" s="154">
        <v>222</v>
      </c>
      <c r="B233" s="155"/>
      <c r="C233" s="155"/>
      <c r="D233" s="155"/>
      <c r="E233" s="155"/>
      <c r="F233" s="155"/>
      <c r="G233" s="155"/>
      <c r="H233" s="157"/>
      <c r="I233" s="423" t="str">
        <f t="shared" si="12"/>
        <v/>
      </c>
      <c r="K233" s="82"/>
      <c r="L233" s="75"/>
      <c r="M233" s="75"/>
      <c r="N233" s="75"/>
      <c r="O233" s="75"/>
      <c r="P233" s="75"/>
      <c r="Q233" s="75"/>
      <c r="R233" s="75"/>
      <c r="S233" s="75"/>
      <c r="T233" s="75"/>
      <c r="U233" s="75"/>
    </row>
    <row r="234" spans="1:21" s="81" customFormat="1">
      <c r="A234" s="154">
        <v>223</v>
      </c>
      <c r="B234" s="155"/>
      <c r="C234" s="155"/>
      <c r="D234" s="155"/>
      <c r="E234" s="155"/>
      <c r="F234" s="155"/>
      <c r="G234" s="155"/>
      <c r="H234" s="157"/>
      <c r="I234" s="423" t="str">
        <f t="shared" si="12"/>
        <v/>
      </c>
      <c r="K234" s="82"/>
      <c r="L234" s="75"/>
      <c r="M234" s="75"/>
      <c r="N234" s="75"/>
      <c r="O234" s="75"/>
      <c r="P234" s="75"/>
      <c r="Q234" s="75"/>
      <c r="R234" s="75"/>
      <c r="S234" s="75"/>
      <c r="T234" s="75"/>
      <c r="U234" s="75"/>
    </row>
    <row r="235" spans="1:21" s="81" customFormat="1">
      <c r="A235" s="154">
        <v>224</v>
      </c>
      <c r="B235" s="155"/>
      <c r="C235" s="155"/>
      <c r="D235" s="155"/>
      <c r="E235" s="155"/>
      <c r="F235" s="155"/>
      <c r="G235" s="155"/>
      <c r="H235" s="157"/>
      <c r="I235" s="423" t="str">
        <f t="shared" si="12"/>
        <v/>
      </c>
      <c r="K235" s="82"/>
      <c r="L235" s="75"/>
      <c r="M235" s="75"/>
      <c r="N235" s="75"/>
      <c r="O235" s="75"/>
      <c r="P235" s="75"/>
      <c r="Q235" s="75"/>
      <c r="R235" s="75"/>
      <c r="S235" s="75"/>
      <c r="T235" s="75"/>
      <c r="U235" s="75"/>
    </row>
    <row r="236" spans="1:21" s="81" customFormat="1">
      <c r="A236" s="154">
        <v>225</v>
      </c>
      <c r="B236" s="155"/>
      <c r="C236" s="155"/>
      <c r="D236" s="155"/>
      <c r="E236" s="155"/>
      <c r="F236" s="155"/>
      <c r="G236" s="155"/>
      <c r="H236" s="157"/>
      <c r="I236" s="423" t="str">
        <f t="shared" si="12"/>
        <v/>
      </c>
      <c r="K236" s="82"/>
      <c r="L236" s="75"/>
      <c r="M236" s="75"/>
      <c r="N236" s="75"/>
      <c r="O236" s="75"/>
      <c r="P236" s="75"/>
      <c r="Q236" s="75"/>
      <c r="R236" s="75"/>
      <c r="S236" s="75"/>
      <c r="T236" s="75"/>
      <c r="U236" s="75"/>
    </row>
    <row r="237" spans="1:21" s="81" customFormat="1">
      <c r="A237" s="154">
        <v>226</v>
      </c>
      <c r="B237" s="155"/>
      <c r="C237" s="155"/>
      <c r="D237" s="155"/>
      <c r="E237" s="155"/>
      <c r="F237" s="155"/>
      <c r="G237" s="155"/>
      <c r="H237" s="157"/>
      <c r="I237" s="423" t="str">
        <f t="shared" si="12"/>
        <v/>
      </c>
      <c r="K237" s="82"/>
      <c r="L237" s="75"/>
      <c r="M237" s="75"/>
      <c r="N237" s="75"/>
      <c r="O237" s="75"/>
      <c r="P237" s="75"/>
      <c r="Q237" s="75"/>
      <c r="R237" s="75"/>
      <c r="S237" s="75"/>
      <c r="T237" s="75"/>
      <c r="U237" s="75"/>
    </row>
    <row r="238" spans="1:21" s="81" customFormat="1">
      <c r="A238" s="154">
        <v>227</v>
      </c>
      <c r="B238" s="155"/>
      <c r="C238" s="155"/>
      <c r="D238" s="155"/>
      <c r="E238" s="155"/>
      <c r="F238" s="155"/>
      <c r="G238" s="155"/>
      <c r="H238" s="157"/>
      <c r="I238" s="423" t="str">
        <f t="shared" si="12"/>
        <v/>
      </c>
      <c r="K238" s="82"/>
      <c r="L238" s="75"/>
      <c r="M238" s="75"/>
      <c r="N238" s="75"/>
      <c r="O238" s="75"/>
      <c r="P238" s="75"/>
      <c r="Q238" s="75"/>
      <c r="R238" s="75"/>
      <c r="S238" s="75"/>
      <c r="T238" s="75"/>
      <c r="U238" s="75"/>
    </row>
    <row r="239" spans="1:21" s="81" customFormat="1">
      <c r="A239" s="154">
        <v>228</v>
      </c>
      <c r="B239" s="155"/>
      <c r="C239" s="155"/>
      <c r="D239" s="155"/>
      <c r="E239" s="155"/>
      <c r="F239" s="155"/>
      <c r="G239" s="155"/>
      <c r="H239" s="157"/>
      <c r="I239" s="423" t="str">
        <f t="shared" si="12"/>
        <v/>
      </c>
      <c r="K239" s="82"/>
      <c r="L239" s="75"/>
      <c r="M239" s="75"/>
      <c r="N239" s="75"/>
      <c r="O239" s="75"/>
      <c r="P239" s="75"/>
      <c r="Q239" s="75"/>
      <c r="R239" s="75"/>
      <c r="S239" s="75"/>
      <c r="T239" s="75"/>
      <c r="U239" s="75"/>
    </row>
    <row r="240" spans="1:21" s="81" customFormat="1">
      <c r="A240" s="154">
        <v>229</v>
      </c>
      <c r="B240" s="155"/>
      <c r="C240" s="155"/>
      <c r="D240" s="155"/>
      <c r="E240" s="155"/>
      <c r="F240" s="155"/>
      <c r="G240" s="155"/>
      <c r="H240" s="157"/>
      <c r="I240" s="423" t="str">
        <f t="shared" si="12"/>
        <v/>
      </c>
      <c r="K240" s="82"/>
      <c r="L240" s="75"/>
      <c r="M240" s="75"/>
      <c r="N240" s="75"/>
      <c r="O240" s="75"/>
      <c r="P240" s="75"/>
      <c r="Q240" s="75"/>
      <c r="R240" s="75"/>
      <c r="S240" s="75"/>
      <c r="T240" s="75"/>
      <c r="U240" s="75"/>
    </row>
    <row r="241" spans="1:21" s="81" customFormat="1">
      <c r="A241" s="154">
        <v>230</v>
      </c>
      <c r="B241" s="155"/>
      <c r="C241" s="155"/>
      <c r="D241" s="155"/>
      <c r="E241" s="155"/>
      <c r="F241" s="155"/>
      <c r="G241" s="155"/>
      <c r="H241" s="157"/>
      <c r="I241" s="423" t="str">
        <f t="shared" si="12"/>
        <v/>
      </c>
      <c r="K241" s="82"/>
      <c r="L241" s="75"/>
      <c r="M241" s="75"/>
      <c r="N241" s="75"/>
      <c r="O241" s="75"/>
      <c r="P241" s="75"/>
      <c r="Q241" s="75"/>
      <c r="R241" s="75"/>
      <c r="S241" s="75"/>
      <c r="T241" s="75"/>
      <c r="U241" s="75"/>
    </row>
    <row r="242" spans="1:21" s="81" customFormat="1">
      <c r="A242" s="154">
        <v>231</v>
      </c>
      <c r="B242" s="155"/>
      <c r="C242" s="155"/>
      <c r="D242" s="155"/>
      <c r="E242" s="155"/>
      <c r="F242" s="155"/>
      <c r="G242" s="155"/>
      <c r="H242" s="157"/>
      <c r="I242" s="423" t="str">
        <f t="shared" si="12"/>
        <v/>
      </c>
      <c r="K242" s="82"/>
      <c r="L242" s="75"/>
      <c r="M242" s="75"/>
      <c r="N242" s="75"/>
      <c r="O242" s="75"/>
      <c r="P242" s="75"/>
      <c r="Q242" s="75"/>
      <c r="R242" s="75"/>
      <c r="S242" s="75"/>
      <c r="T242" s="75"/>
      <c r="U242" s="75"/>
    </row>
    <row r="243" spans="1:21" s="81" customFormat="1">
      <c r="A243" s="154">
        <v>232</v>
      </c>
      <c r="B243" s="155"/>
      <c r="C243" s="155"/>
      <c r="D243" s="155"/>
      <c r="E243" s="155"/>
      <c r="F243" s="155"/>
      <c r="G243" s="155"/>
      <c r="H243" s="157"/>
      <c r="I243" s="423" t="str">
        <f t="shared" si="12"/>
        <v/>
      </c>
      <c r="K243" s="82"/>
      <c r="L243" s="75"/>
      <c r="M243" s="75"/>
      <c r="N243" s="75"/>
      <c r="O243" s="75"/>
      <c r="P243" s="75"/>
      <c r="Q243" s="75"/>
      <c r="R243" s="75"/>
      <c r="S243" s="75"/>
      <c r="T243" s="75"/>
      <c r="U243" s="75"/>
    </row>
    <row r="244" spans="1:21" s="81" customFormat="1">
      <c r="A244" s="154">
        <v>233</v>
      </c>
      <c r="B244" s="155"/>
      <c r="C244" s="155"/>
      <c r="D244" s="155"/>
      <c r="E244" s="155"/>
      <c r="F244" s="155"/>
      <c r="G244" s="155"/>
      <c r="H244" s="157"/>
      <c r="I244" s="423" t="str">
        <f t="shared" si="12"/>
        <v/>
      </c>
      <c r="K244" s="82"/>
      <c r="L244" s="75"/>
      <c r="M244" s="75"/>
      <c r="N244" s="75"/>
      <c r="O244" s="75"/>
      <c r="P244" s="75"/>
      <c r="Q244" s="75"/>
      <c r="R244" s="75"/>
      <c r="S244" s="75"/>
      <c r="T244" s="75"/>
      <c r="U244" s="75"/>
    </row>
    <row r="245" spans="1:21" s="81" customFormat="1">
      <c r="A245" s="154">
        <v>234</v>
      </c>
      <c r="B245" s="155"/>
      <c r="C245" s="155"/>
      <c r="D245" s="155"/>
      <c r="E245" s="155"/>
      <c r="F245" s="155"/>
      <c r="G245" s="155"/>
      <c r="H245" s="157"/>
      <c r="I245" s="423" t="str">
        <f t="shared" si="12"/>
        <v/>
      </c>
      <c r="K245" s="82"/>
      <c r="L245" s="75"/>
      <c r="M245" s="75"/>
      <c r="N245" s="75"/>
      <c r="O245" s="75"/>
      <c r="P245" s="75"/>
      <c r="Q245" s="75"/>
      <c r="R245" s="75"/>
      <c r="S245" s="75"/>
      <c r="T245" s="75"/>
      <c r="U245" s="75"/>
    </row>
    <row r="246" spans="1:21" s="81" customFormat="1">
      <c r="A246" s="154">
        <v>235</v>
      </c>
      <c r="B246" s="155"/>
      <c r="C246" s="155"/>
      <c r="D246" s="155"/>
      <c r="E246" s="155"/>
      <c r="F246" s="155"/>
      <c r="G246" s="155"/>
      <c r="H246" s="157"/>
      <c r="I246" s="423" t="str">
        <f t="shared" si="12"/>
        <v/>
      </c>
      <c r="K246" s="82"/>
      <c r="L246" s="75"/>
      <c r="M246" s="75"/>
      <c r="N246" s="75"/>
      <c r="O246" s="75"/>
      <c r="P246" s="75"/>
      <c r="Q246" s="75"/>
      <c r="R246" s="75"/>
      <c r="S246" s="75"/>
      <c r="T246" s="75"/>
      <c r="U246" s="75"/>
    </row>
    <row r="247" spans="1:21" s="81" customFormat="1">
      <c r="A247" s="154">
        <v>236</v>
      </c>
      <c r="B247" s="155"/>
      <c r="C247" s="155"/>
      <c r="D247" s="155"/>
      <c r="E247" s="155"/>
      <c r="F247" s="155"/>
      <c r="G247" s="155"/>
      <c r="H247" s="157"/>
      <c r="I247" s="423" t="str">
        <f t="shared" si="12"/>
        <v/>
      </c>
      <c r="K247" s="82"/>
      <c r="L247" s="75"/>
      <c r="M247" s="75"/>
      <c r="N247" s="75"/>
      <c r="O247" s="75"/>
      <c r="P247" s="75"/>
      <c r="Q247" s="75"/>
      <c r="R247" s="75"/>
      <c r="S247" s="75"/>
      <c r="T247" s="75"/>
      <c r="U247" s="75"/>
    </row>
    <row r="248" spans="1:21" s="81" customFormat="1">
      <c r="A248" s="154">
        <v>237</v>
      </c>
      <c r="B248" s="155"/>
      <c r="C248" s="155"/>
      <c r="D248" s="155"/>
      <c r="E248" s="155"/>
      <c r="F248" s="155"/>
      <c r="G248" s="155"/>
      <c r="H248" s="157"/>
      <c r="I248" s="423" t="str">
        <f t="shared" si="12"/>
        <v/>
      </c>
      <c r="K248" s="82"/>
      <c r="L248" s="75"/>
      <c r="M248" s="75"/>
      <c r="N248" s="75"/>
      <c r="O248" s="75"/>
      <c r="P248" s="75"/>
      <c r="Q248" s="75"/>
      <c r="R248" s="75"/>
      <c r="S248" s="75"/>
      <c r="T248" s="75"/>
      <c r="U248" s="75"/>
    </row>
    <row r="249" spans="1:21" s="81" customFormat="1">
      <c r="A249" s="154">
        <v>238</v>
      </c>
      <c r="B249" s="155"/>
      <c r="C249" s="155"/>
      <c r="D249" s="155"/>
      <c r="E249" s="155"/>
      <c r="F249" s="155"/>
      <c r="G249" s="155"/>
      <c r="H249" s="157"/>
      <c r="I249" s="423" t="str">
        <f t="shared" si="12"/>
        <v/>
      </c>
      <c r="K249" s="82"/>
      <c r="L249" s="75"/>
      <c r="M249" s="75"/>
      <c r="N249" s="75"/>
      <c r="O249" s="75"/>
      <c r="P249" s="75"/>
      <c r="Q249" s="75"/>
      <c r="R249" s="75"/>
      <c r="S249" s="75"/>
      <c r="T249" s="75"/>
      <c r="U249" s="75"/>
    </row>
    <row r="250" spans="1:21" s="81" customFormat="1">
      <c r="A250" s="154">
        <v>239</v>
      </c>
      <c r="B250" s="155"/>
      <c r="C250" s="155"/>
      <c r="D250" s="155"/>
      <c r="E250" s="155"/>
      <c r="F250" s="155"/>
      <c r="G250" s="155"/>
      <c r="H250" s="157"/>
      <c r="I250" s="423" t="str">
        <f t="shared" si="12"/>
        <v/>
      </c>
      <c r="K250" s="82"/>
      <c r="L250" s="75"/>
      <c r="M250" s="75"/>
      <c r="N250" s="75"/>
      <c r="O250" s="75"/>
      <c r="P250" s="75"/>
      <c r="Q250" s="75"/>
      <c r="R250" s="75"/>
      <c r="S250" s="75"/>
      <c r="T250" s="75"/>
      <c r="U250" s="75"/>
    </row>
    <row r="251" spans="1:21" s="81" customFormat="1">
      <c r="A251" s="154">
        <v>240</v>
      </c>
      <c r="B251" s="155"/>
      <c r="C251" s="155"/>
      <c r="D251" s="155"/>
      <c r="E251" s="155"/>
      <c r="F251" s="155"/>
      <c r="G251" s="155"/>
      <c r="H251" s="157"/>
      <c r="I251" s="423" t="str">
        <f t="shared" si="12"/>
        <v/>
      </c>
      <c r="K251" s="82"/>
      <c r="L251" s="75"/>
      <c r="M251" s="75"/>
      <c r="N251" s="75"/>
      <c r="O251" s="75"/>
      <c r="P251" s="75"/>
      <c r="Q251" s="75"/>
      <c r="R251" s="75"/>
      <c r="S251" s="75"/>
      <c r="T251" s="75"/>
      <c r="U251" s="75"/>
    </row>
    <row r="252" spans="1:21" s="81" customFormat="1">
      <c r="A252" s="154">
        <v>241</v>
      </c>
      <c r="B252" s="155"/>
      <c r="C252" s="155"/>
      <c r="D252" s="155"/>
      <c r="E252" s="155"/>
      <c r="F252" s="155"/>
      <c r="G252" s="155"/>
      <c r="H252" s="157"/>
      <c r="I252" s="423" t="str">
        <f t="shared" si="12"/>
        <v/>
      </c>
      <c r="K252" s="82"/>
      <c r="L252" s="75"/>
      <c r="M252" s="75"/>
      <c r="N252" s="75"/>
      <c r="O252" s="75"/>
      <c r="P252" s="75"/>
      <c r="Q252" s="75"/>
      <c r="R252" s="75"/>
      <c r="S252" s="75"/>
      <c r="T252" s="75"/>
      <c r="U252" s="75"/>
    </row>
    <row r="253" spans="1:21" s="81" customFormat="1">
      <c r="A253" s="154">
        <v>242</v>
      </c>
      <c r="B253" s="155"/>
      <c r="C253" s="155"/>
      <c r="D253" s="155"/>
      <c r="E253" s="155"/>
      <c r="F253" s="155"/>
      <c r="G253" s="155"/>
      <c r="H253" s="157"/>
      <c r="I253" s="423" t="str">
        <f t="shared" si="12"/>
        <v/>
      </c>
      <c r="K253" s="82"/>
      <c r="L253" s="75"/>
      <c r="M253" s="75"/>
      <c r="N253" s="75"/>
      <c r="O253" s="75"/>
      <c r="P253" s="75"/>
      <c r="Q253" s="75"/>
      <c r="R253" s="75"/>
      <c r="S253" s="75"/>
      <c r="T253" s="75"/>
      <c r="U253" s="75"/>
    </row>
    <row r="254" spans="1:21" s="81" customFormat="1">
      <c r="A254" s="154">
        <v>243</v>
      </c>
      <c r="B254" s="155"/>
      <c r="C254" s="155"/>
      <c r="D254" s="155"/>
      <c r="E254" s="155"/>
      <c r="F254" s="155"/>
      <c r="G254" s="155"/>
      <c r="H254" s="157"/>
      <c r="I254" s="423" t="str">
        <f t="shared" si="12"/>
        <v/>
      </c>
      <c r="K254" s="82"/>
      <c r="L254" s="75"/>
      <c r="M254" s="75"/>
      <c r="N254" s="75"/>
      <c r="O254" s="75"/>
      <c r="P254" s="75"/>
      <c r="Q254" s="75"/>
      <c r="R254" s="75"/>
      <c r="S254" s="75"/>
      <c r="T254" s="75"/>
      <c r="U254" s="75"/>
    </row>
    <row r="255" spans="1:21" s="81" customFormat="1">
      <c r="A255" s="154">
        <v>244</v>
      </c>
      <c r="B255" s="155"/>
      <c r="C255" s="155"/>
      <c r="D255" s="155"/>
      <c r="E255" s="155"/>
      <c r="F255" s="155"/>
      <c r="G255" s="155"/>
      <c r="H255" s="157"/>
      <c r="I255" s="423" t="str">
        <f t="shared" si="12"/>
        <v/>
      </c>
      <c r="K255" s="82"/>
      <c r="L255" s="75"/>
      <c r="M255" s="75"/>
      <c r="N255" s="75"/>
      <c r="O255" s="75"/>
      <c r="P255" s="75"/>
      <c r="Q255" s="75"/>
      <c r="R255" s="75"/>
      <c r="S255" s="75"/>
      <c r="T255" s="75"/>
      <c r="U255" s="75"/>
    </row>
    <row r="256" spans="1:21" s="81" customFormat="1">
      <c r="A256" s="154">
        <v>245</v>
      </c>
      <c r="B256" s="155"/>
      <c r="C256" s="155"/>
      <c r="D256" s="155"/>
      <c r="E256" s="155"/>
      <c r="F256" s="155"/>
      <c r="G256" s="155"/>
      <c r="H256" s="157"/>
      <c r="I256" s="423" t="str">
        <f t="shared" si="12"/>
        <v/>
      </c>
      <c r="K256" s="82"/>
      <c r="L256" s="75"/>
      <c r="M256" s="75"/>
      <c r="N256" s="75"/>
      <c r="O256" s="75"/>
      <c r="P256" s="75"/>
      <c r="Q256" s="75"/>
      <c r="R256" s="75"/>
      <c r="S256" s="75"/>
      <c r="T256" s="75"/>
      <c r="U256" s="75"/>
    </row>
    <row r="257" spans="1:21" s="81" customFormat="1">
      <c r="A257" s="154">
        <v>246</v>
      </c>
      <c r="B257" s="155"/>
      <c r="C257" s="155"/>
      <c r="D257" s="155"/>
      <c r="E257" s="155"/>
      <c r="F257" s="155"/>
      <c r="G257" s="155"/>
      <c r="H257" s="157"/>
      <c r="I257" s="423" t="str">
        <f t="shared" si="12"/>
        <v/>
      </c>
      <c r="K257" s="82"/>
      <c r="L257" s="75"/>
      <c r="M257" s="75"/>
      <c r="N257" s="75"/>
      <c r="O257" s="75"/>
      <c r="P257" s="75"/>
      <c r="Q257" s="75"/>
      <c r="R257" s="75"/>
      <c r="S257" s="75"/>
      <c r="T257" s="75"/>
      <c r="U257" s="75"/>
    </row>
    <row r="258" spans="1:21" s="81" customFormat="1">
      <c r="A258" s="154">
        <v>247</v>
      </c>
      <c r="B258" s="155"/>
      <c r="C258" s="155"/>
      <c r="D258" s="155"/>
      <c r="E258" s="155"/>
      <c r="F258" s="155"/>
      <c r="G258" s="155"/>
      <c r="H258" s="157"/>
      <c r="I258" s="423" t="str">
        <f t="shared" si="12"/>
        <v/>
      </c>
      <c r="K258" s="82"/>
      <c r="L258" s="75"/>
      <c r="M258" s="75"/>
      <c r="N258" s="75"/>
      <c r="O258" s="75"/>
      <c r="P258" s="75"/>
      <c r="Q258" s="75"/>
      <c r="R258" s="75"/>
      <c r="S258" s="75"/>
      <c r="T258" s="75"/>
      <c r="U258" s="75"/>
    </row>
    <row r="259" spans="1:21" s="81" customFormat="1">
      <c r="A259" s="154">
        <v>248</v>
      </c>
      <c r="B259" s="155"/>
      <c r="C259" s="155"/>
      <c r="D259" s="155"/>
      <c r="E259" s="155"/>
      <c r="F259" s="155"/>
      <c r="G259" s="155"/>
      <c r="H259" s="157"/>
      <c r="I259" s="423" t="str">
        <f t="shared" si="12"/>
        <v/>
      </c>
      <c r="K259" s="82"/>
      <c r="L259" s="75"/>
      <c r="M259" s="75"/>
      <c r="N259" s="75"/>
      <c r="O259" s="75"/>
      <c r="P259" s="75"/>
      <c r="Q259" s="75"/>
      <c r="R259" s="75"/>
      <c r="S259" s="75"/>
      <c r="T259" s="75"/>
      <c r="U259" s="75"/>
    </row>
    <row r="260" spans="1:21" s="81" customFormat="1">
      <c r="A260" s="154">
        <v>249</v>
      </c>
      <c r="B260" s="155"/>
      <c r="C260" s="155"/>
      <c r="D260" s="155"/>
      <c r="E260" s="155"/>
      <c r="F260" s="155"/>
      <c r="G260" s="155"/>
      <c r="H260" s="157"/>
      <c r="I260" s="423" t="str">
        <f t="shared" si="12"/>
        <v/>
      </c>
      <c r="K260" s="82"/>
      <c r="L260" s="75"/>
      <c r="M260" s="75"/>
      <c r="N260" s="75"/>
      <c r="O260" s="75"/>
      <c r="P260" s="75"/>
      <c r="Q260" s="75"/>
      <c r="R260" s="75"/>
      <c r="S260" s="75"/>
      <c r="T260" s="75"/>
      <c r="U260" s="75"/>
    </row>
    <row r="261" spans="1:21" s="81" customFormat="1">
      <c r="A261" s="154">
        <v>250</v>
      </c>
      <c r="B261" s="155"/>
      <c r="C261" s="155"/>
      <c r="D261" s="155"/>
      <c r="E261" s="155"/>
      <c r="F261" s="155"/>
      <c r="G261" s="155"/>
      <c r="H261" s="157"/>
      <c r="I261" s="423" t="str">
        <f t="shared" si="12"/>
        <v/>
      </c>
      <c r="K261" s="82"/>
      <c r="L261" s="75"/>
      <c r="M261" s="75"/>
      <c r="N261" s="75"/>
      <c r="O261" s="75"/>
      <c r="P261" s="75"/>
      <c r="Q261" s="75"/>
      <c r="R261" s="75"/>
      <c r="S261" s="75"/>
      <c r="T261" s="75"/>
      <c r="U261" s="75"/>
    </row>
  </sheetData>
  <sheetProtection sheet="1" objects="1" scenarios="1" formatCells="0" formatRows="0" insertRows="0"/>
  <mergeCells count="10">
    <mergeCell ref="L7:L10"/>
    <mergeCell ref="H7:H10"/>
    <mergeCell ref="J7:J9"/>
    <mergeCell ref="A4:I4"/>
    <mergeCell ref="A5:I5"/>
    <mergeCell ref="A7:A10"/>
    <mergeCell ref="C7:C10"/>
    <mergeCell ref="B7:B10"/>
    <mergeCell ref="I7:I9"/>
    <mergeCell ref="K7:K10"/>
  </mergeCells>
  <pageMargins left="0.59055118110236227" right="0.59055118110236227" top="0.78740157480314965" bottom="1.1023622047244095" header="0" footer="0.43307086614173229"/>
  <pageSetup paperSize="9" scale="80" fitToHeight="100" orientation="landscape" r:id="rId1"/>
  <headerFooter>
    <oddFooter>&amp;LConfirm existenţa lucrărilorDirector de departament&amp;RCandidat</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sheetPr codeName="Sheet64">
    <pageSetUpPr fitToPage="1"/>
  </sheetPr>
  <dimension ref="A1:Q261"/>
  <sheetViews>
    <sheetView tabSelected="1" topLeftCell="A19" workbookViewId="0">
      <selection activeCell="D35" sqref="D35"/>
    </sheetView>
  </sheetViews>
  <sheetFormatPr defaultRowHeight="15.75"/>
  <cols>
    <col min="1" max="1" width="5.7109375" style="71" customWidth="1"/>
    <col min="2" max="3" width="35.7109375" style="75" customWidth="1"/>
    <col min="4" max="4" width="10.7109375" style="80" customWidth="1"/>
    <col min="5" max="5" width="17.7109375" style="75" customWidth="1"/>
    <col min="6" max="6" width="10.7109375" style="81" hidden="1" customWidth="1"/>
    <col min="7" max="7" width="9.140625" style="82" hidden="1" customWidth="1"/>
    <col min="8" max="8" width="9.140625" style="75" hidden="1" customWidth="1"/>
    <col min="9" max="18" width="9.140625" style="75" customWidth="1"/>
    <col min="19" max="16384" width="9.140625" style="75"/>
  </cols>
  <sheetData>
    <row r="1" spans="1:8" s="71" customFormat="1">
      <c r="A1" s="70" t="s">
        <v>482</v>
      </c>
      <c r="D1" s="72"/>
      <c r="E1" s="74"/>
      <c r="F1" s="73"/>
      <c r="G1" s="327"/>
    </row>
    <row r="2" spans="1:8" s="71" customFormat="1">
      <c r="A2" s="387" t="str">
        <f>IF(ISBLANK(facultate), IF(ISBLANK(departament),"","Departament " &amp; departament), "Facultatea " &amp; facultate)</f>
        <v>Facultatea Electronică și Telecomunicații</v>
      </c>
      <c r="D2" s="72"/>
      <c r="E2" s="74"/>
      <c r="F2" s="73"/>
      <c r="G2" s="327"/>
    </row>
    <row r="3" spans="1:8" s="71" customFormat="1">
      <c r="A3" s="387" t="str">
        <f>IF(ISBLANK(departament),"","Departamentul " &amp; departament)</f>
        <v>Departamentul Electronică Aplicată</v>
      </c>
      <c r="D3" s="72"/>
      <c r="E3" s="74"/>
      <c r="F3" s="73"/>
      <c r="G3" s="327"/>
    </row>
    <row r="4" spans="1:8">
      <c r="A4" s="460" t="s">
        <v>813</v>
      </c>
      <c r="B4" s="460"/>
      <c r="C4" s="460"/>
      <c r="D4" s="460"/>
      <c r="E4" s="460"/>
      <c r="F4" s="239"/>
      <c r="G4" s="329"/>
    </row>
    <row r="5" spans="1:8">
      <c r="A5" s="460" t="s">
        <v>807</v>
      </c>
      <c r="B5" s="460"/>
      <c r="C5" s="460"/>
      <c r="D5" s="460"/>
      <c r="E5" s="460"/>
      <c r="F5" s="239"/>
    </row>
    <row r="6" spans="1:8" ht="13.5" customHeight="1">
      <c r="D6" s="75"/>
      <c r="E6" s="388" t="str">
        <f>CONCATENATE(functie," ",nume_candidat)</f>
        <v>Șef de lucrări Papazian Petru</v>
      </c>
    </row>
    <row r="7" spans="1:8" ht="18.75" customHeight="1">
      <c r="A7" s="458" t="s">
        <v>337</v>
      </c>
      <c r="B7" s="458" t="s">
        <v>453</v>
      </c>
      <c r="C7" s="458" t="s">
        <v>809</v>
      </c>
      <c r="D7" s="468" t="s">
        <v>2</v>
      </c>
      <c r="E7" s="458" t="s">
        <v>544</v>
      </c>
      <c r="F7" s="458" t="s">
        <v>4</v>
      </c>
      <c r="G7" s="479" t="s">
        <v>540</v>
      </c>
      <c r="H7" s="465" t="s">
        <v>551</v>
      </c>
    </row>
    <row r="8" spans="1:8" ht="18.75" customHeight="1">
      <c r="A8" s="475"/>
      <c r="B8" s="475"/>
      <c r="C8" s="475"/>
      <c r="D8" s="469"/>
      <c r="E8" s="475"/>
      <c r="F8" s="475"/>
      <c r="G8" s="480"/>
      <c r="H8" s="465"/>
    </row>
    <row r="9" spans="1:8" ht="18.75" customHeight="1">
      <c r="A9" s="475"/>
      <c r="B9" s="475"/>
      <c r="C9" s="475"/>
      <c r="D9" s="469"/>
      <c r="E9" s="459"/>
      <c r="F9" s="459"/>
      <c r="G9" s="480"/>
      <c r="H9" s="465"/>
    </row>
    <row r="10" spans="1:8" ht="18.75" customHeight="1">
      <c r="A10" s="459"/>
      <c r="B10" s="459"/>
      <c r="C10" s="459"/>
      <c r="D10" s="470"/>
      <c r="E10" s="389" t="str">
        <f>CONCATENATE("ultimii ",durata_evaluare," ani")</f>
        <v>ultimii 5 ani</v>
      </c>
      <c r="F10" s="389" t="str">
        <f>CONCATENATE("ultimii                                  ",durata_evaluare," ani")</f>
        <v>ultimii                                  5 ani</v>
      </c>
      <c r="G10" s="481"/>
      <c r="H10" s="465"/>
    </row>
    <row r="11" spans="1:8">
      <c r="A11" s="99"/>
      <c r="B11" s="76"/>
      <c r="C11" s="76"/>
      <c r="D11" s="40"/>
      <c r="E11" s="158">
        <f t="shared" ref="E11:F11" si="0">SUMIF(E12:E110,"&gt;0")</f>
        <v>190</v>
      </c>
      <c r="F11" s="4">
        <f t="shared" si="0"/>
        <v>19</v>
      </c>
      <c r="G11" s="336"/>
    </row>
    <row r="12" spans="1:8" ht="31.5">
      <c r="A12" s="48">
        <v>1</v>
      </c>
      <c r="B12" s="421" t="s">
        <v>1212</v>
      </c>
      <c r="C12" s="421" t="s">
        <v>1145</v>
      </c>
      <c r="D12" s="232">
        <v>2016</v>
      </c>
      <c r="E12" s="19">
        <f t="shared" ref="E12:E75" si="1">IF(OR($B12="",$C12="",$D12&lt;an_initial,$D12&gt;an_final),"",F12*10)</f>
        <v>10</v>
      </c>
      <c r="F12" s="69">
        <f t="shared" ref="F12:F43" si="2">IF(OR($B12="",$C12="",$D12="",$D12&gt;an_final),"",IF($D12&gt;=an_initial,1,""))</f>
        <v>1</v>
      </c>
      <c r="G12" s="390" t="b">
        <f t="shared" ref="G12:G75" si="3">IF(nume_candidat="",FALSE,ISNUMBER(SEARCH(nume_candidat,$B12)))</f>
        <v>0</v>
      </c>
      <c r="H12" s="391">
        <f t="shared" ref="H12:H43" si="4">LEN(B12)-LEN(SUBSTITUTE(B12,",",""))+1</f>
        <v>1</v>
      </c>
    </row>
    <row r="13" spans="1:8" ht="31.5">
      <c r="A13" s="48">
        <v>2</v>
      </c>
      <c r="B13" s="421" t="s">
        <v>1207</v>
      </c>
      <c r="C13" s="421" t="s">
        <v>1206</v>
      </c>
      <c r="D13" s="232">
        <v>2016</v>
      </c>
      <c r="E13" s="19">
        <f t="shared" si="1"/>
        <v>10</v>
      </c>
      <c r="F13" s="69">
        <f t="shared" si="2"/>
        <v>1</v>
      </c>
      <c r="G13" s="390" t="b">
        <f t="shared" si="3"/>
        <v>0</v>
      </c>
      <c r="H13" s="391">
        <f t="shared" si="4"/>
        <v>1</v>
      </c>
    </row>
    <row r="14" spans="1:8" ht="31.5">
      <c r="A14" s="48">
        <v>3</v>
      </c>
      <c r="B14" s="421" t="s">
        <v>1146</v>
      </c>
      <c r="C14" s="421" t="s">
        <v>1147</v>
      </c>
      <c r="D14" s="232">
        <v>2016</v>
      </c>
      <c r="E14" s="19">
        <f t="shared" si="1"/>
        <v>10</v>
      </c>
      <c r="F14" s="69">
        <f t="shared" si="2"/>
        <v>1</v>
      </c>
      <c r="G14" s="390" t="b">
        <f t="shared" si="3"/>
        <v>0</v>
      </c>
      <c r="H14" s="391">
        <f t="shared" si="4"/>
        <v>1</v>
      </c>
    </row>
    <row r="15" spans="1:8" ht="47.25">
      <c r="A15" s="48">
        <v>4</v>
      </c>
      <c r="B15" s="7" t="s">
        <v>1148</v>
      </c>
      <c r="C15" s="7" t="s">
        <v>1149</v>
      </c>
      <c r="D15" s="228">
        <v>2015</v>
      </c>
      <c r="E15" s="19">
        <f t="shared" si="1"/>
        <v>10</v>
      </c>
      <c r="F15" s="69">
        <f t="shared" si="2"/>
        <v>1</v>
      </c>
      <c r="G15" s="390" t="b">
        <f t="shared" si="3"/>
        <v>0</v>
      </c>
      <c r="H15" s="391">
        <f t="shared" si="4"/>
        <v>1</v>
      </c>
    </row>
    <row r="16" spans="1:8" ht="47.25">
      <c r="A16" s="48">
        <v>5</v>
      </c>
      <c r="B16" s="7" t="s">
        <v>1150</v>
      </c>
      <c r="C16" s="7" t="s">
        <v>1151</v>
      </c>
      <c r="D16" s="228">
        <v>2015</v>
      </c>
      <c r="E16" s="19">
        <f t="shared" si="1"/>
        <v>10</v>
      </c>
      <c r="F16" s="69">
        <f t="shared" si="2"/>
        <v>1</v>
      </c>
      <c r="G16" s="390" t="b">
        <f t="shared" si="3"/>
        <v>0</v>
      </c>
      <c r="H16" s="391">
        <f t="shared" si="4"/>
        <v>1</v>
      </c>
    </row>
    <row r="17" spans="1:8" ht="47.25">
      <c r="A17" s="48">
        <v>6</v>
      </c>
      <c r="B17" s="7" t="s">
        <v>1184</v>
      </c>
      <c r="C17" s="7" t="s">
        <v>1185</v>
      </c>
      <c r="D17" s="228">
        <v>2015</v>
      </c>
      <c r="E17" s="19">
        <f t="shared" si="1"/>
        <v>10</v>
      </c>
      <c r="F17" s="69">
        <f t="shared" si="2"/>
        <v>1</v>
      </c>
      <c r="G17" s="390" t="b">
        <f t="shared" si="3"/>
        <v>0</v>
      </c>
      <c r="H17" s="391">
        <f t="shared" si="4"/>
        <v>1</v>
      </c>
    </row>
    <row r="18" spans="1:8" ht="31.5">
      <c r="A18" s="48">
        <v>7</v>
      </c>
      <c r="B18" s="7" t="s">
        <v>1186</v>
      </c>
      <c r="C18" s="7" t="s">
        <v>1187</v>
      </c>
      <c r="D18" s="228">
        <v>2015</v>
      </c>
      <c r="E18" s="19">
        <f t="shared" si="1"/>
        <v>10</v>
      </c>
      <c r="F18" s="69">
        <f t="shared" si="2"/>
        <v>1</v>
      </c>
      <c r="G18" s="390" t="b">
        <f t="shared" si="3"/>
        <v>0</v>
      </c>
      <c r="H18" s="391">
        <f t="shared" si="4"/>
        <v>1</v>
      </c>
    </row>
    <row r="19" spans="1:8" ht="47.25">
      <c r="A19" s="48">
        <v>8</v>
      </c>
      <c r="B19" s="7" t="s">
        <v>1188</v>
      </c>
      <c r="C19" s="7" t="s">
        <v>1189</v>
      </c>
      <c r="D19" s="228">
        <v>2013</v>
      </c>
      <c r="E19" s="19">
        <f t="shared" si="1"/>
        <v>10</v>
      </c>
      <c r="F19" s="69">
        <f t="shared" si="2"/>
        <v>1</v>
      </c>
      <c r="G19" s="390" t="b">
        <f t="shared" si="3"/>
        <v>0</v>
      </c>
      <c r="H19" s="391">
        <f t="shared" si="4"/>
        <v>1</v>
      </c>
    </row>
    <row r="20" spans="1:8" ht="31.5">
      <c r="A20" s="48">
        <v>9</v>
      </c>
      <c r="B20" s="7" t="s">
        <v>1190</v>
      </c>
      <c r="C20" s="7" t="s">
        <v>1191</v>
      </c>
      <c r="D20" s="228">
        <v>2013</v>
      </c>
      <c r="E20" s="19">
        <f t="shared" si="1"/>
        <v>10</v>
      </c>
      <c r="F20" s="69">
        <f t="shared" si="2"/>
        <v>1</v>
      </c>
      <c r="G20" s="390" t="b">
        <f t="shared" si="3"/>
        <v>0</v>
      </c>
      <c r="H20" s="391">
        <f t="shared" si="4"/>
        <v>1</v>
      </c>
    </row>
    <row r="21" spans="1:8" ht="31.5">
      <c r="A21" s="48">
        <v>10</v>
      </c>
      <c r="B21" s="7" t="s">
        <v>1192</v>
      </c>
      <c r="C21" s="7" t="s">
        <v>1193</v>
      </c>
      <c r="D21" s="228">
        <v>2013</v>
      </c>
      <c r="E21" s="19">
        <f t="shared" si="1"/>
        <v>10</v>
      </c>
      <c r="F21" s="69">
        <f t="shared" si="2"/>
        <v>1</v>
      </c>
      <c r="G21" s="390" t="b">
        <f t="shared" si="3"/>
        <v>0</v>
      </c>
      <c r="H21" s="391">
        <f t="shared" si="4"/>
        <v>1</v>
      </c>
    </row>
    <row r="22" spans="1:8" ht="31.5">
      <c r="A22" s="48">
        <v>11</v>
      </c>
      <c r="B22" s="7" t="s">
        <v>1194</v>
      </c>
      <c r="C22" s="7" t="s">
        <v>1195</v>
      </c>
      <c r="D22" s="228">
        <v>2013</v>
      </c>
      <c r="E22" s="19">
        <f t="shared" si="1"/>
        <v>10</v>
      </c>
      <c r="F22" s="69">
        <f t="shared" si="2"/>
        <v>1</v>
      </c>
      <c r="G22" s="390" t="b">
        <f t="shared" si="3"/>
        <v>0</v>
      </c>
      <c r="H22" s="391">
        <f t="shared" si="4"/>
        <v>1</v>
      </c>
    </row>
    <row r="23" spans="1:8" ht="31.5">
      <c r="A23" s="48">
        <v>12</v>
      </c>
      <c r="B23" s="7" t="s">
        <v>1196</v>
      </c>
      <c r="C23" s="7" t="s">
        <v>1197</v>
      </c>
      <c r="D23" s="228">
        <v>2012</v>
      </c>
      <c r="E23" s="19">
        <f t="shared" si="1"/>
        <v>10</v>
      </c>
      <c r="F23" s="69">
        <f t="shared" si="2"/>
        <v>1</v>
      </c>
      <c r="G23" s="390" t="b">
        <f t="shared" si="3"/>
        <v>0</v>
      </c>
      <c r="H23" s="391">
        <f t="shared" si="4"/>
        <v>1</v>
      </c>
    </row>
    <row r="24" spans="1:8" ht="31.5">
      <c r="A24" s="48">
        <v>13</v>
      </c>
      <c r="B24" s="7" t="s">
        <v>1198</v>
      </c>
      <c r="C24" s="7" t="s">
        <v>1199</v>
      </c>
      <c r="D24" s="228">
        <v>2012</v>
      </c>
      <c r="E24" s="19">
        <f t="shared" si="1"/>
        <v>10</v>
      </c>
      <c r="F24" s="69">
        <f t="shared" si="2"/>
        <v>1</v>
      </c>
      <c r="G24" s="390" t="b">
        <f t="shared" si="3"/>
        <v>0</v>
      </c>
      <c r="H24" s="391">
        <f t="shared" si="4"/>
        <v>1</v>
      </c>
    </row>
    <row r="25" spans="1:8" ht="31.5">
      <c r="A25" s="48">
        <v>14</v>
      </c>
      <c r="B25" s="7" t="s">
        <v>1200</v>
      </c>
      <c r="C25" s="7" t="s">
        <v>1201</v>
      </c>
      <c r="D25" s="228">
        <v>2016</v>
      </c>
      <c r="E25" s="19">
        <f t="shared" si="1"/>
        <v>10</v>
      </c>
      <c r="F25" s="69">
        <f t="shared" si="2"/>
        <v>1</v>
      </c>
      <c r="G25" s="390" t="b">
        <f t="shared" si="3"/>
        <v>0</v>
      </c>
      <c r="H25" s="391">
        <f t="shared" si="4"/>
        <v>1</v>
      </c>
    </row>
    <row r="26" spans="1:8" ht="31.5">
      <c r="A26" s="48">
        <v>15</v>
      </c>
      <c r="B26" s="7" t="s">
        <v>1202</v>
      </c>
      <c r="C26" s="7" t="s">
        <v>1203</v>
      </c>
      <c r="D26" s="228">
        <v>2016</v>
      </c>
      <c r="E26" s="19">
        <f t="shared" si="1"/>
        <v>10</v>
      </c>
      <c r="F26" s="69">
        <f t="shared" si="2"/>
        <v>1</v>
      </c>
      <c r="G26" s="390" t="b">
        <f t="shared" si="3"/>
        <v>0</v>
      </c>
      <c r="H26" s="391">
        <f t="shared" si="4"/>
        <v>1</v>
      </c>
    </row>
    <row r="27" spans="1:8" ht="31.5">
      <c r="A27" s="48">
        <v>16</v>
      </c>
      <c r="B27" s="7" t="s">
        <v>1204</v>
      </c>
      <c r="C27" s="7" t="s">
        <v>1205</v>
      </c>
      <c r="D27" s="228">
        <v>2016</v>
      </c>
      <c r="E27" s="19">
        <f t="shared" si="1"/>
        <v>10</v>
      </c>
      <c r="F27" s="69">
        <f t="shared" si="2"/>
        <v>1</v>
      </c>
      <c r="G27" s="390" t="b">
        <f t="shared" si="3"/>
        <v>0</v>
      </c>
      <c r="H27" s="391">
        <f t="shared" si="4"/>
        <v>1</v>
      </c>
    </row>
    <row r="28" spans="1:8">
      <c r="A28" s="48">
        <v>17</v>
      </c>
      <c r="B28" s="7" t="s">
        <v>1208</v>
      </c>
      <c r="C28" s="7" t="s">
        <v>1209</v>
      </c>
      <c r="D28" s="228">
        <v>2016</v>
      </c>
      <c r="E28" s="19">
        <f t="shared" si="1"/>
        <v>10</v>
      </c>
      <c r="F28" s="69">
        <f t="shared" si="2"/>
        <v>1</v>
      </c>
      <c r="G28" s="390" t="b">
        <f t="shared" si="3"/>
        <v>0</v>
      </c>
      <c r="H28" s="391">
        <f t="shared" si="4"/>
        <v>1</v>
      </c>
    </row>
    <row r="29" spans="1:8" ht="31.5">
      <c r="A29" s="48">
        <v>18</v>
      </c>
      <c r="B29" s="7" t="s">
        <v>1210</v>
      </c>
      <c r="C29" s="7" t="s">
        <v>1211</v>
      </c>
      <c r="D29" s="228">
        <v>2016</v>
      </c>
      <c r="E29" s="19">
        <f t="shared" si="1"/>
        <v>10</v>
      </c>
      <c r="F29" s="69">
        <f t="shared" si="2"/>
        <v>1</v>
      </c>
      <c r="G29" s="390" t="b">
        <f t="shared" si="3"/>
        <v>0</v>
      </c>
      <c r="H29" s="391">
        <f t="shared" si="4"/>
        <v>1</v>
      </c>
    </row>
    <row r="30" spans="1:8" ht="47.25">
      <c r="A30" s="48">
        <v>19</v>
      </c>
      <c r="B30" s="7" t="s">
        <v>1213</v>
      </c>
      <c r="C30" s="7" t="s">
        <v>1214</v>
      </c>
      <c r="D30" s="228">
        <v>2016</v>
      </c>
      <c r="E30" s="19">
        <f t="shared" si="1"/>
        <v>10</v>
      </c>
      <c r="F30" s="69">
        <f t="shared" si="2"/>
        <v>1</v>
      </c>
      <c r="G30" s="390" t="b">
        <f t="shared" si="3"/>
        <v>0</v>
      </c>
      <c r="H30" s="391">
        <f t="shared" si="4"/>
        <v>1</v>
      </c>
    </row>
    <row r="31" spans="1:8">
      <c r="A31" s="48">
        <v>20</v>
      </c>
      <c r="B31" s="7"/>
      <c r="C31" s="7"/>
      <c r="D31" s="228"/>
      <c r="E31" s="19" t="str">
        <f t="shared" si="1"/>
        <v/>
      </c>
      <c r="F31" s="69" t="str">
        <f t="shared" si="2"/>
        <v/>
      </c>
      <c r="G31" s="390" t="b">
        <f t="shared" si="3"/>
        <v>0</v>
      </c>
      <c r="H31" s="391">
        <f t="shared" si="4"/>
        <v>1</v>
      </c>
    </row>
    <row r="32" spans="1:8">
      <c r="A32" s="48">
        <v>21</v>
      </c>
      <c r="B32" s="7"/>
      <c r="C32" s="7"/>
      <c r="D32" s="228"/>
      <c r="E32" s="19" t="str">
        <f t="shared" si="1"/>
        <v/>
      </c>
      <c r="F32" s="69" t="str">
        <f t="shared" si="2"/>
        <v/>
      </c>
      <c r="G32" s="390" t="b">
        <f t="shared" si="3"/>
        <v>0</v>
      </c>
      <c r="H32" s="391">
        <f t="shared" si="4"/>
        <v>1</v>
      </c>
    </row>
    <row r="33" spans="1:8">
      <c r="A33" s="48">
        <v>22</v>
      </c>
      <c r="B33" s="7"/>
      <c r="C33" s="7"/>
      <c r="D33" s="228"/>
      <c r="E33" s="19" t="str">
        <f t="shared" si="1"/>
        <v/>
      </c>
      <c r="F33" s="69" t="str">
        <f t="shared" si="2"/>
        <v/>
      </c>
      <c r="G33" s="390" t="b">
        <f t="shared" si="3"/>
        <v>0</v>
      </c>
      <c r="H33" s="391">
        <f t="shared" si="4"/>
        <v>1</v>
      </c>
    </row>
    <row r="34" spans="1:8">
      <c r="A34" s="48">
        <v>23</v>
      </c>
      <c r="B34" s="7"/>
      <c r="C34" s="7"/>
      <c r="D34" s="228"/>
      <c r="E34" s="19" t="str">
        <f t="shared" si="1"/>
        <v/>
      </c>
      <c r="F34" s="69" t="str">
        <f t="shared" si="2"/>
        <v/>
      </c>
      <c r="G34" s="390" t="b">
        <f t="shared" si="3"/>
        <v>0</v>
      </c>
      <c r="H34" s="391">
        <f t="shared" si="4"/>
        <v>1</v>
      </c>
    </row>
    <row r="35" spans="1:8">
      <c r="A35" s="48">
        <v>24</v>
      </c>
      <c r="B35" s="7"/>
      <c r="C35" s="7"/>
      <c r="D35" s="228"/>
      <c r="E35" s="19" t="str">
        <f t="shared" si="1"/>
        <v/>
      </c>
      <c r="F35" s="69" t="str">
        <f t="shared" si="2"/>
        <v/>
      </c>
      <c r="G35" s="390" t="b">
        <f t="shared" si="3"/>
        <v>0</v>
      </c>
      <c r="H35" s="391">
        <f t="shared" si="4"/>
        <v>1</v>
      </c>
    </row>
    <row r="36" spans="1:8">
      <c r="A36" s="48">
        <v>25</v>
      </c>
      <c r="B36" s="7"/>
      <c r="C36" s="7"/>
      <c r="D36" s="228"/>
      <c r="E36" s="19" t="str">
        <f t="shared" si="1"/>
        <v/>
      </c>
      <c r="F36" s="69" t="str">
        <f t="shared" si="2"/>
        <v/>
      </c>
      <c r="G36" s="390" t="b">
        <f t="shared" si="3"/>
        <v>0</v>
      </c>
      <c r="H36" s="391">
        <f t="shared" si="4"/>
        <v>1</v>
      </c>
    </row>
    <row r="37" spans="1:8">
      <c r="A37" s="48">
        <v>26</v>
      </c>
      <c r="B37" s="7"/>
      <c r="C37" s="7"/>
      <c r="D37" s="228"/>
      <c r="E37" s="19" t="str">
        <f t="shared" si="1"/>
        <v/>
      </c>
      <c r="F37" s="69" t="str">
        <f t="shared" si="2"/>
        <v/>
      </c>
      <c r="G37" s="390" t="b">
        <f t="shared" si="3"/>
        <v>0</v>
      </c>
      <c r="H37" s="391">
        <f t="shared" si="4"/>
        <v>1</v>
      </c>
    </row>
    <row r="38" spans="1:8">
      <c r="A38" s="48">
        <v>27</v>
      </c>
      <c r="B38" s="7"/>
      <c r="C38" s="7"/>
      <c r="D38" s="228"/>
      <c r="E38" s="19" t="str">
        <f t="shared" si="1"/>
        <v/>
      </c>
      <c r="F38" s="69" t="str">
        <f t="shared" si="2"/>
        <v/>
      </c>
      <c r="G38" s="390" t="b">
        <f t="shared" si="3"/>
        <v>0</v>
      </c>
      <c r="H38" s="391">
        <f t="shared" si="4"/>
        <v>1</v>
      </c>
    </row>
    <row r="39" spans="1:8">
      <c r="A39" s="48">
        <v>28</v>
      </c>
      <c r="B39" s="7"/>
      <c r="C39" s="7"/>
      <c r="D39" s="228"/>
      <c r="E39" s="19" t="str">
        <f t="shared" si="1"/>
        <v/>
      </c>
      <c r="F39" s="69" t="str">
        <f t="shared" si="2"/>
        <v/>
      </c>
      <c r="G39" s="390" t="b">
        <f t="shared" si="3"/>
        <v>0</v>
      </c>
      <c r="H39" s="391">
        <f t="shared" si="4"/>
        <v>1</v>
      </c>
    </row>
    <row r="40" spans="1:8">
      <c r="A40" s="48">
        <v>29</v>
      </c>
      <c r="B40" s="7"/>
      <c r="C40" s="7"/>
      <c r="D40" s="228"/>
      <c r="E40" s="19" t="str">
        <f t="shared" si="1"/>
        <v/>
      </c>
      <c r="F40" s="69" t="str">
        <f t="shared" si="2"/>
        <v/>
      </c>
      <c r="G40" s="390" t="b">
        <f t="shared" si="3"/>
        <v>0</v>
      </c>
      <c r="H40" s="391">
        <f t="shared" si="4"/>
        <v>1</v>
      </c>
    </row>
    <row r="41" spans="1:8">
      <c r="A41" s="48">
        <v>30</v>
      </c>
      <c r="B41" s="7"/>
      <c r="C41" s="7"/>
      <c r="D41" s="228"/>
      <c r="E41" s="19" t="str">
        <f t="shared" si="1"/>
        <v/>
      </c>
      <c r="F41" s="69" t="str">
        <f t="shared" si="2"/>
        <v/>
      </c>
      <c r="G41" s="390" t="b">
        <f t="shared" si="3"/>
        <v>0</v>
      </c>
      <c r="H41" s="391">
        <f t="shared" si="4"/>
        <v>1</v>
      </c>
    </row>
    <row r="42" spans="1:8">
      <c r="A42" s="48">
        <v>31</v>
      </c>
      <c r="B42" s="7"/>
      <c r="C42" s="7"/>
      <c r="D42" s="228"/>
      <c r="E42" s="19" t="str">
        <f t="shared" si="1"/>
        <v/>
      </c>
      <c r="F42" s="69" t="str">
        <f t="shared" si="2"/>
        <v/>
      </c>
      <c r="G42" s="390" t="b">
        <f t="shared" si="3"/>
        <v>0</v>
      </c>
      <c r="H42" s="391">
        <f t="shared" si="4"/>
        <v>1</v>
      </c>
    </row>
    <row r="43" spans="1:8">
      <c r="A43" s="48">
        <v>32</v>
      </c>
      <c r="B43" s="7"/>
      <c r="C43" s="7"/>
      <c r="D43" s="228"/>
      <c r="E43" s="19" t="str">
        <f t="shared" si="1"/>
        <v/>
      </c>
      <c r="F43" s="69" t="str">
        <f t="shared" si="2"/>
        <v/>
      </c>
      <c r="G43" s="390" t="b">
        <f t="shared" si="3"/>
        <v>0</v>
      </c>
      <c r="H43" s="391">
        <f t="shared" si="4"/>
        <v>1</v>
      </c>
    </row>
    <row r="44" spans="1:8">
      <c r="A44" s="48">
        <v>33</v>
      </c>
      <c r="B44" s="7"/>
      <c r="C44" s="7"/>
      <c r="D44" s="228"/>
      <c r="E44" s="19" t="str">
        <f t="shared" si="1"/>
        <v/>
      </c>
      <c r="F44" s="69" t="str">
        <f t="shared" ref="F44:F75" si="5">IF(OR($B44="",$C44="",$D44="",$D44&gt;an_final),"",IF($D44&gt;=an_initial,1,""))</f>
        <v/>
      </c>
      <c r="G44" s="390" t="b">
        <f t="shared" si="3"/>
        <v>0</v>
      </c>
      <c r="H44" s="391">
        <f t="shared" ref="H44:H75" si="6">LEN(B44)-LEN(SUBSTITUTE(B44,",",""))+1</f>
        <v>1</v>
      </c>
    </row>
    <row r="45" spans="1:8">
      <c r="A45" s="48">
        <v>34</v>
      </c>
      <c r="B45" s="7"/>
      <c r="C45" s="7"/>
      <c r="D45" s="228"/>
      <c r="E45" s="19" t="str">
        <f t="shared" si="1"/>
        <v/>
      </c>
      <c r="F45" s="69" t="str">
        <f t="shared" si="5"/>
        <v/>
      </c>
      <c r="G45" s="390" t="b">
        <f t="shared" si="3"/>
        <v>0</v>
      </c>
      <c r="H45" s="391">
        <f t="shared" si="6"/>
        <v>1</v>
      </c>
    </row>
    <row r="46" spans="1:8">
      <c r="A46" s="48">
        <v>35</v>
      </c>
      <c r="B46" s="7"/>
      <c r="C46" s="7"/>
      <c r="D46" s="228"/>
      <c r="E46" s="19" t="str">
        <f t="shared" si="1"/>
        <v/>
      </c>
      <c r="F46" s="69" t="str">
        <f t="shared" si="5"/>
        <v/>
      </c>
      <c r="G46" s="390" t="b">
        <f t="shared" si="3"/>
        <v>0</v>
      </c>
      <c r="H46" s="391">
        <f t="shared" si="6"/>
        <v>1</v>
      </c>
    </row>
    <row r="47" spans="1:8">
      <c r="A47" s="48">
        <v>36</v>
      </c>
      <c r="B47" s="7"/>
      <c r="C47" s="7"/>
      <c r="D47" s="228"/>
      <c r="E47" s="19" t="str">
        <f t="shared" si="1"/>
        <v/>
      </c>
      <c r="F47" s="69" t="str">
        <f t="shared" si="5"/>
        <v/>
      </c>
      <c r="G47" s="390" t="b">
        <f t="shared" si="3"/>
        <v>0</v>
      </c>
      <c r="H47" s="391">
        <f t="shared" si="6"/>
        <v>1</v>
      </c>
    </row>
    <row r="48" spans="1:8">
      <c r="A48" s="48">
        <v>37</v>
      </c>
      <c r="B48" s="7"/>
      <c r="C48" s="7"/>
      <c r="D48" s="228"/>
      <c r="E48" s="19" t="str">
        <f t="shared" si="1"/>
        <v/>
      </c>
      <c r="F48" s="69" t="str">
        <f t="shared" si="5"/>
        <v/>
      </c>
      <c r="G48" s="390" t="b">
        <f t="shared" si="3"/>
        <v>0</v>
      </c>
      <c r="H48" s="391">
        <f t="shared" si="6"/>
        <v>1</v>
      </c>
    </row>
    <row r="49" spans="1:8">
      <c r="A49" s="48">
        <v>38</v>
      </c>
      <c r="B49" s="7"/>
      <c r="C49" s="7"/>
      <c r="D49" s="228"/>
      <c r="E49" s="19" t="str">
        <f t="shared" si="1"/>
        <v/>
      </c>
      <c r="F49" s="69" t="str">
        <f t="shared" si="5"/>
        <v/>
      </c>
      <c r="G49" s="390" t="b">
        <f t="shared" si="3"/>
        <v>0</v>
      </c>
      <c r="H49" s="391">
        <f t="shared" si="6"/>
        <v>1</v>
      </c>
    </row>
    <row r="50" spans="1:8">
      <c r="A50" s="48">
        <v>39</v>
      </c>
      <c r="B50" s="7"/>
      <c r="C50" s="7"/>
      <c r="D50" s="228"/>
      <c r="E50" s="19" t="str">
        <f t="shared" si="1"/>
        <v/>
      </c>
      <c r="F50" s="69" t="str">
        <f t="shared" si="5"/>
        <v/>
      </c>
      <c r="G50" s="390" t="b">
        <f t="shared" si="3"/>
        <v>0</v>
      </c>
      <c r="H50" s="391">
        <f t="shared" si="6"/>
        <v>1</v>
      </c>
    </row>
    <row r="51" spans="1:8">
      <c r="A51" s="48">
        <v>40</v>
      </c>
      <c r="B51" s="7"/>
      <c r="C51" s="7"/>
      <c r="D51" s="228"/>
      <c r="E51" s="19" t="str">
        <f t="shared" si="1"/>
        <v/>
      </c>
      <c r="F51" s="69" t="str">
        <f t="shared" si="5"/>
        <v/>
      </c>
      <c r="G51" s="390" t="b">
        <f t="shared" si="3"/>
        <v>0</v>
      </c>
      <c r="H51" s="391">
        <f t="shared" si="6"/>
        <v>1</v>
      </c>
    </row>
    <row r="52" spans="1:8">
      <c r="A52" s="48">
        <v>41</v>
      </c>
      <c r="B52" s="7"/>
      <c r="C52" s="7"/>
      <c r="D52" s="228"/>
      <c r="E52" s="19" t="str">
        <f t="shared" si="1"/>
        <v/>
      </c>
      <c r="F52" s="69" t="str">
        <f t="shared" si="5"/>
        <v/>
      </c>
      <c r="G52" s="390" t="b">
        <f t="shared" si="3"/>
        <v>0</v>
      </c>
      <c r="H52" s="391">
        <f t="shared" si="6"/>
        <v>1</v>
      </c>
    </row>
    <row r="53" spans="1:8">
      <c r="A53" s="48">
        <v>42</v>
      </c>
      <c r="B53" s="7"/>
      <c r="C53" s="7"/>
      <c r="D53" s="228"/>
      <c r="E53" s="19" t="str">
        <f t="shared" si="1"/>
        <v/>
      </c>
      <c r="F53" s="69" t="str">
        <f t="shared" si="5"/>
        <v/>
      </c>
      <c r="G53" s="390" t="b">
        <f t="shared" si="3"/>
        <v>0</v>
      </c>
      <c r="H53" s="391">
        <f t="shared" si="6"/>
        <v>1</v>
      </c>
    </row>
    <row r="54" spans="1:8">
      <c r="A54" s="48">
        <v>43</v>
      </c>
      <c r="B54" s="7"/>
      <c r="C54" s="7"/>
      <c r="D54" s="228"/>
      <c r="E54" s="19" t="str">
        <f t="shared" si="1"/>
        <v/>
      </c>
      <c r="F54" s="69" t="str">
        <f t="shared" si="5"/>
        <v/>
      </c>
      <c r="G54" s="390" t="b">
        <f t="shared" si="3"/>
        <v>0</v>
      </c>
      <c r="H54" s="391">
        <f t="shared" si="6"/>
        <v>1</v>
      </c>
    </row>
    <row r="55" spans="1:8">
      <c r="A55" s="48">
        <v>44</v>
      </c>
      <c r="B55" s="7"/>
      <c r="C55" s="7"/>
      <c r="D55" s="228"/>
      <c r="E55" s="19" t="str">
        <f t="shared" si="1"/>
        <v/>
      </c>
      <c r="F55" s="69" t="str">
        <f t="shared" si="5"/>
        <v/>
      </c>
      <c r="G55" s="390" t="b">
        <f t="shared" si="3"/>
        <v>0</v>
      </c>
      <c r="H55" s="391">
        <f t="shared" si="6"/>
        <v>1</v>
      </c>
    </row>
    <row r="56" spans="1:8">
      <c r="A56" s="48">
        <v>45</v>
      </c>
      <c r="B56" s="7"/>
      <c r="C56" s="7"/>
      <c r="D56" s="228"/>
      <c r="E56" s="19" t="str">
        <f t="shared" si="1"/>
        <v/>
      </c>
      <c r="F56" s="69" t="str">
        <f t="shared" si="5"/>
        <v/>
      </c>
      <c r="G56" s="390" t="b">
        <f t="shared" si="3"/>
        <v>0</v>
      </c>
      <c r="H56" s="391">
        <f t="shared" si="6"/>
        <v>1</v>
      </c>
    </row>
    <row r="57" spans="1:8">
      <c r="A57" s="48">
        <v>46</v>
      </c>
      <c r="B57" s="7"/>
      <c r="C57" s="7"/>
      <c r="D57" s="228"/>
      <c r="E57" s="19" t="str">
        <f t="shared" si="1"/>
        <v/>
      </c>
      <c r="F57" s="69" t="str">
        <f t="shared" si="5"/>
        <v/>
      </c>
      <c r="G57" s="390" t="b">
        <f t="shared" si="3"/>
        <v>0</v>
      </c>
      <c r="H57" s="391">
        <f t="shared" si="6"/>
        <v>1</v>
      </c>
    </row>
    <row r="58" spans="1:8">
      <c r="A58" s="48">
        <v>47</v>
      </c>
      <c r="B58" s="7"/>
      <c r="C58" s="7"/>
      <c r="D58" s="228"/>
      <c r="E58" s="19" t="str">
        <f t="shared" si="1"/>
        <v/>
      </c>
      <c r="F58" s="69" t="str">
        <f t="shared" si="5"/>
        <v/>
      </c>
      <c r="G58" s="390" t="b">
        <f t="shared" si="3"/>
        <v>0</v>
      </c>
      <c r="H58" s="391">
        <f t="shared" si="6"/>
        <v>1</v>
      </c>
    </row>
    <row r="59" spans="1:8">
      <c r="A59" s="48">
        <v>48</v>
      </c>
      <c r="B59" s="7"/>
      <c r="C59" s="7"/>
      <c r="D59" s="228"/>
      <c r="E59" s="19" t="str">
        <f t="shared" si="1"/>
        <v/>
      </c>
      <c r="F59" s="69" t="str">
        <f t="shared" si="5"/>
        <v/>
      </c>
      <c r="G59" s="390" t="b">
        <f t="shared" si="3"/>
        <v>0</v>
      </c>
      <c r="H59" s="391">
        <f t="shared" si="6"/>
        <v>1</v>
      </c>
    </row>
    <row r="60" spans="1:8">
      <c r="A60" s="48">
        <v>49</v>
      </c>
      <c r="B60" s="7"/>
      <c r="C60" s="7"/>
      <c r="D60" s="228"/>
      <c r="E60" s="19" t="str">
        <f t="shared" si="1"/>
        <v/>
      </c>
      <c r="F60" s="69" t="str">
        <f t="shared" si="5"/>
        <v/>
      </c>
      <c r="G60" s="390" t="b">
        <f t="shared" si="3"/>
        <v>0</v>
      </c>
      <c r="H60" s="391">
        <f t="shared" si="6"/>
        <v>1</v>
      </c>
    </row>
    <row r="61" spans="1:8">
      <c r="A61" s="48">
        <v>50</v>
      </c>
      <c r="B61" s="7"/>
      <c r="C61" s="7"/>
      <c r="D61" s="228"/>
      <c r="E61" s="19" t="str">
        <f t="shared" si="1"/>
        <v/>
      </c>
      <c r="F61" s="69" t="str">
        <f t="shared" si="5"/>
        <v/>
      </c>
      <c r="G61" s="390" t="b">
        <f t="shared" si="3"/>
        <v>0</v>
      </c>
      <c r="H61" s="391">
        <f t="shared" si="6"/>
        <v>1</v>
      </c>
    </row>
    <row r="62" spans="1:8">
      <c r="A62" s="48">
        <v>51</v>
      </c>
      <c r="B62" s="7"/>
      <c r="C62" s="7"/>
      <c r="D62" s="228"/>
      <c r="E62" s="19" t="str">
        <f t="shared" si="1"/>
        <v/>
      </c>
      <c r="F62" s="69" t="str">
        <f t="shared" si="5"/>
        <v/>
      </c>
      <c r="G62" s="390" t="b">
        <f t="shared" si="3"/>
        <v>0</v>
      </c>
      <c r="H62" s="391">
        <f t="shared" si="6"/>
        <v>1</v>
      </c>
    </row>
    <row r="63" spans="1:8">
      <c r="A63" s="48">
        <v>52</v>
      </c>
      <c r="B63" s="7"/>
      <c r="C63" s="7"/>
      <c r="D63" s="228"/>
      <c r="E63" s="19" t="str">
        <f t="shared" si="1"/>
        <v/>
      </c>
      <c r="F63" s="69" t="str">
        <f t="shared" si="5"/>
        <v/>
      </c>
      <c r="G63" s="390" t="b">
        <f t="shared" si="3"/>
        <v>0</v>
      </c>
      <c r="H63" s="391">
        <f t="shared" si="6"/>
        <v>1</v>
      </c>
    </row>
    <row r="64" spans="1:8">
      <c r="A64" s="48">
        <v>53</v>
      </c>
      <c r="B64" s="7"/>
      <c r="C64" s="7"/>
      <c r="D64" s="228"/>
      <c r="E64" s="19" t="str">
        <f t="shared" si="1"/>
        <v/>
      </c>
      <c r="F64" s="69" t="str">
        <f t="shared" si="5"/>
        <v/>
      </c>
      <c r="G64" s="390" t="b">
        <f t="shared" si="3"/>
        <v>0</v>
      </c>
      <c r="H64" s="391">
        <f t="shared" si="6"/>
        <v>1</v>
      </c>
    </row>
    <row r="65" spans="1:8">
      <c r="A65" s="48">
        <v>54</v>
      </c>
      <c r="B65" s="7"/>
      <c r="C65" s="7"/>
      <c r="D65" s="228"/>
      <c r="E65" s="19" t="str">
        <f t="shared" si="1"/>
        <v/>
      </c>
      <c r="F65" s="69" t="str">
        <f t="shared" si="5"/>
        <v/>
      </c>
      <c r="G65" s="390" t="b">
        <f t="shared" si="3"/>
        <v>0</v>
      </c>
      <c r="H65" s="391">
        <f t="shared" si="6"/>
        <v>1</v>
      </c>
    </row>
    <row r="66" spans="1:8">
      <c r="A66" s="48">
        <v>55</v>
      </c>
      <c r="B66" s="7"/>
      <c r="C66" s="7"/>
      <c r="D66" s="228"/>
      <c r="E66" s="19" t="str">
        <f t="shared" si="1"/>
        <v/>
      </c>
      <c r="F66" s="69" t="str">
        <f t="shared" si="5"/>
        <v/>
      </c>
      <c r="G66" s="390" t="b">
        <f t="shared" si="3"/>
        <v>0</v>
      </c>
      <c r="H66" s="391">
        <f t="shared" si="6"/>
        <v>1</v>
      </c>
    </row>
    <row r="67" spans="1:8">
      <c r="A67" s="48">
        <v>56</v>
      </c>
      <c r="B67" s="7"/>
      <c r="C67" s="7"/>
      <c r="D67" s="228"/>
      <c r="E67" s="19" t="str">
        <f t="shared" si="1"/>
        <v/>
      </c>
      <c r="F67" s="69" t="str">
        <f t="shared" si="5"/>
        <v/>
      </c>
      <c r="G67" s="390" t="b">
        <f t="shared" si="3"/>
        <v>0</v>
      </c>
      <c r="H67" s="391">
        <f t="shared" si="6"/>
        <v>1</v>
      </c>
    </row>
    <row r="68" spans="1:8">
      <c r="A68" s="48">
        <v>57</v>
      </c>
      <c r="B68" s="7"/>
      <c r="C68" s="7"/>
      <c r="D68" s="228"/>
      <c r="E68" s="19" t="str">
        <f t="shared" si="1"/>
        <v/>
      </c>
      <c r="F68" s="69" t="str">
        <f t="shared" si="5"/>
        <v/>
      </c>
      <c r="G68" s="390" t="b">
        <f t="shared" si="3"/>
        <v>0</v>
      </c>
      <c r="H68" s="391">
        <f t="shared" si="6"/>
        <v>1</v>
      </c>
    </row>
    <row r="69" spans="1:8">
      <c r="A69" s="48">
        <v>58</v>
      </c>
      <c r="B69" s="7"/>
      <c r="C69" s="7"/>
      <c r="D69" s="228"/>
      <c r="E69" s="19" t="str">
        <f t="shared" si="1"/>
        <v/>
      </c>
      <c r="F69" s="69" t="str">
        <f t="shared" si="5"/>
        <v/>
      </c>
      <c r="G69" s="390" t="b">
        <f t="shared" si="3"/>
        <v>0</v>
      </c>
      <c r="H69" s="391">
        <f t="shared" si="6"/>
        <v>1</v>
      </c>
    </row>
    <row r="70" spans="1:8">
      <c r="A70" s="48">
        <v>59</v>
      </c>
      <c r="B70" s="7"/>
      <c r="C70" s="7"/>
      <c r="D70" s="228"/>
      <c r="E70" s="19" t="str">
        <f t="shared" si="1"/>
        <v/>
      </c>
      <c r="F70" s="69" t="str">
        <f t="shared" si="5"/>
        <v/>
      </c>
      <c r="G70" s="390" t="b">
        <f t="shared" si="3"/>
        <v>0</v>
      </c>
      <c r="H70" s="391">
        <f t="shared" si="6"/>
        <v>1</v>
      </c>
    </row>
    <row r="71" spans="1:8">
      <c r="A71" s="48">
        <v>60</v>
      </c>
      <c r="B71" s="7"/>
      <c r="C71" s="7"/>
      <c r="D71" s="228"/>
      <c r="E71" s="19" t="str">
        <f t="shared" si="1"/>
        <v/>
      </c>
      <c r="F71" s="69" t="str">
        <f t="shared" si="5"/>
        <v/>
      </c>
      <c r="G71" s="390" t="b">
        <f t="shared" si="3"/>
        <v>0</v>
      </c>
      <c r="H71" s="391">
        <f t="shared" si="6"/>
        <v>1</v>
      </c>
    </row>
    <row r="72" spans="1:8">
      <c r="A72" s="48">
        <v>61</v>
      </c>
      <c r="B72" s="7"/>
      <c r="C72" s="7"/>
      <c r="D72" s="228"/>
      <c r="E72" s="19" t="str">
        <f t="shared" si="1"/>
        <v/>
      </c>
      <c r="F72" s="69" t="str">
        <f t="shared" si="5"/>
        <v/>
      </c>
      <c r="G72" s="390" t="b">
        <f t="shared" si="3"/>
        <v>0</v>
      </c>
      <c r="H72" s="391">
        <f t="shared" si="6"/>
        <v>1</v>
      </c>
    </row>
    <row r="73" spans="1:8">
      <c r="A73" s="48">
        <v>62</v>
      </c>
      <c r="B73" s="7"/>
      <c r="C73" s="7"/>
      <c r="D73" s="228"/>
      <c r="E73" s="19" t="str">
        <f t="shared" si="1"/>
        <v/>
      </c>
      <c r="F73" s="69" t="str">
        <f t="shared" si="5"/>
        <v/>
      </c>
      <c r="G73" s="390" t="b">
        <f t="shared" si="3"/>
        <v>0</v>
      </c>
      <c r="H73" s="391">
        <f t="shared" si="6"/>
        <v>1</v>
      </c>
    </row>
    <row r="74" spans="1:8">
      <c r="A74" s="48">
        <v>63</v>
      </c>
      <c r="B74" s="7"/>
      <c r="C74" s="7"/>
      <c r="D74" s="228"/>
      <c r="E74" s="19" t="str">
        <f t="shared" si="1"/>
        <v/>
      </c>
      <c r="F74" s="69" t="str">
        <f t="shared" si="5"/>
        <v/>
      </c>
      <c r="G74" s="390" t="b">
        <f t="shared" si="3"/>
        <v>0</v>
      </c>
      <c r="H74" s="391">
        <f t="shared" si="6"/>
        <v>1</v>
      </c>
    </row>
    <row r="75" spans="1:8">
      <c r="A75" s="48">
        <v>64</v>
      </c>
      <c r="B75" s="7"/>
      <c r="C75" s="7"/>
      <c r="D75" s="228"/>
      <c r="E75" s="19" t="str">
        <f t="shared" si="1"/>
        <v/>
      </c>
      <c r="F75" s="69" t="str">
        <f t="shared" si="5"/>
        <v/>
      </c>
      <c r="G75" s="390" t="b">
        <f t="shared" si="3"/>
        <v>0</v>
      </c>
      <c r="H75" s="391">
        <f t="shared" si="6"/>
        <v>1</v>
      </c>
    </row>
    <row r="76" spans="1:8">
      <c r="A76" s="48">
        <v>65</v>
      </c>
      <c r="B76" s="7"/>
      <c r="C76" s="7"/>
      <c r="D76" s="228"/>
      <c r="E76" s="19" t="str">
        <f t="shared" ref="E76:E139" si="7">IF(OR($B76="",$C76="",$D76&lt;an_initial,$D76&gt;an_final),"",F76*10)</f>
        <v/>
      </c>
      <c r="F76" s="69" t="str">
        <f t="shared" ref="F76:F110" si="8">IF(OR($B76="",$C76="",$D76="",$D76&gt;an_final),"",IF($D76&gt;=an_initial,1,""))</f>
        <v/>
      </c>
      <c r="G76" s="390" t="b">
        <f t="shared" ref="G76:G110" si="9">IF(nume_candidat="",FALSE,ISNUMBER(SEARCH(nume_candidat,$B76)))</f>
        <v>0</v>
      </c>
      <c r="H76" s="391">
        <f t="shared" ref="H76:H110" si="10">LEN(B76)-LEN(SUBSTITUTE(B76,",",""))+1</f>
        <v>1</v>
      </c>
    </row>
    <row r="77" spans="1:8">
      <c r="A77" s="48">
        <v>66</v>
      </c>
      <c r="B77" s="7"/>
      <c r="C77" s="7"/>
      <c r="D77" s="228"/>
      <c r="E77" s="19" t="str">
        <f t="shared" si="7"/>
        <v/>
      </c>
      <c r="F77" s="69" t="str">
        <f t="shared" si="8"/>
        <v/>
      </c>
      <c r="G77" s="390" t="b">
        <f t="shared" si="9"/>
        <v>0</v>
      </c>
      <c r="H77" s="391">
        <f t="shared" si="10"/>
        <v>1</v>
      </c>
    </row>
    <row r="78" spans="1:8">
      <c r="A78" s="48">
        <v>67</v>
      </c>
      <c r="B78" s="7"/>
      <c r="C78" s="7"/>
      <c r="D78" s="228"/>
      <c r="E78" s="19" t="str">
        <f t="shared" si="7"/>
        <v/>
      </c>
      <c r="F78" s="69" t="str">
        <f t="shared" si="8"/>
        <v/>
      </c>
      <c r="G78" s="390" t="b">
        <f t="shared" si="9"/>
        <v>0</v>
      </c>
      <c r="H78" s="391">
        <f t="shared" si="10"/>
        <v>1</v>
      </c>
    </row>
    <row r="79" spans="1:8">
      <c r="A79" s="48">
        <v>68</v>
      </c>
      <c r="B79" s="7"/>
      <c r="C79" s="7"/>
      <c r="D79" s="228"/>
      <c r="E79" s="19" t="str">
        <f t="shared" si="7"/>
        <v/>
      </c>
      <c r="F79" s="69" t="str">
        <f t="shared" si="8"/>
        <v/>
      </c>
      <c r="G79" s="390" t="b">
        <f t="shared" si="9"/>
        <v>0</v>
      </c>
      <c r="H79" s="391">
        <f t="shared" si="10"/>
        <v>1</v>
      </c>
    </row>
    <row r="80" spans="1:8">
      <c r="A80" s="48">
        <v>69</v>
      </c>
      <c r="B80" s="7"/>
      <c r="C80" s="7"/>
      <c r="D80" s="228"/>
      <c r="E80" s="19" t="str">
        <f t="shared" si="7"/>
        <v/>
      </c>
      <c r="F80" s="69" t="str">
        <f t="shared" si="8"/>
        <v/>
      </c>
      <c r="G80" s="390" t="b">
        <f t="shared" si="9"/>
        <v>0</v>
      </c>
      <c r="H80" s="391">
        <f t="shared" si="10"/>
        <v>1</v>
      </c>
    </row>
    <row r="81" spans="1:8">
      <c r="A81" s="48">
        <v>70</v>
      </c>
      <c r="B81" s="7"/>
      <c r="C81" s="7"/>
      <c r="D81" s="228"/>
      <c r="E81" s="19" t="str">
        <f t="shared" si="7"/>
        <v/>
      </c>
      <c r="F81" s="69" t="str">
        <f t="shared" si="8"/>
        <v/>
      </c>
      <c r="G81" s="390" t="b">
        <f t="shared" si="9"/>
        <v>0</v>
      </c>
      <c r="H81" s="391">
        <f t="shared" si="10"/>
        <v>1</v>
      </c>
    </row>
    <row r="82" spans="1:8">
      <c r="A82" s="48">
        <v>71</v>
      </c>
      <c r="B82" s="7"/>
      <c r="C82" s="7"/>
      <c r="D82" s="228"/>
      <c r="E82" s="19" t="str">
        <f t="shared" si="7"/>
        <v/>
      </c>
      <c r="F82" s="69" t="str">
        <f t="shared" si="8"/>
        <v/>
      </c>
      <c r="G82" s="390" t="b">
        <f t="shared" si="9"/>
        <v>0</v>
      </c>
      <c r="H82" s="391">
        <f t="shared" si="10"/>
        <v>1</v>
      </c>
    </row>
    <row r="83" spans="1:8">
      <c r="A83" s="48">
        <v>72</v>
      </c>
      <c r="B83" s="7"/>
      <c r="C83" s="7"/>
      <c r="D83" s="228"/>
      <c r="E83" s="19" t="str">
        <f t="shared" si="7"/>
        <v/>
      </c>
      <c r="F83" s="69" t="str">
        <f t="shared" si="8"/>
        <v/>
      </c>
      <c r="G83" s="390" t="b">
        <f t="shared" si="9"/>
        <v>0</v>
      </c>
      <c r="H83" s="391">
        <f t="shared" si="10"/>
        <v>1</v>
      </c>
    </row>
    <row r="84" spans="1:8">
      <c r="A84" s="48">
        <v>73</v>
      </c>
      <c r="B84" s="7"/>
      <c r="C84" s="7"/>
      <c r="D84" s="228"/>
      <c r="E84" s="19" t="str">
        <f t="shared" si="7"/>
        <v/>
      </c>
      <c r="F84" s="69" t="str">
        <f t="shared" si="8"/>
        <v/>
      </c>
      <c r="G84" s="390" t="b">
        <f t="shared" si="9"/>
        <v>0</v>
      </c>
      <c r="H84" s="391">
        <f t="shared" si="10"/>
        <v>1</v>
      </c>
    </row>
    <row r="85" spans="1:8">
      <c r="A85" s="48">
        <v>74</v>
      </c>
      <c r="B85" s="7"/>
      <c r="C85" s="7"/>
      <c r="D85" s="228"/>
      <c r="E85" s="19" t="str">
        <f t="shared" si="7"/>
        <v/>
      </c>
      <c r="F85" s="69" t="str">
        <f t="shared" si="8"/>
        <v/>
      </c>
      <c r="G85" s="390" t="b">
        <f t="shared" si="9"/>
        <v>0</v>
      </c>
      <c r="H85" s="391">
        <f t="shared" si="10"/>
        <v>1</v>
      </c>
    </row>
    <row r="86" spans="1:8">
      <c r="A86" s="48">
        <v>75</v>
      </c>
      <c r="B86" s="7"/>
      <c r="C86" s="7"/>
      <c r="D86" s="228"/>
      <c r="E86" s="19" t="str">
        <f t="shared" si="7"/>
        <v/>
      </c>
      <c r="F86" s="69" t="str">
        <f t="shared" si="8"/>
        <v/>
      </c>
      <c r="G86" s="390" t="b">
        <f t="shared" si="9"/>
        <v>0</v>
      </c>
      <c r="H86" s="391">
        <f t="shared" si="10"/>
        <v>1</v>
      </c>
    </row>
    <row r="87" spans="1:8">
      <c r="A87" s="48">
        <v>76</v>
      </c>
      <c r="B87" s="7"/>
      <c r="C87" s="7"/>
      <c r="D87" s="228"/>
      <c r="E87" s="19" t="str">
        <f t="shared" si="7"/>
        <v/>
      </c>
      <c r="F87" s="69" t="str">
        <f t="shared" si="8"/>
        <v/>
      </c>
      <c r="G87" s="390" t="b">
        <f t="shared" si="9"/>
        <v>0</v>
      </c>
      <c r="H87" s="391">
        <f t="shared" si="10"/>
        <v>1</v>
      </c>
    </row>
    <row r="88" spans="1:8">
      <c r="A88" s="48">
        <v>77</v>
      </c>
      <c r="B88" s="7"/>
      <c r="C88" s="7"/>
      <c r="D88" s="228"/>
      <c r="E88" s="19" t="str">
        <f t="shared" si="7"/>
        <v/>
      </c>
      <c r="F88" s="69" t="str">
        <f t="shared" si="8"/>
        <v/>
      </c>
      <c r="G88" s="390" t="b">
        <f t="shared" si="9"/>
        <v>0</v>
      </c>
      <c r="H88" s="391">
        <f t="shared" si="10"/>
        <v>1</v>
      </c>
    </row>
    <row r="89" spans="1:8">
      <c r="A89" s="48">
        <v>78</v>
      </c>
      <c r="B89" s="7"/>
      <c r="C89" s="7"/>
      <c r="D89" s="228"/>
      <c r="E89" s="19" t="str">
        <f t="shared" si="7"/>
        <v/>
      </c>
      <c r="F89" s="69" t="str">
        <f t="shared" si="8"/>
        <v/>
      </c>
      <c r="G89" s="390" t="b">
        <f t="shared" si="9"/>
        <v>0</v>
      </c>
      <c r="H89" s="391">
        <f t="shared" si="10"/>
        <v>1</v>
      </c>
    </row>
    <row r="90" spans="1:8">
      <c r="A90" s="48">
        <v>79</v>
      </c>
      <c r="B90" s="7"/>
      <c r="C90" s="7"/>
      <c r="D90" s="228"/>
      <c r="E90" s="19" t="str">
        <f t="shared" si="7"/>
        <v/>
      </c>
      <c r="F90" s="69" t="str">
        <f t="shared" si="8"/>
        <v/>
      </c>
      <c r="G90" s="390" t="b">
        <f t="shared" si="9"/>
        <v>0</v>
      </c>
      <c r="H90" s="391">
        <f t="shared" si="10"/>
        <v>1</v>
      </c>
    </row>
    <row r="91" spans="1:8">
      <c r="A91" s="48">
        <v>80</v>
      </c>
      <c r="B91" s="7"/>
      <c r="C91" s="7"/>
      <c r="D91" s="228"/>
      <c r="E91" s="19" t="str">
        <f t="shared" si="7"/>
        <v/>
      </c>
      <c r="F91" s="69" t="str">
        <f t="shared" si="8"/>
        <v/>
      </c>
      <c r="G91" s="390" t="b">
        <f t="shared" si="9"/>
        <v>0</v>
      </c>
      <c r="H91" s="391">
        <f t="shared" si="10"/>
        <v>1</v>
      </c>
    </row>
    <row r="92" spans="1:8">
      <c r="A92" s="48">
        <v>81</v>
      </c>
      <c r="B92" s="7"/>
      <c r="C92" s="7"/>
      <c r="D92" s="228"/>
      <c r="E92" s="19" t="str">
        <f t="shared" si="7"/>
        <v/>
      </c>
      <c r="F92" s="69" t="str">
        <f t="shared" si="8"/>
        <v/>
      </c>
      <c r="G92" s="390" t="b">
        <f t="shared" si="9"/>
        <v>0</v>
      </c>
      <c r="H92" s="391">
        <f t="shared" si="10"/>
        <v>1</v>
      </c>
    </row>
    <row r="93" spans="1:8">
      <c r="A93" s="48">
        <v>82</v>
      </c>
      <c r="B93" s="7"/>
      <c r="C93" s="7"/>
      <c r="D93" s="228"/>
      <c r="E93" s="19" t="str">
        <f t="shared" si="7"/>
        <v/>
      </c>
      <c r="F93" s="69" t="str">
        <f t="shared" si="8"/>
        <v/>
      </c>
      <c r="G93" s="390" t="b">
        <f t="shared" si="9"/>
        <v>0</v>
      </c>
      <c r="H93" s="391">
        <f t="shared" si="10"/>
        <v>1</v>
      </c>
    </row>
    <row r="94" spans="1:8">
      <c r="A94" s="48">
        <v>83</v>
      </c>
      <c r="B94" s="7"/>
      <c r="C94" s="7"/>
      <c r="D94" s="228"/>
      <c r="E94" s="19" t="str">
        <f t="shared" si="7"/>
        <v/>
      </c>
      <c r="F94" s="69" t="str">
        <f t="shared" si="8"/>
        <v/>
      </c>
      <c r="G94" s="390" t="b">
        <f t="shared" si="9"/>
        <v>0</v>
      </c>
      <c r="H94" s="391">
        <f t="shared" si="10"/>
        <v>1</v>
      </c>
    </row>
    <row r="95" spans="1:8">
      <c r="A95" s="48">
        <v>84</v>
      </c>
      <c r="B95" s="7"/>
      <c r="C95" s="7"/>
      <c r="D95" s="228"/>
      <c r="E95" s="19" t="str">
        <f t="shared" si="7"/>
        <v/>
      </c>
      <c r="F95" s="69" t="str">
        <f t="shared" si="8"/>
        <v/>
      </c>
      <c r="G95" s="390" t="b">
        <f t="shared" si="9"/>
        <v>0</v>
      </c>
      <c r="H95" s="391">
        <f t="shared" si="10"/>
        <v>1</v>
      </c>
    </row>
    <row r="96" spans="1:8">
      <c r="A96" s="48">
        <v>85</v>
      </c>
      <c r="B96" s="7"/>
      <c r="C96" s="7"/>
      <c r="D96" s="228"/>
      <c r="E96" s="19" t="str">
        <f t="shared" si="7"/>
        <v/>
      </c>
      <c r="F96" s="69" t="str">
        <f t="shared" si="8"/>
        <v/>
      </c>
      <c r="G96" s="390" t="b">
        <f t="shared" si="9"/>
        <v>0</v>
      </c>
      <c r="H96" s="391">
        <f t="shared" si="10"/>
        <v>1</v>
      </c>
    </row>
    <row r="97" spans="1:8">
      <c r="A97" s="48">
        <v>86</v>
      </c>
      <c r="B97" s="7"/>
      <c r="C97" s="7"/>
      <c r="D97" s="228"/>
      <c r="E97" s="19" t="str">
        <f t="shared" si="7"/>
        <v/>
      </c>
      <c r="F97" s="69" t="str">
        <f t="shared" si="8"/>
        <v/>
      </c>
      <c r="G97" s="390" t="b">
        <f t="shared" si="9"/>
        <v>0</v>
      </c>
      <c r="H97" s="391">
        <f t="shared" si="10"/>
        <v>1</v>
      </c>
    </row>
    <row r="98" spans="1:8">
      <c r="A98" s="48">
        <v>87</v>
      </c>
      <c r="B98" s="7"/>
      <c r="C98" s="7"/>
      <c r="D98" s="228"/>
      <c r="E98" s="19" t="str">
        <f t="shared" si="7"/>
        <v/>
      </c>
      <c r="F98" s="69" t="str">
        <f t="shared" si="8"/>
        <v/>
      </c>
      <c r="G98" s="390" t="b">
        <f t="shared" si="9"/>
        <v>0</v>
      </c>
      <c r="H98" s="391">
        <f t="shared" si="10"/>
        <v>1</v>
      </c>
    </row>
    <row r="99" spans="1:8">
      <c r="A99" s="48">
        <v>88</v>
      </c>
      <c r="B99" s="7"/>
      <c r="C99" s="7"/>
      <c r="D99" s="228"/>
      <c r="E99" s="19" t="str">
        <f t="shared" si="7"/>
        <v/>
      </c>
      <c r="F99" s="69" t="str">
        <f t="shared" si="8"/>
        <v/>
      </c>
      <c r="G99" s="390" t="b">
        <f t="shared" si="9"/>
        <v>0</v>
      </c>
      <c r="H99" s="391">
        <f t="shared" si="10"/>
        <v>1</v>
      </c>
    </row>
    <row r="100" spans="1:8">
      <c r="A100" s="48">
        <v>89</v>
      </c>
      <c r="B100" s="7"/>
      <c r="C100" s="7"/>
      <c r="D100" s="228"/>
      <c r="E100" s="19" t="str">
        <f t="shared" si="7"/>
        <v/>
      </c>
      <c r="F100" s="69" t="str">
        <f t="shared" si="8"/>
        <v/>
      </c>
      <c r="G100" s="390" t="b">
        <f t="shared" si="9"/>
        <v>0</v>
      </c>
      <c r="H100" s="391">
        <f t="shared" si="10"/>
        <v>1</v>
      </c>
    </row>
    <row r="101" spans="1:8">
      <c r="A101" s="48">
        <v>90</v>
      </c>
      <c r="B101" s="7"/>
      <c r="C101" s="7"/>
      <c r="D101" s="228"/>
      <c r="E101" s="19" t="str">
        <f t="shared" si="7"/>
        <v/>
      </c>
      <c r="F101" s="69" t="str">
        <f t="shared" si="8"/>
        <v/>
      </c>
      <c r="G101" s="390" t="b">
        <f t="shared" si="9"/>
        <v>0</v>
      </c>
      <c r="H101" s="391">
        <f t="shared" si="10"/>
        <v>1</v>
      </c>
    </row>
    <row r="102" spans="1:8">
      <c r="A102" s="48">
        <v>91</v>
      </c>
      <c r="B102" s="7"/>
      <c r="C102" s="7"/>
      <c r="D102" s="228"/>
      <c r="E102" s="19" t="str">
        <f t="shared" si="7"/>
        <v/>
      </c>
      <c r="F102" s="69" t="str">
        <f t="shared" si="8"/>
        <v/>
      </c>
      <c r="G102" s="390" t="b">
        <f t="shared" si="9"/>
        <v>0</v>
      </c>
      <c r="H102" s="391">
        <f t="shared" si="10"/>
        <v>1</v>
      </c>
    </row>
    <row r="103" spans="1:8">
      <c r="A103" s="48">
        <v>92</v>
      </c>
      <c r="B103" s="7"/>
      <c r="C103" s="7"/>
      <c r="D103" s="228"/>
      <c r="E103" s="19" t="str">
        <f t="shared" si="7"/>
        <v/>
      </c>
      <c r="F103" s="69" t="str">
        <f t="shared" si="8"/>
        <v/>
      </c>
      <c r="G103" s="390" t="b">
        <f t="shared" si="9"/>
        <v>0</v>
      </c>
      <c r="H103" s="391">
        <f t="shared" si="10"/>
        <v>1</v>
      </c>
    </row>
    <row r="104" spans="1:8">
      <c r="A104" s="48">
        <v>93</v>
      </c>
      <c r="B104" s="7"/>
      <c r="C104" s="7"/>
      <c r="D104" s="228"/>
      <c r="E104" s="19" t="str">
        <f t="shared" si="7"/>
        <v/>
      </c>
      <c r="F104" s="69" t="str">
        <f t="shared" si="8"/>
        <v/>
      </c>
      <c r="G104" s="390" t="b">
        <f t="shared" si="9"/>
        <v>0</v>
      </c>
      <c r="H104" s="391">
        <f t="shared" si="10"/>
        <v>1</v>
      </c>
    </row>
    <row r="105" spans="1:8">
      <c r="A105" s="48">
        <v>94</v>
      </c>
      <c r="B105" s="7"/>
      <c r="C105" s="7"/>
      <c r="D105" s="228"/>
      <c r="E105" s="19" t="str">
        <f t="shared" si="7"/>
        <v/>
      </c>
      <c r="F105" s="69" t="str">
        <f t="shared" si="8"/>
        <v/>
      </c>
      <c r="G105" s="390" t="b">
        <f t="shared" si="9"/>
        <v>0</v>
      </c>
      <c r="H105" s="391">
        <f t="shared" si="10"/>
        <v>1</v>
      </c>
    </row>
    <row r="106" spans="1:8">
      <c r="A106" s="48">
        <v>95</v>
      </c>
      <c r="B106" s="7"/>
      <c r="C106" s="7"/>
      <c r="D106" s="228"/>
      <c r="E106" s="19" t="str">
        <f t="shared" si="7"/>
        <v/>
      </c>
      <c r="F106" s="69" t="str">
        <f t="shared" si="8"/>
        <v/>
      </c>
      <c r="G106" s="390" t="b">
        <f t="shared" si="9"/>
        <v>0</v>
      </c>
      <c r="H106" s="391">
        <f t="shared" si="10"/>
        <v>1</v>
      </c>
    </row>
    <row r="107" spans="1:8">
      <c r="A107" s="48">
        <v>96</v>
      </c>
      <c r="B107" s="7"/>
      <c r="C107" s="7"/>
      <c r="D107" s="228"/>
      <c r="E107" s="19" t="str">
        <f t="shared" si="7"/>
        <v/>
      </c>
      <c r="F107" s="69" t="str">
        <f t="shared" si="8"/>
        <v/>
      </c>
      <c r="G107" s="390" t="b">
        <f t="shared" si="9"/>
        <v>0</v>
      </c>
      <c r="H107" s="391">
        <f t="shared" si="10"/>
        <v>1</v>
      </c>
    </row>
    <row r="108" spans="1:8">
      <c r="A108" s="48">
        <v>97</v>
      </c>
      <c r="B108" s="7"/>
      <c r="C108" s="7"/>
      <c r="D108" s="228"/>
      <c r="E108" s="19" t="str">
        <f t="shared" si="7"/>
        <v/>
      </c>
      <c r="F108" s="69" t="str">
        <f t="shared" si="8"/>
        <v/>
      </c>
      <c r="G108" s="390" t="b">
        <f t="shared" si="9"/>
        <v>0</v>
      </c>
      <c r="H108" s="391">
        <f t="shared" si="10"/>
        <v>1</v>
      </c>
    </row>
    <row r="109" spans="1:8">
      <c r="A109" s="48">
        <v>98</v>
      </c>
      <c r="B109" s="7"/>
      <c r="C109" s="7"/>
      <c r="D109" s="228"/>
      <c r="E109" s="19" t="str">
        <f t="shared" si="7"/>
        <v/>
      </c>
      <c r="F109" s="69" t="str">
        <f t="shared" si="8"/>
        <v/>
      </c>
      <c r="G109" s="390" t="b">
        <f t="shared" si="9"/>
        <v>0</v>
      </c>
      <c r="H109" s="391">
        <f t="shared" si="10"/>
        <v>1</v>
      </c>
    </row>
    <row r="110" spans="1:8">
      <c r="A110" s="154">
        <v>99</v>
      </c>
      <c r="B110" s="7"/>
      <c r="C110" s="7"/>
      <c r="D110" s="228"/>
      <c r="E110" s="19" t="str">
        <f t="shared" si="7"/>
        <v/>
      </c>
      <c r="F110" s="69" t="str">
        <f t="shared" si="8"/>
        <v/>
      </c>
      <c r="G110" s="390" t="b">
        <f t="shared" si="9"/>
        <v>0</v>
      </c>
      <c r="H110" s="391">
        <f t="shared" si="10"/>
        <v>1</v>
      </c>
    </row>
    <row r="111" spans="1:8">
      <c r="A111" s="154">
        <v>100</v>
      </c>
      <c r="B111" s="155"/>
      <c r="C111" s="155"/>
      <c r="D111" s="157"/>
      <c r="E111" s="19" t="str">
        <f t="shared" si="7"/>
        <v/>
      </c>
    </row>
    <row r="112" spans="1:8">
      <c r="A112" s="154">
        <v>101</v>
      </c>
      <c r="B112" s="155"/>
      <c r="C112" s="155"/>
      <c r="D112" s="157"/>
      <c r="E112" s="19" t="str">
        <f t="shared" si="7"/>
        <v/>
      </c>
    </row>
    <row r="113" spans="1:17">
      <c r="A113" s="154">
        <v>102</v>
      </c>
      <c r="B113" s="155"/>
      <c r="C113" s="155"/>
      <c r="D113" s="157"/>
      <c r="E113" s="19" t="str">
        <f t="shared" si="7"/>
        <v/>
      </c>
    </row>
    <row r="114" spans="1:17">
      <c r="A114" s="154">
        <v>103</v>
      </c>
      <c r="B114" s="155"/>
      <c r="C114" s="155"/>
      <c r="D114" s="157"/>
      <c r="E114" s="19" t="str">
        <f t="shared" si="7"/>
        <v/>
      </c>
    </row>
    <row r="115" spans="1:17" s="81" customFormat="1">
      <c r="A115" s="154">
        <v>104</v>
      </c>
      <c r="B115" s="155"/>
      <c r="C115" s="155"/>
      <c r="D115" s="157"/>
      <c r="E115" s="19" t="str">
        <f t="shared" si="7"/>
        <v/>
      </c>
      <c r="G115" s="82"/>
      <c r="H115" s="75"/>
      <c r="I115" s="75"/>
      <c r="J115" s="75"/>
      <c r="K115" s="75"/>
      <c r="L115" s="75"/>
      <c r="M115" s="75"/>
      <c r="N115" s="75"/>
      <c r="O115" s="75"/>
      <c r="P115" s="75"/>
      <c r="Q115" s="75"/>
    </row>
    <row r="116" spans="1:17" s="81" customFormat="1">
      <c r="A116" s="154">
        <v>105</v>
      </c>
      <c r="B116" s="155"/>
      <c r="C116" s="155"/>
      <c r="D116" s="157"/>
      <c r="E116" s="19" t="str">
        <f t="shared" si="7"/>
        <v/>
      </c>
      <c r="G116" s="82"/>
      <c r="H116" s="75"/>
      <c r="I116" s="75"/>
      <c r="J116" s="75"/>
      <c r="K116" s="75"/>
      <c r="L116" s="75"/>
      <c r="M116" s="75"/>
      <c r="N116" s="75"/>
      <c r="O116" s="75"/>
      <c r="P116" s="75"/>
      <c r="Q116" s="75"/>
    </row>
    <row r="117" spans="1:17" s="81" customFormat="1">
      <c r="A117" s="154">
        <v>106</v>
      </c>
      <c r="B117" s="155"/>
      <c r="C117" s="155"/>
      <c r="D117" s="157"/>
      <c r="E117" s="19" t="str">
        <f t="shared" si="7"/>
        <v/>
      </c>
      <c r="G117" s="82"/>
      <c r="H117" s="75"/>
      <c r="I117" s="75"/>
      <c r="J117" s="75"/>
      <c r="K117" s="75"/>
      <c r="L117" s="75"/>
      <c r="M117" s="75"/>
      <c r="N117" s="75"/>
      <c r="O117" s="75"/>
      <c r="P117" s="75"/>
      <c r="Q117" s="75"/>
    </row>
    <row r="118" spans="1:17" s="81" customFormat="1">
      <c r="A118" s="154">
        <v>107</v>
      </c>
      <c r="B118" s="155"/>
      <c r="C118" s="155"/>
      <c r="D118" s="157"/>
      <c r="E118" s="19" t="str">
        <f t="shared" si="7"/>
        <v/>
      </c>
      <c r="G118" s="82"/>
      <c r="H118" s="75"/>
      <c r="I118" s="75"/>
      <c r="J118" s="75"/>
      <c r="K118" s="75"/>
      <c r="L118" s="75"/>
      <c r="M118" s="75"/>
      <c r="N118" s="75"/>
      <c r="O118" s="75"/>
      <c r="P118" s="75"/>
      <c r="Q118" s="75"/>
    </row>
    <row r="119" spans="1:17" s="81" customFormat="1">
      <c r="A119" s="154">
        <v>108</v>
      </c>
      <c r="B119" s="155"/>
      <c r="C119" s="155"/>
      <c r="D119" s="157"/>
      <c r="E119" s="19" t="str">
        <f t="shared" si="7"/>
        <v/>
      </c>
      <c r="G119" s="82"/>
      <c r="H119" s="75"/>
      <c r="I119" s="75"/>
      <c r="J119" s="75"/>
      <c r="K119" s="75"/>
      <c r="L119" s="75"/>
      <c r="M119" s="75"/>
      <c r="N119" s="75"/>
      <c r="O119" s="75"/>
      <c r="P119" s="75"/>
      <c r="Q119" s="75"/>
    </row>
    <row r="120" spans="1:17" s="81" customFormat="1">
      <c r="A120" s="154">
        <v>109</v>
      </c>
      <c r="B120" s="155"/>
      <c r="C120" s="155"/>
      <c r="D120" s="157"/>
      <c r="E120" s="19" t="str">
        <f t="shared" si="7"/>
        <v/>
      </c>
      <c r="G120" s="82"/>
      <c r="H120" s="75"/>
      <c r="I120" s="75"/>
      <c r="J120" s="75"/>
      <c r="K120" s="75"/>
      <c r="L120" s="75"/>
      <c r="M120" s="75"/>
      <c r="N120" s="75"/>
      <c r="O120" s="75"/>
      <c r="P120" s="75"/>
      <c r="Q120" s="75"/>
    </row>
    <row r="121" spans="1:17" s="81" customFormat="1">
      <c r="A121" s="154">
        <v>110</v>
      </c>
      <c r="B121" s="155"/>
      <c r="C121" s="155"/>
      <c r="D121" s="157"/>
      <c r="E121" s="19" t="str">
        <f t="shared" si="7"/>
        <v/>
      </c>
      <c r="G121" s="82"/>
      <c r="H121" s="75"/>
      <c r="I121" s="75"/>
      <c r="J121" s="75"/>
      <c r="K121" s="75"/>
      <c r="L121" s="75"/>
      <c r="M121" s="75"/>
      <c r="N121" s="75"/>
      <c r="O121" s="75"/>
      <c r="P121" s="75"/>
      <c r="Q121" s="75"/>
    </row>
    <row r="122" spans="1:17" s="81" customFormat="1">
      <c r="A122" s="154">
        <v>111</v>
      </c>
      <c r="B122" s="155"/>
      <c r="C122" s="155"/>
      <c r="D122" s="157"/>
      <c r="E122" s="19" t="str">
        <f t="shared" si="7"/>
        <v/>
      </c>
      <c r="G122" s="82"/>
      <c r="H122" s="75"/>
      <c r="I122" s="75"/>
      <c r="J122" s="75"/>
      <c r="K122" s="75"/>
      <c r="L122" s="75"/>
      <c r="M122" s="75"/>
      <c r="N122" s="75"/>
      <c r="O122" s="75"/>
      <c r="P122" s="75"/>
      <c r="Q122" s="75"/>
    </row>
    <row r="123" spans="1:17" s="81" customFormat="1">
      <c r="A123" s="154">
        <v>112</v>
      </c>
      <c r="B123" s="155"/>
      <c r="C123" s="155"/>
      <c r="D123" s="157"/>
      <c r="E123" s="19" t="str">
        <f t="shared" si="7"/>
        <v/>
      </c>
      <c r="G123" s="82"/>
      <c r="H123" s="75"/>
      <c r="I123" s="75"/>
      <c r="J123" s="75"/>
      <c r="K123" s="75"/>
      <c r="L123" s="75"/>
      <c r="M123" s="75"/>
      <c r="N123" s="75"/>
      <c r="O123" s="75"/>
      <c r="P123" s="75"/>
      <c r="Q123" s="75"/>
    </row>
    <row r="124" spans="1:17" s="81" customFormat="1">
      <c r="A124" s="154">
        <v>113</v>
      </c>
      <c r="B124" s="155"/>
      <c r="C124" s="155"/>
      <c r="D124" s="157"/>
      <c r="E124" s="19" t="str">
        <f t="shared" si="7"/>
        <v/>
      </c>
      <c r="G124" s="82"/>
      <c r="H124" s="75"/>
      <c r="I124" s="75"/>
      <c r="J124" s="75"/>
      <c r="K124" s="75"/>
      <c r="L124" s="75"/>
      <c r="M124" s="75"/>
      <c r="N124" s="75"/>
      <c r="O124" s="75"/>
      <c r="P124" s="75"/>
      <c r="Q124" s="75"/>
    </row>
    <row r="125" spans="1:17" s="81" customFormat="1">
      <c r="A125" s="154">
        <v>114</v>
      </c>
      <c r="B125" s="155"/>
      <c r="C125" s="155"/>
      <c r="D125" s="157"/>
      <c r="E125" s="19" t="str">
        <f t="shared" si="7"/>
        <v/>
      </c>
      <c r="G125" s="82"/>
      <c r="H125" s="75"/>
      <c r="I125" s="75"/>
      <c r="J125" s="75"/>
      <c r="K125" s="75"/>
      <c r="L125" s="75"/>
      <c r="M125" s="75"/>
      <c r="N125" s="75"/>
      <c r="O125" s="75"/>
      <c r="P125" s="75"/>
      <c r="Q125" s="75"/>
    </row>
    <row r="126" spans="1:17" s="81" customFormat="1">
      <c r="A126" s="154">
        <v>115</v>
      </c>
      <c r="B126" s="155"/>
      <c r="C126" s="155"/>
      <c r="D126" s="157"/>
      <c r="E126" s="19" t="str">
        <f t="shared" si="7"/>
        <v/>
      </c>
      <c r="G126" s="82"/>
      <c r="H126" s="75"/>
      <c r="I126" s="75"/>
      <c r="J126" s="75"/>
      <c r="K126" s="75"/>
      <c r="L126" s="75"/>
      <c r="M126" s="75"/>
      <c r="N126" s="75"/>
      <c r="O126" s="75"/>
      <c r="P126" s="75"/>
      <c r="Q126" s="75"/>
    </row>
    <row r="127" spans="1:17" s="81" customFormat="1">
      <c r="A127" s="154">
        <v>116</v>
      </c>
      <c r="B127" s="155"/>
      <c r="C127" s="155"/>
      <c r="D127" s="157"/>
      <c r="E127" s="19" t="str">
        <f t="shared" si="7"/>
        <v/>
      </c>
      <c r="G127" s="82"/>
      <c r="H127" s="75"/>
      <c r="I127" s="75"/>
      <c r="J127" s="75"/>
      <c r="K127" s="75"/>
      <c r="L127" s="75"/>
      <c r="M127" s="75"/>
      <c r="N127" s="75"/>
      <c r="O127" s="75"/>
      <c r="P127" s="75"/>
      <c r="Q127" s="75"/>
    </row>
    <row r="128" spans="1:17" s="81" customFormat="1">
      <c r="A128" s="154">
        <v>117</v>
      </c>
      <c r="B128" s="155"/>
      <c r="C128" s="155"/>
      <c r="D128" s="157"/>
      <c r="E128" s="19" t="str">
        <f t="shared" si="7"/>
        <v/>
      </c>
      <c r="G128" s="82"/>
      <c r="H128" s="75"/>
      <c r="I128" s="75"/>
      <c r="J128" s="75"/>
      <c r="K128" s="75"/>
      <c r="L128" s="75"/>
      <c r="M128" s="75"/>
      <c r="N128" s="75"/>
      <c r="O128" s="75"/>
      <c r="P128" s="75"/>
      <c r="Q128" s="75"/>
    </row>
    <row r="129" spans="1:17" s="81" customFormat="1">
      <c r="A129" s="154">
        <v>118</v>
      </c>
      <c r="B129" s="155"/>
      <c r="C129" s="155"/>
      <c r="D129" s="157"/>
      <c r="E129" s="19" t="str">
        <f t="shared" si="7"/>
        <v/>
      </c>
      <c r="G129" s="82"/>
      <c r="H129" s="75"/>
      <c r="I129" s="75"/>
      <c r="J129" s="75"/>
      <c r="K129" s="75"/>
      <c r="L129" s="75"/>
      <c r="M129" s="75"/>
      <c r="N129" s="75"/>
      <c r="O129" s="75"/>
      <c r="P129" s="75"/>
      <c r="Q129" s="75"/>
    </row>
    <row r="130" spans="1:17" s="81" customFormat="1">
      <c r="A130" s="154">
        <v>119</v>
      </c>
      <c r="B130" s="155"/>
      <c r="C130" s="155"/>
      <c r="D130" s="157"/>
      <c r="E130" s="19" t="str">
        <f t="shared" si="7"/>
        <v/>
      </c>
      <c r="G130" s="82"/>
      <c r="H130" s="75"/>
      <c r="I130" s="75"/>
      <c r="J130" s="75"/>
      <c r="K130" s="75"/>
      <c r="L130" s="75"/>
      <c r="M130" s="75"/>
      <c r="N130" s="75"/>
      <c r="O130" s="75"/>
      <c r="P130" s="75"/>
      <c r="Q130" s="75"/>
    </row>
    <row r="131" spans="1:17" s="81" customFormat="1">
      <c r="A131" s="154">
        <v>120</v>
      </c>
      <c r="B131" s="155"/>
      <c r="C131" s="155"/>
      <c r="D131" s="157"/>
      <c r="E131" s="19" t="str">
        <f t="shared" si="7"/>
        <v/>
      </c>
      <c r="G131" s="82"/>
      <c r="H131" s="75"/>
      <c r="I131" s="75"/>
      <c r="J131" s="75"/>
      <c r="K131" s="75"/>
      <c r="L131" s="75"/>
      <c r="M131" s="75"/>
      <c r="N131" s="75"/>
      <c r="O131" s="75"/>
      <c r="P131" s="75"/>
      <c r="Q131" s="75"/>
    </row>
    <row r="132" spans="1:17" s="81" customFormat="1">
      <c r="A132" s="154">
        <v>121</v>
      </c>
      <c r="B132" s="155"/>
      <c r="C132" s="155"/>
      <c r="D132" s="157"/>
      <c r="E132" s="19" t="str">
        <f t="shared" si="7"/>
        <v/>
      </c>
      <c r="G132" s="82"/>
      <c r="H132" s="75"/>
      <c r="I132" s="75"/>
      <c r="J132" s="75"/>
      <c r="K132" s="75"/>
      <c r="L132" s="75"/>
      <c r="M132" s="75"/>
      <c r="N132" s="75"/>
      <c r="O132" s="75"/>
      <c r="P132" s="75"/>
      <c r="Q132" s="75"/>
    </row>
    <row r="133" spans="1:17" s="81" customFormat="1">
      <c r="A133" s="154">
        <v>122</v>
      </c>
      <c r="B133" s="155"/>
      <c r="C133" s="155"/>
      <c r="D133" s="157"/>
      <c r="E133" s="19" t="str">
        <f t="shared" si="7"/>
        <v/>
      </c>
      <c r="G133" s="82"/>
      <c r="H133" s="75"/>
      <c r="I133" s="75"/>
      <c r="J133" s="75"/>
      <c r="K133" s="75"/>
      <c r="L133" s="75"/>
      <c r="M133" s="75"/>
      <c r="N133" s="75"/>
      <c r="O133" s="75"/>
      <c r="P133" s="75"/>
      <c r="Q133" s="75"/>
    </row>
    <row r="134" spans="1:17" s="81" customFormat="1">
      <c r="A134" s="154">
        <v>123</v>
      </c>
      <c r="B134" s="155"/>
      <c r="C134" s="155"/>
      <c r="D134" s="157"/>
      <c r="E134" s="19" t="str">
        <f t="shared" si="7"/>
        <v/>
      </c>
      <c r="G134" s="82"/>
      <c r="H134" s="75"/>
      <c r="I134" s="75"/>
      <c r="J134" s="75"/>
      <c r="K134" s="75"/>
      <c r="L134" s="75"/>
      <c r="M134" s="75"/>
      <c r="N134" s="75"/>
      <c r="O134" s="75"/>
      <c r="P134" s="75"/>
      <c r="Q134" s="75"/>
    </row>
    <row r="135" spans="1:17" s="81" customFormat="1">
      <c r="A135" s="154">
        <v>124</v>
      </c>
      <c r="B135" s="155"/>
      <c r="C135" s="155"/>
      <c r="D135" s="157"/>
      <c r="E135" s="19" t="str">
        <f t="shared" si="7"/>
        <v/>
      </c>
      <c r="G135" s="82"/>
      <c r="H135" s="75"/>
      <c r="I135" s="75"/>
      <c r="J135" s="75"/>
      <c r="K135" s="75"/>
      <c r="L135" s="75"/>
      <c r="M135" s="75"/>
      <c r="N135" s="75"/>
      <c r="O135" s="75"/>
      <c r="P135" s="75"/>
      <c r="Q135" s="75"/>
    </row>
    <row r="136" spans="1:17" s="81" customFormat="1">
      <c r="A136" s="154">
        <v>125</v>
      </c>
      <c r="B136" s="155"/>
      <c r="C136" s="155"/>
      <c r="D136" s="157"/>
      <c r="E136" s="19" t="str">
        <f t="shared" si="7"/>
        <v/>
      </c>
      <c r="G136" s="82"/>
      <c r="H136" s="75"/>
      <c r="I136" s="75"/>
      <c r="J136" s="75"/>
      <c r="K136" s="75"/>
      <c r="L136" s="75"/>
      <c r="M136" s="75"/>
      <c r="N136" s="75"/>
      <c r="O136" s="75"/>
      <c r="P136" s="75"/>
      <c r="Q136" s="75"/>
    </row>
    <row r="137" spans="1:17" s="81" customFormat="1">
      <c r="A137" s="154">
        <v>126</v>
      </c>
      <c r="B137" s="155"/>
      <c r="C137" s="155"/>
      <c r="D137" s="157"/>
      <c r="E137" s="19" t="str">
        <f t="shared" si="7"/>
        <v/>
      </c>
      <c r="G137" s="82"/>
      <c r="H137" s="75"/>
      <c r="I137" s="75"/>
      <c r="J137" s="75"/>
      <c r="K137" s="75"/>
      <c r="L137" s="75"/>
      <c r="M137" s="75"/>
      <c r="N137" s="75"/>
      <c r="O137" s="75"/>
      <c r="P137" s="75"/>
      <c r="Q137" s="75"/>
    </row>
    <row r="138" spans="1:17" s="81" customFormat="1">
      <c r="A138" s="154">
        <v>127</v>
      </c>
      <c r="B138" s="155"/>
      <c r="C138" s="155"/>
      <c r="D138" s="157"/>
      <c r="E138" s="19" t="str">
        <f t="shared" si="7"/>
        <v/>
      </c>
      <c r="G138" s="82"/>
      <c r="H138" s="75"/>
      <c r="I138" s="75"/>
      <c r="J138" s="75"/>
      <c r="K138" s="75"/>
      <c r="L138" s="75"/>
      <c r="M138" s="75"/>
      <c r="N138" s="75"/>
      <c r="O138" s="75"/>
      <c r="P138" s="75"/>
      <c r="Q138" s="75"/>
    </row>
    <row r="139" spans="1:17" s="81" customFormat="1">
      <c r="A139" s="154">
        <v>128</v>
      </c>
      <c r="B139" s="155"/>
      <c r="C139" s="155"/>
      <c r="D139" s="157"/>
      <c r="E139" s="19" t="str">
        <f t="shared" si="7"/>
        <v/>
      </c>
      <c r="G139" s="82"/>
      <c r="H139" s="75"/>
      <c r="I139" s="75"/>
      <c r="J139" s="75"/>
      <c r="K139" s="75"/>
      <c r="L139" s="75"/>
      <c r="M139" s="75"/>
      <c r="N139" s="75"/>
      <c r="O139" s="75"/>
      <c r="P139" s="75"/>
      <c r="Q139" s="75"/>
    </row>
    <row r="140" spans="1:17" s="81" customFormat="1">
      <c r="A140" s="154">
        <v>129</v>
      </c>
      <c r="B140" s="155"/>
      <c r="C140" s="155"/>
      <c r="D140" s="157"/>
      <c r="E140" s="19" t="str">
        <f t="shared" ref="E140:E203" si="11">IF(OR($B140="",$C140="",$D140&lt;an_initial,$D140&gt;an_final),"",F140*10)</f>
        <v/>
      </c>
      <c r="G140" s="82"/>
      <c r="H140" s="75"/>
      <c r="I140" s="75"/>
      <c r="J140" s="75"/>
      <c r="K140" s="75"/>
      <c r="L140" s="75"/>
      <c r="M140" s="75"/>
      <c r="N140" s="75"/>
      <c r="O140" s="75"/>
      <c r="P140" s="75"/>
      <c r="Q140" s="75"/>
    </row>
    <row r="141" spans="1:17" s="81" customFormat="1">
      <c r="A141" s="154">
        <v>130</v>
      </c>
      <c r="B141" s="155"/>
      <c r="C141" s="155"/>
      <c r="D141" s="157"/>
      <c r="E141" s="19" t="str">
        <f t="shared" si="11"/>
        <v/>
      </c>
      <c r="G141" s="82"/>
      <c r="H141" s="75"/>
      <c r="I141" s="75"/>
      <c r="J141" s="75"/>
      <c r="K141" s="75"/>
      <c r="L141" s="75"/>
      <c r="M141" s="75"/>
      <c r="N141" s="75"/>
      <c r="O141" s="75"/>
      <c r="P141" s="75"/>
      <c r="Q141" s="75"/>
    </row>
    <row r="142" spans="1:17" s="81" customFormat="1">
      <c r="A142" s="154">
        <v>131</v>
      </c>
      <c r="B142" s="155"/>
      <c r="C142" s="155"/>
      <c r="D142" s="157"/>
      <c r="E142" s="19" t="str">
        <f t="shared" si="11"/>
        <v/>
      </c>
      <c r="G142" s="82"/>
      <c r="H142" s="75"/>
      <c r="I142" s="75"/>
      <c r="J142" s="75"/>
      <c r="K142" s="75"/>
      <c r="L142" s="75"/>
      <c r="M142" s="75"/>
      <c r="N142" s="75"/>
      <c r="O142" s="75"/>
      <c r="P142" s="75"/>
      <c r="Q142" s="75"/>
    </row>
    <row r="143" spans="1:17" s="81" customFormat="1">
      <c r="A143" s="154">
        <v>132</v>
      </c>
      <c r="B143" s="155"/>
      <c r="C143" s="155"/>
      <c r="D143" s="157"/>
      <c r="E143" s="19" t="str">
        <f t="shared" si="11"/>
        <v/>
      </c>
      <c r="G143" s="82"/>
      <c r="H143" s="75"/>
      <c r="I143" s="75"/>
      <c r="J143" s="75"/>
      <c r="K143" s="75"/>
      <c r="L143" s="75"/>
      <c r="M143" s="75"/>
      <c r="N143" s="75"/>
      <c r="O143" s="75"/>
      <c r="P143" s="75"/>
      <c r="Q143" s="75"/>
    </row>
    <row r="144" spans="1:17" s="81" customFormat="1">
      <c r="A144" s="154">
        <v>133</v>
      </c>
      <c r="B144" s="155"/>
      <c r="C144" s="155"/>
      <c r="D144" s="157"/>
      <c r="E144" s="19" t="str">
        <f t="shared" si="11"/>
        <v/>
      </c>
      <c r="G144" s="82"/>
      <c r="H144" s="75"/>
      <c r="I144" s="75"/>
      <c r="J144" s="75"/>
      <c r="K144" s="75"/>
      <c r="L144" s="75"/>
      <c r="M144" s="75"/>
      <c r="N144" s="75"/>
      <c r="O144" s="75"/>
      <c r="P144" s="75"/>
      <c r="Q144" s="75"/>
    </row>
    <row r="145" spans="1:17" s="81" customFormat="1">
      <c r="A145" s="154">
        <v>134</v>
      </c>
      <c r="B145" s="155"/>
      <c r="C145" s="155"/>
      <c r="D145" s="157"/>
      <c r="E145" s="19" t="str">
        <f t="shared" si="11"/>
        <v/>
      </c>
      <c r="G145" s="82"/>
      <c r="H145" s="75"/>
      <c r="I145" s="75"/>
      <c r="J145" s="75"/>
      <c r="K145" s="75"/>
      <c r="L145" s="75"/>
      <c r="M145" s="75"/>
      <c r="N145" s="75"/>
      <c r="O145" s="75"/>
      <c r="P145" s="75"/>
      <c r="Q145" s="75"/>
    </row>
    <row r="146" spans="1:17" s="81" customFormat="1">
      <c r="A146" s="154">
        <v>135</v>
      </c>
      <c r="B146" s="155"/>
      <c r="C146" s="155"/>
      <c r="D146" s="157"/>
      <c r="E146" s="19" t="str">
        <f t="shared" si="11"/>
        <v/>
      </c>
      <c r="G146" s="82"/>
      <c r="H146" s="75"/>
      <c r="I146" s="75"/>
      <c r="J146" s="75"/>
      <c r="K146" s="75"/>
      <c r="L146" s="75"/>
      <c r="M146" s="75"/>
      <c r="N146" s="75"/>
      <c r="O146" s="75"/>
      <c r="P146" s="75"/>
      <c r="Q146" s="75"/>
    </row>
    <row r="147" spans="1:17" s="81" customFormat="1">
      <c r="A147" s="154">
        <v>136</v>
      </c>
      <c r="B147" s="155"/>
      <c r="C147" s="155"/>
      <c r="D147" s="157"/>
      <c r="E147" s="19" t="str">
        <f t="shared" si="11"/>
        <v/>
      </c>
      <c r="G147" s="82"/>
      <c r="H147" s="75"/>
      <c r="I147" s="75"/>
      <c r="J147" s="75"/>
      <c r="K147" s="75"/>
      <c r="L147" s="75"/>
      <c r="M147" s="75"/>
      <c r="N147" s="75"/>
      <c r="O147" s="75"/>
      <c r="P147" s="75"/>
      <c r="Q147" s="75"/>
    </row>
    <row r="148" spans="1:17" s="81" customFormat="1">
      <c r="A148" s="154">
        <v>137</v>
      </c>
      <c r="B148" s="155"/>
      <c r="C148" s="155"/>
      <c r="D148" s="157"/>
      <c r="E148" s="19" t="str">
        <f t="shared" si="11"/>
        <v/>
      </c>
      <c r="G148" s="82"/>
      <c r="H148" s="75"/>
      <c r="I148" s="75"/>
      <c r="J148" s="75"/>
      <c r="K148" s="75"/>
      <c r="L148" s="75"/>
      <c r="M148" s="75"/>
      <c r="N148" s="75"/>
      <c r="O148" s="75"/>
      <c r="P148" s="75"/>
      <c r="Q148" s="75"/>
    </row>
    <row r="149" spans="1:17" s="81" customFormat="1">
      <c r="A149" s="154">
        <v>138</v>
      </c>
      <c r="B149" s="155"/>
      <c r="C149" s="155"/>
      <c r="D149" s="157"/>
      <c r="E149" s="19" t="str">
        <f t="shared" si="11"/>
        <v/>
      </c>
      <c r="G149" s="82"/>
      <c r="H149" s="75"/>
      <c r="I149" s="75"/>
      <c r="J149" s="75"/>
      <c r="K149" s="75"/>
      <c r="L149" s="75"/>
      <c r="M149" s="75"/>
      <c r="N149" s="75"/>
      <c r="O149" s="75"/>
      <c r="P149" s="75"/>
      <c r="Q149" s="75"/>
    </row>
    <row r="150" spans="1:17" s="81" customFormat="1">
      <c r="A150" s="154">
        <v>139</v>
      </c>
      <c r="B150" s="155"/>
      <c r="C150" s="155"/>
      <c r="D150" s="157"/>
      <c r="E150" s="19" t="str">
        <f t="shared" si="11"/>
        <v/>
      </c>
      <c r="G150" s="82"/>
      <c r="H150" s="75"/>
      <c r="I150" s="75"/>
      <c r="J150" s="75"/>
      <c r="K150" s="75"/>
      <c r="L150" s="75"/>
      <c r="M150" s="75"/>
      <c r="N150" s="75"/>
      <c r="O150" s="75"/>
      <c r="P150" s="75"/>
      <c r="Q150" s="75"/>
    </row>
    <row r="151" spans="1:17" s="81" customFormat="1">
      <c r="A151" s="154">
        <v>140</v>
      </c>
      <c r="B151" s="155"/>
      <c r="C151" s="155"/>
      <c r="D151" s="157"/>
      <c r="E151" s="19" t="str">
        <f t="shared" si="11"/>
        <v/>
      </c>
      <c r="G151" s="82"/>
      <c r="H151" s="75"/>
      <c r="I151" s="75"/>
      <c r="J151" s="75"/>
      <c r="K151" s="75"/>
      <c r="L151" s="75"/>
      <c r="M151" s="75"/>
      <c r="N151" s="75"/>
      <c r="O151" s="75"/>
      <c r="P151" s="75"/>
      <c r="Q151" s="75"/>
    </row>
    <row r="152" spans="1:17" s="81" customFormat="1">
      <c r="A152" s="154">
        <v>141</v>
      </c>
      <c r="B152" s="155"/>
      <c r="C152" s="155"/>
      <c r="D152" s="157"/>
      <c r="E152" s="19" t="str">
        <f t="shared" si="11"/>
        <v/>
      </c>
      <c r="G152" s="82"/>
      <c r="H152" s="75"/>
      <c r="I152" s="75"/>
      <c r="J152" s="75"/>
      <c r="K152" s="75"/>
      <c r="L152" s="75"/>
      <c r="M152" s="75"/>
      <c r="N152" s="75"/>
      <c r="O152" s="75"/>
      <c r="P152" s="75"/>
      <c r="Q152" s="75"/>
    </row>
    <row r="153" spans="1:17" s="81" customFormat="1">
      <c r="A153" s="154">
        <v>142</v>
      </c>
      <c r="B153" s="155"/>
      <c r="C153" s="155"/>
      <c r="D153" s="157"/>
      <c r="E153" s="19" t="str">
        <f t="shared" si="11"/>
        <v/>
      </c>
      <c r="G153" s="82"/>
      <c r="H153" s="75"/>
      <c r="I153" s="75"/>
      <c r="J153" s="75"/>
      <c r="K153" s="75"/>
      <c r="L153" s="75"/>
      <c r="M153" s="75"/>
      <c r="N153" s="75"/>
      <c r="O153" s="75"/>
      <c r="P153" s="75"/>
      <c r="Q153" s="75"/>
    </row>
    <row r="154" spans="1:17" s="81" customFormat="1">
      <c r="A154" s="154">
        <v>143</v>
      </c>
      <c r="B154" s="155"/>
      <c r="C154" s="155"/>
      <c r="D154" s="157"/>
      <c r="E154" s="19" t="str">
        <f t="shared" si="11"/>
        <v/>
      </c>
      <c r="G154" s="82"/>
      <c r="H154" s="75"/>
      <c r="I154" s="75"/>
      <c r="J154" s="75"/>
      <c r="K154" s="75"/>
      <c r="L154" s="75"/>
      <c r="M154" s="75"/>
      <c r="N154" s="75"/>
      <c r="O154" s="75"/>
      <c r="P154" s="75"/>
      <c r="Q154" s="75"/>
    </row>
    <row r="155" spans="1:17" s="81" customFormat="1">
      <c r="A155" s="154">
        <v>144</v>
      </c>
      <c r="B155" s="155"/>
      <c r="C155" s="155"/>
      <c r="D155" s="157"/>
      <c r="E155" s="19" t="str">
        <f t="shared" si="11"/>
        <v/>
      </c>
      <c r="G155" s="82"/>
      <c r="H155" s="75"/>
      <c r="I155" s="75"/>
      <c r="J155" s="75"/>
      <c r="K155" s="75"/>
      <c r="L155" s="75"/>
      <c r="M155" s="75"/>
      <c r="N155" s="75"/>
      <c r="O155" s="75"/>
      <c r="P155" s="75"/>
      <c r="Q155" s="75"/>
    </row>
    <row r="156" spans="1:17" s="81" customFormat="1">
      <c r="A156" s="154">
        <v>145</v>
      </c>
      <c r="B156" s="155"/>
      <c r="C156" s="155"/>
      <c r="D156" s="157"/>
      <c r="E156" s="19" t="str">
        <f t="shared" si="11"/>
        <v/>
      </c>
      <c r="G156" s="82"/>
      <c r="H156" s="75"/>
      <c r="I156" s="75"/>
      <c r="J156" s="75"/>
      <c r="K156" s="75"/>
      <c r="L156" s="75"/>
      <c r="M156" s="75"/>
      <c r="N156" s="75"/>
      <c r="O156" s="75"/>
      <c r="P156" s="75"/>
      <c r="Q156" s="75"/>
    </row>
    <row r="157" spans="1:17" s="81" customFormat="1">
      <c r="A157" s="154">
        <v>146</v>
      </c>
      <c r="B157" s="155"/>
      <c r="C157" s="155"/>
      <c r="D157" s="157"/>
      <c r="E157" s="19" t="str">
        <f t="shared" si="11"/>
        <v/>
      </c>
      <c r="G157" s="82"/>
      <c r="H157" s="75"/>
      <c r="I157" s="75"/>
      <c r="J157" s="75"/>
      <c r="K157" s="75"/>
      <c r="L157" s="75"/>
      <c r="M157" s="75"/>
      <c r="N157" s="75"/>
      <c r="O157" s="75"/>
      <c r="P157" s="75"/>
      <c r="Q157" s="75"/>
    </row>
    <row r="158" spans="1:17" s="81" customFormat="1">
      <c r="A158" s="154">
        <v>147</v>
      </c>
      <c r="B158" s="155"/>
      <c r="C158" s="155"/>
      <c r="D158" s="157"/>
      <c r="E158" s="19" t="str">
        <f t="shared" si="11"/>
        <v/>
      </c>
      <c r="G158" s="82"/>
      <c r="H158" s="75"/>
      <c r="I158" s="75"/>
      <c r="J158" s="75"/>
      <c r="K158" s="75"/>
      <c r="L158" s="75"/>
      <c r="M158" s="75"/>
      <c r="N158" s="75"/>
      <c r="O158" s="75"/>
      <c r="P158" s="75"/>
      <c r="Q158" s="75"/>
    </row>
    <row r="159" spans="1:17" s="81" customFormat="1">
      <c r="A159" s="154">
        <v>148</v>
      </c>
      <c r="B159" s="155"/>
      <c r="C159" s="155"/>
      <c r="D159" s="157"/>
      <c r="E159" s="19" t="str">
        <f t="shared" si="11"/>
        <v/>
      </c>
      <c r="G159" s="82"/>
      <c r="H159" s="75"/>
      <c r="I159" s="75"/>
      <c r="J159" s="75"/>
      <c r="K159" s="75"/>
      <c r="L159" s="75"/>
      <c r="M159" s="75"/>
      <c r="N159" s="75"/>
      <c r="O159" s="75"/>
      <c r="P159" s="75"/>
      <c r="Q159" s="75"/>
    </row>
    <row r="160" spans="1:17" s="81" customFormat="1">
      <c r="A160" s="154">
        <v>149</v>
      </c>
      <c r="B160" s="155"/>
      <c r="C160" s="155"/>
      <c r="D160" s="157"/>
      <c r="E160" s="19" t="str">
        <f t="shared" si="11"/>
        <v/>
      </c>
      <c r="G160" s="82"/>
      <c r="H160" s="75"/>
      <c r="I160" s="75"/>
      <c r="J160" s="75"/>
      <c r="K160" s="75"/>
      <c r="L160" s="75"/>
      <c r="M160" s="75"/>
      <c r="N160" s="75"/>
      <c r="O160" s="75"/>
      <c r="P160" s="75"/>
      <c r="Q160" s="75"/>
    </row>
    <row r="161" spans="1:17" s="81" customFormat="1">
      <c r="A161" s="154">
        <v>150</v>
      </c>
      <c r="B161" s="155"/>
      <c r="C161" s="155"/>
      <c r="D161" s="157"/>
      <c r="E161" s="19" t="str">
        <f t="shared" si="11"/>
        <v/>
      </c>
      <c r="G161" s="82"/>
      <c r="H161" s="75"/>
      <c r="I161" s="75"/>
      <c r="J161" s="75"/>
      <c r="K161" s="75"/>
      <c r="L161" s="75"/>
      <c r="M161" s="75"/>
      <c r="N161" s="75"/>
      <c r="O161" s="75"/>
      <c r="P161" s="75"/>
      <c r="Q161" s="75"/>
    </row>
    <row r="162" spans="1:17" s="81" customFormat="1">
      <c r="A162" s="154">
        <v>151</v>
      </c>
      <c r="B162" s="155"/>
      <c r="C162" s="155"/>
      <c r="D162" s="157"/>
      <c r="E162" s="19" t="str">
        <f t="shared" si="11"/>
        <v/>
      </c>
      <c r="G162" s="82"/>
      <c r="H162" s="75"/>
      <c r="I162" s="75"/>
      <c r="J162" s="75"/>
      <c r="K162" s="75"/>
      <c r="L162" s="75"/>
      <c r="M162" s="75"/>
      <c r="N162" s="75"/>
      <c r="O162" s="75"/>
      <c r="P162" s="75"/>
      <c r="Q162" s="75"/>
    </row>
    <row r="163" spans="1:17" s="81" customFormat="1">
      <c r="A163" s="154">
        <v>152</v>
      </c>
      <c r="B163" s="155"/>
      <c r="C163" s="155"/>
      <c r="D163" s="157"/>
      <c r="E163" s="19" t="str">
        <f t="shared" si="11"/>
        <v/>
      </c>
      <c r="G163" s="82"/>
      <c r="H163" s="75"/>
      <c r="I163" s="75"/>
      <c r="J163" s="75"/>
      <c r="K163" s="75"/>
      <c r="L163" s="75"/>
      <c r="M163" s="75"/>
      <c r="N163" s="75"/>
      <c r="O163" s="75"/>
      <c r="P163" s="75"/>
      <c r="Q163" s="75"/>
    </row>
    <row r="164" spans="1:17" s="81" customFormat="1">
      <c r="A164" s="154">
        <v>153</v>
      </c>
      <c r="B164" s="155"/>
      <c r="C164" s="155"/>
      <c r="D164" s="157"/>
      <c r="E164" s="19" t="str">
        <f t="shared" si="11"/>
        <v/>
      </c>
      <c r="G164" s="82"/>
      <c r="H164" s="75"/>
      <c r="I164" s="75"/>
      <c r="J164" s="75"/>
      <c r="K164" s="75"/>
      <c r="L164" s="75"/>
      <c r="M164" s="75"/>
      <c r="N164" s="75"/>
      <c r="O164" s="75"/>
      <c r="P164" s="75"/>
      <c r="Q164" s="75"/>
    </row>
    <row r="165" spans="1:17" s="81" customFormat="1">
      <c r="A165" s="154">
        <v>154</v>
      </c>
      <c r="B165" s="155"/>
      <c r="C165" s="155"/>
      <c r="D165" s="157"/>
      <c r="E165" s="19" t="str">
        <f t="shared" si="11"/>
        <v/>
      </c>
      <c r="G165" s="82"/>
      <c r="H165" s="75"/>
      <c r="I165" s="75"/>
      <c r="J165" s="75"/>
      <c r="K165" s="75"/>
      <c r="L165" s="75"/>
      <c r="M165" s="75"/>
      <c r="N165" s="75"/>
      <c r="O165" s="75"/>
      <c r="P165" s="75"/>
      <c r="Q165" s="75"/>
    </row>
    <row r="166" spans="1:17" s="81" customFormat="1">
      <c r="A166" s="154">
        <v>155</v>
      </c>
      <c r="B166" s="155"/>
      <c r="C166" s="155"/>
      <c r="D166" s="157"/>
      <c r="E166" s="19" t="str">
        <f t="shared" si="11"/>
        <v/>
      </c>
      <c r="G166" s="82"/>
      <c r="H166" s="75"/>
      <c r="I166" s="75"/>
      <c r="J166" s="75"/>
      <c r="K166" s="75"/>
      <c r="L166" s="75"/>
      <c r="M166" s="75"/>
      <c r="N166" s="75"/>
      <c r="O166" s="75"/>
      <c r="P166" s="75"/>
      <c r="Q166" s="75"/>
    </row>
    <row r="167" spans="1:17" s="81" customFormat="1">
      <c r="A167" s="154">
        <v>156</v>
      </c>
      <c r="B167" s="155"/>
      <c r="C167" s="155"/>
      <c r="D167" s="157"/>
      <c r="E167" s="19" t="str">
        <f t="shared" si="11"/>
        <v/>
      </c>
      <c r="G167" s="82"/>
      <c r="H167" s="75"/>
      <c r="I167" s="75"/>
      <c r="J167" s="75"/>
      <c r="K167" s="75"/>
      <c r="L167" s="75"/>
      <c r="M167" s="75"/>
      <c r="N167" s="75"/>
      <c r="O167" s="75"/>
      <c r="P167" s="75"/>
      <c r="Q167" s="75"/>
    </row>
    <row r="168" spans="1:17" s="81" customFormat="1">
      <c r="A168" s="154">
        <v>157</v>
      </c>
      <c r="B168" s="155"/>
      <c r="C168" s="155"/>
      <c r="D168" s="157"/>
      <c r="E168" s="19" t="str">
        <f t="shared" si="11"/>
        <v/>
      </c>
      <c r="G168" s="82"/>
      <c r="H168" s="75"/>
      <c r="I168" s="75"/>
      <c r="J168" s="75"/>
      <c r="K168" s="75"/>
      <c r="L168" s="75"/>
      <c r="M168" s="75"/>
      <c r="N168" s="75"/>
      <c r="O168" s="75"/>
      <c r="P168" s="75"/>
      <c r="Q168" s="75"/>
    </row>
    <row r="169" spans="1:17" s="81" customFormat="1">
      <c r="A169" s="154">
        <v>158</v>
      </c>
      <c r="B169" s="155"/>
      <c r="C169" s="155"/>
      <c r="D169" s="157"/>
      <c r="E169" s="19" t="str">
        <f t="shared" si="11"/>
        <v/>
      </c>
      <c r="G169" s="82"/>
      <c r="H169" s="75"/>
      <c r="I169" s="75"/>
      <c r="J169" s="75"/>
      <c r="K169" s="75"/>
      <c r="L169" s="75"/>
      <c r="M169" s="75"/>
      <c r="N169" s="75"/>
      <c r="O169" s="75"/>
      <c r="P169" s="75"/>
      <c r="Q169" s="75"/>
    </row>
    <row r="170" spans="1:17" s="81" customFormat="1">
      <c r="A170" s="154">
        <v>159</v>
      </c>
      <c r="B170" s="155"/>
      <c r="C170" s="155"/>
      <c r="D170" s="157"/>
      <c r="E170" s="19" t="str">
        <f t="shared" si="11"/>
        <v/>
      </c>
      <c r="G170" s="82"/>
      <c r="H170" s="75"/>
      <c r="I170" s="75"/>
      <c r="J170" s="75"/>
      <c r="K170" s="75"/>
      <c r="L170" s="75"/>
      <c r="M170" s="75"/>
      <c r="N170" s="75"/>
      <c r="O170" s="75"/>
      <c r="P170" s="75"/>
      <c r="Q170" s="75"/>
    </row>
    <row r="171" spans="1:17" s="81" customFormat="1">
      <c r="A171" s="154">
        <v>160</v>
      </c>
      <c r="B171" s="155"/>
      <c r="C171" s="155"/>
      <c r="D171" s="157"/>
      <c r="E171" s="19" t="str">
        <f t="shared" si="11"/>
        <v/>
      </c>
      <c r="G171" s="82"/>
      <c r="H171" s="75"/>
      <c r="I171" s="75"/>
      <c r="J171" s="75"/>
      <c r="K171" s="75"/>
      <c r="L171" s="75"/>
      <c r="M171" s="75"/>
      <c r="N171" s="75"/>
      <c r="O171" s="75"/>
      <c r="P171" s="75"/>
      <c r="Q171" s="75"/>
    </row>
    <row r="172" spans="1:17" s="81" customFormat="1">
      <c r="A172" s="154">
        <v>161</v>
      </c>
      <c r="B172" s="155"/>
      <c r="C172" s="155"/>
      <c r="D172" s="157"/>
      <c r="E172" s="19" t="str">
        <f t="shared" si="11"/>
        <v/>
      </c>
      <c r="G172" s="82"/>
      <c r="H172" s="75"/>
      <c r="I172" s="75"/>
      <c r="J172" s="75"/>
      <c r="K172" s="75"/>
      <c r="L172" s="75"/>
      <c r="M172" s="75"/>
      <c r="N172" s="75"/>
      <c r="O172" s="75"/>
      <c r="P172" s="75"/>
      <c r="Q172" s="75"/>
    </row>
    <row r="173" spans="1:17" s="81" customFormat="1">
      <c r="A173" s="154">
        <v>162</v>
      </c>
      <c r="B173" s="155"/>
      <c r="C173" s="155"/>
      <c r="D173" s="157"/>
      <c r="E173" s="19" t="str">
        <f t="shared" si="11"/>
        <v/>
      </c>
      <c r="G173" s="82"/>
      <c r="H173" s="75"/>
      <c r="I173" s="75"/>
      <c r="J173" s="75"/>
      <c r="K173" s="75"/>
      <c r="L173" s="75"/>
      <c r="M173" s="75"/>
      <c r="N173" s="75"/>
      <c r="O173" s="75"/>
      <c r="P173" s="75"/>
      <c r="Q173" s="75"/>
    </row>
    <row r="174" spans="1:17" s="81" customFormat="1">
      <c r="A174" s="154">
        <v>163</v>
      </c>
      <c r="B174" s="155"/>
      <c r="C174" s="155"/>
      <c r="D174" s="157"/>
      <c r="E174" s="19" t="str">
        <f t="shared" si="11"/>
        <v/>
      </c>
      <c r="G174" s="82"/>
      <c r="H174" s="75"/>
      <c r="I174" s="75"/>
      <c r="J174" s="75"/>
      <c r="K174" s="75"/>
      <c r="L174" s="75"/>
      <c r="M174" s="75"/>
      <c r="N174" s="75"/>
      <c r="O174" s="75"/>
      <c r="P174" s="75"/>
      <c r="Q174" s="75"/>
    </row>
    <row r="175" spans="1:17" s="81" customFormat="1">
      <c r="A175" s="154">
        <v>164</v>
      </c>
      <c r="B175" s="155"/>
      <c r="C175" s="155"/>
      <c r="D175" s="157"/>
      <c r="E175" s="19" t="str">
        <f t="shared" si="11"/>
        <v/>
      </c>
      <c r="G175" s="82"/>
      <c r="H175" s="75"/>
      <c r="I175" s="75"/>
      <c r="J175" s="75"/>
      <c r="K175" s="75"/>
      <c r="L175" s="75"/>
      <c r="M175" s="75"/>
      <c r="N175" s="75"/>
      <c r="O175" s="75"/>
      <c r="P175" s="75"/>
      <c r="Q175" s="75"/>
    </row>
    <row r="176" spans="1:17" s="81" customFormat="1">
      <c r="A176" s="154">
        <v>165</v>
      </c>
      <c r="B176" s="155"/>
      <c r="C176" s="155"/>
      <c r="D176" s="157"/>
      <c r="E176" s="19" t="str">
        <f t="shared" si="11"/>
        <v/>
      </c>
      <c r="G176" s="82"/>
      <c r="H176" s="75"/>
      <c r="I176" s="75"/>
      <c r="J176" s="75"/>
      <c r="K176" s="75"/>
      <c r="L176" s="75"/>
      <c r="M176" s="75"/>
      <c r="N176" s="75"/>
      <c r="O176" s="75"/>
      <c r="P176" s="75"/>
      <c r="Q176" s="75"/>
    </row>
    <row r="177" spans="1:17" s="81" customFormat="1">
      <c r="A177" s="154">
        <v>166</v>
      </c>
      <c r="B177" s="155"/>
      <c r="C177" s="155"/>
      <c r="D177" s="157"/>
      <c r="E177" s="19" t="str">
        <f t="shared" si="11"/>
        <v/>
      </c>
      <c r="G177" s="82"/>
      <c r="H177" s="75"/>
      <c r="I177" s="75"/>
      <c r="J177" s="75"/>
      <c r="K177" s="75"/>
      <c r="L177" s="75"/>
      <c r="M177" s="75"/>
      <c r="N177" s="75"/>
      <c r="O177" s="75"/>
      <c r="P177" s="75"/>
      <c r="Q177" s="75"/>
    </row>
    <row r="178" spans="1:17" s="81" customFormat="1">
      <c r="A178" s="154">
        <v>167</v>
      </c>
      <c r="B178" s="155"/>
      <c r="C178" s="155"/>
      <c r="D178" s="157"/>
      <c r="E178" s="19" t="str">
        <f t="shared" si="11"/>
        <v/>
      </c>
      <c r="G178" s="82"/>
      <c r="H178" s="75"/>
      <c r="I178" s="75"/>
      <c r="J178" s="75"/>
      <c r="K178" s="75"/>
      <c r="L178" s="75"/>
      <c r="M178" s="75"/>
      <c r="N178" s="75"/>
      <c r="O178" s="75"/>
      <c r="P178" s="75"/>
      <c r="Q178" s="75"/>
    </row>
    <row r="179" spans="1:17" s="81" customFormat="1">
      <c r="A179" s="154">
        <v>168</v>
      </c>
      <c r="B179" s="155"/>
      <c r="C179" s="155"/>
      <c r="D179" s="157"/>
      <c r="E179" s="19" t="str">
        <f t="shared" si="11"/>
        <v/>
      </c>
      <c r="G179" s="82"/>
      <c r="H179" s="75"/>
      <c r="I179" s="75"/>
      <c r="J179" s="75"/>
      <c r="K179" s="75"/>
      <c r="L179" s="75"/>
      <c r="M179" s="75"/>
      <c r="N179" s="75"/>
      <c r="O179" s="75"/>
      <c r="P179" s="75"/>
      <c r="Q179" s="75"/>
    </row>
    <row r="180" spans="1:17" s="81" customFormat="1">
      <c r="A180" s="154">
        <v>169</v>
      </c>
      <c r="B180" s="155"/>
      <c r="C180" s="155"/>
      <c r="D180" s="157"/>
      <c r="E180" s="19" t="str">
        <f t="shared" si="11"/>
        <v/>
      </c>
      <c r="G180" s="82"/>
      <c r="H180" s="75"/>
      <c r="I180" s="75"/>
      <c r="J180" s="75"/>
      <c r="K180" s="75"/>
      <c r="L180" s="75"/>
      <c r="M180" s="75"/>
      <c r="N180" s="75"/>
      <c r="O180" s="75"/>
      <c r="P180" s="75"/>
      <c r="Q180" s="75"/>
    </row>
    <row r="181" spans="1:17" s="81" customFormat="1">
      <c r="A181" s="154">
        <v>170</v>
      </c>
      <c r="B181" s="155"/>
      <c r="C181" s="155"/>
      <c r="D181" s="157"/>
      <c r="E181" s="19" t="str">
        <f t="shared" si="11"/>
        <v/>
      </c>
      <c r="G181" s="82"/>
      <c r="H181" s="75"/>
      <c r="I181" s="75"/>
      <c r="J181" s="75"/>
      <c r="K181" s="75"/>
      <c r="L181" s="75"/>
      <c r="M181" s="75"/>
      <c r="N181" s="75"/>
      <c r="O181" s="75"/>
      <c r="P181" s="75"/>
      <c r="Q181" s="75"/>
    </row>
    <row r="182" spans="1:17" s="81" customFormat="1">
      <c r="A182" s="154">
        <v>171</v>
      </c>
      <c r="B182" s="155"/>
      <c r="C182" s="155"/>
      <c r="D182" s="157"/>
      <c r="E182" s="19" t="str">
        <f t="shared" si="11"/>
        <v/>
      </c>
      <c r="G182" s="82"/>
      <c r="H182" s="75"/>
      <c r="I182" s="75"/>
      <c r="J182" s="75"/>
      <c r="K182" s="75"/>
      <c r="L182" s="75"/>
      <c r="M182" s="75"/>
      <c r="N182" s="75"/>
      <c r="O182" s="75"/>
      <c r="P182" s="75"/>
      <c r="Q182" s="75"/>
    </row>
    <row r="183" spans="1:17" s="81" customFormat="1">
      <c r="A183" s="154">
        <v>172</v>
      </c>
      <c r="B183" s="155"/>
      <c r="C183" s="155"/>
      <c r="D183" s="157"/>
      <c r="E183" s="19" t="str">
        <f t="shared" si="11"/>
        <v/>
      </c>
      <c r="G183" s="82"/>
      <c r="H183" s="75"/>
      <c r="I183" s="75"/>
      <c r="J183" s="75"/>
      <c r="K183" s="75"/>
      <c r="L183" s="75"/>
      <c r="M183" s="75"/>
      <c r="N183" s="75"/>
      <c r="O183" s="75"/>
      <c r="P183" s="75"/>
      <c r="Q183" s="75"/>
    </row>
    <row r="184" spans="1:17" s="81" customFormat="1">
      <c r="A184" s="154">
        <v>173</v>
      </c>
      <c r="B184" s="155"/>
      <c r="C184" s="155"/>
      <c r="D184" s="157"/>
      <c r="E184" s="19" t="str">
        <f t="shared" si="11"/>
        <v/>
      </c>
      <c r="G184" s="82"/>
      <c r="H184" s="75"/>
      <c r="I184" s="75"/>
      <c r="J184" s="75"/>
      <c r="K184" s="75"/>
      <c r="L184" s="75"/>
      <c r="M184" s="75"/>
      <c r="N184" s="75"/>
      <c r="O184" s="75"/>
      <c r="P184" s="75"/>
      <c r="Q184" s="75"/>
    </row>
    <row r="185" spans="1:17" s="81" customFormat="1">
      <c r="A185" s="154">
        <v>174</v>
      </c>
      <c r="B185" s="155"/>
      <c r="C185" s="155"/>
      <c r="D185" s="157"/>
      <c r="E185" s="19" t="str">
        <f t="shared" si="11"/>
        <v/>
      </c>
      <c r="G185" s="82"/>
      <c r="H185" s="75"/>
      <c r="I185" s="75"/>
      <c r="J185" s="75"/>
      <c r="K185" s="75"/>
      <c r="L185" s="75"/>
      <c r="M185" s="75"/>
      <c r="N185" s="75"/>
      <c r="O185" s="75"/>
      <c r="P185" s="75"/>
      <c r="Q185" s="75"/>
    </row>
    <row r="186" spans="1:17" s="81" customFormat="1">
      <c r="A186" s="154">
        <v>175</v>
      </c>
      <c r="B186" s="155"/>
      <c r="C186" s="155"/>
      <c r="D186" s="157"/>
      <c r="E186" s="19" t="str">
        <f t="shared" si="11"/>
        <v/>
      </c>
      <c r="G186" s="82"/>
      <c r="H186" s="75"/>
      <c r="I186" s="75"/>
      <c r="J186" s="75"/>
      <c r="K186" s="75"/>
      <c r="L186" s="75"/>
      <c r="M186" s="75"/>
      <c r="N186" s="75"/>
      <c r="O186" s="75"/>
      <c r="P186" s="75"/>
      <c r="Q186" s="75"/>
    </row>
    <row r="187" spans="1:17" s="81" customFormat="1">
      <c r="A187" s="154">
        <v>176</v>
      </c>
      <c r="B187" s="155"/>
      <c r="C187" s="155"/>
      <c r="D187" s="157"/>
      <c r="E187" s="19" t="str">
        <f t="shared" si="11"/>
        <v/>
      </c>
      <c r="G187" s="82"/>
      <c r="H187" s="75"/>
      <c r="I187" s="75"/>
      <c r="J187" s="75"/>
      <c r="K187" s="75"/>
      <c r="L187" s="75"/>
      <c r="M187" s="75"/>
      <c r="N187" s="75"/>
      <c r="O187" s="75"/>
      <c r="P187" s="75"/>
      <c r="Q187" s="75"/>
    </row>
    <row r="188" spans="1:17" s="81" customFormat="1">
      <c r="A188" s="154">
        <v>177</v>
      </c>
      <c r="B188" s="155"/>
      <c r="C188" s="155"/>
      <c r="D188" s="157"/>
      <c r="E188" s="19" t="str">
        <f t="shared" si="11"/>
        <v/>
      </c>
      <c r="G188" s="82"/>
      <c r="H188" s="75"/>
      <c r="I188" s="75"/>
      <c r="J188" s="75"/>
      <c r="K188" s="75"/>
      <c r="L188" s="75"/>
      <c r="M188" s="75"/>
      <c r="N188" s="75"/>
      <c r="O188" s="75"/>
      <c r="P188" s="75"/>
      <c r="Q188" s="75"/>
    </row>
    <row r="189" spans="1:17" s="81" customFormat="1">
      <c r="A189" s="154">
        <v>178</v>
      </c>
      <c r="B189" s="155"/>
      <c r="C189" s="155"/>
      <c r="D189" s="157"/>
      <c r="E189" s="19" t="str">
        <f t="shared" si="11"/>
        <v/>
      </c>
      <c r="G189" s="82"/>
      <c r="H189" s="75"/>
      <c r="I189" s="75"/>
      <c r="J189" s="75"/>
      <c r="K189" s="75"/>
      <c r="L189" s="75"/>
      <c r="M189" s="75"/>
      <c r="N189" s="75"/>
      <c r="O189" s="75"/>
      <c r="P189" s="75"/>
      <c r="Q189" s="75"/>
    </row>
    <row r="190" spans="1:17" s="81" customFormat="1">
      <c r="A190" s="154">
        <v>179</v>
      </c>
      <c r="B190" s="155"/>
      <c r="C190" s="155"/>
      <c r="D190" s="157"/>
      <c r="E190" s="19" t="str">
        <f t="shared" si="11"/>
        <v/>
      </c>
      <c r="G190" s="82"/>
      <c r="H190" s="75"/>
      <c r="I190" s="75"/>
      <c r="J190" s="75"/>
      <c r="K190" s="75"/>
      <c r="L190" s="75"/>
      <c r="M190" s="75"/>
      <c r="N190" s="75"/>
      <c r="O190" s="75"/>
      <c r="P190" s="75"/>
      <c r="Q190" s="75"/>
    </row>
    <row r="191" spans="1:17" s="81" customFormat="1">
      <c r="A191" s="154">
        <v>180</v>
      </c>
      <c r="B191" s="155"/>
      <c r="C191" s="155"/>
      <c r="D191" s="157"/>
      <c r="E191" s="19" t="str">
        <f t="shared" si="11"/>
        <v/>
      </c>
      <c r="G191" s="82"/>
      <c r="H191" s="75"/>
      <c r="I191" s="75"/>
      <c r="J191" s="75"/>
      <c r="K191" s="75"/>
      <c r="L191" s="75"/>
      <c r="M191" s="75"/>
      <c r="N191" s="75"/>
      <c r="O191" s="75"/>
      <c r="P191" s="75"/>
      <c r="Q191" s="75"/>
    </row>
    <row r="192" spans="1:17" s="81" customFormat="1">
      <c r="A192" s="154">
        <v>181</v>
      </c>
      <c r="B192" s="155"/>
      <c r="C192" s="155"/>
      <c r="D192" s="157"/>
      <c r="E192" s="19" t="str">
        <f t="shared" si="11"/>
        <v/>
      </c>
      <c r="G192" s="82"/>
      <c r="H192" s="75"/>
      <c r="I192" s="75"/>
      <c r="J192" s="75"/>
      <c r="K192" s="75"/>
      <c r="L192" s="75"/>
      <c r="M192" s="75"/>
      <c r="N192" s="75"/>
      <c r="O192" s="75"/>
      <c r="P192" s="75"/>
      <c r="Q192" s="75"/>
    </row>
    <row r="193" spans="1:17" s="81" customFormat="1">
      <c r="A193" s="154">
        <v>182</v>
      </c>
      <c r="B193" s="155"/>
      <c r="C193" s="155"/>
      <c r="D193" s="157"/>
      <c r="E193" s="19" t="str">
        <f t="shared" si="11"/>
        <v/>
      </c>
      <c r="G193" s="82"/>
      <c r="H193" s="75"/>
      <c r="I193" s="75"/>
      <c r="J193" s="75"/>
      <c r="K193" s="75"/>
      <c r="L193" s="75"/>
      <c r="M193" s="75"/>
      <c r="N193" s="75"/>
      <c r="O193" s="75"/>
      <c r="P193" s="75"/>
      <c r="Q193" s="75"/>
    </row>
    <row r="194" spans="1:17" s="81" customFormat="1">
      <c r="A194" s="154">
        <v>183</v>
      </c>
      <c r="B194" s="155"/>
      <c r="C194" s="155"/>
      <c r="D194" s="157"/>
      <c r="E194" s="19" t="str">
        <f t="shared" si="11"/>
        <v/>
      </c>
      <c r="G194" s="82"/>
      <c r="H194" s="75"/>
      <c r="I194" s="75"/>
      <c r="J194" s="75"/>
      <c r="K194" s="75"/>
      <c r="L194" s="75"/>
      <c r="M194" s="75"/>
      <c r="N194" s="75"/>
      <c r="O194" s="75"/>
      <c r="P194" s="75"/>
      <c r="Q194" s="75"/>
    </row>
    <row r="195" spans="1:17" s="81" customFormat="1">
      <c r="A195" s="154">
        <v>184</v>
      </c>
      <c r="B195" s="155"/>
      <c r="C195" s="155"/>
      <c r="D195" s="157"/>
      <c r="E195" s="19" t="str">
        <f t="shared" si="11"/>
        <v/>
      </c>
      <c r="G195" s="82"/>
      <c r="H195" s="75"/>
      <c r="I195" s="75"/>
      <c r="J195" s="75"/>
      <c r="K195" s="75"/>
      <c r="L195" s="75"/>
      <c r="M195" s="75"/>
      <c r="N195" s="75"/>
      <c r="O195" s="75"/>
      <c r="P195" s="75"/>
      <c r="Q195" s="75"/>
    </row>
    <row r="196" spans="1:17" s="81" customFormat="1">
      <c r="A196" s="154">
        <v>185</v>
      </c>
      <c r="B196" s="155"/>
      <c r="C196" s="155"/>
      <c r="D196" s="157"/>
      <c r="E196" s="19" t="str">
        <f t="shared" si="11"/>
        <v/>
      </c>
      <c r="G196" s="82"/>
      <c r="H196" s="75"/>
      <c r="I196" s="75"/>
      <c r="J196" s="75"/>
      <c r="K196" s="75"/>
      <c r="L196" s="75"/>
      <c r="M196" s="75"/>
      <c r="N196" s="75"/>
      <c r="O196" s="75"/>
      <c r="P196" s="75"/>
      <c r="Q196" s="75"/>
    </row>
    <row r="197" spans="1:17" s="81" customFormat="1">
      <c r="A197" s="154">
        <v>186</v>
      </c>
      <c r="B197" s="155"/>
      <c r="C197" s="155"/>
      <c r="D197" s="157"/>
      <c r="E197" s="19" t="str">
        <f t="shared" si="11"/>
        <v/>
      </c>
      <c r="G197" s="82"/>
      <c r="H197" s="75"/>
      <c r="I197" s="75"/>
      <c r="J197" s="75"/>
      <c r="K197" s="75"/>
      <c r="L197" s="75"/>
      <c r="M197" s="75"/>
      <c r="N197" s="75"/>
      <c r="O197" s="75"/>
      <c r="P197" s="75"/>
      <c r="Q197" s="75"/>
    </row>
    <row r="198" spans="1:17" s="81" customFormat="1">
      <c r="A198" s="154">
        <v>187</v>
      </c>
      <c r="B198" s="155"/>
      <c r="C198" s="155"/>
      <c r="D198" s="157"/>
      <c r="E198" s="19" t="str">
        <f t="shared" si="11"/>
        <v/>
      </c>
      <c r="G198" s="82"/>
      <c r="H198" s="75"/>
      <c r="I198" s="75"/>
      <c r="J198" s="75"/>
      <c r="K198" s="75"/>
      <c r="L198" s="75"/>
      <c r="M198" s="75"/>
      <c r="N198" s="75"/>
      <c r="O198" s="75"/>
      <c r="P198" s="75"/>
      <c r="Q198" s="75"/>
    </row>
    <row r="199" spans="1:17" s="81" customFormat="1">
      <c r="A199" s="154">
        <v>188</v>
      </c>
      <c r="B199" s="155"/>
      <c r="C199" s="155"/>
      <c r="D199" s="157"/>
      <c r="E199" s="19" t="str">
        <f t="shared" si="11"/>
        <v/>
      </c>
      <c r="G199" s="82"/>
      <c r="H199" s="75"/>
      <c r="I199" s="75"/>
      <c r="J199" s="75"/>
      <c r="K199" s="75"/>
      <c r="L199" s="75"/>
      <c r="M199" s="75"/>
      <c r="N199" s="75"/>
      <c r="O199" s="75"/>
      <c r="P199" s="75"/>
      <c r="Q199" s="75"/>
    </row>
    <row r="200" spans="1:17" s="81" customFormat="1">
      <c r="A200" s="154">
        <v>189</v>
      </c>
      <c r="B200" s="155"/>
      <c r="C200" s="155"/>
      <c r="D200" s="157"/>
      <c r="E200" s="19" t="str">
        <f t="shared" si="11"/>
        <v/>
      </c>
      <c r="G200" s="82"/>
      <c r="H200" s="75"/>
      <c r="I200" s="75"/>
      <c r="J200" s="75"/>
      <c r="K200" s="75"/>
      <c r="L200" s="75"/>
      <c r="M200" s="75"/>
      <c r="N200" s="75"/>
      <c r="O200" s="75"/>
      <c r="P200" s="75"/>
      <c r="Q200" s="75"/>
    </row>
    <row r="201" spans="1:17" s="81" customFormat="1">
      <c r="A201" s="154">
        <v>190</v>
      </c>
      <c r="B201" s="155"/>
      <c r="C201" s="155"/>
      <c r="D201" s="157"/>
      <c r="E201" s="19" t="str">
        <f t="shared" si="11"/>
        <v/>
      </c>
      <c r="G201" s="82"/>
      <c r="H201" s="75"/>
      <c r="I201" s="75"/>
      <c r="J201" s="75"/>
      <c r="K201" s="75"/>
      <c r="L201" s="75"/>
      <c r="M201" s="75"/>
      <c r="N201" s="75"/>
      <c r="O201" s="75"/>
      <c r="P201" s="75"/>
      <c r="Q201" s="75"/>
    </row>
    <row r="202" spans="1:17" s="81" customFormat="1">
      <c r="A202" s="154">
        <v>191</v>
      </c>
      <c r="B202" s="155"/>
      <c r="C202" s="155"/>
      <c r="D202" s="157"/>
      <c r="E202" s="19" t="str">
        <f t="shared" si="11"/>
        <v/>
      </c>
      <c r="G202" s="82"/>
      <c r="H202" s="75"/>
      <c r="I202" s="75"/>
      <c r="J202" s="75"/>
      <c r="K202" s="75"/>
      <c r="L202" s="75"/>
      <c r="M202" s="75"/>
      <c r="N202" s="75"/>
      <c r="O202" s="75"/>
      <c r="P202" s="75"/>
      <c r="Q202" s="75"/>
    </row>
    <row r="203" spans="1:17" s="81" customFormat="1">
      <c r="A203" s="154">
        <v>192</v>
      </c>
      <c r="B203" s="155"/>
      <c r="C203" s="155"/>
      <c r="D203" s="157"/>
      <c r="E203" s="19" t="str">
        <f t="shared" si="11"/>
        <v/>
      </c>
      <c r="G203" s="82"/>
      <c r="H203" s="75"/>
      <c r="I203" s="75"/>
      <c r="J203" s="75"/>
      <c r="K203" s="75"/>
      <c r="L203" s="75"/>
      <c r="M203" s="75"/>
      <c r="N203" s="75"/>
      <c r="O203" s="75"/>
      <c r="P203" s="75"/>
      <c r="Q203" s="75"/>
    </row>
    <row r="204" spans="1:17" s="81" customFormat="1">
      <c r="A204" s="154">
        <v>193</v>
      </c>
      <c r="B204" s="155"/>
      <c r="C204" s="155"/>
      <c r="D204" s="157"/>
      <c r="E204" s="19" t="str">
        <f t="shared" ref="E204:E261" si="12">IF(OR($B204="",$C204="",$D204&lt;an_initial,$D204&gt;an_final),"",F204*10)</f>
        <v/>
      </c>
      <c r="G204" s="82"/>
      <c r="H204" s="75"/>
      <c r="I204" s="75"/>
      <c r="J204" s="75"/>
      <c r="K204" s="75"/>
      <c r="L204" s="75"/>
      <c r="M204" s="75"/>
      <c r="N204" s="75"/>
      <c r="O204" s="75"/>
      <c r="P204" s="75"/>
      <c r="Q204" s="75"/>
    </row>
    <row r="205" spans="1:17" s="81" customFormat="1">
      <c r="A205" s="154">
        <v>194</v>
      </c>
      <c r="B205" s="155"/>
      <c r="C205" s="155"/>
      <c r="D205" s="157"/>
      <c r="E205" s="19" t="str">
        <f t="shared" si="12"/>
        <v/>
      </c>
      <c r="G205" s="82"/>
      <c r="H205" s="75"/>
      <c r="I205" s="75"/>
      <c r="J205" s="75"/>
      <c r="K205" s="75"/>
      <c r="L205" s="75"/>
      <c r="M205" s="75"/>
      <c r="N205" s="75"/>
      <c r="O205" s="75"/>
      <c r="P205" s="75"/>
      <c r="Q205" s="75"/>
    </row>
    <row r="206" spans="1:17" s="81" customFormat="1">
      <c r="A206" s="154">
        <v>195</v>
      </c>
      <c r="B206" s="155"/>
      <c r="C206" s="155"/>
      <c r="D206" s="157"/>
      <c r="E206" s="19" t="str">
        <f t="shared" si="12"/>
        <v/>
      </c>
      <c r="G206" s="82"/>
      <c r="H206" s="75"/>
      <c r="I206" s="75"/>
      <c r="J206" s="75"/>
      <c r="K206" s="75"/>
      <c r="L206" s="75"/>
      <c r="M206" s="75"/>
      <c r="N206" s="75"/>
      <c r="O206" s="75"/>
      <c r="P206" s="75"/>
      <c r="Q206" s="75"/>
    </row>
    <row r="207" spans="1:17" s="81" customFormat="1">
      <c r="A207" s="154">
        <v>196</v>
      </c>
      <c r="B207" s="155"/>
      <c r="C207" s="155"/>
      <c r="D207" s="157"/>
      <c r="E207" s="19" t="str">
        <f t="shared" si="12"/>
        <v/>
      </c>
      <c r="G207" s="82"/>
      <c r="H207" s="75"/>
      <c r="I207" s="75"/>
      <c r="J207" s="75"/>
      <c r="K207" s="75"/>
      <c r="L207" s="75"/>
      <c r="M207" s="75"/>
      <c r="N207" s="75"/>
      <c r="O207" s="75"/>
      <c r="P207" s="75"/>
      <c r="Q207" s="75"/>
    </row>
    <row r="208" spans="1:17" s="81" customFormat="1">
      <c r="A208" s="154">
        <v>197</v>
      </c>
      <c r="B208" s="155"/>
      <c r="C208" s="155"/>
      <c r="D208" s="157"/>
      <c r="E208" s="19" t="str">
        <f t="shared" si="12"/>
        <v/>
      </c>
      <c r="G208" s="82"/>
      <c r="H208" s="75"/>
      <c r="I208" s="75"/>
      <c r="J208" s="75"/>
      <c r="K208" s="75"/>
      <c r="L208" s="75"/>
      <c r="M208" s="75"/>
      <c r="N208" s="75"/>
      <c r="O208" s="75"/>
      <c r="P208" s="75"/>
      <c r="Q208" s="75"/>
    </row>
    <row r="209" spans="1:17" s="81" customFormat="1">
      <c r="A209" s="154">
        <v>198</v>
      </c>
      <c r="B209" s="155"/>
      <c r="C209" s="155"/>
      <c r="D209" s="157"/>
      <c r="E209" s="19" t="str">
        <f t="shared" si="12"/>
        <v/>
      </c>
      <c r="G209" s="82"/>
      <c r="H209" s="75"/>
      <c r="I209" s="75"/>
      <c r="J209" s="75"/>
      <c r="K209" s="75"/>
      <c r="L209" s="75"/>
      <c r="M209" s="75"/>
      <c r="N209" s="75"/>
      <c r="O209" s="75"/>
      <c r="P209" s="75"/>
      <c r="Q209" s="75"/>
    </row>
    <row r="210" spans="1:17" s="81" customFormat="1">
      <c r="A210" s="154">
        <v>199</v>
      </c>
      <c r="B210" s="155"/>
      <c r="C210" s="155"/>
      <c r="D210" s="157"/>
      <c r="E210" s="19" t="str">
        <f t="shared" si="12"/>
        <v/>
      </c>
      <c r="G210" s="82"/>
      <c r="H210" s="75"/>
      <c r="I210" s="75"/>
      <c r="J210" s="75"/>
      <c r="K210" s="75"/>
      <c r="L210" s="75"/>
      <c r="M210" s="75"/>
      <c r="N210" s="75"/>
      <c r="O210" s="75"/>
      <c r="P210" s="75"/>
      <c r="Q210" s="75"/>
    </row>
    <row r="211" spans="1:17" s="81" customFormat="1">
      <c r="A211" s="154">
        <v>200</v>
      </c>
      <c r="B211" s="155"/>
      <c r="C211" s="155"/>
      <c r="D211" s="157"/>
      <c r="E211" s="19" t="str">
        <f t="shared" si="12"/>
        <v/>
      </c>
      <c r="G211" s="82"/>
      <c r="H211" s="75"/>
      <c r="I211" s="75"/>
      <c r="J211" s="75"/>
      <c r="K211" s="75"/>
      <c r="L211" s="75"/>
      <c r="M211" s="75"/>
      <c r="N211" s="75"/>
      <c r="O211" s="75"/>
      <c r="P211" s="75"/>
      <c r="Q211" s="75"/>
    </row>
    <row r="212" spans="1:17" s="81" customFormat="1">
      <c r="A212" s="154">
        <v>201</v>
      </c>
      <c r="B212" s="155"/>
      <c r="C212" s="155"/>
      <c r="D212" s="157"/>
      <c r="E212" s="19" t="str">
        <f t="shared" si="12"/>
        <v/>
      </c>
      <c r="G212" s="82"/>
      <c r="H212" s="75"/>
      <c r="I212" s="75"/>
      <c r="J212" s="75"/>
      <c r="K212" s="75"/>
      <c r="L212" s="75"/>
      <c r="M212" s="75"/>
      <c r="N212" s="75"/>
      <c r="O212" s="75"/>
      <c r="P212" s="75"/>
      <c r="Q212" s="75"/>
    </row>
    <row r="213" spans="1:17" s="81" customFormat="1">
      <c r="A213" s="154">
        <v>202</v>
      </c>
      <c r="B213" s="155"/>
      <c r="C213" s="155"/>
      <c r="D213" s="157"/>
      <c r="E213" s="19" t="str">
        <f t="shared" si="12"/>
        <v/>
      </c>
      <c r="G213" s="82"/>
      <c r="H213" s="75"/>
      <c r="I213" s="75"/>
      <c r="J213" s="75"/>
      <c r="K213" s="75"/>
      <c r="L213" s="75"/>
      <c r="M213" s="75"/>
      <c r="N213" s="75"/>
      <c r="O213" s="75"/>
      <c r="P213" s="75"/>
      <c r="Q213" s="75"/>
    </row>
    <row r="214" spans="1:17" s="81" customFormat="1">
      <c r="A214" s="154">
        <v>203</v>
      </c>
      <c r="B214" s="155"/>
      <c r="C214" s="155"/>
      <c r="D214" s="157"/>
      <c r="E214" s="19" t="str">
        <f t="shared" si="12"/>
        <v/>
      </c>
      <c r="G214" s="82"/>
      <c r="H214" s="75"/>
      <c r="I214" s="75"/>
      <c r="J214" s="75"/>
      <c r="K214" s="75"/>
      <c r="L214" s="75"/>
      <c r="M214" s="75"/>
      <c r="N214" s="75"/>
      <c r="O214" s="75"/>
      <c r="P214" s="75"/>
      <c r="Q214" s="75"/>
    </row>
    <row r="215" spans="1:17" s="81" customFormat="1">
      <c r="A215" s="154">
        <v>204</v>
      </c>
      <c r="B215" s="155"/>
      <c r="C215" s="155"/>
      <c r="D215" s="157"/>
      <c r="E215" s="19" t="str">
        <f t="shared" si="12"/>
        <v/>
      </c>
      <c r="G215" s="82"/>
      <c r="H215" s="75"/>
      <c r="I215" s="75"/>
      <c r="J215" s="75"/>
      <c r="K215" s="75"/>
      <c r="L215" s="75"/>
      <c r="M215" s="75"/>
      <c r="N215" s="75"/>
      <c r="O215" s="75"/>
      <c r="P215" s="75"/>
      <c r="Q215" s="75"/>
    </row>
    <row r="216" spans="1:17" s="81" customFormat="1">
      <c r="A216" s="154">
        <v>205</v>
      </c>
      <c r="B216" s="155"/>
      <c r="C216" s="155"/>
      <c r="D216" s="157"/>
      <c r="E216" s="19" t="str">
        <f t="shared" si="12"/>
        <v/>
      </c>
      <c r="G216" s="82"/>
      <c r="H216" s="75"/>
      <c r="I216" s="75"/>
      <c r="J216" s="75"/>
      <c r="K216" s="75"/>
      <c r="L216" s="75"/>
      <c r="M216" s="75"/>
      <c r="N216" s="75"/>
      <c r="O216" s="75"/>
      <c r="P216" s="75"/>
      <c r="Q216" s="75"/>
    </row>
    <row r="217" spans="1:17" s="81" customFormat="1">
      <c r="A217" s="154">
        <v>206</v>
      </c>
      <c r="B217" s="155"/>
      <c r="C217" s="155"/>
      <c r="D217" s="157"/>
      <c r="E217" s="19" t="str">
        <f t="shared" si="12"/>
        <v/>
      </c>
      <c r="G217" s="82"/>
      <c r="H217" s="75"/>
      <c r="I217" s="75"/>
      <c r="J217" s="75"/>
      <c r="K217" s="75"/>
      <c r="L217" s="75"/>
      <c r="M217" s="75"/>
      <c r="N217" s="75"/>
      <c r="O217" s="75"/>
      <c r="P217" s="75"/>
      <c r="Q217" s="75"/>
    </row>
    <row r="218" spans="1:17" s="81" customFormat="1">
      <c r="A218" s="154">
        <v>207</v>
      </c>
      <c r="B218" s="155"/>
      <c r="C218" s="155"/>
      <c r="D218" s="157"/>
      <c r="E218" s="19" t="str">
        <f t="shared" si="12"/>
        <v/>
      </c>
      <c r="G218" s="82"/>
      <c r="H218" s="75"/>
      <c r="I218" s="75"/>
      <c r="J218" s="75"/>
      <c r="K218" s="75"/>
      <c r="L218" s="75"/>
      <c r="M218" s="75"/>
      <c r="N218" s="75"/>
      <c r="O218" s="75"/>
      <c r="P218" s="75"/>
      <c r="Q218" s="75"/>
    </row>
    <row r="219" spans="1:17" s="81" customFormat="1">
      <c r="A219" s="154">
        <v>208</v>
      </c>
      <c r="B219" s="155"/>
      <c r="C219" s="155"/>
      <c r="D219" s="157"/>
      <c r="E219" s="19" t="str">
        <f t="shared" si="12"/>
        <v/>
      </c>
      <c r="G219" s="82"/>
      <c r="H219" s="75"/>
      <c r="I219" s="75"/>
      <c r="J219" s="75"/>
      <c r="K219" s="75"/>
      <c r="L219" s="75"/>
      <c r="M219" s="75"/>
      <c r="N219" s="75"/>
      <c r="O219" s="75"/>
      <c r="P219" s="75"/>
      <c r="Q219" s="75"/>
    </row>
    <row r="220" spans="1:17" s="81" customFormat="1">
      <c r="A220" s="154">
        <v>209</v>
      </c>
      <c r="B220" s="155"/>
      <c r="C220" s="155"/>
      <c r="D220" s="157"/>
      <c r="E220" s="19" t="str">
        <f t="shared" si="12"/>
        <v/>
      </c>
      <c r="G220" s="82"/>
      <c r="H220" s="75"/>
      <c r="I220" s="75"/>
      <c r="J220" s="75"/>
      <c r="K220" s="75"/>
      <c r="L220" s="75"/>
      <c r="M220" s="75"/>
      <c r="N220" s="75"/>
      <c r="O220" s="75"/>
      <c r="P220" s="75"/>
      <c r="Q220" s="75"/>
    </row>
    <row r="221" spans="1:17" s="81" customFormat="1">
      <c r="A221" s="154">
        <v>210</v>
      </c>
      <c r="B221" s="155"/>
      <c r="C221" s="155"/>
      <c r="D221" s="157"/>
      <c r="E221" s="19" t="str">
        <f t="shared" si="12"/>
        <v/>
      </c>
      <c r="G221" s="82"/>
      <c r="H221" s="75"/>
      <c r="I221" s="75"/>
      <c r="J221" s="75"/>
      <c r="K221" s="75"/>
      <c r="L221" s="75"/>
      <c r="M221" s="75"/>
      <c r="N221" s="75"/>
      <c r="O221" s="75"/>
      <c r="P221" s="75"/>
      <c r="Q221" s="75"/>
    </row>
    <row r="222" spans="1:17" s="81" customFormat="1">
      <c r="A222" s="154">
        <v>211</v>
      </c>
      <c r="B222" s="155"/>
      <c r="C222" s="155"/>
      <c r="D222" s="157"/>
      <c r="E222" s="19" t="str">
        <f t="shared" si="12"/>
        <v/>
      </c>
      <c r="G222" s="82"/>
      <c r="H222" s="75"/>
      <c r="I222" s="75"/>
      <c r="J222" s="75"/>
      <c r="K222" s="75"/>
      <c r="L222" s="75"/>
      <c r="M222" s="75"/>
      <c r="N222" s="75"/>
      <c r="O222" s="75"/>
      <c r="P222" s="75"/>
      <c r="Q222" s="75"/>
    </row>
    <row r="223" spans="1:17" s="81" customFormat="1">
      <c r="A223" s="154">
        <v>212</v>
      </c>
      <c r="B223" s="155"/>
      <c r="C223" s="155"/>
      <c r="D223" s="157"/>
      <c r="E223" s="19" t="str">
        <f t="shared" si="12"/>
        <v/>
      </c>
      <c r="G223" s="82"/>
      <c r="H223" s="75"/>
      <c r="I223" s="75"/>
      <c r="J223" s="75"/>
      <c r="K223" s="75"/>
      <c r="L223" s="75"/>
      <c r="M223" s="75"/>
      <c r="N223" s="75"/>
      <c r="O223" s="75"/>
      <c r="P223" s="75"/>
      <c r="Q223" s="75"/>
    </row>
    <row r="224" spans="1:17" s="81" customFormat="1">
      <c r="A224" s="154">
        <v>213</v>
      </c>
      <c r="B224" s="155"/>
      <c r="C224" s="155"/>
      <c r="D224" s="157"/>
      <c r="E224" s="19" t="str">
        <f t="shared" si="12"/>
        <v/>
      </c>
      <c r="G224" s="82"/>
      <c r="H224" s="75"/>
      <c r="I224" s="75"/>
      <c r="J224" s="75"/>
      <c r="K224" s="75"/>
      <c r="L224" s="75"/>
      <c r="M224" s="75"/>
      <c r="N224" s="75"/>
      <c r="O224" s="75"/>
      <c r="P224" s="75"/>
      <c r="Q224" s="75"/>
    </row>
    <row r="225" spans="1:17" s="81" customFormat="1">
      <c r="A225" s="154">
        <v>214</v>
      </c>
      <c r="B225" s="155"/>
      <c r="C225" s="155"/>
      <c r="D225" s="157"/>
      <c r="E225" s="19" t="str">
        <f t="shared" si="12"/>
        <v/>
      </c>
      <c r="G225" s="82"/>
      <c r="H225" s="75"/>
      <c r="I225" s="75"/>
      <c r="J225" s="75"/>
      <c r="K225" s="75"/>
      <c r="L225" s="75"/>
      <c r="M225" s="75"/>
      <c r="N225" s="75"/>
      <c r="O225" s="75"/>
      <c r="P225" s="75"/>
      <c r="Q225" s="75"/>
    </row>
    <row r="226" spans="1:17" s="81" customFormat="1">
      <c r="A226" s="154">
        <v>215</v>
      </c>
      <c r="B226" s="155"/>
      <c r="C226" s="155"/>
      <c r="D226" s="157"/>
      <c r="E226" s="19" t="str">
        <f t="shared" si="12"/>
        <v/>
      </c>
      <c r="G226" s="82"/>
      <c r="H226" s="75"/>
      <c r="I226" s="75"/>
      <c r="J226" s="75"/>
      <c r="K226" s="75"/>
      <c r="L226" s="75"/>
      <c r="M226" s="75"/>
      <c r="N226" s="75"/>
      <c r="O226" s="75"/>
      <c r="P226" s="75"/>
      <c r="Q226" s="75"/>
    </row>
    <row r="227" spans="1:17" s="81" customFormat="1">
      <c r="A227" s="154">
        <v>216</v>
      </c>
      <c r="B227" s="155"/>
      <c r="C227" s="155"/>
      <c r="D227" s="157"/>
      <c r="E227" s="19" t="str">
        <f t="shared" si="12"/>
        <v/>
      </c>
      <c r="G227" s="82"/>
      <c r="H227" s="75"/>
      <c r="I227" s="75"/>
      <c r="J227" s="75"/>
      <c r="K227" s="75"/>
      <c r="L227" s="75"/>
      <c r="M227" s="75"/>
      <c r="N227" s="75"/>
      <c r="O227" s="75"/>
      <c r="P227" s="75"/>
      <c r="Q227" s="75"/>
    </row>
    <row r="228" spans="1:17" s="81" customFormat="1">
      <c r="A228" s="154">
        <v>217</v>
      </c>
      <c r="B228" s="155"/>
      <c r="C228" s="155"/>
      <c r="D228" s="157"/>
      <c r="E228" s="19" t="str">
        <f t="shared" si="12"/>
        <v/>
      </c>
      <c r="G228" s="82"/>
      <c r="H228" s="75"/>
      <c r="I228" s="75"/>
      <c r="J228" s="75"/>
      <c r="K228" s="75"/>
      <c r="L228" s="75"/>
      <c r="M228" s="75"/>
      <c r="N228" s="75"/>
      <c r="O228" s="75"/>
      <c r="P228" s="75"/>
      <c r="Q228" s="75"/>
    </row>
    <row r="229" spans="1:17" s="81" customFormat="1">
      <c r="A229" s="154">
        <v>218</v>
      </c>
      <c r="B229" s="155"/>
      <c r="C229" s="155"/>
      <c r="D229" s="157"/>
      <c r="E229" s="19" t="str">
        <f t="shared" si="12"/>
        <v/>
      </c>
      <c r="G229" s="82"/>
      <c r="H229" s="75"/>
      <c r="I229" s="75"/>
      <c r="J229" s="75"/>
      <c r="K229" s="75"/>
      <c r="L229" s="75"/>
      <c r="M229" s="75"/>
      <c r="N229" s="75"/>
      <c r="O229" s="75"/>
      <c r="P229" s="75"/>
      <c r="Q229" s="75"/>
    </row>
    <row r="230" spans="1:17" s="81" customFormat="1">
      <c r="A230" s="154">
        <v>219</v>
      </c>
      <c r="B230" s="155"/>
      <c r="C230" s="155"/>
      <c r="D230" s="157"/>
      <c r="E230" s="19" t="str">
        <f t="shared" si="12"/>
        <v/>
      </c>
      <c r="G230" s="82"/>
      <c r="H230" s="75"/>
      <c r="I230" s="75"/>
      <c r="J230" s="75"/>
      <c r="K230" s="75"/>
      <c r="L230" s="75"/>
      <c r="M230" s="75"/>
      <c r="N230" s="75"/>
      <c r="O230" s="75"/>
      <c r="P230" s="75"/>
      <c r="Q230" s="75"/>
    </row>
    <row r="231" spans="1:17" s="81" customFormat="1">
      <c r="A231" s="154">
        <v>220</v>
      </c>
      <c r="B231" s="155"/>
      <c r="C231" s="155"/>
      <c r="D231" s="157"/>
      <c r="E231" s="19" t="str">
        <f t="shared" si="12"/>
        <v/>
      </c>
      <c r="G231" s="82"/>
      <c r="H231" s="75"/>
      <c r="I231" s="75"/>
      <c r="J231" s="75"/>
      <c r="K231" s="75"/>
      <c r="L231" s="75"/>
      <c r="M231" s="75"/>
      <c r="N231" s="75"/>
      <c r="O231" s="75"/>
      <c r="P231" s="75"/>
      <c r="Q231" s="75"/>
    </row>
    <row r="232" spans="1:17" s="81" customFormat="1">
      <c r="A232" s="154">
        <v>221</v>
      </c>
      <c r="B232" s="155"/>
      <c r="C232" s="155"/>
      <c r="D232" s="157"/>
      <c r="E232" s="19" t="str">
        <f t="shared" si="12"/>
        <v/>
      </c>
      <c r="G232" s="82"/>
      <c r="H232" s="75"/>
      <c r="I232" s="75"/>
      <c r="J232" s="75"/>
      <c r="K232" s="75"/>
      <c r="L232" s="75"/>
      <c r="M232" s="75"/>
      <c r="N232" s="75"/>
      <c r="O232" s="75"/>
      <c r="P232" s="75"/>
      <c r="Q232" s="75"/>
    </row>
    <row r="233" spans="1:17" s="81" customFormat="1">
      <c r="A233" s="154">
        <v>222</v>
      </c>
      <c r="B233" s="155"/>
      <c r="C233" s="155"/>
      <c r="D233" s="157"/>
      <c r="E233" s="19" t="str">
        <f t="shared" si="12"/>
        <v/>
      </c>
      <c r="G233" s="82"/>
      <c r="H233" s="75"/>
      <c r="I233" s="75"/>
      <c r="J233" s="75"/>
      <c r="K233" s="75"/>
      <c r="L233" s="75"/>
      <c r="M233" s="75"/>
      <c r="N233" s="75"/>
      <c r="O233" s="75"/>
      <c r="P233" s="75"/>
      <c r="Q233" s="75"/>
    </row>
    <row r="234" spans="1:17" s="81" customFormat="1">
      <c r="A234" s="154">
        <v>223</v>
      </c>
      <c r="B234" s="155"/>
      <c r="C234" s="155"/>
      <c r="D234" s="157"/>
      <c r="E234" s="19" t="str">
        <f t="shared" si="12"/>
        <v/>
      </c>
      <c r="G234" s="82"/>
      <c r="H234" s="75"/>
      <c r="I234" s="75"/>
      <c r="J234" s="75"/>
      <c r="K234" s="75"/>
      <c r="L234" s="75"/>
      <c r="M234" s="75"/>
      <c r="N234" s="75"/>
      <c r="O234" s="75"/>
      <c r="P234" s="75"/>
      <c r="Q234" s="75"/>
    </row>
    <row r="235" spans="1:17" s="81" customFormat="1">
      <c r="A235" s="154">
        <v>224</v>
      </c>
      <c r="B235" s="155"/>
      <c r="C235" s="155"/>
      <c r="D235" s="157"/>
      <c r="E235" s="19" t="str">
        <f t="shared" si="12"/>
        <v/>
      </c>
      <c r="G235" s="82"/>
      <c r="H235" s="75"/>
      <c r="I235" s="75"/>
      <c r="J235" s="75"/>
      <c r="K235" s="75"/>
      <c r="L235" s="75"/>
      <c r="M235" s="75"/>
      <c r="N235" s="75"/>
      <c r="O235" s="75"/>
      <c r="P235" s="75"/>
      <c r="Q235" s="75"/>
    </row>
    <row r="236" spans="1:17" s="81" customFormat="1">
      <c r="A236" s="154">
        <v>225</v>
      </c>
      <c r="B236" s="155"/>
      <c r="C236" s="155"/>
      <c r="D236" s="157"/>
      <c r="E236" s="19" t="str">
        <f t="shared" si="12"/>
        <v/>
      </c>
      <c r="G236" s="82"/>
      <c r="H236" s="75"/>
      <c r="I236" s="75"/>
      <c r="J236" s="75"/>
      <c r="K236" s="75"/>
      <c r="L236" s="75"/>
      <c r="M236" s="75"/>
      <c r="N236" s="75"/>
      <c r="O236" s="75"/>
      <c r="P236" s="75"/>
      <c r="Q236" s="75"/>
    </row>
    <row r="237" spans="1:17" s="81" customFormat="1">
      <c r="A237" s="154">
        <v>226</v>
      </c>
      <c r="B237" s="155"/>
      <c r="C237" s="155"/>
      <c r="D237" s="157"/>
      <c r="E237" s="19" t="str">
        <f t="shared" si="12"/>
        <v/>
      </c>
      <c r="G237" s="82"/>
      <c r="H237" s="75"/>
      <c r="I237" s="75"/>
      <c r="J237" s="75"/>
      <c r="K237" s="75"/>
      <c r="L237" s="75"/>
      <c r="M237" s="75"/>
      <c r="N237" s="75"/>
      <c r="O237" s="75"/>
      <c r="P237" s="75"/>
      <c r="Q237" s="75"/>
    </row>
    <row r="238" spans="1:17" s="81" customFormat="1">
      <c r="A238" s="154">
        <v>227</v>
      </c>
      <c r="B238" s="155"/>
      <c r="C238" s="155"/>
      <c r="D238" s="157"/>
      <c r="E238" s="19" t="str">
        <f t="shared" si="12"/>
        <v/>
      </c>
      <c r="G238" s="82"/>
      <c r="H238" s="75"/>
      <c r="I238" s="75"/>
      <c r="J238" s="75"/>
      <c r="K238" s="75"/>
      <c r="L238" s="75"/>
      <c r="M238" s="75"/>
      <c r="N238" s="75"/>
      <c r="O238" s="75"/>
      <c r="P238" s="75"/>
      <c r="Q238" s="75"/>
    </row>
    <row r="239" spans="1:17" s="81" customFormat="1">
      <c r="A239" s="154">
        <v>228</v>
      </c>
      <c r="B239" s="155"/>
      <c r="C239" s="155"/>
      <c r="D239" s="157"/>
      <c r="E239" s="19" t="str">
        <f t="shared" si="12"/>
        <v/>
      </c>
      <c r="G239" s="82"/>
      <c r="H239" s="75"/>
      <c r="I239" s="75"/>
      <c r="J239" s="75"/>
      <c r="K239" s="75"/>
      <c r="L239" s="75"/>
      <c r="M239" s="75"/>
      <c r="N239" s="75"/>
      <c r="O239" s="75"/>
      <c r="P239" s="75"/>
      <c r="Q239" s="75"/>
    </row>
    <row r="240" spans="1:17" s="81" customFormat="1">
      <c r="A240" s="154">
        <v>229</v>
      </c>
      <c r="B240" s="155"/>
      <c r="C240" s="155"/>
      <c r="D240" s="157"/>
      <c r="E240" s="19" t="str">
        <f t="shared" si="12"/>
        <v/>
      </c>
      <c r="G240" s="82"/>
      <c r="H240" s="75"/>
      <c r="I240" s="75"/>
      <c r="J240" s="75"/>
      <c r="K240" s="75"/>
      <c r="L240" s="75"/>
      <c r="M240" s="75"/>
      <c r="N240" s="75"/>
      <c r="O240" s="75"/>
      <c r="P240" s="75"/>
      <c r="Q240" s="75"/>
    </row>
    <row r="241" spans="1:17" s="81" customFormat="1">
      <c r="A241" s="154">
        <v>230</v>
      </c>
      <c r="B241" s="155"/>
      <c r="C241" s="155"/>
      <c r="D241" s="157"/>
      <c r="E241" s="19" t="str">
        <f t="shared" si="12"/>
        <v/>
      </c>
      <c r="G241" s="82"/>
      <c r="H241" s="75"/>
      <c r="I241" s="75"/>
      <c r="J241" s="75"/>
      <c r="K241" s="75"/>
      <c r="L241" s="75"/>
      <c r="M241" s="75"/>
      <c r="N241" s="75"/>
      <c r="O241" s="75"/>
      <c r="P241" s="75"/>
      <c r="Q241" s="75"/>
    </row>
    <row r="242" spans="1:17" s="81" customFormat="1">
      <c r="A242" s="154">
        <v>231</v>
      </c>
      <c r="B242" s="155"/>
      <c r="C242" s="155"/>
      <c r="D242" s="157"/>
      <c r="E242" s="19" t="str">
        <f t="shared" si="12"/>
        <v/>
      </c>
      <c r="G242" s="82"/>
      <c r="H242" s="75"/>
      <c r="I242" s="75"/>
      <c r="J242" s="75"/>
      <c r="K242" s="75"/>
      <c r="L242" s="75"/>
      <c r="M242" s="75"/>
      <c r="N242" s="75"/>
      <c r="O242" s="75"/>
      <c r="P242" s="75"/>
      <c r="Q242" s="75"/>
    </row>
    <row r="243" spans="1:17" s="81" customFormat="1">
      <c r="A243" s="154">
        <v>232</v>
      </c>
      <c r="B243" s="155"/>
      <c r="C243" s="155"/>
      <c r="D243" s="157"/>
      <c r="E243" s="19" t="str">
        <f t="shared" si="12"/>
        <v/>
      </c>
      <c r="G243" s="82"/>
      <c r="H243" s="75"/>
      <c r="I243" s="75"/>
      <c r="J243" s="75"/>
      <c r="K243" s="75"/>
      <c r="L243" s="75"/>
      <c r="M243" s="75"/>
      <c r="N243" s="75"/>
      <c r="O243" s="75"/>
      <c r="P243" s="75"/>
      <c r="Q243" s="75"/>
    </row>
    <row r="244" spans="1:17" s="81" customFormat="1">
      <c r="A244" s="154">
        <v>233</v>
      </c>
      <c r="B244" s="155"/>
      <c r="C244" s="155"/>
      <c r="D244" s="157"/>
      <c r="E244" s="19" t="str">
        <f t="shared" si="12"/>
        <v/>
      </c>
      <c r="G244" s="82"/>
      <c r="H244" s="75"/>
      <c r="I244" s="75"/>
      <c r="J244" s="75"/>
      <c r="K244" s="75"/>
      <c r="L244" s="75"/>
      <c r="M244" s="75"/>
      <c r="N244" s="75"/>
      <c r="O244" s="75"/>
      <c r="P244" s="75"/>
      <c r="Q244" s="75"/>
    </row>
    <row r="245" spans="1:17" s="81" customFormat="1">
      <c r="A245" s="154">
        <v>234</v>
      </c>
      <c r="B245" s="155"/>
      <c r="C245" s="155"/>
      <c r="D245" s="157"/>
      <c r="E245" s="19" t="str">
        <f t="shared" si="12"/>
        <v/>
      </c>
      <c r="G245" s="82"/>
      <c r="H245" s="75"/>
      <c r="I245" s="75"/>
      <c r="J245" s="75"/>
      <c r="K245" s="75"/>
      <c r="L245" s="75"/>
      <c r="M245" s="75"/>
      <c r="N245" s="75"/>
      <c r="O245" s="75"/>
      <c r="P245" s="75"/>
      <c r="Q245" s="75"/>
    </row>
    <row r="246" spans="1:17" s="81" customFormat="1">
      <c r="A246" s="154">
        <v>235</v>
      </c>
      <c r="B246" s="155"/>
      <c r="C246" s="155"/>
      <c r="D246" s="157"/>
      <c r="E246" s="19" t="str">
        <f t="shared" si="12"/>
        <v/>
      </c>
      <c r="G246" s="82"/>
      <c r="H246" s="75"/>
      <c r="I246" s="75"/>
      <c r="J246" s="75"/>
      <c r="K246" s="75"/>
      <c r="L246" s="75"/>
      <c r="M246" s="75"/>
      <c r="N246" s="75"/>
      <c r="O246" s="75"/>
      <c r="P246" s="75"/>
      <c r="Q246" s="75"/>
    </row>
    <row r="247" spans="1:17" s="81" customFormat="1">
      <c r="A247" s="154">
        <v>236</v>
      </c>
      <c r="B247" s="155"/>
      <c r="C247" s="155"/>
      <c r="D247" s="157"/>
      <c r="E247" s="19" t="str">
        <f t="shared" si="12"/>
        <v/>
      </c>
      <c r="G247" s="82"/>
      <c r="H247" s="75"/>
      <c r="I247" s="75"/>
      <c r="J247" s="75"/>
      <c r="K247" s="75"/>
      <c r="L247" s="75"/>
      <c r="M247" s="75"/>
      <c r="N247" s="75"/>
      <c r="O247" s="75"/>
      <c r="P247" s="75"/>
      <c r="Q247" s="75"/>
    </row>
    <row r="248" spans="1:17" s="81" customFormat="1">
      <c r="A248" s="154">
        <v>237</v>
      </c>
      <c r="B248" s="155"/>
      <c r="C248" s="155"/>
      <c r="D248" s="157"/>
      <c r="E248" s="19" t="str">
        <f t="shared" si="12"/>
        <v/>
      </c>
      <c r="G248" s="82"/>
      <c r="H248" s="75"/>
      <c r="I248" s="75"/>
      <c r="J248" s="75"/>
      <c r="K248" s="75"/>
      <c r="L248" s="75"/>
      <c r="M248" s="75"/>
      <c r="N248" s="75"/>
      <c r="O248" s="75"/>
      <c r="P248" s="75"/>
      <c r="Q248" s="75"/>
    </row>
    <row r="249" spans="1:17" s="81" customFormat="1">
      <c r="A249" s="154">
        <v>238</v>
      </c>
      <c r="B249" s="155"/>
      <c r="C249" s="155"/>
      <c r="D249" s="157"/>
      <c r="E249" s="19" t="str">
        <f t="shared" si="12"/>
        <v/>
      </c>
      <c r="G249" s="82"/>
      <c r="H249" s="75"/>
      <c r="I249" s="75"/>
      <c r="J249" s="75"/>
      <c r="K249" s="75"/>
      <c r="L249" s="75"/>
      <c r="M249" s="75"/>
      <c r="N249" s="75"/>
      <c r="O249" s="75"/>
      <c r="P249" s="75"/>
      <c r="Q249" s="75"/>
    </row>
    <row r="250" spans="1:17" s="81" customFormat="1">
      <c r="A250" s="154">
        <v>239</v>
      </c>
      <c r="B250" s="155"/>
      <c r="C250" s="155"/>
      <c r="D250" s="157"/>
      <c r="E250" s="19" t="str">
        <f t="shared" si="12"/>
        <v/>
      </c>
      <c r="G250" s="82"/>
      <c r="H250" s="75"/>
      <c r="I250" s="75"/>
      <c r="J250" s="75"/>
      <c r="K250" s="75"/>
      <c r="L250" s="75"/>
      <c r="M250" s="75"/>
      <c r="N250" s="75"/>
      <c r="O250" s="75"/>
      <c r="P250" s="75"/>
      <c r="Q250" s="75"/>
    </row>
    <row r="251" spans="1:17" s="81" customFormat="1">
      <c r="A251" s="154">
        <v>240</v>
      </c>
      <c r="B251" s="155"/>
      <c r="C251" s="155"/>
      <c r="D251" s="157"/>
      <c r="E251" s="19" t="str">
        <f t="shared" si="12"/>
        <v/>
      </c>
      <c r="G251" s="82"/>
      <c r="H251" s="75"/>
      <c r="I251" s="75"/>
      <c r="J251" s="75"/>
      <c r="K251" s="75"/>
      <c r="L251" s="75"/>
      <c r="M251" s="75"/>
      <c r="N251" s="75"/>
      <c r="O251" s="75"/>
      <c r="P251" s="75"/>
      <c r="Q251" s="75"/>
    </row>
    <row r="252" spans="1:17" s="81" customFormat="1">
      <c r="A252" s="154">
        <v>241</v>
      </c>
      <c r="B252" s="155"/>
      <c r="C252" s="155"/>
      <c r="D252" s="157"/>
      <c r="E252" s="19" t="str">
        <f t="shared" si="12"/>
        <v/>
      </c>
      <c r="G252" s="82"/>
      <c r="H252" s="75"/>
      <c r="I252" s="75"/>
      <c r="J252" s="75"/>
      <c r="K252" s="75"/>
      <c r="L252" s="75"/>
      <c r="M252" s="75"/>
      <c r="N252" s="75"/>
      <c r="O252" s="75"/>
      <c r="P252" s="75"/>
      <c r="Q252" s="75"/>
    </row>
    <row r="253" spans="1:17" s="81" customFormat="1">
      <c r="A253" s="154">
        <v>242</v>
      </c>
      <c r="B253" s="155"/>
      <c r="C253" s="155"/>
      <c r="D253" s="157"/>
      <c r="E253" s="19" t="str">
        <f t="shared" si="12"/>
        <v/>
      </c>
      <c r="G253" s="82"/>
      <c r="H253" s="75"/>
      <c r="I253" s="75"/>
      <c r="J253" s="75"/>
      <c r="K253" s="75"/>
      <c r="L253" s="75"/>
      <c r="M253" s="75"/>
      <c r="N253" s="75"/>
      <c r="O253" s="75"/>
      <c r="P253" s="75"/>
      <c r="Q253" s="75"/>
    </row>
    <row r="254" spans="1:17" s="81" customFormat="1">
      <c r="A254" s="154">
        <v>243</v>
      </c>
      <c r="B254" s="155"/>
      <c r="C254" s="155"/>
      <c r="D254" s="157"/>
      <c r="E254" s="19" t="str">
        <f t="shared" si="12"/>
        <v/>
      </c>
      <c r="G254" s="82"/>
      <c r="H254" s="75"/>
      <c r="I254" s="75"/>
      <c r="J254" s="75"/>
      <c r="K254" s="75"/>
      <c r="L254" s="75"/>
      <c r="M254" s="75"/>
      <c r="N254" s="75"/>
      <c r="O254" s="75"/>
      <c r="P254" s="75"/>
      <c r="Q254" s="75"/>
    </row>
    <row r="255" spans="1:17" s="81" customFormat="1">
      <c r="A255" s="154">
        <v>244</v>
      </c>
      <c r="B255" s="155"/>
      <c r="C255" s="155"/>
      <c r="D255" s="157"/>
      <c r="E255" s="19" t="str">
        <f t="shared" si="12"/>
        <v/>
      </c>
      <c r="G255" s="82"/>
      <c r="H255" s="75"/>
      <c r="I255" s="75"/>
      <c r="J255" s="75"/>
      <c r="K255" s="75"/>
      <c r="L255" s="75"/>
      <c r="M255" s="75"/>
      <c r="N255" s="75"/>
      <c r="O255" s="75"/>
      <c r="P255" s="75"/>
      <c r="Q255" s="75"/>
    </row>
    <row r="256" spans="1:17" s="81" customFormat="1">
      <c r="A256" s="154">
        <v>245</v>
      </c>
      <c r="B256" s="155"/>
      <c r="C256" s="155"/>
      <c r="D256" s="157"/>
      <c r="E256" s="19" t="str">
        <f t="shared" si="12"/>
        <v/>
      </c>
      <c r="G256" s="82"/>
      <c r="H256" s="75"/>
      <c r="I256" s="75"/>
      <c r="J256" s="75"/>
      <c r="K256" s="75"/>
      <c r="L256" s="75"/>
      <c r="M256" s="75"/>
      <c r="N256" s="75"/>
      <c r="O256" s="75"/>
      <c r="P256" s="75"/>
      <c r="Q256" s="75"/>
    </row>
    <row r="257" spans="1:17" s="81" customFormat="1">
      <c r="A257" s="154">
        <v>246</v>
      </c>
      <c r="B257" s="155"/>
      <c r="C257" s="155"/>
      <c r="D257" s="157"/>
      <c r="E257" s="19" t="str">
        <f t="shared" si="12"/>
        <v/>
      </c>
      <c r="G257" s="82"/>
      <c r="H257" s="75"/>
      <c r="I257" s="75"/>
      <c r="J257" s="75"/>
      <c r="K257" s="75"/>
      <c r="L257" s="75"/>
      <c r="M257" s="75"/>
      <c r="N257" s="75"/>
      <c r="O257" s="75"/>
      <c r="P257" s="75"/>
      <c r="Q257" s="75"/>
    </row>
    <row r="258" spans="1:17" s="81" customFormat="1">
      <c r="A258" s="154">
        <v>247</v>
      </c>
      <c r="B258" s="155"/>
      <c r="C258" s="155"/>
      <c r="D258" s="157"/>
      <c r="E258" s="19" t="str">
        <f t="shared" si="12"/>
        <v/>
      </c>
      <c r="G258" s="82"/>
      <c r="H258" s="75"/>
      <c r="I258" s="75"/>
      <c r="J258" s="75"/>
      <c r="K258" s="75"/>
      <c r="L258" s="75"/>
      <c r="M258" s="75"/>
      <c r="N258" s="75"/>
      <c r="O258" s="75"/>
      <c r="P258" s="75"/>
      <c r="Q258" s="75"/>
    </row>
    <row r="259" spans="1:17" s="81" customFormat="1">
      <c r="A259" s="154">
        <v>248</v>
      </c>
      <c r="B259" s="155"/>
      <c r="C259" s="155"/>
      <c r="D259" s="157"/>
      <c r="E259" s="19" t="str">
        <f t="shared" si="12"/>
        <v/>
      </c>
      <c r="G259" s="82"/>
      <c r="H259" s="75"/>
      <c r="I259" s="75"/>
      <c r="J259" s="75"/>
      <c r="K259" s="75"/>
      <c r="L259" s="75"/>
      <c r="M259" s="75"/>
      <c r="N259" s="75"/>
      <c r="O259" s="75"/>
      <c r="P259" s="75"/>
      <c r="Q259" s="75"/>
    </row>
    <row r="260" spans="1:17" s="81" customFormat="1">
      <c r="A260" s="154">
        <v>249</v>
      </c>
      <c r="B260" s="155"/>
      <c r="C260" s="155"/>
      <c r="D260" s="157"/>
      <c r="E260" s="19" t="str">
        <f t="shared" si="12"/>
        <v/>
      </c>
      <c r="G260" s="82"/>
      <c r="H260" s="75"/>
      <c r="I260" s="75"/>
      <c r="J260" s="75"/>
      <c r="K260" s="75"/>
      <c r="L260" s="75"/>
      <c r="M260" s="75"/>
      <c r="N260" s="75"/>
      <c r="O260" s="75"/>
      <c r="P260" s="75"/>
      <c r="Q260" s="75"/>
    </row>
    <row r="261" spans="1:17" s="81" customFormat="1">
      <c r="A261" s="154">
        <v>250</v>
      </c>
      <c r="B261" s="155"/>
      <c r="C261" s="155"/>
      <c r="D261" s="157"/>
      <c r="E261" s="19" t="str">
        <f t="shared" si="12"/>
        <v/>
      </c>
      <c r="G261" s="82"/>
      <c r="H261" s="75"/>
      <c r="I261" s="75"/>
      <c r="J261" s="75"/>
      <c r="K261" s="75"/>
      <c r="L261" s="75"/>
      <c r="M261" s="75"/>
      <c r="N261" s="75"/>
      <c r="O261" s="75"/>
      <c r="P261" s="75"/>
      <c r="Q261" s="75"/>
    </row>
  </sheetData>
  <sheetProtection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sheetPr codeName="Sheet65"/>
  <dimension ref="A1:H11"/>
  <sheetViews>
    <sheetView workbookViewId="0">
      <selection activeCell="D24" sqref="D24"/>
    </sheetView>
  </sheetViews>
  <sheetFormatPr defaultRowHeight="15"/>
  <cols>
    <col min="1" max="1" width="5.7109375" style="60" customWidth="1"/>
    <col min="2" max="4" width="35.7109375" style="60" customWidth="1"/>
    <col min="5" max="5" width="10.7109375" style="60" customWidth="1"/>
    <col min="6" max="6" width="17.7109375" style="60" customWidth="1"/>
    <col min="7" max="16384" width="9.140625" style="60"/>
  </cols>
  <sheetData>
    <row r="1" spans="1:8" s="71" customFormat="1" ht="15.75">
      <c r="A1" s="70" t="s">
        <v>482</v>
      </c>
      <c r="E1" s="72"/>
      <c r="F1" s="74"/>
      <c r="G1" s="73"/>
      <c r="H1" s="327"/>
    </row>
    <row r="2" spans="1:8" s="71" customFormat="1" ht="15.75">
      <c r="A2" s="387" t="str">
        <f>IF(ISBLANK(facultate), IF(ISBLANK(departament),"","Departament " &amp; departament), "Facultatea " &amp; facultate)</f>
        <v>Facultatea Electronică și Telecomunicații</v>
      </c>
      <c r="E2" s="72"/>
      <c r="F2" s="74"/>
      <c r="G2" s="73"/>
      <c r="H2" s="327"/>
    </row>
    <row r="3" spans="1:8" s="71" customFormat="1" ht="15.75">
      <c r="A3" s="387" t="str">
        <f>IF(ISBLANK(departament),"","Departamentul " &amp; departament)</f>
        <v>Departamentul Electronică Aplicată</v>
      </c>
      <c r="E3" s="72"/>
      <c r="F3" s="74"/>
      <c r="G3" s="73"/>
      <c r="H3" s="327"/>
    </row>
    <row r="4" spans="1:8" s="75" customFormat="1" ht="15.75">
      <c r="B4" s="328"/>
      <c r="C4" s="328" t="s">
        <v>813</v>
      </c>
      <c r="D4" s="328"/>
      <c r="E4" s="328"/>
      <c r="F4" s="328"/>
      <c r="G4" s="239"/>
      <c r="H4" s="329"/>
    </row>
    <row r="5" spans="1:8" s="75" customFormat="1" ht="15.75">
      <c r="B5" s="328"/>
      <c r="C5" s="328" t="s">
        <v>810</v>
      </c>
      <c r="D5" s="328"/>
      <c r="E5" s="328"/>
      <c r="F5" s="328"/>
      <c r="G5" s="239"/>
      <c r="H5" s="82"/>
    </row>
    <row r="6" spans="1:8" s="75" customFormat="1" ht="13.5" customHeight="1">
      <c r="A6" s="71"/>
      <c r="D6" s="388" t="str">
        <f>CONCATENATE(functie," ",nume_candidat)</f>
        <v>Șef de lucrări Papazian Petru</v>
      </c>
      <c r="G6" s="81"/>
      <c r="H6" s="82"/>
    </row>
    <row r="7" spans="1:8" ht="15" customHeight="1">
      <c r="B7" s="468" t="s">
        <v>857</v>
      </c>
      <c r="C7" s="468" t="s">
        <v>2</v>
      </c>
      <c r="D7" s="458" t="s">
        <v>544</v>
      </c>
    </row>
    <row r="8" spans="1:8" ht="15" customHeight="1">
      <c r="B8" s="469"/>
      <c r="C8" s="469"/>
      <c r="D8" s="475"/>
    </row>
    <row r="9" spans="1:8" ht="15" customHeight="1">
      <c r="B9" s="469"/>
      <c r="C9" s="469"/>
      <c r="D9" s="475"/>
    </row>
    <row r="10" spans="1:8" ht="15.75" customHeight="1">
      <c r="B10" s="470"/>
      <c r="C10" s="470"/>
      <c r="D10" s="459"/>
    </row>
    <row r="11" spans="1:8" ht="15.75">
      <c r="B11" s="48">
        <v>15</v>
      </c>
      <c r="C11" s="48">
        <v>2015</v>
      </c>
      <c r="D11" s="392">
        <f>B11*10</f>
        <v>150</v>
      </c>
    </row>
  </sheetData>
  <sheetProtection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&amp;LConfirm dateleDirector de departament&amp;RCandidat</oddFooter>
  </headerFooter>
</worksheet>
</file>

<file path=xl/worksheets/sheet24.xml><?xml version="1.0" encoding="utf-8"?>
<worksheet xmlns="http://schemas.openxmlformats.org/spreadsheetml/2006/main" xmlns:r="http://schemas.openxmlformats.org/officeDocument/2006/relationships">
  <sheetPr codeName="Sheet66">
    <pageSetUpPr fitToPage="1"/>
  </sheetPr>
  <dimension ref="A1:R261"/>
  <sheetViews>
    <sheetView workbookViewId="0">
      <selection activeCell="B12" sqref="B12:E14"/>
    </sheetView>
  </sheetViews>
  <sheetFormatPr defaultRowHeight="15.75"/>
  <cols>
    <col min="1" max="1" width="5.7109375" style="71" customWidth="1"/>
    <col min="2" max="2" width="45.28515625" style="75" customWidth="1"/>
    <col min="3" max="3" width="14.140625" style="75" bestFit="1" customWidth="1"/>
    <col min="4" max="4" width="30.85546875" style="75" bestFit="1" customWidth="1"/>
    <col min="5" max="5" width="10.7109375" style="80" customWidth="1"/>
    <col min="6" max="6" width="17.7109375" style="75" customWidth="1"/>
    <col min="7" max="7" width="10.7109375" style="81" hidden="1" customWidth="1"/>
    <col min="8" max="8" width="9.140625" style="82" hidden="1" customWidth="1"/>
    <col min="9" max="9" width="9.140625" style="75" hidden="1" customWidth="1"/>
    <col min="10" max="19" width="9.140625" style="75" customWidth="1"/>
    <col min="20" max="16384" width="9.140625" style="75"/>
  </cols>
  <sheetData>
    <row r="1" spans="1:9" s="71" customFormat="1">
      <c r="A1" s="70" t="s">
        <v>482</v>
      </c>
      <c r="E1" s="72"/>
      <c r="F1" s="74"/>
      <c r="G1" s="73"/>
      <c r="H1" s="327"/>
    </row>
    <row r="2" spans="1:9" s="71" customFormat="1">
      <c r="A2" s="387" t="str">
        <f>IF(ISBLANK(facultate), IF(ISBLANK(departament),"","Departament " &amp; departament), "Facultatea " &amp; facultate)</f>
        <v>Facultatea Electronică și Telecomunicații</v>
      </c>
      <c r="E2" s="72"/>
      <c r="F2" s="74"/>
      <c r="G2" s="73"/>
      <c r="H2" s="327"/>
    </row>
    <row r="3" spans="1:9" s="71" customFormat="1">
      <c r="A3" s="387" t="str">
        <f>IF(ISBLANK(departament),"","Departamentul " &amp; departament)</f>
        <v>Departamentul Electronică Aplicată</v>
      </c>
      <c r="E3" s="72"/>
      <c r="F3" s="74"/>
      <c r="G3" s="73"/>
      <c r="H3" s="327"/>
    </row>
    <row r="4" spans="1:9">
      <c r="A4" s="460" t="s">
        <v>813</v>
      </c>
      <c r="B4" s="460"/>
      <c r="C4" s="460"/>
      <c r="D4" s="460"/>
      <c r="E4" s="460"/>
      <c r="F4" s="460"/>
      <c r="G4" s="239"/>
      <c r="H4" s="329"/>
    </row>
    <row r="5" spans="1:9">
      <c r="A5" s="460" t="s">
        <v>850</v>
      </c>
      <c r="B5" s="460"/>
      <c r="C5" s="460"/>
      <c r="D5" s="460"/>
      <c r="E5" s="460"/>
      <c r="F5" s="460"/>
      <c r="G5" s="239"/>
    </row>
    <row r="6" spans="1:9" ht="13.5" customHeight="1">
      <c r="E6" s="75"/>
      <c r="F6" s="388" t="str">
        <f>CONCATENATE(functie," ",nume_candidat)</f>
        <v>Șef de lucrări Papazian Petru</v>
      </c>
    </row>
    <row r="7" spans="1:9" ht="18.75" customHeight="1">
      <c r="A7" s="458" t="s">
        <v>337</v>
      </c>
      <c r="B7" s="468" t="s">
        <v>812</v>
      </c>
      <c r="C7" s="468" t="s">
        <v>811</v>
      </c>
      <c r="D7" s="468" t="s">
        <v>854</v>
      </c>
      <c r="E7" s="468" t="s">
        <v>2</v>
      </c>
      <c r="F7" s="458" t="s">
        <v>544</v>
      </c>
      <c r="G7" s="458" t="s">
        <v>4</v>
      </c>
      <c r="H7" s="479" t="s">
        <v>540</v>
      </c>
      <c r="I7" s="465" t="s">
        <v>551</v>
      </c>
    </row>
    <row r="8" spans="1:9" ht="18.75" customHeight="1">
      <c r="A8" s="475"/>
      <c r="B8" s="469"/>
      <c r="C8" s="469"/>
      <c r="D8" s="469"/>
      <c r="E8" s="469"/>
      <c r="F8" s="475"/>
      <c r="G8" s="475"/>
      <c r="H8" s="480"/>
      <c r="I8" s="465"/>
    </row>
    <row r="9" spans="1:9" ht="18.75" customHeight="1">
      <c r="A9" s="475"/>
      <c r="B9" s="469"/>
      <c r="C9" s="469"/>
      <c r="D9" s="469"/>
      <c r="E9" s="469"/>
      <c r="F9" s="459"/>
      <c r="G9" s="459"/>
      <c r="H9" s="480"/>
      <c r="I9" s="465"/>
    </row>
    <row r="10" spans="1:9" ht="18.75" customHeight="1">
      <c r="A10" s="459"/>
      <c r="B10" s="470"/>
      <c r="C10" s="470"/>
      <c r="D10" s="470"/>
      <c r="E10" s="470"/>
      <c r="F10" s="389" t="str">
        <f>CONCATENATE("ultimii ",durata_evaluare," ani")</f>
        <v>ultimii 5 ani</v>
      </c>
      <c r="G10" s="389" t="str">
        <f>CONCATENATE("ultimii                                  ",durata_evaluare," ani")</f>
        <v>ultimii                                  5 ani</v>
      </c>
      <c r="H10" s="481"/>
      <c r="I10" s="465"/>
    </row>
    <row r="11" spans="1:9">
      <c r="A11" s="99"/>
      <c r="B11" s="76"/>
      <c r="C11" s="76"/>
      <c r="D11" s="76"/>
      <c r="E11" s="40"/>
      <c r="F11" s="158">
        <f t="shared" ref="F11:G11" si="0">SUMIF(F12:F110,"&gt;0")</f>
        <v>0</v>
      </c>
      <c r="G11" s="4">
        <f t="shared" si="0"/>
        <v>0</v>
      </c>
      <c r="H11" s="336"/>
    </row>
    <row r="12" spans="1:9">
      <c r="A12" s="48">
        <v>1</v>
      </c>
      <c r="B12" s="8"/>
      <c r="C12" s="8"/>
      <c r="D12" s="8"/>
      <c r="E12" s="232"/>
      <c r="F12" s="19" t="str">
        <f t="shared" ref="F12:F75" si="1">IF(OR($B12="",$C12="",$E12&lt;an_initial,$E12&gt;an_final),"",G12 * (INDEX(i6punctaje, MATCH(C12,i6anvergură,0), MATCH(D12,i6rol,0) )) )</f>
        <v/>
      </c>
      <c r="G12" s="69" t="str">
        <f t="shared" ref="G12:G43" si="2">IF(OR($B12="",$C12="",$E12="",$E12&gt;an_final),"",IF($E12&gt;=an_initial,1,""))</f>
        <v/>
      </c>
      <c r="H12" s="390" t="b">
        <f t="shared" ref="H12:H75" si="3">IF(nume_candidat="",FALSE,ISNUMBER(SEARCH(nume_candidat,$B12)))</f>
        <v>0</v>
      </c>
      <c r="I12" s="391">
        <f t="shared" ref="I12:I43" si="4">LEN(B12)-LEN(SUBSTITUTE(B12,",",""))+1</f>
        <v>1</v>
      </c>
    </row>
    <row r="13" spans="1:9">
      <c r="A13" s="48">
        <v>2</v>
      </c>
      <c r="B13" s="8"/>
      <c r="C13" s="8"/>
      <c r="D13" s="8"/>
      <c r="E13" s="232"/>
      <c r="F13" s="19" t="str">
        <f t="shared" si="1"/>
        <v/>
      </c>
      <c r="G13" s="69" t="str">
        <f t="shared" si="2"/>
        <v/>
      </c>
      <c r="H13" s="390" t="b">
        <f t="shared" si="3"/>
        <v>0</v>
      </c>
      <c r="I13" s="391">
        <f t="shared" si="4"/>
        <v>1</v>
      </c>
    </row>
    <row r="14" spans="1:9">
      <c r="A14" s="48">
        <v>3</v>
      </c>
      <c r="B14" s="8"/>
      <c r="C14" s="8"/>
      <c r="D14" s="8"/>
      <c r="E14" s="232"/>
      <c r="F14" s="19" t="str">
        <f t="shared" si="1"/>
        <v/>
      </c>
      <c r="G14" s="69" t="str">
        <f t="shared" si="2"/>
        <v/>
      </c>
      <c r="H14" s="390" t="b">
        <f t="shared" si="3"/>
        <v>0</v>
      </c>
      <c r="I14" s="391">
        <f t="shared" si="4"/>
        <v>1</v>
      </c>
    </row>
    <row r="15" spans="1:9">
      <c r="A15" s="48">
        <v>4</v>
      </c>
      <c r="B15" s="7"/>
      <c r="C15" s="7"/>
      <c r="D15" s="7"/>
      <c r="E15" s="228"/>
      <c r="F15" s="19" t="str">
        <f t="shared" si="1"/>
        <v/>
      </c>
      <c r="G15" s="69" t="str">
        <f t="shared" si="2"/>
        <v/>
      </c>
      <c r="H15" s="390" t="b">
        <f t="shared" si="3"/>
        <v>0</v>
      </c>
      <c r="I15" s="391">
        <f t="shared" si="4"/>
        <v>1</v>
      </c>
    </row>
    <row r="16" spans="1:9">
      <c r="A16" s="48">
        <v>5</v>
      </c>
      <c r="B16" s="7"/>
      <c r="C16" s="7"/>
      <c r="D16" s="7"/>
      <c r="E16" s="228"/>
      <c r="F16" s="19" t="str">
        <f t="shared" si="1"/>
        <v/>
      </c>
      <c r="G16" s="69" t="str">
        <f t="shared" si="2"/>
        <v/>
      </c>
      <c r="H16" s="390" t="b">
        <f t="shared" si="3"/>
        <v>0</v>
      </c>
      <c r="I16" s="391">
        <f t="shared" si="4"/>
        <v>1</v>
      </c>
    </row>
    <row r="17" spans="1:9">
      <c r="A17" s="48">
        <v>6</v>
      </c>
      <c r="B17" s="7"/>
      <c r="C17" s="7"/>
      <c r="D17" s="7"/>
      <c r="E17" s="228"/>
      <c r="F17" s="19" t="str">
        <f t="shared" si="1"/>
        <v/>
      </c>
      <c r="G17" s="69" t="str">
        <f t="shared" si="2"/>
        <v/>
      </c>
      <c r="H17" s="390" t="b">
        <f t="shared" si="3"/>
        <v>0</v>
      </c>
      <c r="I17" s="391">
        <f t="shared" si="4"/>
        <v>1</v>
      </c>
    </row>
    <row r="18" spans="1:9">
      <c r="A18" s="48">
        <v>7</v>
      </c>
      <c r="B18" s="7"/>
      <c r="C18" s="7"/>
      <c r="D18" s="7"/>
      <c r="E18" s="228"/>
      <c r="F18" s="19" t="str">
        <f t="shared" si="1"/>
        <v/>
      </c>
      <c r="G18" s="69" t="str">
        <f t="shared" si="2"/>
        <v/>
      </c>
      <c r="H18" s="390" t="b">
        <f t="shared" si="3"/>
        <v>0</v>
      </c>
      <c r="I18" s="391">
        <f t="shared" si="4"/>
        <v>1</v>
      </c>
    </row>
    <row r="19" spans="1:9">
      <c r="A19" s="48">
        <v>8</v>
      </c>
      <c r="B19" s="7"/>
      <c r="C19" s="7"/>
      <c r="D19" s="7"/>
      <c r="E19" s="228"/>
      <c r="F19" s="19" t="str">
        <f t="shared" si="1"/>
        <v/>
      </c>
      <c r="G19" s="69" t="str">
        <f t="shared" si="2"/>
        <v/>
      </c>
      <c r="H19" s="390" t="b">
        <f t="shared" si="3"/>
        <v>0</v>
      </c>
      <c r="I19" s="391">
        <f t="shared" si="4"/>
        <v>1</v>
      </c>
    </row>
    <row r="20" spans="1:9">
      <c r="A20" s="48">
        <v>9</v>
      </c>
      <c r="B20" s="7"/>
      <c r="C20" s="7"/>
      <c r="D20" s="7"/>
      <c r="E20" s="228"/>
      <c r="F20" s="19" t="str">
        <f t="shared" si="1"/>
        <v/>
      </c>
      <c r="G20" s="69" t="str">
        <f t="shared" si="2"/>
        <v/>
      </c>
      <c r="H20" s="390" t="b">
        <f t="shared" si="3"/>
        <v>0</v>
      </c>
      <c r="I20" s="391">
        <f t="shared" si="4"/>
        <v>1</v>
      </c>
    </row>
    <row r="21" spans="1:9">
      <c r="A21" s="48">
        <v>10</v>
      </c>
      <c r="B21" s="7"/>
      <c r="C21" s="7"/>
      <c r="D21" s="7"/>
      <c r="E21" s="228"/>
      <c r="F21" s="19" t="str">
        <f t="shared" si="1"/>
        <v/>
      </c>
      <c r="G21" s="69" t="str">
        <f t="shared" si="2"/>
        <v/>
      </c>
      <c r="H21" s="390" t="b">
        <f t="shared" si="3"/>
        <v>0</v>
      </c>
      <c r="I21" s="391">
        <f t="shared" si="4"/>
        <v>1</v>
      </c>
    </row>
    <row r="22" spans="1:9">
      <c r="A22" s="48">
        <v>11</v>
      </c>
      <c r="B22" s="7"/>
      <c r="C22" s="7"/>
      <c r="D22" s="7"/>
      <c r="E22" s="228"/>
      <c r="F22" s="19" t="str">
        <f t="shared" si="1"/>
        <v/>
      </c>
      <c r="G22" s="69" t="str">
        <f t="shared" si="2"/>
        <v/>
      </c>
      <c r="H22" s="390" t="b">
        <f t="shared" si="3"/>
        <v>0</v>
      </c>
      <c r="I22" s="391">
        <f t="shared" si="4"/>
        <v>1</v>
      </c>
    </row>
    <row r="23" spans="1:9">
      <c r="A23" s="48">
        <v>12</v>
      </c>
      <c r="B23" s="7"/>
      <c r="C23" s="7"/>
      <c r="D23" s="7"/>
      <c r="E23" s="228"/>
      <c r="F23" s="19" t="str">
        <f t="shared" si="1"/>
        <v/>
      </c>
      <c r="G23" s="69" t="str">
        <f t="shared" si="2"/>
        <v/>
      </c>
      <c r="H23" s="390" t="b">
        <f t="shared" si="3"/>
        <v>0</v>
      </c>
      <c r="I23" s="391">
        <f t="shared" si="4"/>
        <v>1</v>
      </c>
    </row>
    <row r="24" spans="1:9">
      <c r="A24" s="48">
        <v>13</v>
      </c>
      <c r="B24" s="7"/>
      <c r="C24" s="7"/>
      <c r="D24" s="7"/>
      <c r="E24" s="228"/>
      <c r="F24" s="19" t="str">
        <f t="shared" si="1"/>
        <v/>
      </c>
      <c r="G24" s="69" t="str">
        <f t="shared" si="2"/>
        <v/>
      </c>
      <c r="H24" s="390" t="b">
        <f t="shared" si="3"/>
        <v>0</v>
      </c>
      <c r="I24" s="391">
        <f t="shared" si="4"/>
        <v>1</v>
      </c>
    </row>
    <row r="25" spans="1:9">
      <c r="A25" s="48">
        <v>14</v>
      </c>
      <c r="B25" s="7"/>
      <c r="C25" s="7"/>
      <c r="D25" s="7"/>
      <c r="E25" s="228"/>
      <c r="F25" s="19" t="str">
        <f t="shared" si="1"/>
        <v/>
      </c>
      <c r="G25" s="69" t="str">
        <f t="shared" si="2"/>
        <v/>
      </c>
      <c r="H25" s="390" t="b">
        <f t="shared" si="3"/>
        <v>0</v>
      </c>
      <c r="I25" s="391">
        <f t="shared" si="4"/>
        <v>1</v>
      </c>
    </row>
    <row r="26" spans="1:9">
      <c r="A26" s="48">
        <v>15</v>
      </c>
      <c r="B26" s="7"/>
      <c r="C26" s="7"/>
      <c r="D26" s="7"/>
      <c r="E26" s="228"/>
      <c r="F26" s="19" t="str">
        <f t="shared" si="1"/>
        <v/>
      </c>
      <c r="G26" s="69" t="str">
        <f t="shared" si="2"/>
        <v/>
      </c>
      <c r="H26" s="390" t="b">
        <f t="shared" si="3"/>
        <v>0</v>
      </c>
      <c r="I26" s="391">
        <f t="shared" si="4"/>
        <v>1</v>
      </c>
    </row>
    <row r="27" spans="1:9">
      <c r="A27" s="48">
        <v>16</v>
      </c>
      <c r="B27" s="7"/>
      <c r="C27" s="7"/>
      <c r="D27" s="7"/>
      <c r="E27" s="228"/>
      <c r="F27" s="19" t="str">
        <f t="shared" si="1"/>
        <v/>
      </c>
      <c r="G27" s="69" t="str">
        <f t="shared" si="2"/>
        <v/>
      </c>
      <c r="H27" s="390" t="b">
        <f t="shared" si="3"/>
        <v>0</v>
      </c>
      <c r="I27" s="391">
        <f t="shared" si="4"/>
        <v>1</v>
      </c>
    </row>
    <row r="28" spans="1:9">
      <c r="A28" s="48">
        <v>17</v>
      </c>
      <c r="B28" s="7"/>
      <c r="C28" s="7"/>
      <c r="D28" s="7"/>
      <c r="E28" s="228"/>
      <c r="F28" s="19" t="str">
        <f t="shared" si="1"/>
        <v/>
      </c>
      <c r="G28" s="69" t="str">
        <f t="shared" si="2"/>
        <v/>
      </c>
      <c r="H28" s="390" t="b">
        <f t="shared" si="3"/>
        <v>0</v>
      </c>
      <c r="I28" s="391">
        <f t="shared" si="4"/>
        <v>1</v>
      </c>
    </row>
    <row r="29" spans="1:9">
      <c r="A29" s="48">
        <v>18</v>
      </c>
      <c r="B29" s="7"/>
      <c r="C29" s="7"/>
      <c r="D29" s="7"/>
      <c r="E29" s="228"/>
      <c r="F29" s="19" t="str">
        <f t="shared" si="1"/>
        <v/>
      </c>
      <c r="G29" s="69" t="str">
        <f t="shared" si="2"/>
        <v/>
      </c>
      <c r="H29" s="390" t="b">
        <f t="shared" si="3"/>
        <v>0</v>
      </c>
      <c r="I29" s="391">
        <f t="shared" si="4"/>
        <v>1</v>
      </c>
    </row>
    <row r="30" spans="1:9">
      <c r="A30" s="48">
        <v>19</v>
      </c>
      <c r="B30" s="7"/>
      <c r="C30" s="7"/>
      <c r="D30" s="7"/>
      <c r="E30" s="228"/>
      <c r="F30" s="19" t="str">
        <f t="shared" si="1"/>
        <v/>
      </c>
      <c r="G30" s="69" t="str">
        <f t="shared" si="2"/>
        <v/>
      </c>
      <c r="H30" s="390" t="b">
        <f t="shared" si="3"/>
        <v>0</v>
      </c>
      <c r="I30" s="391">
        <f t="shared" si="4"/>
        <v>1</v>
      </c>
    </row>
    <row r="31" spans="1:9">
      <c r="A31" s="48">
        <v>20</v>
      </c>
      <c r="B31" s="7"/>
      <c r="C31" s="7"/>
      <c r="D31" s="7"/>
      <c r="E31" s="228"/>
      <c r="F31" s="19" t="str">
        <f t="shared" si="1"/>
        <v/>
      </c>
      <c r="G31" s="69" t="str">
        <f t="shared" si="2"/>
        <v/>
      </c>
      <c r="H31" s="390" t="b">
        <f t="shared" si="3"/>
        <v>0</v>
      </c>
      <c r="I31" s="391">
        <f t="shared" si="4"/>
        <v>1</v>
      </c>
    </row>
    <row r="32" spans="1:9">
      <c r="A32" s="48">
        <v>21</v>
      </c>
      <c r="B32" s="7"/>
      <c r="C32" s="7"/>
      <c r="D32" s="7"/>
      <c r="E32" s="228"/>
      <c r="F32" s="19" t="str">
        <f t="shared" si="1"/>
        <v/>
      </c>
      <c r="G32" s="69" t="str">
        <f t="shared" si="2"/>
        <v/>
      </c>
      <c r="H32" s="390" t="b">
        <f t="shared" si="3"/>
        <v>0</v>
      </c>
      <c r="I32" s="391">
        <f t="shared" si="4"/>
        <v>1</v>
      </c>
    </row>
    <row r="33" spans="1:9">
      <c r="A33" s="48">
        <v>22</v>
      </c>
      <c r="B33" s="7"/>
      <c r="C33" s="7"/>
      <c r="D33" s="7"/>
      <c r="E33" s="228"/>
      <c r="F33" s="19" t="str">
        <f t="shared" si="1"/>
        <v/>
      </c>
      <c r="G33" s="69" t="str">
        <f t="shared" si="2"/>
        <v/>
      </c>
      <c r="H33" s="390" t="b">
        <f t="shared" si="3"/>
        <v>0</v>
      </c>
      <c r="I33" s="391">
        <f t="shared" si="4"/>
        <v>1</v>
      </c>
    </row>
    <row r="34" spans="1:9">
      <c r="A34" s="48">
        <v>23</v>
      </c>
      <c r="B34" s="7"/>
      <c r="C34" s="7"/>
      <c r="D34" s="7"/>
      <c r="E34" s="228"/>
      <c r="F34" s="19" t="str">
        <f t="shared" si="1"/>
        <v/>
      </c>
      <c r="G34" s="69" t="str">
        <f t="shared" si="2"/>
        <v/>
      </c>
      <c r="H34" s="390" t="b">
        <f t="shared" si="3"/>
        <v>0</v>
      </c>
      <c r="I34" s="391">
        <f t="shared" si="4"/>
        <v>1</v>
      </c>
    </row>
    <row r="35" spans="1:9">
      <c r="A35" s="48">
        <v>24</v>
      </c>
      <c r="B35" s="7"/>
      <c r="C35" s="7"/>
      <c r="D35" s="7"/>
      <c r="E35" s="228"/>
      <c r="F35" s="19" t="str">
        <f t="shared" si="1"/>
        <v/>
      </c>
      <c r="G35" s="69" t="str">
        <f t="shared" si="2"/>
        <v/>
      </c>
      <c r="H35" s="390" t="b">
        <f t="shared" si="3"/>
        <v>0</v>
      </c>
      <c r="I35" s="391">
        <f t="shared" si="4"/>
        <v>1</v>
      </c>
    </row>
    <row r="36" spans="1:9">
      <c r="A36" s="48">
        <v>25</v>
      </c>
      <c r="B36" s="7"/>
      <c r="C36" s="7"/>
      <c r="D36" s="7"/>
      <c r="E36" s="228"/>
      <c r="F36" s="19" t="str">
        <f t="shared" si="1"/>
        <v/>
      </c>
      <c r="G36" s="69" t="str">
        <f t="shared" si="2"/>
        <v/>
      </c>
      <c r="H36" s="390" t="b">
        <f t="shared" si="3"/>
        <v>0</v>
      </c>
      <c r="I36" s="391">
        <f t="shared" si="4"/>
        <v>1</v>
      </c>
    </row>
    <row r="37" spans="1:9">
      <c r="A37" s="48">
        <v>26</v>
      </c>
      <c r="B37" s="7"/>
      <c r="C37" s="7"/>
      <c r="D37" s="7"/>
      <c r="E37" s="228"/>
      <c r="F37" s="19" t="str">
        <f t="shared" si="1"/>
        <v/>
      </c>
      <c r="G37" s="69" t="str">
        <f t="shared" si="2"/>
        <v/>
      </c>
      <c r="H37" s="390" t="b">
        <f t="shared" si="3"/>
        <v>0</v>
      </c>
      <c r="I37" s="391">
        <f t="shared" si="4"/>
        <v>1</v>
      </c>
    </row>
    <row r="38" spans="1:9">
      <c r="A38" s="48">
        <v>27</v>
      </c>
      <c r="B38" s="7"/>
      <c r="C38" s="7"/>
      <c r="D38" s="7"/>
      <c r="E38" s="228"/>
      <c r="F38" s="19" t="str">
        <f t="shared" si="1"/>
        <v/>
      </c>
      <c r="G38" s="69" t="str">
        <f t="shared" si="2"/>
        <v/>
      </c>
      <c r="H38" s="390" t="b">
        <f t="shared" si="3"/>
        <v>0</v>
      </c>
      <c r="I38" s="391">
        <f t="shared" si="4"/>
        <v>1</v>
      </c>
    </row>
    <row r="39" spans="1:9">
      <c r="A39" s="48">
        <v>28</v>
      </c>
      <c r="B39" s="7"/>
      <c r="C39" s="7"/>
      <c r="D39" s="7"/>
      <c r="E39" s="228"/>
      <c r="F39" s="19" t="str">
        <f t="shared" si="1"/>
        <v/>
      </c>
      <c r="G39" s="69" t="str">
        <f t="shared" si="2"/>
        <v/>
      </c>
      <c r="H39" s="390" t="b">
        <f t="shared" si="3"/>
        <v>0</v>
      </c>
      <c r="I39" s="391">
        <f t="shared" si="4"/>
        <v>1</v>
      </c>
    </row>
    <row r="40" spans="1:9">
      <c r="A40" s="48">
        <v>29</v>
      </c>
      <c r="B40" s="7"/>
      <c r="C40" s="7"/>
      <c r="D40" s="7"/>
      <c r="E40" s="228"/>
      <c r="F40" s="19" t="str">
        <f t="shared" si="1"/>
        <v/>
      </c>
      <c r="G40" s="69" t="str">
        <f t="shared" si="2"/>
        <v/>
      </c>
      <c r="H40" s="390" t="b">
        <f t="shared" si="3"/>
        <v>0</v>
      </c>
      <c r="I40" s="391">
        <f t="shared" si="4"/>
        <v>1</v>
      </c>
    </row>
    <row r="41" spans="1:9">
      <c r="A41" s="48">
        <v>30</v>
      </c>
      <c r="B41" s="7"/>
      <c r="C41" s="7"/>
      <c r="D41" s="7"/>
      <c r="E41" s="228"/>
      <c r="F41" s="19" t="str">
        <f t="shared" si="1"/>
        <v/>
      </c>
      <c r="G41" s="69" t="str">
        <f t="shared" si="2"/>
        <v/>
      </c>
      <c r="H41" s="390" t="b">
        <f t="shared" si="3"/>
        <v>0</v>
      </c>
      <c r="I41" s="391">
        <f t="shared" si="4"/>
        <v>1</v>
      </c>
    </row>
    <row r="42" spans="1:9">
      <c r="A42" s="48">
        <v>31</v>
      </c>
      <c r="B42" s="7"/>
      <c r="C42" s="7"/>
      <c r="D42" s="7"/>
      <c r="E42" s="228"/>
      <c r="F42" s="19" t="str">
        <f t="shared" si="1"/>
        <v/>
      </c>
      <c r="G42" s="69" t="str">
        <f t="shared" si="2"/>
        <v/>
      </c>
      <c r="H42" s="390" t="b">
        <f t="shared" si="3"/>
        <v>0</v>
      </c>
      <c r="I42" s="391">
        <f t="shared" si="4"/>
        <v>1</v>
      </c>
    </row>
    <row r="43" spans="1:9">
      <c r="A43" s="48">
        <v>32</v>
      </c>
      <c r="B43" s="7"/>
      <c r="C43" s="7"/>
      <c r="D43" s="7"/>
      <c r="E43" s="228"/>
      <c r="F43" s="19" t="str">
        <f t="shared" si="1"/>
        <v/>
      </c>
      <c r="G43" s="69" t="str">
        <f t="shared" si="2"/>
        <v/>
      </c>
      <c r="H43" s="390" t="b">
        <f t="shared" si="3"/>
        <v>0</v>
      </c>
      <c r="I43" s="391">
        <f t="shared" si="4"/>
        <v>1</v>
      </c>
    </row>
    <row r="44" spans="1:9">
      <c r="A44" s="48">
        <v>33</v>
      </c>
      <c r="B44" s="7"/>
      <c r="C44" s="7"/>
      <c r="D44" s="7"/>
      <c r="E44" s="228"/>
      <c r="F44" s="19" t="str">
        <f t="shared" si="1"/>
        <v/>
      </c>
      <c r="G44" s="69" t="str">
        <f t="shared" ref="G44:G75" si="5">IF(OR($B44="",$C44="",$E44="",$E44&gt;an_final),"",IF($E44&gt;=an_initial,1,""))</f>
        <v/>
      </c>
      <c r="H44" s="390" t="b">
        <f t="shared" si="3"/>
        <v>0</v>
      </c>
      <c r="I44" s="391">
        <f t="shared" ref="I44:I75" si="6">LEN(B44)-LEN(SUBSTITUTE(B44,",",""))+1</f>
        <v>1</v>
      </c>
    </row>
    <row r="45" spans="1:9">
      <c r="A45" s="48">
        <v>34</v>
      </c>
      <c r="B45" s="7"/>
      <c r="C45" s="7"/>
      <c r="D45" s="7"/>
      <c r="E45" s="228"/>
      <c r="F45" s="19" t="str">
        <f t="shared" si="1"/>
        <v/>
      </c>
      <c r="G45" s="69" t="str">
        <f t="shared" si="5"/>
        <v/>
      </c>
      <c r="H45" s="390" t="b">
        <f t="shared" si="3"/>
        <v>0</v>
      </c>
      <c r="I45" s="391">
        <f t="shared" si="6"/>
        <v>1</v>
      </c>
    </row>
    <row r="46" spans="1:9">
      <c r="A46" s="48">
        <v>35</v>
      </c>
      <c r="B46" s="7"/>
      <c r="C46" s="7"/>
      <c r="D46" s="7"/>
      <c r="E46" s="228"/>
      <c r="F46" s="19" t="str">
        <f t="shared" si="1"/>
        <v/>
      </c>
      <c r="G46" s="69" t="str">
        <f t="shared" si="5"/>
        <v/>
      </c>
      <c r="H46" s="390" t="b">
        <f t="shared" si="3"/>
        <v>0</v>
      </c>
      <c r="I46" s="391">
        <f t="shared" si="6"/>
        <v>1</v>
      </c>
    </row>
    <row r="47" spans="1:9">
      <c r="A47" s="48">
        <v>36</v>
      </c>
      <c r="B47" s="7"/>
      <c r="C47" s="7"/>
      <c r="D47" s="7"/>
      <c r="E47" s="228"/>
      <c r="F47" s="19" t="str">
        <f t="shared" si="1"/>
        <v/>
      </c>
      <c r="G47" s="69" t="str">
        <f t="shared" si="5"/>
        <v/>
      </c>
      <c r="H47" s="390" t="b">
        <f t="shared" si="3"/>
        <v>0</v>
      </c>
      <c r="I47" s="391">
        <f t="shared" si="6"/>
        <v>1</v>
      </c>
    </row>
    <row r="48" spans="1:9">
      <c r="A48" s="48">
        <v>37</v>
      </c>
      <c r="B48" s="7"/>
      <c r="C48" s="7"/>
      <c r="D48" s="7"/>
      <c r="E48" s="228"/>
      <c r="F48" s="19" t="str">
        <f t="shared" si="1"/>
        <v/>
      </c>
      <c r="G48" s="69" t="str">
        <f t="shared" si="5"/>
        <v/>
      </c>
      <c r="H48" s="390" t="b">
        <f t="shared" si="3"/>
        <v>0</v>
      </c>
      <c r="I48" s="391">
        <f t="shared" si="6"/>
        <v>1</v>
      </c>
    </row>
    <row r="49" spans="1:9">
      <c r="A49" s="48">
        <v>38</v>
      </c>
      <c r="B49" s="7"/>
      <c r="C49" s="7"/>
      <c r="D49" s="7"/>
      <c r="E49" s="228"/>
      <c r="F49" s="19" t="str">
        <f t="shared" si="1"/>
        <v/>
      </c>
      <c r="G49" s="69" t="str">
        <f t="shared" si="5"/>
        <v/>
      </c>
      <c r="H49" s="390" t="b">
        <f t="shared" si="3"/>
        <v>0</v>
      </c>
      <c r="I49" s="391">
        <f t="shared" si="6"/>
        <v>1</v>
      </c>
    </row>
    <row r="50" spans="1:9">
      <c r="A50" s="48">
        <v>39</v>
      </c>
      <c r="B50" s="7"/>
      <c r="C50" s="7"/>
      <c r="D50" s="7"/>
      <c r="E50" s="228"/>
      <c r="F50" s="19" t="str">
        <f t="shared" si="1"/>
        <v/>
      </c>
      <c r="G50" s="69" t="str">
        <f t="shared" si="5"/>
        <v/>
      </c>
      <c r="H50" s="390" t="b">
        <f t="shared" si="3"/>
        <v>0</v>
      </c>
      <c r="I50" s="391">
        <f t="shared" si="6"/>
        <v>1</v>
      </c>
    </row>
    <row r="51" spans="1:9">
      <c r="A51" s="48">
        <v>40</v>
      </c>
      <c r="B51" s="7"/>
      <c r="C51" s="7"/>
      <c r="D51" s="7"/>
      <c r="E51" s="228"/>
      <c r="F51" s="19" t="str">
        <f t="shared" si="1"/>
        <v/>
      </c>
      <c r="G51" s="69" t="str">
        <f t="shared" si="5"/>
        <v/>
      </c>
      <c r="H51" s="390" t="b">
        <f t="shared" si="3"/>
        <v>0</v>
      </c>
      <c r="I51" s="391">
        <f t="shared" si="6"/>
        <v>1</v>
      </c>
    </row>
    <row r="52" spans="1:9">
      <c r="A52" s="48">
        <v>41</v>
      </c>
      <c r="B52" s="7"/>
      <c r="C52" s="7"/>
      <c r="D52" s="7"/>
      <c r="E52" s="228"/>
      <c r="F52" s="19" t="str">
        <f t="shared" si="1"/>
        <v/>
      </c>
      <c r="G52" s="69" t="str">
        <f t="shared" si="5"/>
        <v/>
      </c>
      <c r="H52" s="390" t="b">
        <f t="shared" si="3"/>
        <v>0</v>
      </c>
      <c r="I52" s="391">
        <f t="shared" si="6"/>
        <v>1</v>
      </c>
    </row>
    <row r="53" spans="1:9">
      <c r="A53" s="48">
        <v>42</v>
      </c>
      <c r="B53" s="7"/>
      <c r="C53" s="7"/>
      <c r="D53" s="7"/>
      <c r="E53" s="228"/>
      <c r="F53" s="19" t="str">
        <f t="shared" si="1"/>
        <v/>
      </c>
      <c r="G53" s="69" t="str">
        <f t="shared" si="5"/>
        <v/>
      </c>
      <c r="H53" s="390" t="b">
        <f t="shared" si="3"/>
        <v>0</v>
      </c>
      <c r="I53" s="391">
        <f t="shared" si="6"/>
        <v>1</v>
      </c>
    </row>
    <row r="54" spans="1:9">
      <c r="A54" s="48">
        <v>43</v>
      </c>
      <c r="B54" s="7"/>
      <c r="C54" s="7"/>
      <c r="D54" s="7"/>
      <c r="E54" s="228"/>
      <c r="F54" s="19" t="str">
        <f t="shared" si="1"/>
        <v/>
      </c>
      <c r="G54" s="69" t="str">
        <f t="shared" si="5"/>
        <v/>
      </c>
      <c r="H54" s="390" t="b">
        <f t="shared" si="3"/>
        <v>0</v>
      </c>
      <c r="I54" s="391">
        <f t="shared" si="6"/>
        <v>1</v>
      </c>
    </row>
    <row r="55" spans="1:9">
      <c r="A55" s="48">
        <v>44</v>
      </c>
      <c r="B55" s="7"/>
      <c r="C55" s="7"/>
      <c r="D55" s="7"/>
      <c r="E55" s="228"/>
      <c r="F55" s="19" t="str">
        <f t="shared" si="1"/>
        <v/>
      </c>
      <c r="G55" s="69" t="str">
        <f t="shared" si="5"/>
        <v/>
      </c>
      <c r="H55" s="390" t="b">
        <f t="shared" si="3"/>
        <v>0</v>
      </c>
      <c r="I55" s="391">
        <f t="shared" si="6"/>
        <v>1</v>
      </c>
    </row>
    <row r="56" spans="1:9">
      <c r="A56" s="48">
        <v>45</v>
      </c>
      <c r="B56" s="7"/>
      <c r="C56" s="7"/>
      <c r="D56" s="7"/>
      <c r="E56" s="228"/>
      <c r="F56" s="19" t="str">
        <f t="shared" si="1"/>
        <v/>
      </c>
      <c r="G56" s="69" t="str">
        <f t="shared" si="5"/>
        <v/>
      </c>
      <c r="H56" s="390" t="b">
        <f t="shared" si="3"/>
        <v>0</v>
      </c>
      <c r="I56" s="391">
        <f t="shared" si="6"/>
        <v>1</v>
      </c>
    </row>
    <row r="57" spans="1:9">
      <c r="A57" s="48">
        <v>46</v>
      </c>
      <c r="B57" s="7"/>
      <c r="C57" s="7"/>
      <c r="D57" s="7"/>
      <c r="E57" s="228"/>
      <c r="F57" s="19" t="str">
        <f t="shared" si="1"/>
        <v/>
      </c>
      <c r="G57" s="69" t="str">
        <f t="shared" si="5"/>
        <v/>
      </c>
      <c r="H57" s="390" t="b">
        <f t="shared" si="3"/>
        <v>0</v>
      </c>
      <c r="I57" s="391">
        <f t="shared" si="6"/>
        <v>1</v>
      </c>
    </row>
    <row r="58" spans="1:9">
      <c r="A58" s="48">
        <v>47</v>
      </c>
      <c r="B58" s="7"/>
      <c r="C58" s="7"/>
      <c r="D58" s="7"/>
      <c r="E58" s="228"/>
      <c r="F58" s="19" t="str">
        <f t="shared" si="1"/>
        <v/>
      </c>
      <c r="G58" s="69" t="str">
        <f t="shared" si="5"/>
        <v/>
      </c>
      <c r="H58" s="390" t="b">
        <f t="shared" si="3"/>
        <v>0</v>
      </c>
      <c r="I58" s="391">
        <f t="shared" si="6"/>
        <v>1</v>
      </c>
    </row>
    <row r="59" spans="1:9">
      <c r="A59" s="48">
        <v>48</v>
      </c>
      <c r="B59" s="7"/>
      <c r="C59" s="7"/>
      <c r="D59" s="7"/>
      <c r="E59" s="228"/>
      <c r="F59" s="19" t="str">
        <f t="shared" si="1"/>
        <v/>
      </c>
      <c r="G59" s="69" t="str">
        <f t="shared" si="5"/>
        <v/>
      </c>
      <c r="H59" s="390" t="b">
        <f t="shared" si="3"/>
        <v>0</v>
      </c>
      <c r="I59" s="391">
        <f t="shared" si="6"/>
        <v>1</v>
      </c>
    </row>
    <row r="60" spans="1:9">
      <c r="A60" s="48">
        <v>49</v>
      </c>
      <c r="B60" s="7"/>
      <c r="C60" s="7"/>
      <c r="D60" s="7"/>
      <c r="E60" s="228"/>
      <c r="F60" s="19" t="str">
        <f t="shared" si="1"/>
        <v/>
      </c>
      <c r="G60" s="69" t="str">
        <f t="shared" si="5"/>
        <v/>
      </c>
      <c r="H60" s="390" t="b">
        <f t="shared" si="3"/>
        <v>0</v>
      </c>
      <c r="I60" s="391">
        <f t="shared" si="6"/>
        <v>1</v>
      </c>
    </row>
    <row r="61" spans="1:9">
      <c r="A61" s="48">
        <v>50</v>
      </c>
      <c r="B61" s="7"/>
      <c r="C61" s="7"/>
      <c r="D61" s="7"/>
      <c r="E61" s="228"/>
      <c r="F61" s="19" t="str">
        <f t="shared" si="1"/>
        <v/>
      </c>
      <c r="G61" s="69" t="str">
        <f t="shared" si="5"/>
        <v/>
      </c>
      <c r="H61" s="390" t="b">
        <f t="shared" si="3"/>
        <v>0</v>
      </c>
      <c r="I61" s="391">
        <f t="shared" si="6"/>
        <v>1</v>
      </c>
    </row>
    <row r="62" spans="1:9">
      <c r="A62" s="48">
        <v>51</v>
      </c>
      <c r="B62" s="7"/>
      <c r="C62" s="7"/>
      <c r="D62" s="7"/>
      <c r="E62" s="228"/>
      <c r="F62" s="19" t="str">
        <f t="shared" si="1"/>
        <v/>
      </c>
      <c r="G62" s="69" t="str">
        <f t="shared" si="5"/>
        <v/>
      </c>
      <c r="H62" s="390" t="b">
        <f t="shared" si="3"/>
        <v>0</v>
      </c>
      <c r="I62" s="391">
        <f t="shared" si="6"/>
        <v>1</v>
      </c>
    </row>
    <row r="63" spans="1:9">
      <c r="A63" s="48">
        <v>52</v>
      </c>
      <c r="B63" s="7"/>
      <c r="C63" s="7"/>
      <c r="D63" s="7"/>
      <c r="E63" s="228"/>
      <c r="F63" s="19" t="str">
        <f t="shared" si="1"/>
        <v/>
      </c>
      <c r="G63" s="69" t="str">
        <f t="shared" si="5"/>
        <v/>
      </c>
      <c r="H63" s="390" t="b">
        <f t="shared" si="3"/>
        <v>0</v>
      </c>
      <c r="I63" s="391">
        <f t="shared" si="6"/>
        <v>1</v>
      </c>
    </row>
    <row r="64" spans="1:9">
      <c r="A64" s="48">
        <v>53</v>
      </c>
      <c r="B64" s="7"/>
      <c r="C64" s="7"/>
      <c r="D64" s="7"/>
      <c r="E64" s="228"/>
      <c r="F64" s="19" t="str">
        <f t="shared" si="1"/>
        <v/>
      </c>
      <c r="G64" s="69" t="str">
        <f t="shared" si="5"/>
        <v/>
      </c>
      <c r="H64" s="390" t="b">
        <f t="shared" si="3"/>
        <v>0</v>
      </c>
      <c r="I64" s="391">
        <f t="shared" si="6"/>
        <v>1</v>
      </c>
    </row>
    <row r="65" spans="1:9">
      <c r="A65" s="48">
        <v>54</v>
      </c>
      <c r="B65" s="7"/>
      <c r="C65" s="7"/>
      <c r="D65" s="7"/>
      <c r="E65" s="228"/>
      <c r="F65" s="19" t="str">
        <f t="shared" si="1"/>
        <v/>
      </c>
      <c r="G65" s="69" t="str">
        <f t="shared" si="5"/>
        <v/>
      </c>
      <c r="H65" s="390" t="b">
        <f t="shared" si="3"/>
        <v>0</v>
      </c>
      <c r="I65" s="391">
        <f t="shared" si="6"/>
        <v>1</v>
      </c>
    </row>
    <row r="66" spans="1:9">
      <c r="A66" s="48">
        <v>55</v>
      </c>
      <c r="B66" s="7"/>
      <c r="C66" s="7"/>
      <c r="D66" s="7"/>
      <c r="E66" s="228"/>
      <c r="F66" s="19" t="str">
        <f t="shared" si="1"/>
        <v/>
      </c>
      <c r="G66" s="69" t="str">
        <f t="shared" si="5"/>
        <v/>
      </c>
      <c r="H66" s="390" t="b">
        <f t="shared" si="3"/>
        <v>0</v>
      </c>
      <c r="I66" s="391">
        <f t="shared" si="6"/>
        <v>1</v>
      </c>
    </row>
    <row r="67" spans="1:9">
      <c r="A67" s="48">
        <v>56</v>
      </c>
      <c r="B67" s="7"/>
      <c r="C67" s="7"/>
      <c r="D67" s="7"/>
      <c r="E67" s="228"/>
      <c r="F67" s="19" t="str">
        <f t="shared" si="1"/>
        <v/>
      </c>
      <c r="G67" s="69" t="str">
        <f t="shared" si="5"/>
        <v/>
      </c>
      <c r="H67" s="390" t="b">
        <f t="shared" si="3"/>
        <v>0</v>
      </c>
      <c r="I67" s="391">
        <f t="shared" si="6"/>
        <v>1</v>
      </c>
    </row>
    <row r="68" spans="1:9">
      <c r="A68" s="48">
        <v>57</v>
      </c>
      <c r="B68" s="7"/>
      <c r="C68" s="7"/>
      <c r="D68" s="7"/>
      <c r="E68" s="228"/>
      <c r="F68" s="19" t="str">
        <f t="shared" si="1"/>
        <v/>
      </c>
      <c r="G68" s="69" t="str">
        <f t="shared" si="5"/>
        <v/>
      </c>
      <c r="H68" s="390" t="b">
        <f t="shared" si="3"/>
        <v>0</v>
      </c>
      <c r="I68" s="391">
        <f t="shared" si="6"/>
        <v>1</v>
      </c>
    </row>
    <row r="69" spans="1:9">
      <c r="A69" s="48">
        <v>58</v>
      </c>
      <c r="B69" s="7"/>
      <c r="C69" s="7"/>
      <c r="D69" s="7"/>
      <c r="E69" s="228"/>
      <c r="F69" s="19" t="str">
        <f t="shared" si="1"/>
        <v/>
      </c>
      <c r="G69" s="69" t="str">
        <f t="shared" si="5"/>
        <v/>
      </c>
      <c r="H69" s="390" t="b">
        <f t="shared" si="3"/>
        <v>0</v>
      </c>
      <c r="I69" s="391">
        <f t="shared" si="6"/>
        <v>1</v>
      </c>
    </row>
    <row r="70" spans="1:9">
      <c r="A70" s="48">
        <v>59</v>
      </c>
      <c r="B70" s="7"/>
      <c r="C70" s="7"/>
      <c r="D70" s="7"/>
      <c r="E70" s="228"/>
      <c r="F70" s="19" t="str">
        <f t="shared" si="1"/>
        <v/>
      </c>
      <c r="G70" s="69" t="str">
        <f t="shared" si="5"/>
        <v/>
      </c>
      <c r="H70" s="390" t="b">
        <f t="shared" si="3"/>
        <v>0</v>
      </c>
      <c r="I70" s="391">
        <f t="shared" si="6"/>
        <v>1</v>
      </c>
    </row>
    <row r="71" spans="1:9">
      <c r="A71" s="48">
        <v>60</v>
      </c>
      <c r="B71" s="7"/>
      <c r="C71" s="7"/>
      <c r="D71" s="7"/>
      <c r="E71" s="228"/>
      <c r="F71" s="19" t="str">
        <f t="shared" si="1"/>
        <v/>
      </c>
      <c r="G71" s="69" t="str">
        <f t="shared" si="5"/>
        <v/>
      </c>
      <c r="H71" s="390" t="b">
        <f t="shared" si="3"/>
        <v>0</v>
      </c>
      <c r="I71" s="391">
        <f t="shared" si="6"/>
        <v>1</v>
      </c>
    </row>
    <row r="72" spans="1:9">
      <c r="A72" s="48">
        <v>61</v>
      </c>
      <c r="B72" s="7"/>
      <c r="C72" s="7"/>
      <c r="D72" s="7"/>
      <c r="E72" s="228"/>
      <c r="F72" s="19" t="str">
        <f t="shared" si="1"/>
        <v/>
      </c>
      <c r="G72" s="69" t="str">
        <f t="shared" si="5"/>
        <v/>
      </c>
      <c r="H72" s="390" t="b">
        <f t="shared" si="3"/>
        <v>0</v>
      </c>
      <c r="I72" s="391">
        <f t="shared" si="6"/>
        <v>1</v>
      </c>
    </row>
    <row r="73" spans="1:9">
      <c r="A73" s="48">
        <v>62</v>
      </c>
      <c r="B73" s="7"/>
      <c r="C73" s="7"/>
      <c r="D73" s="7"/>
      <c r="E73" s="228"/>
      <c r="F73" s="19" t="str">
        <f t="shared" si="1"/>
        <v/>
      </c>
      <c r="G73" s="69" t="str">
        <f t="shared" si="5"/>
        <v/>
      </c>
      <c r="H73" s="390" t="b">
        <f t="shared" si="3"/>
        <v>0</v>
      </c>
      <c r="I73" s="391">
        <f t="shared" si="6"/>
        <v>1</v>
      </c>
    </row>
    <row r="74" spans="1:9">
      <c r="A74" s="48">
        <v>63</v>
      </c>
      <c r="B74" s="7"/>
      <c r="C74" s="7"/>
      <c r="D74" s="7"/>
      <c r="E74" s="228"/>
      <c r="F74" s="19" t="str">
        <f t="shared" si="1"/>
        <v/>
      </c>
      <c r="G74" s="69" t="str">
        <f t="shared" si="5"/>
        <v/>
      </c>
      <c r="H74" s="390" t="b">
        <f t="shared" si="3"/>
        <v>0</v>
      </c>
      <c r="I74" s="391">
        <f t="shared" si="6"/>
        <v>1</v>
      </c>
    </row>
    <row r="75" spans="1:9">
      <c r="A75" s="48">
        <v>64</v>
      </c>
      <c r="B75" s="7"/>
      <c r="C75" s="7"/>
      <c r="D75" s="7"/>
      <c r="E75" s="228"/>
      <c r="F75" s="19" t="str">
        <f t="shared" si="1"/>
        <v/>
      </c>
      <c r="G75" s="69" t="str">
        <f t="shared" si="5"/>
        <v/>
      </c>
      <c r="H75" s="390" t="b">
        <f t="shared" si="3"/>
        <v>0</v>
      </c>
      <c r="I75" s="391">
        <f t="shared" si="6"/>
        <v>1</v>
      </c>
    </row>
    <row r="76" spans="1:9">
      <c r="A76" s="48">
        <v>65</v>
      </c>
      <c r="B76" s="7"/>
      <c r="C76" s="7"/>
      <c r="D76" s="7"/>
      <c r="E76" s="228"/>
      <c r="F76" s="19" t="str">
        <f t="shared" ref="F76:F139" si="7">IF(OR($B76="",$C76="",$E76&lt;an_initial,$E76&gt;an_final),"",G76 * (INDEX(i6punctaje, MATCH(C76,i6anvergură,0), MATCH(D76,i6rol,0) )) )</f>
        <v/>
      </c>
      <c r="G76" s="69" t="str">
        <f t="shared" ref="G76:G110" si="8">IF(OR($B76="",$C76="",$E76="",$E76&gt;an_final),"",IF($E76&gt;=an_initial,1,""))</f>
        <v/>
      </c>
      <c r="H76" s="390" t="b">
        <f t="shared" ref="H76:H110" si="9">IF(nume_candidat="",FALSE,ISNUMBER(SEARCH(nume_candidat,$B76)))</f>
        <v>0</v>
      </c>
      <c r="I76" s="391">
        <f t="shared" ref="I76:I110" si="10">LEN(B76)-LEN(SUBSTITUTE(B76,",",""))+1</f>
        <v>1</v>
      </c>
    </row>
    <row r="77" spans="1:9">
      <c r="A77" s="48">
        <v>66</v>
      </c>
      <c r="B77" s="7"/>
      <c r="C77" s="7"/>
      <c r="D77" s="7"/>
      <c r="E77" s="228"/>
      <c r="F77" s="19" t="str">
        <f t="shared" si="7"/>
        <v/>
      </c>
      <c r="G77" s="69" t="str">
        <f t="shared" si="8"/>
        <v/>
      </c>
      <c r="H77" s="390" t="b">
        <f t="shared" si="9"/>
        <v>0</v>
      </c>
      <c r="I77" s="391">
        <f t="shared" si="10"/>
        <v>1</v>
      </c>
    </row>
    <row r="78" spans="1:9">
      <c r="A78" s="48">
        <v>67</v>
      </c>
      <c r="B78" s="7"/>
      <c r="C78" s="7"/>
      <c r="D78" s="7"/>
      <c r="E78" s="228"/>
      <c r="F78" s="19" t="str">
        <f t="shared" si="7"/>
        <v/>
      </c>
      <c r="G78" s="69" t="str">
        <f t="shared" si="8"/>
        <v/>
      </c>
      <c r="H78" s="390" t="b">
        <f t="shared" si="9"/>
        <v>0</v>
      </c>
      <c r="I78" s="391">
        <f t="shared" si="10"/>
        <v>1</v>
      </c>
    </row>
    <row r="79" spans="1:9">
      <c r="A79" s="48">
        <v>68</v>
      </c>
      <c r="B79" s="7"/>
      <c r="C79" s="7"/>
      <c r="D79" s="7"/>
      <c r="E79" s="228"/>
      <c r="F79" s="19" t="str">
        <f t="shared" si="7"/>
        <v/>
      </c>
      <c r="G79" s="69" t="str">
        <f t="shared" si="8"/>
        <v/>
      </c>
      <c r="H79" s="390" t="b">
        <f t="shared" si="9"/>
        <v>0</v>
      </c>
      <c r="I79" s="391">
        <f t="shared" si="10"/>
        <v>1</v>
      </c>
    </row>
    <row r="80" spans="1:9">
      <c r="A80" s="48">
        <v>69</v>
      </c>
      <c r="B80" s="7"/>
      <c r="C80" s="7"/>
      <c r="D80" s="7"/>
      <c r="E80" s="228"/>
      <c r="F80" s="19" t="str">
        <f t="shared" si="7"/>
        <v/>
      </c>
      <c r="G80" s="69" t="str">
        <f t="shared" si="8"/>
        <v/>
      </c>
      <c r="H80" s="390" t="b">
        <f t="shared" si="9"/>
        <v>0</v>
      </c>
      <c r="I80" s="391">
        <f t="shared" si="10"/>
        <v>1</v>
      </c>
    </row>
    <row r="81" spans="1:9">
      <c r="A81" s="48">
        <v>70</v>
      </c>
      <c r="B81" s="7"/>
      <c r="C81" s="7"/>
      <c r="D81" s="7"/>
      <c r="E81" s="228"/>
      <c r="F81" s="19" t="str">
        <f t="shared" si="7"/>
        <v/>
      </c>
      <c r="G81" s="69" t="str">
        <f t="shared" si="8"/>
        <v/>
      </c>
      <c r="H81" s="390" t="b">
        <f t="shared" si="9"/>
        <v>0</v>
      </c>
      <c r="I81" s="391">
        <f t="shared" si="10"/>
        <v>1</v>
      </c>
    </row>
    <row r="82" spans="1:9">
      <c r="A82" s="48">
        <v>71</v>
      </c>
      <c r="B82" s="7"/>
      <c r="C82" s="7"/>
      <c r="D82" s="7"/>
      <c r="E82" s="228"/>
      <c r="F82" s="19" t="str">
        <f t="shared" si="7"/>
        <v/>
      </c>
      <c r="G82" s="69" t="str">
        <f t="shared" si="8"/>
        <v/>
      </c>
      <c r="H82" s="390" t="b">
        <f t="shared" si="9"/>
        <v>0</v>
      </c>
      <c r="I82" s="391">
        <f t="shared" si="10"/>
        <v>1</v>
      </c>
    </row>
    <row r="83" spans="1:9">
      <c r="A83" s="48">
        <v>72</v>
      </c>
      <c r="B83" s="7"/>
      <c r="C83" s="7"/>
      <c r="D83" s="7"/>
      <c r="E83" s="228"/>
      <c r="F83" s="19" t="str">
        <f t="shared" si="7"/>
        <v/>
      </c>
      <c r="G83" s="69" t="str">
        <f t="shared" si="8"/>
        <v/>
      </c>
      <c r="H83" s="390" t="b">
        <f t="shared" si="9"/>
        <v>0</v>
      </c>
      <c r="I83" s="391">
        <f t="shared" si="10"/>
        <v>1</v>
      </c>
    </row>
    <row r="84" spans="1:9">
      <c r="A84" s="48">
        <v>73</v>
      </c>
      <c r="B84" s="7"/>
      <c r="C84" s="7"/>
      <c r="D84" s="7"/>
      <c r="E84" s="228"/>
      <c r="F84" s="19" t="str">
        <f t="shared" si="7"/>
        <v/>
      </c>
      <c r="G84" s="69" t="str">
        <f t="shared" si="8"/>
        <v/>
      </c>
      <c r="H84" s="390" t="b">
        <f t="shared" si="9"/>
        <v>0</v>
      </c>
      <c r="I84" s="391">
        <f t="shared" si="10"/>
        <v>1</v>
      </c>
    </row>
    <row r="85" spans="1:9">
      <c r="A85" s="48">
        <v>74</v>
      </c>
      <c r="B85" s="7"/>
      <c r="C85" s="7"/>
      <c r="D85" s="7"/>
      <c r="E85" s="228"/>
      <c r="F85" s="19" t="str">
        <f t="shared" si="7"/>
        <v/>
      </c>
      <c r="G85" s="69" t="str">
        <f t="shared" si="8"/>
        <v/>
      </c>
      <c r="H85" s="390" t="b">
        <f t="shared" si="9"/>
        <v>0</v>
      </c>
      <c r="I85" s="391">
        <f t="shared" si="10"/>
        <v>1</v>
      </c>
    </row>
    <row r="86" spans="1:9">
      <c r="A86" s="48">
        <v>75</v>
      </c>
      <c r="B86" s="7"/>
      <c r="C86" s="7"/>
      <c r="D86" s="7"/>
      <c r="E86" s="228"/>
      <c r="F86" s="19" t="str">
        <f t="shared" si="7"/>
        <v/>
      </c>
      <c r="G86" s="69" t="str">
        <f t="shared" si="8"/>
        <v/>
      </c>
      <c r="H86" s="390" t="b">
        <f t="shared" si="9"/>
        <v>0</v>
      </c>
      <c r="I86" s="391">
        <f t="shared" si="10"/>
        <v>1</v>
      </c>
    </row>
    <row r="87" spans="1:9">
      <c r="A87" s="48">
        <v>76</v>
      </c>
      <c r="B87" s="7"/>
      <c r="C87" s="7"/>
      <c r="D87" s="7"/>
      <c r="E87" s="228"/>
      <c r="F87" s="19" t="str">
        <f t="shared" si="7"/>
        <v/>
      </c>
      <c r="G87" s="69" t="str">
        <f t="shared" si="8"/>
        <v/>
      </c>
      <c r="H87" s="390" t="b">
        <f t="shared" si="9"/>
        <v>0</v>
      </c>
      <c r="I87" s="391">
        <f t="shared" si="10"/>
        <v>1</v>
      </c>
    </row>
    <row r="88" spans="1:9">
      <c r="A88" s="48">
        <v>77</v>
      </c>
      <c r="B88" s="7"/>
      <c r="C88" s="7"/>
      <c r="D88" s="7"/>
      <c r="E88" s="228"/>
      <c r="F88" s="19" t="str">
        <f t="shared" si="7"/>
        <v/>
      </c>
      <c r="G88" s="69" t="str">
        <f t="shared" si="8"/>
        <v/>
      </c>
      <c r="H88" s="390" t="b">
        <f t="shared" si="9"/>
        <v>0</v>
      </c>
      <c r="I88" s="391">
        <f t="shared" si="10"/>
        <v>1</v>
      </c>
    </row>
    <row r="89" spans="1:9">
      <c r="A89" s="48">
        <v>78</v>
      </c>
      <c r="B89" s="7"/>
      <c r="C89" s="7"/>
      <c r="D89" s="7"/>
      <c r="E89" s="228"/>
      <c r="F89" s="19" t="str">
        <f t="shared" si="7"/>
        <v/>
      </c>
      <c r="G89" s="69" t="str">
        <f t="shared" si="8"/>
        <v/>
      </c>
      <c r="H89" s="390" t="b">
        <f t="shared" si="9"/>
        <v>0</v>
      </c>
      <c r="I89" s="391">
        <f t="shared" si="10"/>
        <v>1</v>
      </c>
    </row>
    <row r="90" spans="1:9">
      <c r="A90" s="48">
        <v>79</v>
      </c>
      <c r="B90" s="7"/>
      <c r="C90" s="7"/>
      <c r="D90" s="7"/>
      <c r="E90" s="228"/>
      <c r="F90" s="19" t="str">
        <f t="shared" si="7"/>
        <v/>
      </c>
      <c r="G90" s="69" t="str">
        <f t="shared" si="8"/>
        <v/>
      </c>
      <c r="H90" s="390" t="b">
        <f t="shared" si="9"/>
        <v>0</v>
      </c>
      <c r="I90" s="391">
        <f t="shared" si="10"/>
        <v>1</v>
      </c>
    </row>
    <row r="91" spans="1:9">
      <c r="A91" s="48">
        <v>80</v>
      </c>
      <c r="B91" s="7"/>
      <c r="C91" s="7"/>
      <c r="D91" s="7"/>
      <c r="E91" s="228"/>
      <c r="F91" s="19" t="str">
        <f t="shared" si="7"/>
        <v/>
      </c>
      <c r="G91" s="69" t="str">
        <f t="shared" si="8"/>
        <v/>
      </c>
      <c r="H91" s="390" t="b">
        <f t="shared" si="9"/>
        <v>0</v>
      </c>
      <c r="I91" s="391">
        <f t="shared" si="10"/>
        <v>1</v>
      </c>
    </row>
    <row r="92" spans="1:9">
      <c r="A92" s="48">
        <v>81</v>
      </c>
      <c r="B92" s="7"/>
      <c r="C92" s="7"/>
      <c r="D92" s="7"/>
      <c r="E92" s="228"/>
      <c r="F92" s="19" t="str">
        <f t="shared" si="7"/>
        <v/>
      </c>
      <c r="G92" s="69" t="str">
        <f t="shared" si="8"/>
        <v/>
      </c>
      <c r="H92" s="390" t="b">
        <f t="shared" si="9"/>
        <v>0</v>
      </c>
      <c r="I92" s="391">
        <f t="shared" si="10"/>
        <v>1</v>
      </c>
    </row>
    <row r="93" spans="1:9">
      <c r="A93" s="48">
        <v>82</v>
      </c>
      <c r="B93" s="7"/>
      <c r="C93" s="7"/>
      <c r="D93" s="7"/>
      <c r="E93" s="228"/>
      <c r="F93" s="19" t="str">
        <f t="shared" si="7"/>
        <v/>
      </c>
      <c r="G93" s="69" t="str">
        <f t="shared" si="8"/>
        <v/>
      </c>
      <c r="H93" s="390" t="b">
        <f t="shared" si="9"/>
        <v>0</v>
      </c>
      <c r="I93" s="391">
        <f t="shared" si="10"/>
        <v>1</v>
      </c>
    </row>
    <row r="94" spans="1:9">
      <c r="A94" s="48">
        <v>83</v>
      </c>
      <c r="B94" s="7"/>
      <c r="C94" s="7"/>
      <c r="D94" s="7"/>
      <c r="E94" s="228"/>
      <c r="F94" s="19" t="str">
        <f t="shared" si="7"/>
        <v/>
      </c>
      <c r="G94" s="69" t="str">
        <f t="shared" si="8"/>
        <v/>
      </c>
      <c r="H94" s="390" t="b">
        <f t="shared" si="9"/>
        <v>0</v>
      </c>
      <c r="I94" s="391">
        <f t="shared" si="10"/>
        <v>1</v>
      </c>
    </row>
    <row r="95" spans="1:9">
      <c r="A95" s="48">
        <v>84</v>
      </c>
      <c r="B95" s="7"/>
      <c r="C95" s="7"/>
      <c r="D95" s="7"/>
      <c r="E95" s="228"/>
      <c r="F95" s="19" t="str">
        <f t="shared" si="7"/>
        <v/>
      </c>
      <c r="G95" s="69" t="str">
        <f t="shared" si="8"/>
        <v/>
      </c>
      <c r="H95" s="390" t="b">
        <f t="shared" si="9"/>
        <v>0</v>
      </c>
      <c r="I95" s="391">
        <f t="shared" si="10"/>
        <v>1</v>
      </c>
    </row>
    <row r="96" spans="1:9">
      <c r="A96" s="48">
        <v>85</v>
      </c>
      <c r="B96" s="7"/>
      <c r="C96" s="7"/>
      <c r="D96" s="7"/>
      <c r="E96" s="228"/>
      <c r="F96" s="19" t="str">
        <f t="shared" si="7"/>
        <v/>
      </c>
      <c r="G96" s="69" t="str">
        <f t="shared" si="8"/>
        <v/>
      </c>
      <c r="H96" s="390" t="b">
        <f t="shared" si="9"/>
        <v>0</v>
      </c>
      <c r="I96" s="391">
        <f t="shared" si="10"/>
        <v>1</v>
      </c>
    </row>
    <row r="97" spans="1:9">
      <c r="A97" s="48">
        <v>86</v>
      </c>
      <c r="B97" s="7"/>
      <c r="C97" s="7"/>
      <c r="D97" s="7"/>
      <c r="E97" s="228"/>
      <c r="F97" s="19" t="str">
        <f t="shared" si="7"/>
        <v/>
      </c>
      <c r="G97" s="69" t="str">
        <f t="shared" si="8"/>
        <v/>
      </c>
      <c r="H97" s="390" t="b">
        <f t="shared" si="9"/>
        <v>0</v>
      </c>
      <c r="I97" s="391">
        <f t="shared" si="10"/>
        <v>1</v>
      </c>
    </row>
    <row r="98" spans="1:9">
      <c r="A98" s="48">
        <v>87</v>
      </c>
      <c r="B98" s="7"/>
      <c r="C98" s="7"/>
      <c r="D98" s="7"/>
      <c r="E98" s="228"/>
      <c r="F98" s="19" t="str">
        <f t="shared" si="7"/>
        <v/>
      </c>
      <c r="G98" s="69" t="str">
        <f t="shared" si="8"/>
        <v/>
      </c>
      <c r="H98" s="390" t="b">
        <f t="shared" si="9"/>
        <v>0</v>
      </c>
      <c r="I98" s="391">
        <f t="shared" si="10"/>
        <v>1</v>
      </c>
    </row>
    <row r="99" spans="1:9">
      <c r="A99" s="48">
        <v>88</v>
      </c>
      <c r="B99" s="7"/>
      <c r="C99" s="7"/>
      <c r="D99" s="7"/>
      <c r="E99" s="228"/>
      <c r="F99" s="19" t="str">
        <f t="shared" si="7"/>
        <v/>
      </c>
      <c r="G99" s="69" t="str">
        <f t="shared" si="8"/>
        <v/>
      </c>
      <c r="H99" s="390" t="b">
        <f t="shared" si="9"/>
        <v>0</v>
      </c>
      <c r="I99" s="391">
        <f t="shared" si="10"/>
        <v>1</v>
      </c>
    </row>
    <row r="100" spans="1:9">
      <c r="A100" s="48">
        <v>89</v>
      </c>
      <c r="B100" s="7"/>
      <c r="C100" s="7"/>
      <c r="D100" s="7"/>
      <c r="E100" s="228"/>
      <c r="F100" s="19" t="str">
        <f t="shared" si="7"/>
        <v/>
      </c>
      <c r="G100" s="69" t="str">
        <f t="shared" si="8"/>
        <v/>
      </c>
      <c r="H100" s="390" t="b">
        <f t="shared" si="9"/>
        <v>0</v>
      </c>
      <c r="I100" s="391">
        <f t="shared" si="10"/>
        <v>1</v>
      </c>
    </row>
    <row r="101" spans="1:9">
      <c r="A101" s="48">
        <v>90</v>
      </c>
      <c r="B101" s="7"/>
      <c r="C101" s="7"/>
      <c r="D101" s="7"/>
      <c r="E101" s="228"/>
      <c r="F101" s="19" t="str">
        <f t="shared" si="7"/>
        <v/>
      </c>
      <c r="G101" s="69" t="str">
        <f t="shared" si="8"/>
        <v/>
      </c>
      <c r="H101" s="390" t="b">
        <f t="shared" si="9"/>
        <v>0</v>
      </c>
      <c r="I101" s="391">
        <f t="shared" si="10"/>
        <v>1</v>
      </c>
    </row>
    <row r="102" spans="1:9">
      <c r="A102" s="48">
        <v>91</v>
      </c>
      <c r="B102" s="7"/>
      <c r="C102" s="7"/>
      <c r="D102" s="7"/>
      <c r="E102" s="228"/>
      <c r="F102" s="19" t="str">
        <f t="shared" si="7"/>
        <v/>
      </c>
      <c r="G102" s="69" t="str">
        <f t="shared" si="8"/>
        <v/>
      </c>
      <c r="H102" s="390" t="b">
        <f t="shared" si="9"/>
        <v>0</v>
      </c>
      <c r="I102" s="391">
        <f t="shared" si="10"/>
        <v>1</v>
      </c>
    </row>
    <row r="103" spans="1:9">
      <c r="A103" s="48">
        <v>92</v>
      </c>
      <c r="B103" s="7"/>
      <c r="C103" s="7"/>
      <c r="D103" s="7"/>
      <c r="E103" s="228"/>
      <c r="F103" s="19" t="str">
        <f t="shared" si="7"/>
        <v/>
      </c>
      <c r="G103" s="69" t="str">
        <f t="shared" si="8"/>
        <v/>
      </c>
      <c r="H103" s="390" t="b">
        <f t="shared" si="9"/>
        <v>0</v>
      </c>
      <c r="I103" s="391">
        <f t="shared" si="10"/>
        <v>1</v>
      </c>
    </row>
    <row r="104" spans="1:9">
      <c r="A104" s="48">
        <v>93</v>
      </c>
      <c r="B104" s="7"/>
      <c r="C104" s="7"/>
      <c r="D104" s="7"/>
      <c r="E104" s="228"/>
      <c r="F104" s="19" t="str">
        <f t="shared" si="7"/>
        <v/>
      </c>
      <c r="G104" s="69" t="str">
        <f t="shared" si="8"/>
        <v/>
      </c>
      <c r="H104" s="390" t="b">
        <f t="shared" si="9"/>
        <v>0</v>
      </c>
      <c r="I104" s="391">
        <f t="shared" si="10"/>
        <v>1</v>
      </c>
    </row>
    <row r="105" spans="1:9">
      <c r="A105" s="48">
        <v>94</v>
      </c>
      <c r="B105" s="7"/>
      <c r="C105" s="7"/>
      <c r="D105" s="7"/>
      <c r="E105" s="228"/>
      <c r="F105" s="19" t="str">
        <f t="shared" si="7"/>
        <v/>
      </c>
      <c r="G105" s="69" t="str">
        <f t="shared" si="8"/>
        <v/>
      </c>
      <c r="H105" s="390" t="b">
        <f t="shared" si="9"/>
        <v>0</v>
      </c>
      <c r="I105" s="391">
        <f t="shared" si="10"/>
        <v>1</v>
      </c>
    </row>
    <row r="106" spans="1:9">
      <c r="A106" s="48">
        <v>95</v>
      </c>
      <c r="B106" s="7"/>
      <c r="C106" s="7"/>
      <c r="D106" s="7"/>
      <c r="E106" s="228"/>
      <c r="F106" s="19" t="str">
        <f t="shared" si="7"/>
        <v/>
      </c>
      <c r="G106" s="69" t="str">
        <f t="shared" si="8"/>
        <v/>
      </c>
      <c r="H106" s="390" t="b">
        <f t="shared" si="9"/>
        <v>0</v>
      </c>
      <c r="I106" s="391">
        <f t="shared" si="10"/>
        <v>1</v>
      </c>
    </row>
    <row r="107" spans="1:9">
      <c r="A107" s="48">
        <v>96</v>
      </c>
      <c r="B107" s="7"/>
      <c r="C107" s="7"/>
      <c r="D107" s="7"/>
      <c r="E107" s="228"/>
      <c r="F107" s="19" t="str">
        <f t="shared" si="7"/>
        <v/>
      </c>
      <c r="G107" s="69" t="str">
        <f t="shared" si="8"/>
        <v/>
      </c>
      <c r="H107" s="390" t="b">
        <f t="shared" si="9"/>
        <v>0</v>
      </c>
      <c r="I107" s="391">
        <f t="shared" si="10"/>
        <v>1</v>
      </c>
    </row>
    <row r="108" spans="1:9">
      <c r="A108" s="48">
        <v>97</v>
      </c>
      <c r="B108" s="7"/>
      <c r="C108" s="7"/>
      <c r="D108" s="7"/>
      <c r="E108" s="228"/>
      <c r="F108" s="19" t="str">
        <f t="shared" si="7"/>
        <v/>
      </c>
      <c r="G108" s="69" t="str">
        <f t="shared" si="8"/>
        <v/>
      </c>
      <c r="H108" s="390" t="b">
        <f t="shared" si="9"/>
        <v>0</v>
      </c>
      <c r="I108" s="391">
        <f t="shared" si="10"/>
        <v>1</v>
      </c>
    </row>
    <row r="109" spans="1:9">
      <c r="A109" s="48">
        <v>98</v>
      </c>
      <c r="B109" s="7"/>
      <c r="C109" s="7"/>
      <c r="D109" s="7"/>
      <c r="E109" s="228"/>
      <c r="F109" s="19" t="str">
        <f t="shared" si="7"/>
        <v/>
      </c>
      <c r="G109" s="69" t="str">
        <f t="shared" si="8"/>
        <v/>
      </c>
      <c r="H109" s="390" t="b">
        <f t="shared" si="9"/>
        <v>0</v>
      </c>
      <c r="I109" s="391">
        <f t="shared" si="10"/>
        <v>1</v>
      </c>
    </row>
    <row r="110" spans="1:9">
      <c r="A110" s="154">
        <v>99</v>
      </c>
      <c r="B110" s="7"/>
      <c r="C110" s="7"/>
      <c r="D110" s="7"/>
      <c r="E110" s="228"/>
      <c r="F110" s="19" t="str">
        <f t="shared" si="7"/>
        <v/>
      </c>
      <c r="G110" s="69" t="str">
        <f t="shared" si="8"/>
        <v/>
      </c>
      <c r="H110" s="390" t="b">
        <f t="shared" si="9"/>
        <v>0</v>
      </c>
      <c r="I110" s="391">
        <f t="shared" si="10"/>
        <v>1</v>
      </c>
    </row>
    <row r="111" spans="1:9">
      <c r="A111" s="154">
        <v>100</v>
      </c>
      <c r="B111" s="155"/>
      <c r="C111" s="155"/>
      <c r="D111" s="155"/>
      <c r="E111" s="157"/>
      <c r="F111" s="19" t="str">
        <f t="shared" si="7"/>
        <v/>
      </c>
    </row>
    <row r="112" spans="1:9">
      <c r="A112" s="154">
        <v>101</v>
      </c>
      <c r="B112" s="155"/>
      <c r="C112" s="155"/>
      <c r="D112" s="155"/>
      <c r="E112" s="157"/>
      <c r="F112" s="19" t="str">
        <f t="shared" si="7"/>
        <v/>
      </c>
    </row>
    <row r="113" spans="1:18">
      <c r="A113" s="154">
        <v>102</v>
      </c>
      <c r="B113" s="155"/>
      <c r="C113" s="155"/>
      <c r="D113" s="155"/>
      <c r="E113" s="157"/>
      <c r="F113" s="19" t="str">
        <f t="shared" si="7"/>
        <v/>
      </c>
    </row>
    <row r="114" spans="1:18">
      <c r="A114" s="154">
        <v>103</v>
      </c>
      <c r="B114" s="155"/>
      <c r="C114" s="155"/>
      <c r="D114" s="155"/>
      <c r="E114" s="157"/>
      <c r="F114" s="19" t="str">
        <f t="shared" si="7"/>
        <v/>
      </c>
    </row>
    <row r="115" spans="1:18" s="81" customFormat="1">
      <c r="A115" s="154">
        <v>104</v>
      </c>
      <c r="B115" s="155"/>
      <c r="C115" s="155"/>
      <c r="D115" s="155"/>
      <c r="E115" s="157"/>
      <c r="F115" s="19" t="str">
        <f t="shared" si="7"/>
        <v/>
      </c>
      <c r="H115" s="82"/>
      <c r="I115" s="75"/>
      <c r="J115" s="75"/>
      <c r="K115" s="75"/>
      <c r="L115" s="75"/>
      <c r="M115" s="75"/>
      <c r="N115" s="75"/>
      <c r="O115" s="75"/>
      <c r="P115" s="75"/>
      <c r="Q115" s="75"/>
      <c r="R115" s="75"/>
    </row>
    <row r="116" spans="1:18" s="81" customFormat="1">
      <c r="A116" s="154">
        <v>105</v>
      </c>
      <c r="B116" s="155"/>
      <c r="C116" s="155"/>
      <c r="D116" s="155"/>
      <c r="E116" s="157"/>
      <c r="F116" s="19" t="str">
        <f t="shared" si="7"/>
        <v/>
      </c>
      <c r="H116" s="82"/>
      <c r="I116" s="75"/>
      <c r="J116" s="75"/>
      <c r="K116" s="75"/>
      <c r="L116" s="75"/>
      <c r="M116" s="75"/>
      <c r="N116" s="75"/>
      <c r="O116" s="75"/>
      <c r="P116" s="75"/>
      <c r="Q116" s="75"/>
      <c r="R116" s="75"/>
    </row>
    <row r="117" spans="1:18" s="81" customFormat="1">
      <c r="A117" s="154">
        <v>106</v>
      </c>
      <c r="B117" s="155"/>
      <c r="C117" s="155"/>
      <c r="D117" s="155"/>
      <c r="E117" s="157"/>
      <c r="F117" s="19" t="str">
        <f t="shared" si="7"/>
        <v/>
      </c>
      <c r="H117" s="82"/>
      <c r="I117" s="75"/>
      <c r="J117" s="75"/>
      <c r="K117" s="75"/>
      <c r="L117" s="75"/>
      <c r="M117" s="75"/>
      <c r="N117" s="75"/>
      <c r="O117" s="75"/>
      <c r="P117" s="75"/>
      <c r="Q117" s="75"/>
      <c r="R117" s="75"/>
    </row>
    <row r="118" spans="1:18" s="81" customFormat="1">
      <c r="A118" s="154">
        <v>107</v>
      </c>
      <c r="B118" s="155"/>
      <c r="C118" s="155"/>
      <c r="D118" s="155"/>
      <c r="E118" s="157"/>
      <c r="F118" s="19" t="str">
        <f t="shared" si="7"/>
        <v/>
      </c>
      <c r="H118" s="82"/>
      <c r="I118" s="75"/>
      <c r="J118" s="75"/>
      <c r="K118" s="75"/>
      <c r="L118" s="75"/>
      <c r="M118" s="75"/>
      <c r="N118" s="75"/>
      <c r="O118" s="75"/>
      <c r="P118" s="75"/>
      <c r="Q118" s="75"/>
      <c r="R118" s="75"/>
    </row>
    <row r="119" spans="1:18" s="81" customFormat="1">
      <c r="A119" s="154">
        <v>108</v>
      </c>
      <c r="B119" s="155"/>
      <c r="C119" s="155"/>
      <c r="D119" s="155"/>
      <c r="E119" s="157"/>
      <c r="F119" s="19" t="str">
        <f t="shared" si="7"/>
        <v/>
      </c>
      <c r="H119" s="82"/>
      <c r="I119" s="75"/>
      <c r="J119" s="75"/>
      <c r="K119" s="75"/>
      <c r="L119" s="75"/>
      <c r="M119" s="75"/>
      <c r="N119" s="75"/>
      <c r="O119" s="75"/>
      <c r="P119" s="75"/>
      <c r="Q119" s="75"/>
      <c r="R119" s="75"/>
    </row>
    <row r="120" spans="1:18" s="81" customFormat="1">
      <c r="A120" s="154">
        <v>109</v>
      </c>
      <c r="B120" s="155"/>
      <c r="C120" s="155"/>
      <c r="D120" s="155"/>
      <c r="E120" s="157"/>
      <c r="F120" s="19" t="str">
        <f t="shared" si="7"/>
        <v/>
      </c>
      <c r="H120" s="82"/>
      <c r="I120" s="75"/>
      <c r="J120" s="75"/>
      <c r="K120" s="75"/>
      <c r="L120" s="75"/>
      <c r="M120" s="75"/>
      <c r="N120" s="75"/>
      <c r="O120" s="75"/>
      <c r="P120" s="75"/>
      <c r="Q120" s="75"/>
      <c r="R120" s="75"/>
    </row>
    <row r="121" spans="1:18" s="81" customFormat="1">
      <c r="A121" s="154">
        <v>110</v>
      </c>
      <c r="B121" s="155"/>
      <c r="C121" s="155"/>
      <c r="D121" s="155"/>
      <c r="E121" s="157"/>
      <c r="F121" s="19" t="str">
        <f t="shared" si="7"/>
        <v/>
      </c>
      <c r="H121" s="82"/>
      <c r="I121" s="75"/>
      <c r="J121" s="75"/>
      <c r="K121" s="75"/>
      <c r="L121" s="75"/>
      <c r="M121" s="75"/>
      <c r="N121" s="75"/>
      <c r="O121" s="75"/>
      <c r="P121" s="75"/>
      <c r="Q121" s="75"/>
      <c r="R121" s="75"/>
    </row>
    <row r="122" spans="1:18" s="81" customFormat="1">
      <c r="A122" s="154">
        <v>111</v>
      </c>
      <c r="B122" s="155"/>
      <c r="C122" s="155"/>
      <c r="D122" s="155"/>
      <c r="E122" s="157"/>
      <c r="F122" s="19" t="str">
        <f t="shared" si="7"/>
        <v/>
      </c>
      <c r="H122" s="82"/>
      <c r="I122" s="75"/>
      <c r="J122" s="75"/>
      <c r="K122" s="75"/>
      <c r="L122" s="75"/>
      <c r="M122" s="75"/>
      <c r="N122" s="75"/>
      <c r="O122" s="75"/>
      <c r="P122" s="75"/>
      <c r="Q122" s="75"/>
      <c r="R122" s="75"/>
    </row>
    <row r="123" spans="1:18" s="81" customFormat="1">
      <c r="A123" s="154">
        <v>112</v>
      </c>
      <c r="B123" s="155"/>
      <c r="C123" s="155"/>
      <c r="D123" s="155"/>
      <c r="E123" s="157"/>
      <c r="F123" s="19" t="str">
        <f t="shared" si="7"/>
        <v/>
      </c>
      <c r="H123" s="82"/>
      <c r="I123" s="75"/>
      <c r="J123" s="75"/>
      <c r="K123" s="75"/>
      <c r="L123" s="75"/>
      <c r="M123" s="75"/>
      <c r="N123" s="75"/>
      <c r="O123" s="75"/>
      <c r="P123" s="75"/>
      <c r="Q123" s="75"/>
      <c r="R123" s="75"/>
    </row>
    <row r="124" spans="1:18" s="81" customFormat="1">
      <c r="A124" s="154">
        <v>113</v>
      </c>
      <c r="B124" s="155"/>
      <c r="C124" s="155"/>
      <c r="D124" s="155"/>
      <c r="E124" s="157"/>
      <c r="F124" s="19" t="str">
        <f t="shared" si="7"/>
        <v/>
      </c>
      <c r="H124" s="82"/>
      <c r="I124" s="75"/>
      <c r="J124" s="75"/>
      <c r="K124" s="75"/>
      <c r="L124" s="75"/>
      <c r="M124" s="75"/>
      <c r="N124" s="75"/>
      <c r="O124" s="75"/>
      <c r="P124" s="75"/>
      <c r="Q124" s="75"/>
      <c r="R124" s="75"/>
    </row>
    <row r="125" spans="1:18" s="81" customFormat="1">
      <c r="A125" s="154">
        <v>114</v>
      </c>
      <c r="B125" s="155"/>
      <c r="C125" s="155"/>
      <c r="D125" s="155"/>
      <c r="E125" s="157"/>
      <c r="F125" s="19" t="str">
        <f t="shared" si="7"/>
        <v/>
      </c>
      <c r="H125" s="82"/>
      <c r="I125" s="75"/>
      <c r="J125" s="75"/>
      <c r="K125" s="75"/>
      <c r="L125" s="75"/>
      <c r="M125" s="75"/>
      <c r="N125" s="75"/>
      <c r="O125" s="75"/>
      <c r="P125" s="75"/>
      <c r="Q125" s="75"/>
      <c r="R125" s="75"/>
    </row>
    <row r="126" spans="1:18" s="81" customFormat="1">
      <c r="A126" s="154">
        <v>115</v>
      </c>
      <c r="B126" s="155"/>
      <c r="C126" s="155"/>
      <c r="D126" s="155"/>
      <c r="E126" s="157"/>
      <c r="F126" s="19" t="str">
        <f t="shared" si="7"/>
        <v/>
      </c>
      <c r="H126" s="82"/>
      <c r="I126" s="75"/>
      <c r="J126" s="75"/>
      <c r="K126" s="75"/>
      <c r="L126" s="75"/>
      <c r="M126" s="75"/>
      <c r="N126" s="75"/>
      <c r="O126" s="75"/>
      <c r="P126" s="75"/>
      <c r="Q126" s="75"/>
      <c r="R126" s="75"/>
    </row>
    <row r="127" spans="1:18" s="81" customFormat="1">
      <c r="A127" s="154">
        <v>116</v>
      </c>
      <c r="B127" s="155"/>
      <c r="C127" s="155"/>
      <c r="D127" s="155"/>
      <c r="E127" s="157"/>
      <c r="F127" s="19" t="str">
        <f t="shared" si="7"/>
        <v/>
      </c>
      <c r="H127" s="82"/>
      <c r="I127" s="75"/>
      <c r="J127" s="75"/>
      <c r="K127" s="75"/>
      <c r="L127" s="75"/>
      <c r="M127" s="75"/>
      <c r="N127" s="75"/>
      <c r="O127" s="75"/>
      <c r="P127" s="75"/>
      <c r="Q127" s="75"/>
      <c r="R127" s="75"/>
    </row>
    <row r="128" spans="1:18" s="81" customFormat="1">
      <c r="A128" s="154">
        <v>117</v>
      </c>
      <c r="B128" s="155"/>
      <c r="C128" s="155"/>
      <c r="D128" s="155"/>
      <c r="E128" s="157"/>
      <c r="F128" s="19" t="str">
        <f t="shared" si="7"/>
        <v/>
      </c>
      <c r="H128" s="82"/>
      <c r="I128" s="75"/>
      <c r="J128" s="75"/>
      <c r="K128" s="75"/>
      <c r="L128" s="75"/>
      <c r="M128" s="75"/>
      <c r="N128" s="75"/>
      <c r="O128" s="75"/>
      <c r="P128" s="75"/>
      <c r="Q128" s="75"/>
      <c r="R128" s="75"/>
    </row>
    <row r="129" spans="1:18" s="81" customFormat="1">
      <c r="A129" s="154">
        <v>118</v>
      </c>
      <c r="B129" s="155"/>
      <c r="C129" s="155"/>
      <c r="D129" s="155"/>
      <c r="E129" s="157"/>
      <c r="F129" s="19" t="str">
        <f t="shared" si="7"/>
        <v/>
      </c>
      <c r="H129" s="82"/>
      <c r="I129" s="75"/>
      <c r="J129" s="75"/>
      <c r="K129" s="75"/>
      <c r="L129" s="75"/>
      <c r="M129" s="75"/>
      <c r="N129" s="75"/>
      <c r="O129" s="75"/>
      <c r="P129" s="75"/>
      <c r="Q129" s="75"/>
      <c r="R129" s="75"/>
    </row>
    <row r="130" spans="1:18" s="81" customFormat="1">
      <c r="A130" s="154">
        <v>119</v>
      </c>
      <c r="B130" s="155"/>
      <c r="C130" s="155"/>
      <c r="D130" s="155"/>
      <c r="E130" s="157"/>
      <c r="F130" s="19" t="str">
        <f t="shared" si="7"/>
        <v/>
      </c>
      <c r="H130" s="82"/>
      <c r="I130" s="75"/>
      <c r="J130" s="75"/>
      <c r="K130" s="75"/>
      <c r="L130" s="75"/>
      <c r="M130" s="75"/>
      <c r="N130" s="75"/>
      <c r="O130" s="75"/>
      <c r="P130" s="75"/>
      <c r="Q130" s="75"/>
      <c r="R130" s="75"/>
    </row>
    <row r="131" spans="1:18" s="81" customFormat="1">
      <c r="A131" s="154">
        <v>120</v>
      </c>
      <c r="B131" s="155"/>
      <c r="C131" s="155"/>
      <c r="D131" s="155"/>
      <c r="E131" s="157"/>
      <c r="F131" s="19" t="str">
        <f t="shared" si="7"/>
        <v/>
      </c>
      <c r="H131" s="82"/>
      <c r="I131" s="75"/>
      <c r="J131" s="75"/>
      <c r="K131" s="75"/>
      <c r="L131" s="75"/>
      <c r="M131" s="75"/>
      <c r="N131" s="75"/>
      <c r="O131" s="75"/>
      <c r="P131" s="75"/>
      <c r="Q131" s="75"/>
      <c r="R131" s="75"/>
    </row>
    <row r="132" spans="1:18" s="81" customFormat="1">
      <c r="A132" s="154">
        <v>121</v>
      </c>
      <c r="B132" s="155"/>
      <c r="C132" s="155"/>
      <c r="D132" s="155"/>
      <c r="E132" s="157"/>
      <c r="F132" s="19" t="str">
        <f t="shared" si="7"/>
        <v/>
      </c>
      <c r="H132" s="82"/>
      <c r="I132" s="75"/>
      <c r="J132" s="75"/>
      <c r="K132" s="75"/>
      <c r="L132" s="75"/>
      <c r="M132" s="75"/>
      <c r="N132" s="75"/>
      <c r="O132" s="75"/>
      <c r="P132" s="75"/>
      <c r="Q132" s="75"/>
      <c r="R132" s="75"/>
    </row>
    <row r="133" spans="1:18" s="81" customFormat="1">
      <c r="A133" s="154">
        <v>122</v>
      </c>
      <c r="B133" s="155"/>
      <c r="C133" s="155"/>
      <c r="D133" s="155"/>
      <c r="E133" s="157"/>
      <c r="F133" s="19" t="str">
        <f t="shared" si="7"/>
        <v/>
      </c>
      <c r="H133" s="82"/>
      <c r="I133" s="75"/>
      <c r="J133" s="75"/>
      <c r="K133" s="75"/>
      <c r="L133" s="75"/>
      <c r="M133" s="75"/>
      <c r="N133" s="75"/>
      <c r="O133" s="75"/>
      <c r="P133" s="75"/>
      <c r="Q133" s="75"/>
      <c r="R133" s="75"/>
    </row>
    <row r="134" spans="1:18" s="81" customFormat="1">
      <c r="A134" s="154">
        <v>123</v>
      </c>
      <c r="B134" s="155"/>
      <c r="C134" s="155"/>
      <c r="D134" s="155"/>
      <c r="E134" s="157"/>
      <c r="F134" s="19" t="str">
        <f t="shared" si="7"/>
        <v/>
      </c>
      <c r="H134" s="82"/>
      <c r="I134" s="75"/>
      <c r="J134" s="75"/>
      <c r="K134" s="75"/>
      <c r="L134" s="75"/>
      <c r="M134" s="75"/>
      <c r="N134" s="75"/>
      <c r="O134" s="75"/>
      <c r="P134" s="75"/>
      <c r="Q134" s="75"/>
      <c r="R134" s="75"/>
    </row>
    <row r="135" spans="1:18" s="81" customFormat="1">
      <c r="A135" s="154">
        <v>124</v>
      </c>
      <c r="B135" s="155"/>
      <c r="C135" s="155"/>
      <c r="D135" s="155"/>
      <c r="E135" s="157"/>
      <c r="F135" s="19" t="str">
        <f t="shared" si="7"/>
        <v/>
      </c>
      <c r="H135" s="82"/>
      <c r="I135" s="75"/>
      <c r="J135" s="75"/>
      <c r="K135" s="75"/>
      <c r="L135" s="75"/>
      <c r="M135" s="75"/>
      <c r="N135" s="75"/>
      <c r="O135" s="75"/>
      <c r="P135" s="75"/>
      <c r="Q135" s="75"/>
      <c r="R135" s="75"/>
    </row>
    <row r="136" spans="1:18" s="81" customFormat="1">
      <c r="A136" s="154">
        <v>125</v>
      </c>
      <c r="B136" s="155"/>
      <c r="C136" s="155"/>
      <c r="D136" s="155"/>
      <c r="E136" s="157"/>
      <c r="F136" s="19" t="str">
        <f t="shared" si="7"/>
        <v/>
      </c>
      <c r="H136" s="82"/>
      <c r="I136" s="75"/>
      <c r="J136" s="75"/>
      <c r="K136" s="75"/>
      <c r="L136" s="75"/>
      <c r="M136" s="75"/>
      <c r="N136" s="75"/>
      <c r="O136" s="75"/>
      <c r="P136" s="75"/>
      <c r="Q136" s="75"/>
      <c r="R136" s="75"/>
    </row>
    <row r="137" spans="1:18" s="81" customFormat="1">
      <c r="A137" s="154">
        <v>126</v>
      </c>
      <c r="B137" s="155"/>
      <c r="C137" s="155"/>
      <c r="D137" s="155"/>
      <c r="E137" s="157"/>
      <c r="F137" s="19" t="str">
        <f t="shared" si="7"/>
        <v/>
      </c>
      <c r="H137" s="82"/>
      <c r="I137" s="75"/>
      <c r="J137" s="75"/>
      <c r="K137" s="75"/>
      <c r="L137" s="75"/>
      <c r="M137" s="75"/>
      <c r="N137" s="75"/>
      <c r="O137" s="75"/>
      <c r="P137" s="75"/>
      <c r="Q137" s="75"/>
      <c r="R137" s="75"/>
    </row>
    <row r="138" spans="1:18" s="81" customFormat="1">
      <c r="A138" s="154">
        <v>127</v>
      </c>
      <c r="B138" s="155"/>
      <c r="C138" s="155"/>
      <c r="D138" s="155"/>
      <c r="E138" s="157"/>
      <c r="F138" s="19" t="str">
        <f t="shared" si="7"/>
        <v/>
      </c>
      <c r="H138" s="82"/>
      <c r="I138" s="75"/>
      <c r="J138" s="75"/>
      <c r="K138" s="75"/>
      <c r="L138" s="75"/>
      <c r="M138" s="75"/>
      <c r="N138" s="75"/>
      <c r="O138" s="75"/>
      <c r="P138" s="75"/>
      <c r="Q138" s="75"/>
      <c r="R138" s="75"/>
    </row>
    <row r="139" spans="1:18" s="81" customFormat="1">
      <c r="A139" s="154">
        <v>128</v>
      </c>
      <c r="B139" s="155"/>
      <c r="C139" s="155"/>
      <c r="D139" s="155"/>
      <c r="E139" s="157"/>
      <c r="F139" s="19" t="str">
        <f t="shared" si="7"/>
        <v/>
      </c>
      <c r="H139" s="82"/>
      <c r="I139" s="75"/>
      <c r="J139" s="75"/>
      <c r="K139" s="75"/>
      <c r="L139" s="75"/>
      <c r="M139" s="75"/>
      <c r="N139" s="75"/>
      <c r="O139" s="75"/>
      <c r="P139" s="75"/>
      <c r="Q139" s="75"/>
      <c r="R139" s="75"/>
    </row>
    <row r="140" spans="1:18" s="81" customFormat="1">
      <c r="A140" s="154">
        <v>129</v>
      </c>
      <c r="B140" s="155"/>
      <c r="C140" s="155"/>
      <c r="D140" s="155"/>
      <c r="E140" s="157"/>
      <c r="F140" s="19" t="str">
        <f t="shared" ref="F140:F203" si="11">IF(OR($B140="",$C140="",$E140&lt;an_initial,$E140&gt;an_final),"",G140 * (INDEX(i6punctaje, MATCH(C140,i6anvergură,0), MATCH(D140,i6rol,0) )) )</f>
        <v/>
      </c>
      <c r="H140" s="82"/>
      <c r="I140" s="75"/>
      <c r="J140" s="75"/>
      <c r="K140" s="75"/>
      <c r="L140" s="75"/>
      <c r="M140" s="75"/>
      <c r="N140" s="75"/>
      <c r="O140" s="75"/>
      <c r="P140" s="75"/>
      <c r="Q140" s="75"/>
      <c r="R140" s="75"/>
    </row>
    <row r="141" spans="1:18" s="81" customFormat="1">
      <c r="A141" s="154">
        <v>130</v>
      </c>
      <c r="B141" s="155"/>
      <c r="C141" s="155"/>
      <c r="D141" s="155"/>
      <c r="E141" s="157"/>
      <c r="F141" s="19" t="str">
        <f t="shared" si="11"/>
        <v/>
      </c>
      <c r="H141" s="82"/>
      <c r="I141" s="75"/>
      <c r="J141" s="75"/>
      <c r="K141" s="75"/>
      <c r="L141" s="75"/>
      <c r="M141" s="75"/>
      <c r="N141" s="75"/>
      <c r="O141" s="75"/>
      <c r="P141" s="75"/>
      <c r="Q141" s="75"/>
      <c r="R141" s="75"/>
    </row>
    <row r="142" spans="1:18" s="81" customFormat="1">
      <c r="A142" s="154">
        <v>131</v>
      </c>
      <c r="B142" s="155"/>
      <c r="C142" s="155"/>
      <c r="D142" s="155"/>
      <c r="E142" s="157"/>
      <c r="F142" s="19" t="str">
        <f t="shared" si="11"/>
        <v/>
      </c>
      <c r="H142" s="82"/>
      <c r="I142" s="75"/>
      <c r="J142" s="75"/>
      <c r="K142" s="75"/>
      <c r="L142" s="75"/>
      <c r="M142" s="75"/>
      <c r="N142" s="75"/>
      <c r="O142" s="75"/>
      <c r="P142" s="75"/>
      <c r="Q142" s="75"/>
      <c r="R142" s="75"/>
    </row>
    <row r="143" spans="1:18" s="81" customFormat="1">
      <c r="A143" s="154">
        <v>132</v>
      </c>
      <c r="B143" s="155"/>
      <c r="C143" s="155"/>
      <c r="D143" s="155"/>
      <c r="E143" s="157"/>
      <c r="F143" s="19" t="str">
        <f t="shared" si="11"/>
        <v/>
      </c>
      <c r="H143" s="82"/>
      <c r="I143" s="75"/>
      <c r="J143" s="75"/>
      <c r="K143" s="75"/>
      <c r="L143" s="75"/>
      <c r="M143" s="75"/>
      <c r="N143" s="75"/>
      <c r="O143" s="75"/>
      <c r="P143" s="75"/>
      <c r="Q143" s="75"/>
      <c r="R143" s="75"/>
    </row>
    <row r="144" spans="1:18" s="81" customFormat="1">
      <c r="A144" s="154">
        <v>133</v>
      </c>
      <c r="B144" s="155"/>
      <c r="C144" s="155"/>
      <c r="D144" s="155"/>
      <c r="E144" s="157"/>
      <c r="F144" s="19" t="str">
        <f t="shared" si="11"/>
        <v/>
      </c>
      <c r="H144" s="82"/>
      <c r="I144" s="75"/>
      <c r="J144" s="75"/>
      <c r="K144" s="75"/>
      <c r="L144" s="75"/>
      <c r="M144" s="75"/>
      <c r="N144" s="75"/>
      <c r="O144" s="75"/>
      <c r="P144" s="75"/>
      <c r="Q144" s="75"/>
      <c r="R144" s="75"/>
    </row>
    <row r="145" spans="1:18" s="81" customFormat="1">
      <c r="A145" s="154">
        <v>134</v>
      </c>
      <c r="B145" s="155"/>
      <c r="C145" s="155"/>
      <c r="D145" s="155"/>
      <c r="E145" s="157"/>
      <c r="F145" s="19" t="str">
        <f t="shared" si="11"/>
        <v/>
      </c>
      <c r="H145" s="82"/>
      <c r="I145" s="75"/>
      <c r="J145" s="75"/>
      <c r="K145" s="75"/>
      <c r="L145" s="75"/>
      <c r="M145" s="75"/>
      <c r="N145" s="75"/>
      <c r="O145" s="75"/>
      <c r="P145" s="75"/>
      <c r="Q145" s="75"/>
      <c r="R145" s="75"/>
    </row>
    <row r="146" spans="1:18" s="81" customFormat="1">
      <c r="A146" s="154">
        <v>135</v>
      </c>
      <c r="B146" s="155"/>
      <c r="C146" s="155"/>
      <c r="D146" s="155"/>
      <c r="E146" s="157"/>
      <c r="F146" s="19" t="str">
        <f t="shared" si="11"/>
        <v/>
      </c>
      <c r="H146" s="82"/>
      <c r="I146" s="75"/>
      <c r="J146" s="75"/>
      <c r="K146" s="75"/>
      <c r="L146" s="75"/>
      <c r="M146" s="75"/>
      <c r="N146" s="75"/>
      <c r="O146" s="75"/>
      <c r="P146" s="75"/>
      <c r="Q146" s="75"/>
      <c r="R146" s="75"/>
    </row>
    <row r="147" spans="1:18" s="81" customFormat="1">
      <c r="A147" s="154">
        <v>136</v>
      </c>
      <c r="B147" s="155"/>
      <c r="C147" s="155"/>
      <c r="D147" s="155"/>
      <c r="E147" s="157"/>
      <c r="F147" s="19" t="str">
        <f t="shared" si="11"/>
        <v/>
      </c>
      <c r="H147" s="82"/>
      <c r="I147" s="75"/>
      <c r="J147" s="75"/>
      <c r="K147" s="75"/>
      <c r="L147" s="75"/>
      <c r="M147" s="75"/>
      <c r="N147" s="75"/>
      <c r="O147" s="75"/>
      <c r="P147" s="75"/>
      <c r="Q147" s="75"/>
      <c r="R147" s="75"/>
    </row>
    <row r="148" spans="1:18" s="81" customFormat="1">
      <c r="A148" s="154">
        <v>137</v>
      </c>
      <c r="B148" s="155"/>
      <c r="C148" s="155"/>
      <c r="D148" s="155"/>
      <c r="E148" s="157"/>
      <c r="F148" s="19" t="str">
        <f t="shared" si="11"/>
        <v/>
      </c>
      <c r="H148" s="82"/>
      <c r="I148" s="75"/>
      <c r="J148" s="75"/>
      <c r="K148" s="75"/>
      <c r="L148" s="75"/>
      <c r="M148" s="75"/>
      <c r="N148" s="75"/>
      <c r="O148" s="75"/>
      <c r="P148" s="75"/>
      <c r="Q148" s="75"/>
      <c r="R148" s="75"/>
    </row>
    <row r="149" spans="1:18" s="81" customFormat="1">
      <c r="A149" s="154">
        <v>138</v>
      </c>
      <c r="B149" s="155"/>
      <c r="C149" s="155"/>
      <c r="D149" s="155"/>
      <c r="E149" s="157"/>
      <c r="F149" s="19" t="str">
        <f t="shared" si="11"/>
        <v/>
      </c>
      <c r="H149" s="82"/>
      <c r="I149" s="75"/>
      <c r="J149" s="75"/>
      <c r="K149" s="75"/>
      <c r="L149" s="75"/>
      <c r="M149" s="75"/>
      <c r="N149" s="75"/>
      <c r="O149" s="75"/>
      <c r="P149" s="75"/>
      <c r="Q149" s="75"/>
      <c r="R149" s="75"/>
    </row>
    <row r="150" spans="1:18" s="81" customFormat="1">
      <c r="A150" s="154">
        <v>139</v>
      </c>
      <c r="B150" s="155"/>
      <c r="C150" s="155"/>
      <c r="D150" s="155"/>
      <c r="E150" s="157"/>
      <c r="F150" s="19" t="str">
        <f t="shared" si="11"/>
        <v/>
      </c>
      <c r="H150" s="82"/>
      <c r="I150" s="75"/>
      <c r="J150" s="75"/>
      <c r="K150" s="75"/>
      <c r="L150" s="75"/>
      <c r="M150" s="75"/>
      <c r="N150" s="75"/>
      <c r="O150" s="75"/>
      <c r="P150" s="75"/>
      <c r="Q150" s="75"/>
      <c r="R150" s="75"/>
    </row>
    <row r="151" spans="1:18" s="81" customFormat="1">
      <c r="A151" s="154">
        <v>140</v>
      </c>
      <c r="B151" s="155"/>
      <c r="C151" s="155"/>
      <c r="D151" s="155"/>
      <c r="E151" s="157"/>
      <c r="F151" s="19" t="str">
        <f t="shared" si="11"/>
        <v/>
      </c>
      <c r="H151" s="82"/>
      <c r="I151" s="75"/>
      <c r="J151" s="75"/>
      <c r="K151" s="75"/>
      <c r="L151" s="75"/>
      <c r="M151" s="75"/>
      <c r="N151" s="75"/>
      <c r="O151" s="75"/>
      <c r="P151" s="75"/>
      <c r="Q151" s="75"/>
      <c r="R151" s="75"/>
    </row>
    <row r="152" spans="1:18" s="81" customFormat="1">
      <c r="A152" s="154">
        <v>141</v>
      </c>
      <c r="B152" s="155"/>
      <c r="C152" s="155"/>
      <c r="D152" s="155"/>
      <c r="E152" s="157"/>
      <c r="F152" s="19" t="str">
        <f t="shared" si="11"/>
        <v/>
      </c>
      <c r="H152" s="82"/>
      <c r="I152" s="75"/>
      <c r="J152" s="75"/>
      <c r="K152" s="75"/>
      <c r="L152" s="75"/>
      <c r="M152" s="75"/>
      <c r="N152" s="75"/>
      <c r="O152" s="75"/>
      <c r="P152" s="75"/>
      <c r="Q152" s="75"/>
      <c r="R152" s="75"/>
    </row>
    <row r="153" spans="1:18" s="81" customFormat="1">
      <c r="A153" s="154">
        <v>142</v>
      </c>
      <c r="B153" s="155"/>
      <c r="C153" s="155"/>
      <c r="D153" s="155"/>
      <c r="E153" s="157"/>
      <c r="F153" s="19" t="str">
        <f t="shared" si="11"/>
        <v/>
      </c>
      <c r="H153" s="82"/>
      <c r="I153" s="75"/>
      <c r="J153" s="75"/>
      <c r="K153" s="75"/>
      <c r="L153" s="75"/>
      <c r="M153" s="75"/>
      <c r="N153" s="75"/>
      <c r="O153" s="75"/>
      <c r="P153" s="75"/>
      <c r="Q153" s="75"/>
      <c r="R153" s="75"/>
    </row>
    <row r="154" spans="1:18" s="81" customFormat="1">
      <c r="A154" s="154">
        <v>143</v>
      </c>
      <c r="B154" s="155"/>
      <c r="C154" s="155"/>
      <c r="D154" s="155"/>
      <c r="E154" s="157"/>
      <c r="F154" s="19" t="str">
        <f t="shared" si="11"/>
        <v/>
      </c>
      <c r="H154" s="82"/>
      <c r="I154" s="75"/>
      <c r="J154" s="75"/>
      <c r="K154" s="75"/>
      <c r="L154" s="75"/>
      <c r="M154" s="75"/>
      <c r="N154" s="75"/>
      <c r="O154" s="75"/>
      <c r="P154" s="75"/>
      <c r="Q154" s="75"/>
      <c r="R154" s="75"/>
    </row>
    <row r="155" spans="1:18" s="81" customFormat="1">
      <c r="A155" s="154">
        <v>144</v>
      </c>
      <c r="B155" s="155"/>
      <c r="C155" s="155"/>
      <c r="D155" s="155"/>
      <c r="E155" s="157"/>
      <c r="F155" s="19" t="str">
        <f t="shared" si="11"/>
        <v/>
      </c>
      <c r="H155" s="82"/>
      <c r="I155" s="75"/>
      <c r="J155" s="75"/>
      <c r="K155" s="75"/>
      <c r="L155" s="75"/>
      <c r="M155" s="75"/>
      <c r="N155" s="75"/>
      <c r="O155" s="75"/>
      <c r="P155" s="75"/>
      <c r="Q155" s="75"/>
      <c r="R155" s="75"/>
    </row>
    <row r="156" spans="1:18" s="81" customFormat="1">
      <c r="A156" s="154">
        <v>145</v>
      </c>
      <c r="B156" s="155"/>
      <c r="C156" s="155"/>
      <c r="D156" s="155"/>
      <c r="E156" s="157"/>
      <c r="F156" s="19" t="str">
        <f t="shared" si="11"/>
        <v/>
      </c>
      <c r="H156" s="82"/>
      <c r="I156" s="75"/>
      <c r="J156" s="75"/>
      <c r="K156" s="75"/>
      <c r="L156" s="75"/>
      <c r="M156" s="75"/>
      <c r="N156" s="75"/>
      <c r="O156" s="75"/>
      <c r="P156" s="75"/>
      <c r="Q156" s="75"/>
      <c r="R156" s="75"/>
    </row>
    <row r="157" spans="1:18" s="81" customFormat="1">
      <c r="A157" s="154">
        <v>146</v>
      </c>
      <c r="B157" s="155"/>
      <c r="C157" s="155"/>
      <c r="D157" s="155"/>
      <c r="E157" s="157"/>
      <c r="F157" s="19" t="str">
        <f t="shared" si="11"/>
        <v/>
      </c>
      <c r="H157" s="82"/>
      <c r="I157" s="75"/>
      <c r="J157" s="75"/>
      <c r="K157" s="75"/>
      <c r="L157" s="75"/>
      <c r="M157" s="75"/>
      <c r="N157" s="75"/>
      <c r="O157" s="75"/>
      <c r="P157" s="75"/>
      <c r="Q157" s="75"/>
      <c r="R157" s="75"/>
    </row>
    <row r="158" spans="1:18" s="81" customFormat="1">
      <c r="A158" s="154">
        <v>147</v>
      </c>
      <c r="B158" s="155"/>
      <c r="C158" s="155"/>
      <c r="D158" s="155"/>
      <c r="E158" s="157"/>
      <c r="F158" s="19" t="str">
        <f t="shared" si="11"/>
        <v/>
      </c>
      <c r="H158" s="82"/>
      <c r="I158" s="75"/>
      <c r="J158" s="75"/>
      <c r="K158" s="75"/>
      <c r="L158" s="75"/>
      <c r="M158" s="75"/>
      <c r="N158" s="75"/>
      <c r="O158" s="75"/>
      <c r="P158" s="75"/>
      <c r="Q158" s="75"/>
      <c r="R158" s="75"/>
    </row>
    <row r="159" spans="1:18" s="81" customFormat="1">
      <c r="A159" s="154">
        <v>148</v>
      </c>
      <c r="B159" s="155"/>
      <c r="C159" s="155"/>
      <c r="D159" s="155"/>
      <c r="E159" s="157"/>
      <c r="F159" s="19" t="str">
        <f t="shared" si="11"/>
        <v/>
      </c>
      <c r="H159" s="82"/>
      <c r="I159" s="75"/>
      <c r="J159" s="75"/>
      <c r="K159" s="75"/>
      <c r="L159" s="75"/>
      <c r="M159" s="75"/>
      <c r="N159" s="75"/>
      <c r="O159" s="75"/>
      <c r="P159" s="75"/>
      <c r="Q159" s="75"/>
      <c r="R159" s="75"/>
    </row>
    <row r="160" spans="1:18" s="81" customFormat="1">
      <c r="A160" s="154">
        <v>149</v>
      </c>
      <c r="B160" s="155"/>
      <c r="C160" s="155"/>
      <c r="D160" s="155"/>
      <c r="E160" s="157"/>
      <c r="F160" s="19" t="str">
        <f t="shared" si="11"/>
        <v/>
      </c>
      <c r="H160" s="82"/>
      <c r="I160" s="75"/>
      <c r="J160" s="75"/>
      <c r="K160" s="75"/>
      <c r="L160" s="75"/>
      <c r="M160" s="75"/>
      <c r="N160" s="75"/>
      <c r="O160" s="75"/>
      <c r="P160" s="75"/>
      <c r="Q160" s="75"/>
      <c r="R160" s="75"/>
    </row>
    <row r="161" spans="1:18" s="81" customFormat="1">
      <c r="A161" s="154">
        <v>150</v>
      </c>
      <c r="B161" s="155"/>
      <c r="C161" s="155"/>
      <c r="D161" s="155"/>
      <c r="E161" s="157"/>
      <c r="F161" s="19" t="str">
        <f t="shared" si="11"/>
        <v/>
      </c>
      <c r="H161" s="82"/>
      <c r="I161" s="75"/>
      <c r="J161" s="75"/>
      <c r="K161" s="75"/>
      <c r="L161" s="75"/>
      <c r="M161" s="75"/>
      <c r="N161" s="75"/>
      <c r="O161" s="75"/>
      <c r="P161" s="75"/>
      <c r="Q161" s="75"/>
      <c r="R161" s="75"/>
    </row>
    <row r="162" spans="1:18" s="81" customFormat="1">
      <c r="A162" s="154">
        <v>151</v>
      </c>
      <c r="B162" s="155"/>
      <c r="C162" s="155"/>
      <c r="D162" s="155"/>
      <c r="E162" s="157"/>
      <c r="F162" s="19" t="str">
        <f t="shared" si="11"/>
        <v/>
      </c>
      <c r="H162" s="82"/>
      <c r="I162" s="75"/>
      <c r="J162" s="75"/>
      <c r="K162" s="75"/>
      <c r="L162" s="75"/>
      <c r="M162" s="75"/>
      <c r="N162" s="75"/>
      <c r="O162" s="75"/>
      <c r="P162" s="75"/>
      <c r="Q162" s="75"/>
      <c r="R162" s="75"/>
    </row>
    <row r="163" spans="1:18" s="81" customFormat="1">
      <c r="A163" s="154">
        <v>152</v>
      </c>
      <c r="B163" s="155"/>
      <c r="C163" s="155"/>
      <c r="D163" s="155"/>
      <c r="E163" s="157"/>
      <c r="F163" s="19" t="str">
        <f t="shared" si="11"/>
        <v/>
      </c>
      <c r="H163" s="82"/>
      <c r="I163" s="75"/>
      <c r="J163" s="75"/>
      <c r="K163" s="75"/>
      <c r="L163" s="75"/>
      <c r="M163" s="75"/>
      <c r="N163" s="75"/>
      <c r="O163" s="75"/>
      <c r="P163" s="75"/>
      <c r="Q163" s="75"/>
      <c r="R163" s="75"/>
    </row>
    <row r="164" spans="1:18" s="81" customFormat="1">
      <c r="A164" s="154">
        <v>153</v>
      </c>
      <c r="B164" s="155"/>
      <c r="C164" s="155"/>
      <c r="D164" s="155"/>
      <c r="E164" s="157"/>
      <c r="F164" s="19" t="str">
        <f t="shared" si="11"/>
        <v/>
      </c>
      <c r="H164" s="82"/>
      <c r="I164" s="75"/>
      <c r="J164" s="75"/>
      <c r="K164" s="75"/>
      <c r="L164" s="75"/>
      <c r="M164" s="75"/>
      <c r="N164" s="75"/>
      <c r="O164" s="75"/>
      <c r="P164" s="75"/>
      <c r="Q164" s="75"/>
      <c r="R164" s="75"/>
    </row>
    <row r="165" spans="1:18" s="81" customFormat="1">
      <c r="A165" s="154">
        <v>154</v>
      </c>
      <c r="B165" s="155"/>
      <c r="C165" s="155"/>
      <c r="D165" s="155"/>
      <c r="E165" s="157"/>
      <c r="F165" s="19" t="str">
        <f t="shared" si="11"/>
        <v/>
      </c>
      <c r="H165" s="82"/>
      <c r="I165" s="75"/>
      <c r="J165" s="75"/>
      <c r="K165" s="75"/>
      <c r="L165" s="75"/>
      <c r="M165" s="75"/>
      <c r="N165" s="75"/>
      <c r="O165" s="75"/>
      <c r="P165" s="75"/>
      <c r="Q165" s="75"/>
      <c r="R165" s="75"/>
    </row>
    <row r="166" spans="1:18" s="81" customFormat="1">
      <c r="A166" s="154">
        <v>155</v>
      </c>
      <c r="B166" s="155"/>
      <c r="C166" s="155"/>
      <c r="D166" s="155"/>
      <c r="E166" s="157"/>
      <c r="F166" s="19" t="str">
        <f t="shared" si="11"/>
        <v/>
      </c>
      <c r="H166" s="82"/>
      <c r="I166" s="75"/>
      <c r="J166" s="75"/>
      <c r="K166" s="75"/>
      <c r="L166" s="75"/>
      <c r="M166" s="75"/>
      <c r="N166" s="75"/>
      <c r="O166" s="75"/>
      <c r="P166" s="75"/>
      <c r="Q166" s="75"/>
      <c r="R166" s="75"/>
    </row>
    <row r="167" spans="1:18" s="81" customFormat="1">
      <c r="A167" s="154">
        <v>156</v>
      </c>
      <c r="B167" s="155"/>
      <c r="C167" s="155"/>
      <c r="D167" s="155"/>
      <c r="E167" s="157"/>
      <c r="F167" s="19" t="str">
        <f t="shared" si="11"/>
        <v/>
      </c>
      <c r="H167" s="82"/>
      <c r="I167" s="75"/>
      <c r="J167" s="75"/>
      <c r="K167" s="75"/>
      <c r="L167" s="75"/>
      <c r="M167" s="75"/>
      <c r="N167" s="75"/>
      <c r="O167" s="75"/>
      <c r="P167" s="75"/>
      <c r="Q167" s="75"/>
      <c r="R167" s="75"/>
    </row>
    <row r="168" spans="1:18" s="81" customFormat="1">
      <c r="A168" s="154">
        <v>157</v>
      </c>
      <c r="B168" s="155"/>
      <c r="C168" s="155"/>
      <c r="D168" s="155"/>
      <c r="E168" s="157"/>
      <c r="F168" s="19" t="str">
        <f t="shared" si="11"/>
        <v/>
      </c>
      <c r="H168" s="82"/>
      <c r="I168" s="75"/>
      <c r="J168" s="75"/>
      <c r="K168" s="75"/>
      <c r="L168" s="75"/>
      <c r="M168" s="75"/>
      <c r="N168" s="75"/>
      <c r="O168" s="75"/>
      <c r="P168" s="75"/>
      <c r="Q168" s="75"/>
      <c r="R168" s="75"/>
    </row>
    <row r="169" spans="1:18" s="81" customFormat="1">
      <c r="A169" s="154">
        <v>158</v>
      </c>
      <c r="B169" s="155"/>
      <c r="C169" s="155"/>
      <c r="D169" s="155"/>
      <c r="E169" s="157"/>
      <c r="F169" s="19" t="str">
        <f t="shared" si="11"/>
        <v/>
      </c>
      <c r="H169" s="82"/>
      <c r="I169" s="75"/>
      <c r="J169" s="75"/>
      <c r="K169" s="75"/>
      <c r="L169" s="75"/>
      <c r="M169" s="75"/>
      <c r="N169" s="75"/>
      <c r="O169" s="75"/>
      <c r="P169" s="75"/>
      <c r="Q169" s="75"/>
      <c r="R169" s="75"/>
    </row>
    <row r="170" spans="1:18" s="81" customFormat="1">
      <c r="A170" s="154">
        <v>159</v>
      </c>
      <c r="B170" s="155"/>
      <c r="C170" s="155"/>
      <c r="D170" s="155"/>
      <c r="E170" s="157"/>
      <c r="F170" s="19" t="str">
        <f t="shared" si="11"/>
        <v/>
      </c>
      <c r="H170" s="82"/>
      <c r="I170" s="75"/>
      <c r="J170" s="75"/>
      <c r="K170" s="75"/>
      <c r="L170" s="75"/>
      <c r="M170" s="75"/>
      <c r="N170" s="75"/>
      <c r="O170" s="75"/>
      <c r="P170" s="75"/>
      <c r="Q170" s="75"/>
      <c r="R170" s="75"/>
    </row>
    <row r="171" spans="1:18" s="81" customFormat="1">
      <c r="A171" s="154">
        <v>160</v>
      </c>
      <c r="B171" s="155"/>
      <c r="C171" s="155"/>
      <c r="D171" s="155"/>
      <c r="E171" s="157"/>
      <c r="F171" s="19" t="str">
        <f t="shared" si="11"/>
        <v/>
      </c>
      <c r="H171" s="82"/>
      <c r="I171" s="75"/>
      <c r="J171" s="75"/>
      <c r="K171" s="75"/>
      <c r="L171" s="75"/>
      <c r="M171" s="75"/>
      <c r="N171" s="75"/>
      <c r="O171" s="75"/>
      <c r="P171" s="75"/>
      <c r="Q171" s="75"/>
      <c r="R171" s="75"/>
    </row>
    <row r="172" spans="1:18" s="81" customFormat="1">
      <c r="A172" s="154">
        <v>161</v>
      </c>
      <c r="B172" s="155"/>
      <c r="C172" s="155"/>
      <c r="D172" s="155"/>
      <c r="E172" s="157"/>
      <c r="F172" s="19" t="str">
        <f t="shared" si="11"/>
        <v/>
      </c>
      <c r="H172" s="82"/>
      <c r="I172" s="75"/>
      <c r="J172" s="75"/>
      <c r="K172" s="75"/>
      <c r="L172" s="75"/>
      <c r="M172" s="75"/>
      <c r="N172" s="75"/>
      <c r="O172" s="75"/>
      <c r="P172" s="75"/>
      <c r="Q172" s="75"/>
      <c r="R172" s="75"/>
    </row>
    <row r="173" spans="1:18" s="81" customFormat="1">
      <c r="A173" s="154">
        <v>162</v>
      </c>
      <c r="B173" s="155"/>
      <c r="C173" s="155"/>
      <c r="D173" s="155"/>
      <c r="E173" s="157"/>
      <c r="F173" s="19" t="str">
        <f t="shared" si="11"/>
        <v/>
      </c>
      <c r="H173" s="82"/>
      <c r="I173" s="75"/>
      <c r="J173" s="75"/>
      <c r="K173" s="75"/>
      <c r="L173" s="75"/>
      <c r="M173" s="75"/>
      <c r="N173" s="75"/>
      <c r="O173" s="75"/>
      <c r="P173" s="75"/>
      <c r="Q173" s="75"/>
      <c r="R173" s="75"/>
    </row>
    <row r="174" spans="1:18" s="81" customFormat="1">
      <c r="A174" s="154">
        <v>163</v>
      </c>
      <c r="B174" s="155"/>
      <c r="C174" s="155"/>
      <c r="D174" s="155"/>
      <c r="E174" s="157"/>
      <c r="F174" s="19" t="str">
        <f t="shared" si="11"/>
        <v/>
      </c>
      <c r="H174" s="82"/>
      <c r="I174" s="75"/>
      <c r="J174" s="75"/>
      <c r="K174" s="75"/>
      <c r="L174" s="75"/>
      <c r="M174" s="75"/>
      <c r="N174" s="75"/>
      <c r="O174" s="75"/>
      <c r="P174" s="75"/>
      <c r="Q174" s="75"/>
      <c r="R174" s="75"/>
    </row>
    <row r="175" spans="1:18" s="81" customFormat="1">
      <c r="A175" s="154">
        <v>164</v>
      </c>
      <c r="B175" s="155"/>
      <c r="C175" s="155"/>
      <c r="D175" s="155"/>
      <c r="E175" s="157"/>
      <c r="F175" s="19" t="str">
        <f t="shared" si="11"/>
        <v/>
      </c>
      <c r="H175" s="82"/>
      <c r="I175" s="75"/>
      <c r="J175" s="75"/>
      <c r="K175" s="75"/>
      <c r="L175" s="75"/>
      <c r="M175" s="75"/>
      <c r="N175" s="75"/>
      <c r="O175" s="75"/>
      <c r="P175" s="75"/>
      <c r="Q175" s="75"/>
      <c r="R175" s="75"/>
    </row>
    <row r="176" spans="1:18" s="81" customFormat="1">
      <c r="A176" s="154">
        <v>165</v>
      </c>
      <c r="B176" s="155"/>
      <c r="C176" s="155"/>
      <c r="D176" s="155"/>
      <c r="E176" s="157"/>
      <c r="F176" s="19" t="str">
        <f t="shared" si="11"/>
        <v/>
      </c>
      <c r="H176" s="82"/>
      <c r="I176" s="75"/>
      <c r="J176" s="75"/>
      <c r="K176" s="75"/>
      <c r="L176" s="75"/>
      <c r="M176" s="75"/>
      <c r="N176" s="75"/>
      <c r="O176" s="75"/>
      <c r="P176" s="75"/>
      <c r="Q176" s="75"/>
      <c r="R176" s="75"/>
    </row>
    <row r="177" spans="1:18" s="81" customFormat="1">
      <c r="A177" s="154">
        <v>166</v>
      </c>
      <c r="B177" s="155"/>
      <c r="C177" s="155"/>
      <c r="D177" s="155"/>
      <c r="E177" s="157"/>
      <c r="F177" s="19" t="str">
        <f t="shared" si="11"/>
        <v/>
      </c>
      <c r="H177" s="82"/>
      <c r="I177" s="75"/>
      <c r="J177" s="75"/>
      <c r="K177" s="75"/>
      <c r="L177" s="75"/>
      <c r="M177" s="75"/>
      <c r="N177" s="75"/>
      <c r="O177" s="75"/>
      <c r="P177" s="75"/>
      <c r="Q177" s="75"/>
      <c r="R177" s="75"/>
    </row>
    <row r="178" spans="1:18" s="81" customFormat="1">
      <c r="A178" s="154">
        <v>167</v>
      </c>
      <c r="B178" s="155"/>
      <c r="C178" s="155"/>
      <c r="D178" s="155"/>
      <c r="E178" s="157"/>
      <c r="F178" s="19" t="str">
        <f t="shared" si="11"/>
        <v/>
      </c>
      <c r="H178" s="82"/>
      <c r="I178" s="75"/>
      <c r="J178" s="75"/>
      <c r="K178" s="75"/>
      <c r="L178" s="75"/>
      <c r="M178" s="75"/>
      <c r="N178" s="75"/>
      <c r="O178" s="75"/>
      <c r="P178" s="75"/>
      <c r="Q178" s="75"/>
      <c r="R178" s="75"/>
    </row>
    <row r="179" spans="1:18" s="81" customFormat="1">
      <c r="A179" s="154">
        <v>168</v>
      </c>
      <c r="B179" s="155"/>
      <c r="C179" s="155"/>
      <c r="D179" s="155"/>
      <c r="E179" s="157"/>
      <c r="F179" s="19" t="str">
        <f t="shared" si="11"/>
        <v/>
      </c>
      <c r="H179" s="82"/>
      <c r="I179" s="75"/>
      <c r="J179" s="75"/>
      <c r="K179" s="75"/>
      <c r="L179" s="75"/>
      <c r="M179" s="75"/>
      <c r="N179" s="75"/>
      <c r="O179" s="75"/>
      <c r="P179" s="75"/>
      <c r="Q179" s="75"/>
      <c r="R179" s="75"/>
    </row>
    <row r="180" spans="1:18" s="81" customFormat="1">
      <c r="A180" s="154">
        <v>169</v>
      </c>
      <c r="B180" s="155"/>
      <c r="C180" s="155"/>
      <c r="D180" s="155"/>
      <c r="E180" s="157"/>
      <c r="F180" s="19" t="str">
        <f t="shared" si="11"/>
        <v/>
      </c>
      <c r="H180" s="82"/>
      <c r="I180" s="75"/>
      <c r="J180" s="75"/>
      <c r="K180" s="75"/>
      <c r="L180" s="75"/>
      <c r="M180" s="75"/>
      <c r="N180" s="75"/>
      <c r="O180" s="75"/>
      <c r="P180" s="75"/>
      <c r="Q180" s="75"/>
      <c r="R180" s="75"/>
    </row>
    <row r="181" spans="1:18" s="81" customFormat="1">
      <c r="A181" s="154">
        <v>170</v>
      </c>
      <c r="B181" s="155"/>
      <c r="C181" s="155"/>
      <c r="D181" s="155"/>
      <c r="E181" s="157"/>
      <c r="F181" s="19" t="str">
        <f t="shared" si="11"/>
        <v/>
      </c>
      <c r="H181" s="82"/>
      <c r="I181" s="75"/>
      <c r="J181" s="75"/>
      <c r="K181" s="75"/>
      <c r="L181" s="75"/>
      <c r="M181" s="75"/>
      <c r="N181" s="75"/>
      <c r="O181" s="75"/>
      <c r="P181" s="75"/>
      <c r="Q181" s="75"/>
      <c r="R181" s="75"/>
    </row>
    <row r="182" spans="1:18" s="81" customFormat="1">
      <c r="A182" s="154">
        <v>171</v>
      </c>
      <c r="B182" s="155"/>
      <c r="C182" s="155"/>
      <c r="D182" s="155"/>
      <c r="E182" s="157"/>
      <c r="F182" s="19" t="str">
        <f t="shared" si="11"/>
        <v/>
      </c>
      <c r="H182" s="82"/>
      <c r="I182" s="75"/>
      <c r="J182" s="75"/>
      <c r="K182" s="75"/>
      <c r="L182" s="75"/>
      <c r="M182" s="75"/>
      <c r="N182" s="75"/>
      <c r="O182" s="75"/>
      <c r="P182" s="75"/>
      <c r="Q182" s="75"/>
      <c r="R182" s="75"/>
    </row>
    <row r="183" spans="1:18" s="81" customFormat="1">
      <c r="A183" s="154">
        <v>172</v>
      </c>
      <c r="B183" s="155"/>
      <c r="C183" s="155"/>
      <c r="D183" s="155"/>
      <c r="E183" s="157"/>
      <c r="F183" s="19" t="str">
        <f t="shared" si="11"/>
        <v/>
      </c>
      <c r="H183" s="82"/>
      <c r="I183" s="75"/>
      <c r="J183" s="75"/>
      <c r="K183" s="75"/>
      <c r="L183" s="75"/>
      <c r="M183" s="75"/>
      <c r="N183" s="75"/>
      <c r="O183" s="75"/>
      <c r="P183" s="75"/>
      <c r="Q183" s="75"/>
      <c r="R183" s="75"/>
    </row>
    <row r="184" spans="1:18" s="81" customFormat="1">
      <c r="A184" s="154">
        <v>173</v>
      </c>
      <c r="B184" s="155"/>
      <c r="C184" s="155"/>
      <c r="D184" s="155"/>
      <c r="E184" s="157"/>
      <c r="F184" s="19" t="str">
        <f t="shared" si="11"/>
        <v/>
      </c>
      <c r="H184" s="82"/>
      <c r="I184" s="75"/>
      <c r="J184" s="75"/>
      <c r="K184" s="75"/>
      <c r="L184" s="75"/>
      <c r="M184" s="75"/>
      <c r="N184" s="75"/>
      <c r="O184" s="75"/>
      <c r="P184" s="75"/>
      <c r="Q184" s="75"/>
      <c r="R184" s="75"/>
    </row>
    <row r="185" spans="1:18" s="81" customFormat="1">
      <c r="A185" s="154">
        <v>174</v>
      </c>
      <c r="B185" s="155"/>
      <c r="C185" s="155"/>
      <c r="D185" s="155"/>
      <c r="E185" s="157"/>
      <c r="F185" s="19" t="str">
        <f t="shared" si="11"/>
        <v/>
      </c>
      <c r="H185" s="82"/>
      <c r="I185" s="75"/>
      <c r="J185" s="75"/>
      <c r="K185" s="75"/>
      <c r="L185" s="75"/>
      <c r="M185" s="75"/>
      <c r="N185" s="75"/>
      <c r="O185" s="75"/>
      <c r="P185" s="75"/>
      <c r="Q185" s="75"/>
      <c r="R185" s="75"/>
    </row>
    <row r="186" spans="1:18" s="81" customFormat="1">
      <c r="A186" s="154">
        <v>175</v>
      </c>
      <c r="B186" s="155"/>
      <c r="C186" s="155"/>
      <c r="D186" s="155"/>
      <c r="E186" s="157"/>
      <c r="F186" s="19" t="str">
        <f t="shared" si="11"/>
        <v/>
      </c>
      <c r="H186" s="82"/>
      <c r="I186" s="75"/>
      <c r="J186" s="75"/>
      <c r="K186" s="75"/>
      <c r="L186" s="75"/>
      <c r="M186" s="75"/>
      <c r="N186" s="75"/>
      <c r="O186" s="75"/>
      <c r="P186" s="75"/>
      <c r="Q186" s="75"/>
      <c r="R186" s="75"/>
    </row>
    <row r="187" spans="1:18" s="81" customFormat="1">
      <c r="A187" s="154">
        <v>176</v>
      </c>
      <c r="B187" s="155"/>
      <c r="C187" s="155"/>
      <c r="D187" s="155"/>
      <c r="E187" s="157"/>
      <c r="F187" s="19" t="str">
        <f t="shared" si="11"/>
        <v/>
      </c>
      <c r="H187" s="82"/>
      <c r="I187" s="75"/>
      <c r="J187" s="75"/>
      <c r="K187" s="75"/>
      <c r="L187" s="75"/>
      <c r="M187" s="75"/>
      <c r="N187" s="75"/>
      <c r="O187" s="75"/>
      <c r="P187" s="75"/>
      <c r="Q187" s="75"/>
      <c r="R187" s="75"/>
    </row>
    <row r="188" spans="1:18" s="81" customFormat="1">
      <c r="A188" s="154">
        <v>177</v>
      </c>
      <c r="B188" s="155"/>
      <c r="C188" s="155"/>
      <c r="D188" s="155"/>
      <c r="E188" s="157"/>
      <c r="F188" s="19" t="str">
        <f t="shared" si="11"/>
        <v/>
      </c>
      <c r="H188" s="82"/>
      <c r="I188" s="75"/>
      <c r="J188" s="75"/>
      <c r="K188" s="75"/>
      <c r="L188" s="75"/>
      <c r="M188" s="75"/>
      <c r="N188" s="75"/>
      <c r="O188" s="75"/>
      <c r="P188" s="75"/>
      <c r="Q188" s="75"/>
      <c r="R188" s="75"/>
    </row>
    <row r="189" spans="1:18" s="81" customFormat="1">
      <c r="A189" s="154">
        <v>178</v>
      </c>
      <c r="B189" s="155"/>
      <c r="C189" s="155"/>
      <c r="D189" s="155"/>
      <c r="E189" s="157"/>
      <c r="F189" s="19" t="str">
        <f t="shared" si="11"/>
        <v/>
      </c>
      <c r="H189" s="82"/>
      <c r="I189" s="75"/>
      <c r="J189" s="75"/>
      <c r="K189" s="75"/>
      <c r="L189" s="75"/>
      <c r="M189" s="75"/>
      <c r="N189" s="75"/>
      <c r="O189" s="75"/>
      <c r="P189" s="75"/>
      <c r="Q189" s="75"/>
      <c r="R189" s="75"/>
    </row>
    <row r="190" spans="1:18" s="81" customFormat="1">
      <c r="A190" s="154">
        <v>179</v>
      </c>
      <c r="B190" s="155"/>
      <c r="C190" s="155"/>
      <c r="D190" s="155"/>
      <c r="E190" s="157"/>
      <c r="F190" s="19" t="str">
        <f t="shared" si="11"/>
        <v/>
      </c>
      <c r="H190" s="82"/>
      <c r="I190" s="75"/>
      <c r="J190" s="75"/>
      <c r="K190" s="75"/>
      <c r="L190" s="75"/>
      <c r="M190" s="75"/>
      <c r="N190" s="75"/>
      <c r="O190" s="75"/>
      <c r="P190" s="75"/>
      <c r="Q190" s="75"/>
      <c r="R190" s="75"/>
    </row>
    <row r="191" spans="1:18" s="81" customFormat="1">
      <c r="A191" s="154">
        <v>180</v>
      </c>
      <c r="B191" s="155"/>
      <c r="C191" s="155"/>
      <c r="D191" s="155"/>
      <c r="E191" s="157"/>
      <c r="F191" s="19" t="str">
        <f t="shared" si="11"/>
        <v/>
      </c>
      <c r="H191" s="82"/>
      <c r="I191" s="75"/>
      <c r="J191" s="75"/>
      <c r="K191" s="75"/>
      <c r="L191" s="75"/>
      <c r="M191" s="75"/>
      <c r="N191" s="75"/>
      <c r="O191" s="75"/>
      <c r="P191" s="75"/>
      <c r="Q191" s="75"/>
      <c r="R191" s="75"/>
    </row>
    <row r="192" spans="1:18" s="81" customFormat="1">
      <c r="A192" s="154">
        <v>181</v>
      </c>
      <c r="B192" s="155"/>
      <c r="C192" s="155"/>
      <c r="D192" s="155"/>
      <c r="E192" s="157"/>
      <c r="F192" s="19" t="str">
        <f t="shared" si="11"/>
        <v/>
      </c>
      <c r="H192" s="82"/>
      <c r="I192" s="75"/>
      <c r="J192" s="75"/>
      <c r="K192" s="75"/>
      <c r="L192" s="75"/>
      <c r="M192" s="75"/>
      <c r="N192" s="75"/>
      <c r="O192" s="75"/>
      <c r="P192" s="75"/>
      <c r="Q192" s="75"/>
      <c r="R192" s="75"/>
    </row>
    <row r="193" spans="1:18" s="81" customFormat="1">
      <c r="A193" s="154">
        <v>182</v>
      </c>
      <c r="B193" s="155"/>
      <c r="C193" s="155"/>
      <c r="D193" s="155"/>
      <c r="E193" s="157"/>
      <c r="F193" s="19" t="str">
        <f t="shared" si="11"/>
        <v/>
      </c>
      <c r="H193" s="82"/>
      <c r="I193" s="75"/>
      <c r="J193" s="75"/>
      <c r="K193" s="75"/>
      <c r="L193" s="75"/>
      <c r="M193" s="75"/>
      <c r="N193" s="75"/>
      <c r="O193" s="75"/>
      <c r="P193" s="75"/>
      <c r="Q193" s="75"/>
      <c r="R193" s="75"/>
    </row>
    <row r="194" spans="1:18" s="81" customFormat="1">
      <c r="A194" s="154">
        <v>183</v>
      </c>
      <c r="B194" s="155"/>
      <c r="C194" s="155"/>
      <c r="D194" s="155"/>
      <c r="E194" s="157"/>
      <c r="F194" s="19" t="str">
        <f t="shared" si="11"/>
        <v/>
      </c>
      <c r="H194" s="82"/>
      <c r="I194" s="75"/>
      <c r="J194" s="75"/>
      <c r="K194" s="75"/>
      <c r="L194" s="75"/>
      <c r="M194" s="75"/>
      <c r="N194" s="75"/>
      <c r="O194" s="75"/>
      <c r="P194" s="75"/>
      <c r="Q194" s="75"/>
      <c r="R194" s="75"/>
    </row>
    <row r="195" spans="1:18" s="81" customFormat="1">
      <c r="A195" s="154">
        <v>184</v>
      </c>
      <c r="B195" s="155"/>
      <c r="C195" s="155"/>
      <c r="D195" s="155"/>
      <c r="E195" s="157"/>
      <c r="F195" s="19" t="str">
        <f t="shared" si="11"/>
        <v/>
      </c>
      <c r="H195" s="82"/>
      <c r="I195" s="75"/>
      <c r="J195" s="75"/>
      <c r="K195" s="75"/>
      <c r="L195" s="75"/>
      <c r="M195" s="75"/>
      <c r="N195" s="75"/>
      <c r="O195" s="75"/>
      <c r="P195" s="75"/>
      <c r="Q195" s="75"/>
      <c r="R195" s="75"/>
    </row>
    <row r="196" spans="1:18" s="81" customFormat="1">
      <c r="A196" s="154">
        <v>185</v>
      </c>
      <c r="B196" s="155"/>
      <c r="C196" s="155"/>
      <c r="D196" s="155"/>
      <c r="E196" s="157"/>
      <c r="F196" s="19" t="str">
        <f t="shared" si="11"/>
        <v/>
      </c>
      <c r="H196" s="82"/>
      <c r="I196" s="75"/>
      <c r="J196" s="75"/>
      <c r="K196" s="75"/>
      <c r="L196" s="75"/>
      <c r="M196" s="75"/>
      <c r="N196" s="75"/>
      <c r="O196" s="75"/>
      <c r="P196" s="75"/>
      <c r="Q196" s="75"/>
      <c r="R196" s="75"/>
    </row>
    <row r="197" spans="1:18" s="81" customFormat="1">
      <c r="A197" s="154">
        <v>186</v>
      </c>
      <c r="B197" s="155"/>
      <c r="C197" s="155"/>
      <c r="D197" s="155"/>
      <c r="E197" s="157"/>
      <c r="F197" s="19" t="str">
        <f t="shared" si="11"/>
        <v/>
      </c>
      <c r="H197" s="82"/>
      <c r="I197" s="75"/>
      <c r="J197" s="75"/>
      <c r="K197" s="75"/>
      <c r="L197" s="75"/>
      <c r="M197" s="75"/>
      <c r="N197" s="75"/>
      <c r="O197" s="75"/>
      <c r="P197" s="75"/>
      <c r="Q197" s="75"/>
      <c r="R197" s="75"/>
    </row>
    <row r="198" spans="1:18" s="81" customFormat="1">
      <c r="A198" s="154">
        <v>187</v>
      </c>
      <c r="B198" s="155"/>
      <c r="C198" s="155"/>
      <c r="D198" s="155"/>
      <c r="E198" s="157"/>
      <c r="F198" s="19" t="str">
        <f t="shared" si="11"/>
        <v/>
      </c>
      <c r="H198" s="82"/>
      <c r="I198" s="75"/>
      <c r="J198" s="75"/>
      <c r="K198" s="75"/>
      <c r="L198" s="75"/>
      <c r="M198" s="75"/>
      <c r="N198" s="75"/>
      <c r="O198" s="75"/>
      <c r="P198" s="75"/>
      <c r="Q198" s="75"/>
      <c r="R198" s="75"/>
    </row>
    <row r="199" spans="1:18" s="81" customFormat="1">
      <c r="A199" s="154">
        <v>188</v>
      </c>
      <c r="B199" s="155"/>
      <c r="C199" s="155"/>
      <c r="D199" s="155"/>
      <c r="E199" s="157"/>
      <c r="F199" s="19" t="str">
        <f t="shared" si="11"/>
        <v/>
      </c>
      <c r="H199" s="82"/>
      <c r="I199" s="75"/>
      <c r="J199" s="75"/>
      <c r="K199" s="75"/>
      <c r="L199" s="75"/>
      <c r="M199" s="75"/>
      <c r="N199" s="75"/>
      <c r="O199" s="75"/>
      <c r="P199" s="75"/>
      <c r="Q199" s="75"/>
      <c r="R199" s="75"/>
    </row>
    <row r="200" spans="1:18" s="81" customFormat="1">
      <c r="A200" s="154">
        <v>189</v>
      </c>
      <c r="B200" s="155"/>
      <c r="C200" s="155"/>
      <c r="D200" s="155"/>
      <c r="E200" s="157"/>
      <c r="F200" s="19" t="str">
        <f t="shared" si="11"/>
        <v/>
      </c>
      <c r="H200" s="82"/>
      <c r="I200" s="75"/>
      <c r="J200" s="75"/>
      <c r="K200" s="75"/>
      <c r="L200" s="75"/>
      <c r="M200" s="75"/>
      <c r="N200" s="75"/>
      <c r="O200" s="75"/>
      <c r="P200" s="75"/>
      <c r="Q200" s="75"/>
      <c r="R200" s="75"/>
    </row>
    <row r="201" spans="1:18" s="81" customFormat="1">
      <c r="A201" s="154">
        <v>190</v>
      </c>
      <c r="B201" s="155"/>
      <c r="C201" s="155"/>
      <c r="D201" s="155"/>
      <c r="E201" s="157"/>
      <c r="F201" s="19" t="str">
        <f t="shared" si="11"/>
        <v/>
      </c>
      <c r="H201" s="82"/>
      <c r="I201" s="75"/>
      <c r="J201" s="75"/>
      <c r="K201" s="75"/>
      <c r="L201" s="75"/>
      <c r="M201" s="75"/>
      <c r="N201" s="75"/>
      <c r="O201" s="75"/>
      <c r="P201" s="75"/>
      <c r="Q201" s="75"/>
      <c r="R201" s="75"/>
    </row>
    <row r="202" spans="1:18" s="81" customFormat="1">
      <c r="A202" s="154">
        <v>191</v>
      </c>
      <c r="B202" s="155"/>
      <c r="C202" s="155"/>
      <c r="D202" s="155"/>
      <c r="E202" s="157"/>
      <c r="F202" s="19" t="str">
        <f t="shared" si="11"/>
        <v/>
      </c>
      <c r="H202" s="82"/>
      <c r="I202" s="75"/>
      <c r="J202" s="75"/>
      <c r="K202" s="75"/>
      <c r="L202" s="75"/>
      <c r="M202" s="75"/>
      <c r="N202" s="75"/>
      <c r="O202" s="75"/>
      <c r="P202" s="75"/>
      <c r="Q202" s="75"/>
      <c r="R202" s="75"/>
    </row>
    <row r="203" spans="1:18" s="81" customFormat="1">
      <c r="A203" s="154">
        <v>192</v>
      </c>
      <c r="B203" s="155"/>
      <c r="C203" s="155"/>
      <c r="D203" s="155"/>
      <c r="E203" s="157"/>
      <c r="F203" s="19" t="str">
        <f t="shared" si="11"/>
        <v/>
      </c>
      <c r="H203" s="82"/>
      <c r="I203" s="75"/>
      <c r="J203" s="75"/>
      <c r="K203" s="75"/>
      <c r="L203" s="75"/>
      <c r="M203" s="75"/>
      <c r="N203" s="75"/>
      <c r="O203" s="75"/>
      <c r="P203" s="75"/>
      <c r="Q203" s="75"/>
      <c r="R203" s="75"/>
    </row>
    <row r="204" spans="1:18" s="81" customFormat="1">
      <c r="A204" s="154">
        <v>193</v>
      </c>
      <c r="B204" s="155"/>
      <c r="C204" s="155"/>
      <c r="D204" s="155"/>
      <c r="E204" s="157"/>
      <c r="F204" s="19" t="str">
        <f t="shared" ref="F204:F261" si="12">IF(OR($B204="",$C204="",$E204&lt;an_initial,$E204&gt;an_final),"",G204 * (INDEX(i6punctaje, MATCH(C204,i6anvergură,0), MATCH(D204,i6rol,0) )) )</f>
        <v/>
      </c>
      <c r="H204" s="82"/>
      <c r="I204" s="75"/>
      <c r="J204" s="75"/>
      <c r="K204" s="75"/>
      <c r="L204" s="75"/>
      <c r="M204" s="75"/>
      <c r="N204" s="75"/>
      <c r="O204" s="75"/>
      <c r="P204" s="75"/>
      <c r="Q204" s="75"/>
      <c r="R204" s="75"/>
    </row>
    <row r="205" spans="1:18" s="81" customFormat="1">
      <c r="A205" s="154">
        <v>194</v>
      </c>
      <c r="B205" s="155"/>
      <c r="C205" s="155"/>
      <c r="D205" s="155"/>
      <c r="E205" s="157"/>
      <c r="F205" s="19" t="str">
        <f t="shared" si="12"/>
        <v/>
      </c>
      <c r="H205" s="82"/>
      <c r="I205" s="75"/>
      <c r="J205" s="75"/>
      <c r="K205" s="75"/>
      <c r="L205" s="75"/>
      <c r="M205" s="75"/>
      <c r="N205" s="75"/>
      <c r="O205" s="75"/>
      <c r="P205" s="75"/>
      <c r="Q205" s="75"/>
      <c r="R205" s="75"/>
    </row>
    <row r="206" spans="1:18" s="81" customFormat="1">
      <c r="A206" s="154">
        <v>195</v>
      </c>
      <c r="B206" s="155"/>
      <c r="C206" s="155"/>
      <c r="D206" s="155"/>
      <c r="E206" s="157"/>
      <c r="F206" s="19" t="str">
        <f t="shared" si="12"/>
        <v/>
      </c>
      <c r="H206" s="82"/>
      <c r="I206" s="75"/>
      <c r="J206" s="75"/>
      <c r="K206" s="75"/>
      <c r="L206" s="75"/>
      <c r="M206" s="75"/>
      <c r="N206" s="75"/>
      <c r="O206" s="75"/>
      <c r="P206" s="75"/>
      <c r="Q206" s="75"/>
      <c r="R206" s="75"/>
    </row>
    <row r="207" spans="1:18" s="81" customFormat="1">
      <c r="A207" s="154">
        <v>196</v>
      </c>
      <c r="B207" s="155"/>
      <c r="C207" s="155"/>
      <c r="D207" s="155"/>
      <c r="E207" s="157"/>
      <c r="F207" s="19" t="str">
        <f t="shared" si="12"/>
        <v/>
      </c>
      <c r="H207" s="82"/>
      <c r="I207" s="75"/>
      <c r="J207" s="75"/>
      <c r="K207" s="75"/>
      <c r="L207" s="75"/>
      <c r="M207" s="75"/>
      <c r="N207" s="75"/>
      <c r="O207" s="75"/>
      <c r="P207" s="75"/>
      <c r="Q207" s="75"/>
      <c r="R207" s="75"/>
    </row>
    <row r="208" spans="1:18" s="81" customFormat="1">
      <c r="A208" s="154">
        <v>197</v>
      </c>
      <c r="B208" s="155"/>
      <c r="C208" s="155"/>
      <c r="D208" s="155"/>
      <c r="E208" s="157"/>
      <c r="F208" s="19" t="str">
        <f t="shared" si="12"/>
        <v/>
      </c>
      <c r="H208" s="82"/>
      <c r="I208" s="75"/>
      <c r="J208" s="75"/>
      <c r="K208" s="75"/>
      <c r="L208" s="75"/>
      <c r="M208" s="75"/>
      <c r="N208" s="75"/>
      <c r="O208" s="75"/>
      <c r="P208" s="75"/>
      <c r="Q208" s="75"/>
      <c r="R208" s="75"/>
    </row>
    <row r="209" spans="1:18" s="81" customFormat="1">
      <c r="A209" s="154">
        <v>198</v>
      </c>
      <c r="B209" s="155"/>
      <c r="C209" s="155"/>
      <c r="D209" s="155"/>
      <c r="E209" s="157"/>
      <c r="F209" s="19" t="str">
        <f t="shared" si="12"/>
        <v/>
      </c>
      <c r="H209" s="82"/>
      <c r="I209" s="75"/>
      <c r="J209" s="75"/>
      <c r="K209" s="75"/>
      <c r="L209" s="75"/>
      <c r="M209" s="75"/>
      <c r="N209" s="75"/>
      <c r="O209" s="75"/>
      <c r="P209" s="75"/>
      <c r="Q209" s="75"/>
      <c r="R209" s="75"/>
    </row>
    <row r="210" spans="1:18" s="81" customFormat="1">
      <c r="A210" s="154">
        <v>199</v>
      </c>
      <c r="B210" s="155"/>
      <c r="C210" s="155"/>
      <c r="D210" s="155"/>
      <c r="E210" s="157"/>
      <c r="F210" s="19" t="str">
        <f t="shared" si="12"/>
        <v/>
      </c>
      <c r="H210" s="82"/>
      <c r="I210" s="75"/>
      <c r="J210" s="75"/>
      <c r="K210" s="75"/>
      <c r="L210" s="75"/>
      <c r="M210" s="75"/>
      <c r="N210" s="75"/>
      <c r="O210" s="75"/>
      <c r="P210" s="75"/>
      <c r="Q210" s="75"/>
      <c r="R210" s="75"/>
    </row>
    <row r="211" spans="1:18" s="81" customFormat="1">
      <c r="A211" s="154">
        <v>200</v>
      </c>
      <c r="B211" s="155"/>
      <c r="C211" s="155"/>
      <c r="D211" s="155"/>
      <c r="E211" s="157"/>
      <c r="F211" s="19" t="str">
        <f t="shared" si="12"/>
        <v/>
      </c>
      <c r="H211" s="82"/>
      <c r="I211" s="75"/>
      <c r="J211" s="75"/>
      <c r="K211" s="75"/>
      <c r="L211" s="75"/>
      <c r="M211" s="75"/>
      <c r="N211" s="75"/>
      <c r="O211" s="75"/>
      <c r="P211" s="75"/>
      <c r="Q211" s="75"/>
      <c r="R211" s="75"/>
    </row>
    <row r="212" spans="1:18" s="81" customFormat="1">
      <c r="A212" s="154">
        <v>201</v>
      </c>
      <c r="B212" s="155"/>
      <c r="C212" s="155"/>
      <c r="D212" s="155"/>
      <c r="E212" s="157"/>
      <c r="F212" s="19" t="str">
        <f t="shared" si="12"/>
        <v/>
      </c>
      <c r="H212" s="82"/>
      <c r="I212" s="75"/>
      <c r="J212" s="75"/>
      <c r="K212" s="75"/>
      <c r="L212" s="75"/>
      <c r="M212" s="75"/>
      <c r="N212" s="75"/>
      <c r="O212" s="75"/>
      <c r="P212" s="75"/>
      <c r="Q212" s="75"/>
      <c r="R212" s="75"/>
    </row>
    <row r="213" spans="1:18" s="81" customFormat="1">
      <c r="A213" s="154">
        <v>202</v>
      </c>
      <c r="B213" s="155"/>
      <c r="C213" s="155"/>
      <c r="D213" s="155"/>
      <c r="E213" s="157"/>
      <c r="F213" s="19" t="str">
        <f t="shared" si="12"/>
        <v/>
      </c>
      <c r="H213" s="82"/>
      <c r="I213" s="75"/>
      <c r="J213" s="75"/>
      <c r="K213" s="75"/>
      <c r="L213" s="75"/>
      <c r="M213" s="75"/>
      <c r="N213" s="75"/>
      <c r="O213" s="75"/>
      <c r="P213" s="75"/>
      <c r="Q213" s="75"/>
      <c r="R213" s="75"/>
    </row>
    <row r="214" spans="1:18" s="81" customFormat="1">
      <c r="A214" s="154">
        <v>203</v>
      </c>
      <c r="B214" s="155"/>
      <c r="C214" s="155"/>
      <c r="D214" s="155"/>
      <c r="E214" s="157"/>
      <c r="F214" s="19" t="str">
        <f t="shared" si="12"/>
        <v/>
      </c>
      <c r="H214" s="82"/>
      <c r="I214" s="75"/>
      <c r="J214" s="75"/>
      <c r="K214" s="75"/>
      <c r="L214" s="75"/>
      <c r="M214" s="75"/>
      <c r="N214" s="75"/>
      <c r="O214" s="75"/>
      <c r="P214" s="75"/>
      <c r="Q214" s="75"/>
      <c r="R214" s="75"/>
    </row>
    <row r="215" spans="1:18" s="81" customFormat="1">
      <c r="A215" s="154">
        <v>204</v>
      </c>
      <c r="B215" s="155"/>
      <c r="C215" s="155"/>
      <c r="D215" s="155"/>
      <c r="E215" s="157"/>
      <c r="F215" s="19" t="str">
        <f t="shared" si="12"/>
        <v/>
      </c>
      <c r="H215" s="82"/>
      <c r="I215" s="75"/>
      <c r="J215" s="75"/>
      <c r="K215" s="75"/>
      <c r="L215" s="75"/>
      <c r="M215" s="75"/>
      <c r="N215" s="75"/>
      <c r="O215" s="75"/>
      <c r="P215" s="75"/>
      <c r="Q215" s="75"/>
      <c r="R215" s="75"/>
    </row>
    <row r="216" spans="1:18" s="81" customFormat="1">
      <c r="A216" s="154">
        <v>205</v>
      </c>
      <c r="B216" s="155"/>
      <c r="C216" s="155"/>
      <c r="D216" s="155"/>
      <c r="E216" s="157"/>
      <c r="F216" s="19" t="str">
        <f t="shared" si="12"/>
        <v/>
      </c>
      <c r="H216" s="82"/>
      <c r="I216" s="75"/>
      <c r="J216" s="75"/>
      <c r="K216" s="75"/>
      <c r="L216" s="75"/>
      <c r="M216" s="75"/>
      <c r="N216" s="75"/>
      <c r="O216" s="75"/>
      <c r="P216" s="75"/>
      <c r="Q216" s="75"/>
      <c r="R216" s="75"/>
    </row>
    <row r="217" spans="1:18" s="81" customFormat="1">
      <c r="A217" s="154">
        <v>206</v>
      </c>
      <c r="B217" s="155"/>
      <c r="C217" s="155"/>
      <c r="D217" s="155"/>
      <c r="E217" s="157"/>
      <c r="F217" s="19" t="str">
        <f t="shared" si="12"/>
        <v/>
      </c>
      <c r="H217" s="82"/>
      <c r="I217" s="75"/>
      <c r="J217" s="75"/>
      <c r="K217" s="75"/>
      <c r="L217" s="75"/>
      <c r="M217" s="75"/>
      <c r="N217" s="75"/>
      <c r="O217" s="75"/>
      <c r="P217" s="75"/>
      <c r="Q217" s="75"/>
      <c r="R217" s="75"/>
    </row>
    <row r="218" spans="1:18" s="81" customFormat="1">
      <c r="A218" s="154">
        <v>207</v>
      </c>
      <c r="B218" s="155"/>
      <c r="C218" s="155"/>
      <c r="D218" s="155"/>
      <c r="E218" s="157"/>
      <c r="F218" s="19" t="str">
        <f t="shared" si="12"/>
        <v/>
      </c>
      <c r="H218" s="82"/>
      <c r="I218" s="75"/>
      <c r="J218" s="75"/>
      <c r="K218" s="75"/>
      <c r="L218" s="75"/>
      <c r="M218" s="75"/>
      <c r="N218" s="75"/>
      <c r="O218" s="75"/>
      <c r="P218" s="75"/>
      <c r="Q218" s="75"/>
      <c r="R218" s="75"/>
    </row>
    <row r="219" spans="1:18" s="81" customFormat="1">
      <c r="A219" s="154">
        <v>208</v>
      </c>
      <c r="B219" s="155"/>
      <c r="C219" s="155"/>
      <c r="D219" s="155"/>
      <c r="E219" s="157"/>
      <c r="F219" s="19" t="str">
        <f t="shared" si="12"/>
        <v/>
      </c>
      <c r="H219" s="82"/>
      <c r="I219" s="75"/>
      <c r="J219" s="75"/>
      <c r="K219" s="75"/>
      <c r="L219" s="75"/>
      <c r="M219" s="75"/>
      <c r="N219" s="75"/>
      <c r="O219" s="75"/>
      <c r="P219" s="75"/>
      <c r="Q219" s="75"/>
      <c r="R219" s="75"/>
    </row>
    <row r="220" spans="1:18" s="81" customFormat="1">
      <c r="A220" s="154">
        <v>209</v>
      </c>
      <c r="B220" s="155"/>
      <c r="C220" s="155"/>
      <c r="D220" s="155"/>
      <c r="E220" s="157"/>
      <c r="F220" s="19" t="str">
        <f t="shared" si="12"/>
        <v/>
      </c>
      <c r="H220" s="82"/>
      <c r="I220" s="75"/>
      <c r="J220" s="75"/>
      <c r="K220" s="75"/>
      <c r="L220" s="75"/>
      <c r="M220" s="75"/>
      <c r="N220" s="75"/>
      <c r="O220" s="75"/>
      <c r="P220" s="75"/>
      <c r="Q220" s="75"/>
      <c r="R220" s="75"/>
    </row>
    <row r="221" spans="1:18" s="81" customFormat="1">
      <c r="A221" s="154">
        <v>210</v>
      </c>
      <c r="B221" s="155"/>
      <c r="C221" s="155"/>
      <c r="D221" s="155"/>
      <c r="E221" s="157"/>
      <c r="F221" s="19" t="str">
        <f t="shared" si="12"/>
        <v/>
      </c>
      <c r="H221" s="82"/>
      <c r="I221" s="75"/>
      <c r="J221" s="75"/>
      <c r="K221" s="75"/>
      <c r="L221" s="75"/>
      <c r="M221" s="75"/>
      <c r="N221" s="75"/>
      <c r="O221" s="75"/>
      <c r="P221" s="75"/>
      <c r="Q221" s="75"/>
      <c r="R221" s="75"/>
    </row>
    <row r="222" spans="1:18" s="81" customFormat="1">
      <c r="A222" s="154">
        <v>211</v>
      </c>
      <c r="B222" s="155"/>
      <c r="C222" s="155"/>
      <c r="D222" s="155"/>
      <c r="E222" s="157"/>
      <c r="F222" s="19" t="str">
        <f t="shared" si="12"/>
        <v/>
      </c>
      <c r="H222" s="82"/>
      <c r="I222" s="75"/>
      <c r="J222" s="75"/>
      <c r="K222" s="75"/>
      <c r="L222" s="75"/>
      <c r="M222" s="75"/>
      <c r="N222" s="75"/>
      <c r="O222" s="75"/>
      <c r="P222" s="75"/>
      <c r="Q222" s="75"/>
      <c r="R222" s="75"/>
    </row>
    <row r="223" spans="1:18" s="81" customFormat="1">
      <c r="A223" s="154">
        <v>212</v>
      </c>
      <c r="B223" s="155"/>
      <c r="C223" s="155"/>
      <c r="D223" s="155"/>
      <c r="E223" s="157"/>
      <c r="F223" s="19" t="str">
        <f t="shared" si="12"/>
        <v/>
      </c>
      <c r="H223" s="82"/>
      <c r="I223" s="75"/>
      <c r="J223" s="75"/>
      <c r="K223" s="75"/>
      <c r="L223" s="75"/>
      <c r="M223" s="75"/>
      <c r="N223" s="75"/>
      <c r="O223" s="75"/>
      <c r="P223" s="75"/>
      <c r="Q223" s="75"/>
      <c r="R223" s="75"/>
    </row>
    <row r="224" spans="1:18" s="81" customFormat="1">
      <c r="A224" s="154">
        <v>213</v>
      </c>
      <c r="B224" s="155"/>
      <c r="C224" s="155"/>
      <c r="D224" s="155"/>
      <c r="E224" s="157"/>
      <c r="F224" s="19" t="str">
        <f t="shared" si="12"/>
        <v/>
      </c>
      <c r="H224" s="82"/>
      <c r="I224" s="75"/>
      <c r="J224" s="75"/>
      <c r="K224" s="75"/>
      <c r="L224" s="75"/>
      <c r="M224" s="75"/>
      <c r="N224" s="75"/>
      <c r="O224" s="75"/>
      <c r="P224" s="75"/>
      <c r="Q224" s="75"/>
      <c r="R224" s="75"/>
    </row>
    <row r="225" spans="1:18" s="81" customFormat="1">
      <c r="A225" s="154">
        <v>214</v>
      </c>
      <c r="B225" s="155"/>
      <c r="C225" s="155"/>
      <c r="D225" s="155"/>
      <c r="E225" s="157"/>
      <c r="F225" s="19" t="str">
        <f t="shared" si="12"/>
        <v/>
      </c>
      <c r="H225" s="82"/>
      <c r="I225" s="75"/>
      <c r="J225" s="75"/>
      <c r="K225" s="75"/>
      <c r="L225" s="75"/>
      <c r="M225" s="75"/>
      <c r="N225" s="75"/>
      <c r="O225" s="75"/>
      <c r="P225" s="75"/>
      <c r="Q225" s="75"/>
      <c r="R225" s="75"/>
    </row>
    <row r="226" spans="1:18" s="81" customFormat="1">
      <c r="A226" s="154">
        <v>215</v>
      </c>
      <c r="B226" s="155"/>
      <c r="C226" s="155"/>
      <c r="D226" s="155"/>
      <c r="E226" s="157"/>
      <c r="F226" s="19" t="str">
        <f t="shared" si="12"/>
        <v/>
      </c>
      <c r="H226" s="82"/>
      <c r="I226" s="75"/>
      <c r="J226" s="75"/>
      <c r="K226" s="75"/>
      <c r="L226" s="75"/>
      <c r="M226" s="75"/>
      <c r="N226" s="75"/>
      <c r="O226" s="75"/>
      <c r="P226" s="75"/>
      <c r="Q226" s="75"/>
      <c r="R226" s="75"/>
    </row>
    <row r="227" spans="1:18" s="81" customFormat="1">
      <c r="A227" s="154">
        <v>216</v>
      </c>
      <c r="B227" s="155"/>
      <c r="C227" s="155"/>
      <c r="D227" s="155"/>
      <c r="E227" s="157"/>
      <c r="F227" s="19" t="str">
        <f t="shared" si="12"/>
        <v/>
      </c>
      <c r="H227" s="82"/>
      <c r="I227" s="75"/>
      <c r="J227" s="75"/>
      <c r="K227" s="75"/>
      <c r="L227" s="75"/>
      <c r="M227" s="75"/>
      <c r="N227" s="75"/>
      <c r="O227" s="75"/>
      <c r="P227" s="75"/>
      <c r="Q227" s="75"/>
      <c r="R227" s="75"/>
    </row>
    <row r="228" spans="1:18" s="81" customFormat="1">
      <c r="A228" s="154">
        <v>217</v>
      </c>
      <c r="B228" s="155"/>
      <c r="C228" s="155"/>
      <c r="D228" s="155"/>
      <c r="E228" s="157"/>
      <c r="F228" s="19" t="str">
        <f t="shared" si="12"/>
        <v/>
      </c>
      <c r="H228" s="82"/>
      <c r="I228" s="75"/>
      <c r="J228" s="75"/>
      <c r="K228" s="75"/>
      <c r="L228" s="75"/>
      <c r="M228" s="75"/>
      <c r="N228" s="75"/>
      <c r="O228" s="75"/>
      <c r="P228" s="75"/>
      <c r="Q228" s="75"/>
      <c r="R228" s="75"/>
    </row>
    <row r="229" spans="1:18" s="81" customFormat="1">
      <c r="A229" s="154">
        <v>218</v>
      </c>
      <c r="B229" s="155"/>
      <c r="C229" s="155"/>
      <c r="D229" s="155"/>
      <c r="E229" s="157"/>
      <c r="F229" s="19" t="str">
        <f t="shared" si="12"/>
        <v/>
      </c>
      <c r="H229" s="82"/>
      <c r="I229" s="75"/>
      <c r="J229" s="75"/>
      <c r="K229" s="75"/>
      <c r="L229" s="75"/>
      <c r="M229" s="75"/>
      <c r="N229" s="75"/>
      <c r="O229" s="75"/>
      <c r="P229" s="75"/>
      <c r="Q229" s="75"/>
      <c r="R229" s="75"/>
    </row>
    <row r="230" spans="1:18" s="81" customFormat="1">
      <c r="A230" s="154">
        <v>219</v>
      </c>
      <c r="B230" s="155"/>
      <c r="C230" s="155"/>
      <c r="D230" s="155"/>
      <c r="E230" s="157"/>
      <c r="F230" s="19" t="str">
        <f t="shared" si="12"/>
        <v/>
      </c>
      <c r="H230" s="82"/>
      <c r="I230" s="75"/>
      <c r="J230" s="75"/>
      <c r="K230" s="75"/>
      <c r="L230" s="75"/>
      <c r="M230" s="75"/>
      <c r="N230" s="75"/>
      <c r="O230" s="75"/>
      <c r="P230" s="75"/>
      <c r="Q230" s="75"/>
      <c r="R230" s="75"/>
    </row>
    <row r="231" spans="1:18" s="81" customFormat="1">
      <c r="A231" s="154">
        <v>220</v>
      </c>
      <c r="B231" s="155"/>
      <c r="C231" s="155"/>
      <c r="D231" s="155"/>
      <c r="E231" s="157"/>
      <c r="F231" s="19" t="str">
        <f t="shared" si="12"/>
        <v/>
      </c>
      <c r="H231" s="82"/>
      <c r="I231" s="75"/>
      <c r="J231" s="75"/>
      <c r="K231" s="75"/>
      <c r="L231" s="75"/>
      <c r="M231" s="75"/>
      <c r="N231" s="75"/>
      <c r="O231" s="75"/>
      <c r="P231" s="75"/>
      <c r="Q231" s="75"/>
      <c r="R231" s="75"/>
    </row>
    <row r="232" spans="1:18" s="81" customFormat="1">
      <c r="A232" s="154">
        <v>221</v>
      </c>
      <c r="B232" s="155"/>
      <c r="C232" s="155"/>
      <c r="D232" s="155"/>
      <c r="E232" s="157"/>
      <c r="F232" s="19" t="str">
        <f t="shared" si="12"/>
        <v/>
      </c>
      <c r="H232" s="82"/>
      <c r="I232" s="75"/>
      <c r="J232" s="75"/>
      <c r="K232" s="75"/>
      <c r="L232" s="75"/>
      <c r="M232" s="75"/>
      <c r="N232" s="75"/>
      <c r="O232" s="75"/>
      <c r="P232" s="75"/>
      <c r="Q232" s="75"/>
      <c r="R232" s="75"/>
    </row>
    <row r="233" spans="1:18" s="81" customFormat="1">
      <c r="A233" s="154">
        <v>222</v>
      </c>
      <c r="B233" s="155"/>
      <c r="C233" s="155"/>
      <c r="D233" s="155"/>
      <c r="E233" s="157"/>
      <c r="F233" s="19" t="str">
        <f t="shared" si="12"/>
        <v/>
      </c>
      <c r="H233" s="82"/>
      <c r="I233" s="75"/>
      <c r="J233" s="75"/>
      <c r="K233" s="75"/>
      <c r="L233" s="75"/>
      <c r="M233" s="75"/>
      <c r="N233" s="75"/>
      <c r="O233" s="75"/>
      <c r="P233" s="75"/>
      <c r="Q233" s="75"/>
      <c r="R233" s="75"/>
    </row>
    <row r="234" spans="1:18" s="81" customFormat="1">
      <c r="A234" s="154">
        <v>223</v>
      </c>
      <c r="B234" s="155"/>
      <c r="C234" s="155"/>
      <c r="D234" s="155"/>
      <c r="E234" s="157"/>
      <c r="F234" s="19" t="str">
        <f t="shared" si="12"/>
        <v/>
      </c>
      <c r="H234" s="82"/>
      <c r="I234" s="75"/>
      <c r="J234" s="75"/>
      <c r="K234" s="75"/>
      <c r="L234" s="75"/>
      <c r="M234" s="75"/>
      <c r="N234" s="75"/>
      <c r="O234" s="75"/>
      <c r="P234" s="75"/>
      <c r="Q234" s="75"/>
      <c r="R234" s="75"/>
    </row>
    <row r="235" spans="1:18" s="81" customFormat="1">
      <c r="A235" s="154">
        <v>224</v>
      </c>
      <c r="B235" s="155"/>
      <c r="C235" s="155"/>
      <c r="D235" s="155"/>
      <c r="E235" s="157"/>
      <c r="F235" s="19" t="str">
        <f t="shared" si="12"/>
        <v/>
      </c>
      <c r="H235" s="82"/>
      <c r="I235" s="75"/>
      <c r="J235" s="75"/>
      <c r="K235" s="75"/>
      <c r="L235" s="75"/>
      <c r="M235" s="75"/>
      <c r="N235" s="75"/>
      <c r="O235" s="75"/>
      <c r="P235" s="75"/>
      <c r="Q235" s="75"/>
      <c r="R235" s="75"/>
    </row>
    <row r="236" spans="1:18" s="81" customFormat="1">
      <c r="A236" s="154">
        <v>225</v>
      </c>
      <c r="B236" s="155"/>
      <c r="C236" s="155"/>
      <c r="D236" s="155"/>
      <c r="E236" s="157"/>
      <c r="F236" s="19" t="str">
        <f t="shared" si="12"/>
        <v/>
      </c>
      <c r="H236" s="82"/>
      <c r="I236" s="75"/>
      <c r="J236" s="75"/>
      <c r="K236" s="75"/>
      <c r="L236" s="75"/>
      <c r="M236" s="75"/>
      <c r="N236" s="75"/>
      <c r="O236" s="75"/>
      <c r="P236" s="75"/>
      <c r="Q236" s="75"/>
      <c r="R236" s="75"/>
    </row>
    <row r="237" spans="1:18" s="81" customFormat="1">
      <c r="A237" s="154">
        <v>226</v>
      </c>
      <c r="B237" s="155"/>
      <c r="C237" s="155"/>
      <c r="D237" s="155"/>
      <c r="E237" s="157"/>
      <c r="F237" s="19" t="str">
        <f t="shared" si="12"/>
        <v/>
      </c>
      <c r="H237" s="82"/>
      <c r="I237" s="75"/>
      <c r="J237" s="75"/>
      <c r="K237" s="75"/>
      <c r="L237" s="75"/>
      <c r="M237" s="75"/>
      <c r="N237" s="75"/>
      <c r="O237" s="75"/>
      <c r="P237" s="75"/>
      <c r="Q237" s="75"/>
      <c r="R237" s="75"/>
    </row>
    <row r="238" spans="1:18" s="81" customFormat="1">
      <c r="A238" s="154">
        <v>227</v>
      </c>
      <c r="B238" s="155"/>
      <c r="C238" s="155"/>
      <c r="D238" s="155"/>
      <c r="E238" s="157"/>
      <c r="F238" s="19" t="str">
        <f t="shared" si="12"/>
        <v/>
      </c>
      <c r="H238" s="82"/>
      <c r="I238" s="75"/>
      <c r="J238" s="75"/>
      <c r="K238" s="75"/>
      <c r="L238" s="75"/>
      <c r="M238" s="75"/>
      <c r="N238" s="75"/>
      <c r="O238" s="75"/>
      <c r="P238" s="75"/>
      <c r="Q238" s="75"/>
      <c r="R238" s="75"/>
    </row>
    <row r="239" spans="1:18" s="81" customFormat="1">
      <c r="A239" s="154">
        <v>228</v>
      </c>
      <c r="B239" s="155"/>
      <c r="C239" s="155"/>
      <c r="D239" s="155"/>
      <c r="E239" s="157"/>
      <c r="F239" s="19" t="str">
        <f t="shared" si="12"/>
        <v/>
      </c>
      <c r="H239" s="82"/>
      <c r="I239" s="75"/>
      <c r="J239" s="75"/>
      <c r="K239" s="75"/>
      <c r="L239" s="75"/>
      <c r="M239" s="75"/>
      <c r="N239" s="75"/>
      <c r="O239" s="75"/>
      <c r="P239" s="75"/>
      <c r="Q239" s="75"/>
      <c r="R239" s="75"/>
    </row>
    <row r="240" spans="1:18" s="81" customFormat="1">
      <c r="A240" s="154">
        <v>229</v>
      </c>
      <c r="B240" s="155"/>
      <c r="C240" s="155"/>
      <c r="D240" s="155"/>
      <c r="E240" s="157"/>
      <c r="F240" s="19" t="str">
        <f t="shared" si="12"/>
        <v/>
      </c>
      <c r="H240" s="82"/>
      <c r="I240" s="75"/>
      <c r="J240" s="75"/>
      <c r="K240" s="75"/>
      <c r="L240" s="75"/>
      <c r="M240" s="75"/>
      <c r="N240" s="75"/>
      <c r="O240" s="75"/>
      <c r="P240" s="75"/>
      <c r="Q240" s="75"/>
      <c r="R240" s="75"/>
    </row>
    <row r="241" spans="1:18" s="81" customFormat="1">
      <c r="A241" s="154">
        <v>230</v>
      </c>
      <c r="B241" s="155"/>
      <c r="C241" s="155"/>
      <c r="D241" s="155"/>
      <c r="E241" s="157"/>
      <c r="F241" s="19" t="str">
        <f t="shared" si="12"/>
        <v/>
      </c>
      <c r="H241" s="82"/>
      <c r="I241" s="75"/>
      <c r="J241" s="75"/>
      <c r="K241" s="75"/>
      <c r="L241" s="75"/>
      <c r="M241" s="75"/>
      <c r="N241" s="75"/>
      <c r="O241" s="75"/>
      <c r="P241" s="75"/>
      <c r="Q241" s="75"/>
      <c r="R241" s="75"/>
    </row>
    <row r="242" spans="1:18" s="81" customFormat="1">
      <c r="A242" s="154">
        <v>231</v>
      </c>
      <c r="B242" s="155"/>
      <c r="C242" s="155"/>
      <c r="D242" s="155"/>
      <c r="E242" s="157"/>
      <c r="F242" s="19" t="str">
        <f t="shared" si="12"/>
        <v/>
      </c>
      <c r="H242" s="82"/>
      <c r="I242" s="75"/>
      <c r="J242" s="75"/>
      <c r="K242" s="75"/>
      <c r="L242" s="75"/>
      <c r="M242" s="75"/>
      <c r="N242" s="75"/>
      <c r="O242" s="75"/>
      <c r="P242" s="75"/>
      <c r="Q242" s="75"/>
      <c r="R242" s="75"/>
    </row>
    <row r="243" spans="1:18" s="81" customFormat="1">
      <c r="A243" s="154">
        <v>232</v>
      </c>
      <c r="B243" s="155"/>
      <c r="C243" s="155"/>
      <c r="D243" s="155"/>
      <c r="E243" s="157"/>
      <c r="F243" s="19" t="str">
        <f t="shared" si="12"/>
        <v/>
      </c>
      <c r="H243" s="82"/>
      <c r="I243" s="75"/>
      <c r="J243" s="75"/>
      <c r="K243" s="75"/>
      <c r="L243" s="75"/>
      <c r="M243" s="75"/>
      <c r="N243" s="75"/>
      <c r="O243" s="75"/>
      <c r="P243" s="75"/>
      <c r="Q243" s="75"/>
      <c r="R243" s="75"/>
    </row>
    <row r="244" spans="1:18" s="81" customFormat="1">
      <c r="A244" s="154">
        <v>233</v>
      </c>
      <c r="B244" s="155"/>
      <c r="C244" s="155"/>
      <c r="D244" s="155"/>
      <c r="E244" s="157"/>
      <c r="F244" s="19" t="str">
        <f t="shared" si="12"/>
        <v/>
      </c>
      <c r="H244" s="82"/>
      <c r="I244" s="75"/>
      <c r="J244" s="75"/>
      <c r="K244" s="75"/>
      <c r="L244" s="75"/>
      <c r="M244" s="75"/>
      <c r="N244" s="75"/>
      <c r="O244" s="75"/>
      <c r="P244" s="75"/>
      <c r="Q244" s="75"/>
      <c r="R244" s="75"/>
    </row>
    <row r="245" spans="1:18" s="81" customFormat="1">
      <c r="A245" s="154">
        <v>234</v>
      </c>
      <c r="B245" s="155"/>
      <c r="C245" s="155"/>
      <c r="D245" s="155"/>
      <c r="E245" s="157"/>
      <c r="F245" s="19" t="str">
        <f t="shared" si="12"/>
        <v/>
      </c>
      <c r="H245" s="82"/>
      <c r="I245" s="75"/>
      <c r="J245" s="75"/>
      <c r="K245" s="75"/>
      <c r="L245" s="75"/>
      <c r="M245" s="75"/>
      <c r="N245" s="75"/>
      <c r="O245" s="75"/>
      <c r="P245" s="75"/>
      <c r="Q245" s="75"/>
      <c r="R245" s="75"/>
    </row>
    <row r="246" spans="1:18" s="81" customFormat="1">
      <c r="A246" s="154">
        <v>235</v>
      </c>
      <c r="B246" s="155"/>
      <c r="C246" s="155"/>
      <c r="D246" s="155"/>
      <c r="E246" s="157"/>
      <c r="F246" s="19" t="str">
        <f t="shared" si="12"/>
        <v/>
      </c>
      <c r="H246" s="82"/>
      <c r="I246" s="75"/>
      <c r="J246" s="75"/>
      <c r="K246" s="75"/>
      <c r="L246" s="75"/>
      <c r="M246" s="75"/>
      <c r="N246" s="75"/>
      <c r="O246" s="75"/>
      <c r="P246" s="75"/>
      <c r="Q246" s="75"/>
      <c r="R246" s="75"/>
    </row>
    <row r="247" spans="1:18" s="81" customFormat="1">
      <c r="A247" s="154">
        <v>236</v>
      </c>
      <c r="B247" s="155"/>
      <c r="C247" s="155"/>
      <c r="D247" s="155"/>
      <c r="E247" s="157"/>
      <c r="F247" s="19" t="str">
        <f t="shared" si="12"/>
        <v/>
      </c>
      <c r="H247" s="82"/>
      <c r="I247" s="75"/>
      <c r="J247" s="75"/>
      <c r="K247" s="75"/>
      <c r="L247" s="75"/>
      <c r="M247" s="75"/>
      <c r="N247" s="75"/>
      <c r="O247" s="75"/>
      <c r="P247" s="75"/>
      <c r="Q247" s="75"/>
      <c r="R247" s="75"/>
    </row>
    <row r="248" spans="1:18" s="81" customFormat="1">
      <c r="A248" s="154">
        <v>237</v>
      </c>
      <c r="B248" s="155"/>
      <c r="C248" s="155"/>
      <c r="D248" s="155"/>
      <c r="E248" s="157"/>
      <c r="F248" s="19" t="str">
        <f t="shared" si="12"/>
        <v/>
      </c>
      <c r="H248" s="82"/>
      <c r="I248" s="75"/>
      <c r="J248" s="75"/>
      <c r="K248" s="75"/>
      <c r="L248" s="75"/>
      <c r="M248" s="75"/>
      <c r="N248" s="75"/>
      <c r="O248" s="75"/>
      <c r="P248" s="75"/>
      <c r="Q248" s="75"/>
      <c r="R248" s="75"/>
    </row>
    <row r="249" spans="1:18" s="81" customFormat="1">
      <c r="A249" s="154">
        <v>238</v>
      </c>
      <c r="B249" s="155"/>
      <c r="C249" s="155"/>
      <c r="D249" s="155"/>
      <c r="E249" s="157"/>
      <c r="F249" s="19" t="str">
        <f t="shared" si="12"/>
        <v/>
      </c>
      <c r="H249" s="82"/>
      <c r="I249" s="75"/>
      <c r="J249" s="75"/>
      <c r="K249" s="75"/>
      <c r="L249" s="75"/>
      <c r="M249" s="75"/>
      <c r="N249" s="75"/>
      <c r="O249" s="75"/>
      <c r="P249" s="75"/>
      <c r="Q249" s="75"/>
      <c r="R249" s="75"/>
    </row>
    <row r="250" spans="1:18" s="81" customFormat="1">
      <c r="A250" s="154">
        <v>239</v>
      </c>
      <c r="B250" s="155"/>
      <c r="C250" s="155"/>
      <c r="D250" s="155"/>
      <c r="E250" s="157"/>
      <c r="F250" s="19" t="str">
        <f t="shared" si="12"/>
        <v/>
      </c>
      <c r="H250" s="82"/>
      <c r="I250" s="75"/>
      <c r="J250" s="75"/>
      <c r="K250" s="75"/>
      <c r="L250" s="75"/>
      <c r="M250" s="75"/>
      <c r="N250" s="75"/>
      <c r="O250" s="75"/>
      <c r="P250" s="75"/>
      <c r="Q250" s="75"/>
      <c r="R250" s="75"/>
    </row>
    <row r="251" spans="1:18" s="81" customFormat="1">
      <c r="A251" s="154">
        <v>240</v>
      </c>
      <c r="B251" s="155"/>
      <c r="C251" s="155"/>
      <c r="D251" s="155"/>
      <c r="E251" s="157"/>
      <c r="F251" s="19" t="str">
        <f t="shared" si="12"/>
        <v/>
      </c>
      <c r="H251" s="82"/>
      <c r="I251" s="75"/>
      <c r="J251" s="75"/>
      <c r="K251" s="75"/>
      <c r="L251" s="75"/>
      <c r="M251" s="75"/>
      <c r="N251" s="75"/>
      <c r="O251" s="75"/>
      <c r="P251" s="75"/>
      <c r="Q251" s="75"/>
      <c r="R251" s="75"/>
    </row>
    <row r="252" spans="1:18" s="81" customFormat="1">
      <c r="A252" s="154">
        <v>241</v>
      </c>
      <c r="B252" s="155"/>
      <c r="C252" s="155"/>
      <c r="D252" s="155"/>
      <c r="E252" s="157"/>
      <c r="F252" s="19" t="str">
        <f t="shared" si="12"/>
        <v/>
      </c>
      <c r="H252" s="82"/>
      <c r="I252" s="75"/>
      <c r="J252" s="75"/>
      <c r="K252" s="75"/>
      <c r="L252" s="75"/>
      <c r="M252" s="75"/>
      <c r="N252" s="75"/>
      <c r="O252" s="75"/>
      <c r="P252" s="75"/>
      <c r="Q252" s="75"/>
      <c r="R252" s="75"/>
    </row>
    <row r="253" spans="1:18" s="81" customFormat="1">
      <c r="A253" s="154">
        <v>242</v>
      </c>
      <c r="B253" s="155"/>
      <c r="C253" s="155"/>
      <c r="D253" s="155"/>
      <c r="E253" s="157"/>
      <c r="F253" s="19" t="str">
        <f t="shared" si="12"/>
        <v/>
      </c>
      <c r="H253" s="82"/>
      <c r="I253" s="75"/>
      <c r="J253" s="75"/>
      <c r="K253" s="75"/>
      <c r="L253" s="75"/>
      <c r="M253" s="75"/>
      <c r="N253" s="75"/>
      <c r="O253" s="75"/>
      <c r="P253" s="75"/>
      <c r="Q253" s="75"/>
      <c r="R253" s="75"/>
    </row>
    <row r="254" spans="1:18" s="81" customFormat="1">
      <c r="A254" s="154">
        <v>243</v>
      </c>
      <c r="B254" s="155"/>
      <c r="C254" s="155"/>
      <c r="D254" s="155"/>
      <c r="E254" s="157"/>
      <c r="F254" s="19" t="str">
        <f t="shared" si="12"/>
        <v/>
      </c>
      <c r="H254" s="82"/>
      <c r="I254" s="75"/>
      <c r="J254" s="75"/>
      <c r="K254" s="75"/>
      <c r="L254" s="75"/>
      <c r="M254" s="75"/>
      <c r="N254" s="75"/>
      <c r="O254" s="75"/>
      <c r="P254" s="75"/>
      <c r="Q254" s="75"/>
      <c r="R254" s="75"/>
    </row>
    <row r="255" spans="1:18" s="81" customFormat="1">
      <c r="A255" s="154">
        <v>244</v>
      </c>
      <c r="B255" s="155"/>
      <c r="C255" s="155"/>
      <c r="D255" s="155"/>
      <c r="E255" s="157"/>
      <c r="F255" s="19" t="str">
        <f t="shared" si="12"/>
        <v/>
      </c>
      <c r="H255" s="82"/>
      <c r="I255" s="75"/>
      <c r="J255" s="75"/>
      <c r="K255" s="75"/>
      <c r="L255" s="75"/>
      <c r="M255" s="75"/>
      <c r="N255" s="75"/>
      <c r="O255" s="75"/>
      <c r="P255" s="75"/>
      <c r="Q255" s="75"/>
      <c r="R255" s="75"/>
    </row>
    <row r="256" spans="1:18" s="81" customFormat="1">
      <c r="A256" s="154">
        <v>245</v>
      </c>
      <c r="B256" s="155"/>
      <c r="C256" s="155"/>
      <c r="D256" s="155"/>
      <c r="E256" s="157"/>
      <c r="F256" s="19" t="str">
        <f t="shared" si="12"/>
        <v/>
      </c>
      <c r="H256" s="82"/>
      <c r="I256" s="75"/>
      <c r="J256" s="75"/>
      <c r="K256" s="75"/>
      <c r="L256" s="75"/>
      <c r="M256" s="75"/>
      <c r="N256" s="75"/>
      <c r="O256" s="75"/>
      <c r="P256" s="75"/>
      <c r="Q256" s="75"/>
      <c r="R256" s="75"/>
    </row>
    <row r="257" spans="1:18" s="81" customFormat="1">
      <c r="A257" s="154">
        <v>246</v>
      </c>
      <c r="B257" s="155"/>
      <c r="C257" s="155"/>
      <c r="D257" s="155"/>
      <c r="E257" s="157"/>
      <c r="F257" s="19" t="str">
        <f t="shared" si="12"/>
        <v/>
      </c>
      <c r="H257" s="82"/>
      <c r="I257" s="75"/>
      <c r="J257" s="75"/>
      <c r="K257" s="75"/>
      <c r="L257" s="75"/>
      <c r="M257" s="75"/>
      <c r="N257" s="75"/>
      <c r="O257" s="75"/>
      <c r="P257" s="75"/>
      <c r="Q257" s="75"/>
      <c r="R257" s="75"/>
    </row>
    <row r="258" spans="1:18" s="81" customFormat="1">
      <c r="A258" s="154">
        <v>247</v>
      </c>
      <c r="B258" s="155"/>
      <c r="C258" s="155"/>
      <c r="D258" s="155"/>
      <c r="E258" s="157"/>
      <c r="F258" s="19" t="str">
        <f t="shared" si="12"/>
        <v/>
      </c>
      <c r="H258" s="82"/>
      <c r="I258" s="75"/>
      <c r="J258" s="75"/>
      <c r="K258" s="75"/>
      <c r="L258" s="75"/>
      <c r="M258" s="75"/>
      <c r="N258" s="75"/>
      <c r="O258" s="75"/>
      <c r="P258" s="75"/>
      <c r="Q258" s="75"/>
      <c r="R258" s="75"/>
    </row>
    <row r="259" spans="1:18" s="81" customFormat="1">
      <c r="A259" s="154">
        <v>248</v>
      </c>
      <c r="B259" s="155"/>
      <c r="C259" s="155"/>
      <c r="D259" s="155"/>
      <c r="E259" s="157"/>
      <c r="F259" s="19" t="str">
        <f t="shared" si="12"/>
        <v/>
      </c>
      <c r="H259" s="82"/>
      <c r="I259" s="75"/>
      <c r="J259" s="75"/>
      <c r="K259" s="75"/>
      <c r="L259" s="75"/>
      <c r="M259" s="75"/>
      <c r="N259" s="75"/>
      <c r="O259" s="75"/>
      <c r="P259" s="75"/>
      <c r="Q259" s="75"/>
      <c r="R259" s="75"/>
    </row>
    <row r="260" spans="1:18" s="81" customFormat="1">
      <c r="A260" s="154">
        <v>249</v>
      </c>
      <c r="B260" s="155"/>
      <c r="C260" s="155"/>
      <c r="D260" s="155"/>
      <c r="E260" s="157"/>
      <c r="F260" s="19" t="str">
        <f t="shared" si="12"/>
        <v/>
      </c>
      <c r="H260" s="82"/>
      <c r="I260" s="75"/>
      <c r="J260" s="75"/>
      <c r="K260" s="75"/>
      <c r="L260" s="75"/>
      <c r="M260" s="75"/>
      <c r="N260" s="75"/>
      <c r="O260" s="75"/>
      <c r="P260" s="75"/>
      <c r="Q260" s="75"/>
      <c r="R260" s="75"/>
    </row>
    <row r="261" spans="1:18" s="81" customFormat="1">
      <c r="A261" s="154">
        <v>250</v>
      </c>
      <c r="B261" s="155"/>
      <c r="C261" s="155"/>
      <c r="D261" s="155"/>
      <c r="E261" s="157"/>
      <c r="F261" s="19" t="str">
        <f t="shared" si="12"/>
        <v/>
      </c>
      <c r="H261" s="82"/>
      <c r="I261" s="75"/>
      <c r="J261" s="75"/>
      <c r="K261" s="75"/>
      <c r="L261" s="75"/>
      <c r="M261" s="75"/>
      <c r="N261" s="75"/>
      <c r="O261" s="75"/>
      <c r="P261" s="75"/>
      <c r="Q261" s="75"/>
      <c r="R261" s="75"/>
    </row>
  </sheetData>
  <sheetProtection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sheetPr codeName="Sheet67">
    <pageSetUpPr fitToPage="1"/>
  </sheetPr>
  <dimension ref="A1:R261"/>
  <sheetViews>
    <sheetView workbookViewId="0">
      <selection activeCell="B12" sqref="B12:E18"/>
    </sheetView>
  </sheetViews>
  <sheetFormatPr defaultRowHeight="15.75"/>
  <cols>
    <col min="1" max="1" width="5.7109375" style="71" customWidth="1"/>
    <col min="2" max="2" width="45.28515625" style="75" customWidth="1"/>
    <col min="3" max="3" width="14.140625" style="75" customWidth="1"/>
    <col min="4" max="4" width="30.85546875" style="75" customWidth="1"/>
    <col min="5" max="5" width="10.7109375" style="80" customWidth="1"/>
    <col min="6" max="6" width="17.7109375" style="75" customWidth="1"/>
    <col min="7" max="7" width="10.7109375" style="81" hidden="1" customWidth="1"/>
    <col min="8" max="8" width="9.140625" style="82" hidden="1" customWidth="1"/>
    <col min="9" max="9" width="9.140625" style="75" hidden="1" customWidth="1"/>
    <col min="10" max="19" width="9.140625" style="75" customWidth="1"/>
    <col min="20" max="16384" width="9.140625" style="75"/>
  </cols>
  <sheetData>
    <row r="1" spans="1:9" s="71" customFormat="1">
      <c r="A1" s="70" t="s">
        <v>482</v>
      </c>
      <c r="E1" s="72"/>
      <c r="F1" s="74"/>
      <c r="G1" s="73"/>
      <c r="H1" s="327"/>
    </row>
    <row r="2" spans="1:9" s="71" customFormat="1">
      <c r="A2" s="387" t="str">
        <f>IF(ISBLANK(facultate), IF(ISBLANK(departament),"","Departament " &amp; departament), "Facultatea " &amp; facultate)</f>
        <v>Facultatea Electronică și Telecomunicații</v>
      </c>
      <c r="E2" s="72"/>
      <c r="F2" s="74"/>
      <c r="G2" s="73"/>
      <c r="H2" s="327"/>
    </row>
    <row r="3" spans="1:9" s="71" customFormat="1">
      <c r="A3" s="387" t="str">
        <f>IF(ISBLANK(departament),"","Departamentul " &amp; departament)</f>
        <v>Departamentul Electronică Aplicată</v>
      </c>
      <c r="E3" s="72"/>
      <c r="F3" s="74"/>
      <c r="G3" s="73"/>
      <c r="H3" s="327"/>
    </row>
    <row r="4" spans="1:9">
      <c r="A4" s="460" t="s">
        <v>813</v>
      </c>
      <c r="B4" s="460"/>
      <c r="C4" s="460"/>
      <c r="D4" s="460"/>
      <c r="E4" s="460"/>
      <c r="F4" s="460"/>
      <c r="G4" s="239"/>
      <c r="H4" s="329"/>
    </row>
    <row r="5" spans="1:9">
      <c r="A5" s="460" t="s">
        <v>864</v>
      </c>
      <c r="B5" s="460"/>
      <c r="C5" s="460"/>
      <c r="D5" s="460"/>
      <c r="E5" s="460"/>
      <c r="F5" s="460"/>
      <c r="G5" s="239"/>
    </row>
    <row r="6" spans="1:9" ht="13.5" customHeight="1">
      <c r="E6" s="75"/>
      <c r="F6" s="388" t="str">
        <f>CONCATENATE(functie," ",nume_candidat)</f>
        <v>Șef de lucrări Papazian Petru</v>
      </c>
    </row>
    <row r="7" spans="1:9" ht="18.75" customHeight="1">
      <c r="A7" s="458" t="s">
        <v>337</v>
      </c>
      <c r="B7" s="468" t="s">
        <v>866</v>
      </c>
      <c r="C7" s="468" t="s">
        <v>811</v>
      </c>
      <c r="D7" s="468" t="s">
        <v>865</v>
      </c>
      <c r="E7" s="468" t="s">
        <v>2</v>
      </c>
      <c r="F7" s="458" t="s">
        <v>544</v>
      </c>
      <c r="G7" s="458" t="s">
        <v>4</v>
      </c>
      <c r="H7" s="479" t="s">
        <v>540</v>
      </c>
      <c r="I7" s="465" t="s">
        <v>551</v>
      </c>
    </row>
    <row r="8" spans="1:9" ht="18.75" customHeight="1">
      <c r="A8" s="475"/>
      <c r="B8" s="469"/>
      <c r="C8" s="469"/>
      <c r="D8" s="469"/>
      <c r="E8" s="469"/>
      <c r="F8" s="475"/>
      <c r="G8" s="475"/>
      <c r="H8" s="480"/>
      <c r="I8" s="465"/>
    </row>
    <row r="9" spans="1:9" ht="18.75" customHeight="1">
      <c r="A9" s="475"/>
      <c r="B9" s="469"/>
      <c r="C9" s="469"/>
      <c r="D9" s="469"/>
      <c r="E9" s="469"/>
      <c r="F9" s="459"/>
      <c r="G9" s="459"/>
      <c r="H9" s="480"/>
      <c r="I9" s="465"/>
    </row>
    <row r="10" spans="1:9" ht="18.75" customHeight="1">
      <c r="A10" s="459"/>
      <c r="B10" s="470"/>
      <c r="C10" s="470"/>
      <c r="D10" s="470"/>
      <c r="E10" s="470"/>
      <c r="F10" s="389" t="str">
        <f>CONCATENATE("ultimii ",durata_evaluare," ani")</f>
        <v>ultimii 5 ani</v>
      </c>
      <c r="G10" s="389" t="str">
        <f>CONCATENATE("ultimii                                  ",durata_evaluare," ani")</f>
        <v>ultimii                                  5 ani</v>
      </c>
      <c r="H10" s="481"/>
      <c r="I10" s="465"/>
    </row>
    <row r="11" spans="1:9">
      <c r="A11" s="99"/>
      <c r="B11" s="76"/>
      <c r="C11" s="76"/>
      <c r="D11" s="76"/>
      <c r="E11" s="40"/>
      <c r="F11" s="158">
        <f t="shared" ref="F11:G11" si="0">SUMIF(F12:F110,"&gt;0")</f>
        <v>0</v>
      </c>
      <c r="G11" s="4">
        <f t="shared" si="0"/>
        <v>0</v>
      </c>
      <c r="H11" s="336"/>
    </row>
    <row r="12" spans="1:9">
      <c r="A12" s="48">
        <v>1</v>
      </c>
      <c r="B12" s="8"/>
      <c r="C12" s="8"/>
      <c r="D12" s="8"/>
      <c r="E12" s="232"/>
      <c r="F12" s="19" t="str">
        <f t="shared" ref="F12:F75" si="1">IF(OR($B12="",$C12="",$E12&lt;an_initial,$E12&gt;an_final),"",G12 * (INDEX(i7punctaje, MATCH(C12,i7anvergură,0), MATCH(D12,i7premiu,0) )) )</f>
        <v/>
      </c>
      <c r="G12" s="69" t="str">
        <f t="shared" ref="G12:G43" si="2">IF(OR($B12="",$C12="",$E12="",$E12&gt;an_final),"",IF($E12&gt;=an_initial,1,""))</f>
        <v/>
      </c>
      <c r="H12" s="390" t="b">
        <f t="shared" ref="H12:H75" si="3">IF(nume_candidat="",FALSE,ISNUMBER(SEARCH(nume_candidat,$B12)))</f>
        <v>0</v>
      </c>
      <c r="I12" s="391">
        <f t="shared" ref="I12:I43" si="4">LEN(B12)-LEN(SUBSTITUTE(B12,",",""))+1</f>
        <v>1</v>
      </c>
    </row>
    <row r="13" spans="1:9">
      <c r="A13" s="48">
        <v>2</v>
      </c>
      <c r="B13" s="8"/>
      <c r="C13" s="8"/>
      <c r="D13" s="8"/>
      <c r="E13" s="232"/>
      <c r="F13" s="19" t="str">
        <f t="shared" si="1"/>
        <v/>
      </c>
      <c r="G13" s="69" t="str">
        <f t="shared" si="2"/>
        <v/>
      </c>
      <c r="H13" s="390" t="b">
        <f t="shared" si="3"/>
        <v>0</v>
      </c>
      <c r="I13" s="391">
        <f t="shared" si="4"/>
        <v>1</v>
      </c>
    </row>
    <row r="14" spans="1:9">
      <c r="A14" s="48">
        <v>3</v>
      </c>
      <c r="B14" s="8"/>
      <c r="C14" s="8"/>
      <c r="D14" s="8"/>
      <c r="E14" s="232"/>
      <c r="F14" s="19" t="str">
        <f t="shared" si="1"/>
        <v/>
      </c>
      <c r="G14" s="69" t="str">
        <f t="shared" si="2"/>
        <v/>
      </c>
      <c r="H14" s="390" t="b">
        <f t="shared" si="3"/>
        <v>0</v>
      </c>
      <c r="I14" s="391">
        <f t="shared" si="4"/>
        <v>1</v>
      </c>
    </row>
    <row r="15" spans="1:9">
      <c r="A15" s="48">
        <v>4</v>
      </c>
      <c r="B15" s="421"/>
      <c r="C15" s="421"/>
      <c r="D15" s="421"/>
      <c r="E15" s="443"/>
      <c r="F15" s="19" t="str">
        <f t="shared" si="1"/>
        <v/>
      </c>
      <c r="G15" s="69" t="str">
        <f t="shared" si="2"/>
        <v/>
      </c>
      <c r="H15" s="390" t="b">
        <f t="shared" si="3"/>
        <v>0</v>
      </c>
      <c r="I15" s="391">
        <f t="shared" si="4"/>
        <v>1</v>
      </c>
    </row>
    <row r="16" spans="1:9">
      <c r="A16" s="48">
        <v>5</v>
      </c>
      <c r="B16" s="421"/>
      <c r="C16" s="421"/>
      <c r="D16" s="421"/>
      <c r="E16" s="443"/>
      <c r="F16" s="19" t="str">
        <f t="shared" si="1"/>
        <v/>
      </c>
      <c r="G16" s="69" t="str">
        <f t="shared" si="2"/>
        <v/>
      </c>
      <c r="H16" s="390" t="b">
        <f t="shared" si="3"/>
        <v>0</v>
      </c>
      <c r="I16" s="391">
        <f t="shared" si="4"/>
        <v>1</v>
      </c>
    </row>
    <row r="17" spans="1:9">
      <c r="A17" s="48">
        <v>6</v>
      </c>
      <c r="B17" s="421"/>
      <c r="C17" s="421"/>
      <c r="D17" s="421"/>
      <c r="E17" s="443"/>
      <c r="F17" s="19" t="str">
        <f t="shared" si="1"/>
        <v/>
      </c>
      <c r="G17" s="69" t="str">
        <f t="shared" si="2"/>
        <v/>
      </c>
      <c r="H17" s="390" t="b">
        <f t="shared" si="3"/>
        <v>0</v>
      </c>
      <c r="I17" s="391">
        <f t="shared" si="4"/>
        <v>1</v>
      </c>
    </row>
    <row r="18" spans="1:9">
      <c r="A18" s="48">
        <v>7</v>
      </c>
      <c r="B18" s="421"/>
      <c r="C18" s="421"/>
      <c r="D18" s="7"/>
      <c r="E18" s="228"/>
      <c r="F18" s="19" t="str">
        <f t="shared" si="1"/>
        <v/>
      </c>
      <c r="G18" s="69" t="str">
        <f t="shared" si="2"/>
        <v/>
      </c>
      <c r="H18" s="390" t="b">
        <f t="shared" si="3"/>
        <v>0</v>
      </c>
      <c r="I18" s="391">
        <f t="shared" si="4"/>
        <v>1</v>
      </c>
    </row>
    <row r="19" spans="1:9">
      <c r="A19" s="48">
        <v>8</v>
      </c>
      <c r="B19" s="7"/>
      <c r="C19" s="7"/>
      <c r="D19" s="7"/>
      <c r="E19" s="228"/>
      <c r="F19" s="19" t="str">
        <f t="shared" si="1"/>
        <v/>
      </c>
      <c r="G19" s="69" t="str">
        <f t="shared" si="2"/>
        <v/>
      </c>
      <c r="H19" s="390" t="b">
        <f t="shared" si="3"/>
        <v>0</v>
      </c>
      <c r="I19" s="391">
        <f t="shared" si="4"/>
        <v>1</v>
      </c>
    </row>
    <row r="20" spans="1:9">
      <c r="A20" s="48">
        <v>9</v>
      </c>
      <c r="B20" s="7"/>
      <c r="C20" s="7"/>
      <c r="D20" s="7"/>
      <c r="E20" s="228"/>
      <c r="F20" s="19" t="str">
        <f t="shared" si="1"/>
        <v/>
      </c>
      <c r="G20" s="69" t="str">
        <f t="shared" si="2"/>
        <v/>
      </c>
      <c r="H20" s="390" t="b">
        <f t="shared" si="3"/>
        <v>0</v>
      </c>
      <c r="I20" s="391">
        <f t="shared" si="4"/>
        <v>1</v>
      </c>
    </row>
    <row r="21" spans="1:9">
      <c r="A21" s="48">
        <v>10</v>
      </c>
      <c r="B21" s="7"/>
      <c r="C21" s="7"/>
      <c r="D21" s="7"/>
      <c r="E21" s="228"/>
      <c r="F21" s="19" t="str">
        <f t="shared" si="1"/>
        <v/>
      </c>
      <c r="G21" s="69" t="str">
        <f t="shared" si="2"/>
        <v/>
      </c>
      <c r="H21" s="390" t="b">
        <f t="shared" si="3"/>
        <v>0</v>
      </c>
      <c r="I21" s="391">
        <f t="shared" si="4"/>
        <v>1</v>
      </c>
    </row>
    <row r="22" spans="1:9">
      <c r="A22" s="48">
        <v>11</v>
      </c>
      <c r="B22" s="7"/>
      <c r="C22" s="7"/>
      <c r="D22" s="7"/>
      <c r="E22" s="228"/>
      <c r="F22" s="19" t="str">
        <f t="shared" si="1"/>
        <v/>
      </c>
      <c r="G22" s="69" t="str">
        <f t="shared" si="2"/>
        <v/>
      </c>
      <c r="H22" s="390" t="b">
        <f t="shared" si="3"/>
        <v>0</v>
      </c>
      <c r="I22" s="391">
        <f t="shared" si="4"/>
        <v>1</v>
      </c>
    </row>
    <row r="23" spans="1:9">
      <c r="A23" s="48">
        <v>12</v>
      </c>
      <c r="B23" s="7"/>
      <c r="C23" s="7"/>
      <c r="D23" s="7"/>
      <c r="E23" s="228"/>
      <c r="F23" s="19" t="str">
        <f t="shared" si="1"/>
        <v/>
      </c>
      <c r="G23" s="69" t="str">
        <f t="shared" si="2"/>
        <v/>
      </c>
      <c r="H23" s="390" t="b">
        <f t="shared" si="3"/>
        <v>0</v>
      </c>
      <c r="I23" s="391">
        <f t="shared" si="4"/>
        <v>1</v>
      </c>
    </row>
    <row r="24" spans="1:9">
      <c r="A24" s="48">
        <v>13</v>
      </c>
      <c r="B24" s="7"/>
      <c r="C24" s="7"/>
      <c r="D24" s="7"/>
      <c r="E24" s="228"/>
      <c r="F24" s="19" t="str">
        <f t="shared" si="1"/>
        <v/>
      </c>
      <c r="G24" s="69" t="str">
        <f t="shared" si="2"/>
        <v/>
      </c>
      <c r="H24" s="390" t="b">
        <f t="shared" si="3"/>
        <v>0</v>
      </c>
      <c r="I24" s="391">
        <f t="shared" si="4"/>
        <v>1</v>
      </c>
    </row>
    <row r="25" spans="1:9">
      <c r="A25" s="48">
        <v>14</v>
      </c>
      <c r="B25" s="7"/>
      <c r="C25" s="7"/>
      <c r="D25" s="7"/>
      <c r="E25" s="228"/>
      <c r="F25" s="19" t="str">
        <f t="shared" si="1"/>
        <v/>
      </c>
      <c r="G25" s="69" t="str">
        <f t="shared" si="2"/>
        <v/>
      </c>
      <c r="H25" s="390" t="b">
        <f t="shared" si="3"/>
        <v>0</v>
      </c>
      <c r="I25" s="391">
        <f t="shared" si="4"/>
        <v>1</v>
      </c>
    </row>
    <row r="26" spans="1:9">
      <c r="A26" s="48">
        <v>15</v>
      </c>
      <c r="B26" s="7"/>
      <c r="C26" s="7"/>
      <c r="D26" s="7"/>
      <c r="E26" s="228"/>
      <c r="F26" s="19" t="str">
        <f t="shared" si="1"/>
        <v/>
      </c>
      <c r="G26" s="69" t="str">
        <f t="shared" si="2"/>
        <v/>
      </c>
      <c r="H26" s="390" t="b">
        <f t="shared" si="3"/>
        <v>0</v>
      </c>
      <c r="I26" s="391">
        <f t="shared" si="4"/>
        <v>1</v>
      </c>
    </row>
    <row r="27" spans="1:9">
      <c r="A27" s="48">
        <v>16</v>
      </c>
      <c r="B27" s="7"/>
      <c r="C27" s="7"/>
      <c r="D27" s="7"/>
      <c r="E27" s="228"/>
      <c r="F27" s="19" t="str">
        <f t="shared" si="1"/>
        <v/>
      </c>
      <c r="G27" s="69" t="str">
        <f t="shared" si="2"/>
        <v/>
      </c>
      <c r="H27" s="390" t="b">
        <f t="shared" si="3"/>
        <v>0</v>
      </c>
      <c r="I27" s="391">
        <f t="shared" si="4"/>
        <v>1</v>
      </c>
    </row>
    <row r="28" spans="1:9">
      <c r="A28" s="48">
        <v>17</v>
      </c>
      <c r="B28" s="7"/>
      <c r="C28" s="7"/>
      <c r="D28" s="7"/>
      <c r="E28" s="228"/>
      <c r="F28" s="19" t="str">
        <f t="shared" si="1"/>
        <v/>
      </c>
      <c r="G28" s="69" t="str">
        <f t="shared" si="2"/>
        <v/>
      </c>
      <c r="H28" s="390" t="b">
        <f t="shared" si="3"/>
        <v>0</v>
      </c>
      <c r="I28" s="391">
        <f t="shared" si="4"/>
        <v>1</v>
      </c>
    </row>
    <row r="29" spans="1:9">
      <c r="A29" s="48">
        <v>18</v>
      </c>
      <c r="B29" s="7"/>
      <c r="C29" s="7"/>
      <c r="D29" s="7"/>
      <c r="E29" s="228"/>
      <c r="F29" s="19" t="str">
        <f t="shared" si="1"/>
        <v/>
      </c>
      <c r="G29" s="69" t="str">
        <f t="shared" si="2"/>
        <v/>
      </c>
      <c r="H29" s="390" t="b">
        <f t="shared" si="3"/>
        <v>0</v>
      </c>
      <c r="I29" s="391">
        <f t="shared" si="4"/>
        <v>1</v>
      </c>
    </row>
    <row r="30" spans="1:9">
      <c r="A30" s="48">
        <v>19</v>
      </c>
      <c r="B30" s="7"/>
      <c r="C30" s="7"/>
      <c r="D30" s="7"/>
      <c r="E30" s="228"/>
      <c r="F30" s="19" t="str">
        <f t="shared" si="1"/>
        <v/>
      </c>
      <c r="G30" s="69" t="str">
        <f t="shared" si="2"/>
        <v/>
      </c>
      <c r="H30" s="390" t="b">
        <f t="shared" si="3"/>
        <v>0</v>
      </c>
      <c r="I30" s="391">
        <f t="shared" si="4"/>
        <v>1</v>
      </c>
    </row>
    <row r="31" spans="1:9">
      <c r="A31" s="48">
        <v>20</v>
      </c>
      <c r="B31" s="7"/>
      <c r="C31" s="7"/>
      <c r="D31" s="7"/>
      <c r="E31" s="228"/>
      <c r="F31" s="19" t="str">
        <f t="shared" si="1"/>
        <v/>
      </c>
      <c r="G31" s="69" t="str">
        <f t="shared" si="2"/>
        <v/>
      </c>
      <c r="H31" s="390" t="b">
        <f t="shared" si="3"/>
        <v>0</v>
      </c>
      <c r="I31" s="391">
        <f t="shared" si="4"/>
        <v>1</v>
      </c>
    </row>
    <row r="32" spans="1:9">
      <c r="A32" s="48">
        <v>21</v>
      </c>
      <c r="B32" s="7"/>
      <c r="C32" s="7"/>
      <c r="D32" s="7"/>
      <c r="E32" s="228"/>
      <c r="F32" s="19" t="str">
        <f t="shared" si="1"/>
        <v/>
      </c>
      <c r="G32" s="69" t="str">
        <f t="shared" si="2"/>
        <v/>
      </c>
      <c r="H32" s="390" t="b">
        <f t="shared" si="3"/>
        <v>0</v>
      </c>
      <c r="I32" s="391">
        <f t="shared" si="4"/>
        <v>1</v>
      </c>
    </row>
    <row r="33" spans="1:9">
      <c r="A33" s="48">
        <v>22</v>
      </c>
      <c r="B33" s="7"/>
      <c r="C33" s="7"/>
      <c r="D33" s="7"/>
      <c r="E33" s="228"/>
      <c r="F33" s="19" t="str">
        <f t="shared" si="1"/>
        <v/>
      </c>
      <c r="G33" s="69" t="str">
        <f t="shared" si="2"/>
        <v/>
      </c>
      <c r="H33" s="390" t="b">
        <f t="shared" si="3"/>
        <v>0</v>
      </c>
      <c r="I33" s="391">
        <f t="shared" si="4"/>
        <v>1</v>
      </c>
    </row>
    <row r="34" spans="1:9">
      <c r="A34" s="48">
        <v>23</v>
      </c>
      <c r="B34" s="7"/>
      <c r="C34" s="7"/>
      <c r="D34" s="7"/>
      <c r="E34" s="228"/>
      <c r="F34" s="19" t="str">
        <f t="shared" si="1"/>
        <v/>
      </c>
      <c r="G34" s="69" t="str">
        <f t="shared" si="2"/>
        <v/>
      </c>
      <c r="H34" s="390" t="b">
        <f t="shared" si="3"/>
        <v>0</v>
      </c>
      <c r="I34" s="391">
        <f t="shared" si="4"/>
        <v>1</v>
      </c>
    </row>
    <row r="35" spans="1:9">
      <c r="A35" s="48">
        <v>24</v>
      </c>
      <c r="B35" s="7"/>
      <c r="C35" s="7"/>
      <c r="D35" s="7"/>
      <c r="E35" s="228"/>
      <c r="F35" s="19" t="str">
        <f t="shared" si="1"/>
        <v/>
      </c>
      <c r="G35" s="69" t="str">
        <f t="shared" si="2"/>
        <v/>
      </c>
      <c r="H35" s="390" t="b">
        <f t="shared" si="3"/>
        <v>0</v>
      </c>
      <c r="I35" s="391">
        <f t="shared" si="4"/>
        <v>1</v>
      </c>
    </row>
    <row r="36" spans="1:9">
      <c r="A36" s="48">
        <v>25</v>
      </c>
      <c r="B36" s="7"/>
      <c r="C36" s="7"/>
      <c r="D36" s="7"/>
      <c r="E36" s="228"/>
      <c r="F36" s="19" t="str">
        <f t="shared" si="1"/>
        <v/>
      </c>
      <c r="G36" s="69" t="str">
        <f t="shared" si="2"/>
        <v/>
      </c>
      <c r="H36" s="390" t="b">
        <f t="shared" si="3"/>
        <v>0</v>
      </c>
      <c r="I36" s="391">
        <f t="shared" si="4"/>
        <v>1</v>
      </c>
    </row>
    <row r="37" spans="1:9">
      <c r="A37" s="48">
        <v>26</v>
      </c>
      <c r="B37" s="7"/>
      <c r="C37" s="7"/>
      <c r="D37" s="7"/>
      <c r="E37" s="228"/>
      <c r="F37" s="19" t="str">
        <f t="shared" si="1"/>
        <v/>
      </c>
      <c r="G37" s="69" t="str">
        <f t="shared" si="2"/>
        <v/>
      </c>
      <c r="H37" s="390" t="b">
        <f t="shared" si="3"/>
        <v>0</v>
      </c>
      <c r="I37" s="391">
        <f t="shared" si="4"/>
        <v>1</v>
      </c>
    </row>
    <row r="38" spans="1:9">
      <c r="A38" s="48">
        <v>27</v>
      </c>
      <c r="B38" s="7"/>
      <c r="C38" s="7"/>
      <c r="D38" s="7"/>
      <c r="E38" s="228"/>
      <c r="F38" s="19" t="str">
        <f t="shared" si="1"/>
        <v/>
      </c>
      <c r="G38" s="69" t="str">
        <f t="shared" si="2"/>
        <v/>
      </c>
      <c r="H38" s="390" t="b">
        <f t="shared" si="3"/>
        <v>0</v>
      </c>
      <c r="I38" s="391">
        <f t="shared" si="4"/>
        <v>1</v>
      </c>
    </row>
    <row r="39" spans="1:9">
      <c r="A39" s="48">
        <v>28</v>
      </c>
      <c r="B39" s="7"/>
      <c r="C39" s="7"/>
      <c r="D39" s="7"/>
      <c r="E39" s="228"/>
      <c r="F39" s="19" t="str">
        <f t="shared" si="1"/>
        <v/>
      </c>
      <c r="G39" s="69" t="str">
        <f t="shared" si="2"/>
        <v/>
      </c>
      <c r="H39" s="390" t="b">
        <f t="shared" si="3"/>
        <v>0</v>
      </c>
      <c r="I39" s="391">
        <f t="shared" si="4"/>
        <v>1</v>
      </c>
    </row>
    <row r="40" spans="1:9">
      <c r="A40" s="48">
        <v>29</v>
      </c>
      <c r="B40" s="7"/>
      <c r="C40" s="7"/>
      <c r="D40" s="7"/>
      <c r="E40" s="228"/>
      <c r="F40" s="19" t="str">
        <f t="shared" si="1"/>
        <v/>
      </c>
      <c r="G40" s="69" t="str">
        <f t="shared" si="2"/>
        <v/>
      </c>
      <c r="H40" s="390" t="b">
        <f t="shared" si="3"/>
        <v>0</v>
      </c>
      <c r="I40" s="391">
        <f t="shared" si="4"/>
        <v>1</v>
      </c>
    </row>
    <row r="41" spans="1:9">
      <c r="A41" s="48">
        <v>30</v>
      </c>
      <c r="B41" s="7"/>
      <c r="C41" s="7"/>
      <c r="D41" s="7"/>
      <c r="E41" s="228"/>
      <c r="F41" s="19" t="str">
        <f t="shared" si="1"/>
        <v/>
      </c>
      <c r="G41" s="69" t="str">
        <f t="shared" si="2"/>
        <v/>
      </c>
      <c r="H41" s="390" t="b">
        <f t="shared" si="3"/>
        <v>0</v>
      </c>
      <c r="I41" s="391">
        <f t="shared" si="4"/>
        <v>1</v>
      </c>
    </row>
    <row r="42" spans="1:9">
      <c r="A42" s="48">
        <v>31</v>
      </c>
      <c r="B42" s="7"/>
      <c r="C42" s="7"/>
      <c r="D42" s="7"/>
      <c r="E42" s="228"/>
      <c r="F42" s="19" t="str">
        <f t="shared" si="1"/>
        <v/>
      </c>
      <c r="G42" s="69" t="str">
        <f t="shared" si="2"/>
        <v/>
      </c>
      <c r="H42" s="390" t="b">
        <f t="shared" si="3"/>
        <v>0</v>
      </c>
      <c r="I42" s="391">
        <f t="shared" si="4"/>
        <v>1</v>
      </c>
    </row>
    <row r="43" spans="1:9">
      <c r="A43" s="48">
        <v>32</v>
      </c>
      <c r="B43" s="7"/>
      <c r="C43" s="7"/>
      <c r="D43" s="7"/>
      <c r="E43" s="228"/>
      <c r="F43" s="19" t="str">
        <f t="shared" si="1"/>
        <v/>
      </c>
      <c r="G43" s="69" t="str">
        <f t="shared" si="2"/>
        <v/>
      </c>
      <c r="H43" s="390" t="b">
        <f t="shared" si="3"/>
        <v>0</v>
      </c>
      <c r="I43" s="391">
        <f t="shared" si="4"/>
        <v>1</v>
      </c>
    </row>
    <row r="44" spans="1:9">
      <c r="A44" s="48">
        <v>33</v>
      </c>
      <c r="B44" s="7"/>
      <c r="C44" s="7"/>
      <c r="D44" s="7"/>
      <c r="E44" s="228"/>
      <c r="F44" s="19" t="str">
        <f t="shared" si="1"/>
        <v/>
      </c>
      <c r="G44" s="69" t="str">
        <f t="shared" ref="G44:G75" si="5">IF(OR($B44="",$C44="",$E44="",$E44&gt;an_final),"",IF($E44&gt;=an_initial,1,""))</f>
        <v/>
      </c>
      <c r="H44" s="390" t="b">
        <f t="shared" si="3"/>
        <v>0</v>
      </c>
      <c r="I44" s="391">
        <f t="shared" ref="I44:I75" si="6">LEN(B44)-LEN(SUBSTITUTE(B44,",",""))+1</f>
        <v>1</v>
      </c>
    </row>
    <row r="45" spans="1:9">
      <c r="A45" s="48">
        <v>34</v>
      </c>
      <c r="B45" s="7"/>
      <c r="C45" s="7"/>
      <c r="D45" s="7"/>
      <c r="E45" s="228"/>
      <c r="F45" s="19" t="str">
        <f t="shared" si="1"/>
        <v/>
      </c>
      <c r="G45" s="69" t="str">
        <f t="shared" si="5"/>
        <v/>
      </c>
      <c r="H45" s="390" t="b">
        <f t="shared" si="3"/>
        <v>0</v>
      </c>
      <c r="I45" s="391">
        <f t="shared" si="6"/>
        <v>1</v>
      </c>
    </row>
    <row r="46" spans="1:9">
      <c r="A46" s="48">
        <v>35</v>
      </c>
      <c r="B46" s="7"/>
      <c r="C46" s="7"/>
      <c r="D46" s="7"/>
      <c r="E46" s="228"/>
      <c r="F46" s="19" t="str">
        <f t="shared" si="1"/>
        <v/>
      </c>
      <c r="G46" s="69" t="str">
        <f t="shared" si="5"/>
        <v/>
      </c>
      <c r="H46" s="390" t="b">
        <f t="shared" si="3"/>
        <v>0</v>
      </c>
      <c r="I46" s="391">
        <f t="shared" si="6"/>
        <v>1</v>
      </c>
    </row>
    <row r="47" spans="1:9">
      <c r="A47" s="48">
        <v>36</v>
      </c>
      <c r="B47" s="7"/>
      <c r="C47" s="7"/>
      <c r="D47" s="7"/>
      <c r="E47" s="228"/>
      <c r="F47" s="19" t="str">
        <f t="shared" si="1"/>
        <v/>
      </c>
      <c r="G47" s="69" t="str">
        <f t="shared" si="5"/>
        <v/>
      </c>
      <c r="H47" s="390" t="b">
        <f t="shared" si="3"/>
        <v>0</v>
      </c>
      <c r="I47" s="391">
        <f t="shared" si="6"/>
        <v>1</v>
      </c>
    </row>
    <row r="48" spans="1:9">
      <c r="A48" s="48">
        <v>37</v>
      </c>
      <c r="B48" s="7"/>
      <c r="C48" s="7"/>
      <c r="D48" s="7"/>
      <c r="E48" s="228"/>
      <c r="F48" s="19" t="str">
        <f t="shared" si="1"/>
        <v/>
      </c>
      <c r="G48" s="69" t="str">
        <f t="shared" si="5"/>
        <v/>
      </c>
      <c r="H48" s="390" t="b">
        <f t="shared" si="3"/>
        <v>0</v>
      </c>
      <c r="I48" s="391">
        <f t="shared" si="6"/>
        <v>1</v>
      </c>
    </row>
    <row r="49" spans="1:9">
      <c r="A49" s="48">
        <v>38</v>
      </c>
      <c r="B49" s="7"/>
      <c r="C49" s="7"/>
      <c r="D49" s="7"/>
      <c r="E49" s="228"/>
      <c r="F49" s="19" t="str">
        <f t="shared" si="1"/>
        <v/>
      </c>
      <c r="G49" s="69" t="str">
        <f t="shared" si="5"/>
        <v/>
      </c>
      <c r="H49" s="390" t="b">
        <f t="shared" si="3"/>
        <v>0</v>
      </c>
      <c r="I49" s="391">
        <f t="shared" si="6"/>
        <v>1</v>
      </c>
    </row>
    <row r="50" spans="1:9">
      <c r="A50" s="48">
        <v>39</v>
      </c>
      <c r="B50" s="7"/>
      <c r="C50" s="7"/>
      <c r="D50" s="7"/>
      <c r="E50" s="228"/>
      <c r="F50" s="19" t="str">
        <f t="shared" si="1"/>
        <v/>
      </c>
      <c r="G50" s="69" t="str">
        <f t="shared" si="5"/>
        <v/>
      </c>
      <c r="H50" s="390" t="b">
        <f t="shared" si="3"/>
        <v>0</v>
      </c>
      <c r="I50" s="391">
        <f t="shared" si="6"/>
        <v>1</v>
      </c>
    </row>
    <row r="51" spans="1:9">
      <c r="A51" s="48">
        <v>40</v>
      </c>
      <c r="B51" s="7"/>
      <c r="C51" s="7"/>
      <c r="D51" s="7"/>
      <c r="E51" s="228"/>
      <c r="F51" s="19" t="str">
        <f t="shared" si="1"/>
        <v/>
      </c>
      <c r="G51" s="69" t="str">
        <f t="shared" si="5"/>
        <v/>
      </c>
      <c r="H51" s="390" t="b">
        <f t="shared" si="3"/>
        <v>0</v>
      </c>
      <c r="I51" s="391">
        <f t="shared" si="6"/>
        <v>1</v>
      </c>
    </row>
    <row r="52" spans="1:9">
      <c r="A52" s="48">
        <v>41</v>
      </c>
      <c r="B52" s="7"/>
      <c r="C52" s="7"/>
      <c r="D52" s="7"/>
      <c r="E52" s="228"/>
      <c r="F52" s="19" t="str">
        <f t="shared" si="1"/>
        <v/>
      </c>
      <c r="G52" s="69" t="str">
        <f t="shared" si="5"/>
        <v/>
      </c>
      <c r="H52" s="390" t="b">
        <f t="shared" si="3"/>
        <v>0</v>
      </c>
      <c r="I52" s="391">
        <f t="shared" si="6"/>
        <v>1</v>
      </c>
    </row>
    <row r="53" spans="1:9">
      <c r="A53" s="48">
        <v>42</v>
      </c>
      <c r="B53" s="7"/>
      <c r="C53" s="7"/>
      <c r="D53" s="7"/>
      <c r="E53" s="228"/>
      <c r="F53" s="19" t="str">
        <f t="shared" si="1"/>
        <v/>
      </c>
      <c r="G53" s="69" t="str">
        <f t="shared" si="5"/>
        <v/>
      </c>
      <c r="H53" s="390" t="b">
        <f t="shared" si="3"/>
        <v>0</v>
      </c>
      <c r="I53" s="391">
        <f t="shared" si="6"/>
        <v>1</v>
      </c>
    </row>
    <row r="54" spans="1:9">
      <c r="A54" s="48">
        <v>43</v>
      </c>
      <c r="B54" s="7"/>
      <c r="C54" s="7"/>
      <c r="D54" s="7"/>
      <c r="E54" s="228"/>
      <c r="F54" s="19" t="str">
        <f t="shared" si="1"/>
        <v/>
      </c>
      <c r="G54" s="69" t="str">
        <f t="shared" si="5"/>
        <v/>
      </c>
      <c r="H54" s="390" t="b">
        <f t="shared" si="3"/>
        <v>0</v>
      </c>
      <c r="I54" s="391">
        <f t="shared" si="6"/>
        <v>1</v>
      </c>
    </row>
    <row r="55" spans="1:9">
      <c r="A55" s="48">
        <v>44</v>
      </c>
      <c r="B55" s="7"/>
      <c r="C55" s="7"/>
      <c r="D55" s="7"/>
      <c r="E55" s="228"/>
      <c r="F55" s="19" t="str">
        <f t="shared" si="1"/>
        <v/>
      </c>
      <c r="G55" s="69" t="str">
        <f t="shared" si="5"/>
        <v/>
      </c>
      <c r="H55" s="390" t="b">
        <f t="shared" si="3"/>
        <v>0</v>
      </c>
      <c r="I55" s="391">
        <f t="shared" si="6"/>
        <v>1</v>
      </c>
    </row>
    <row r="56" spans="1:9">
      <c r="A56" s="48">
        <v>45</v>
      </c>
      <c r="B56" s="7"/>
      <c r="C56" s="7"/>
      <c r="D56" s="7"/>
      <c r="E56" s="228"/>
      <c r="F56" s="19" t="str">
        <f t="shared" si="1"/>
        <v/>
      </c>
      <c r="G56" s="69" t="str">
        <f t="shared" si="5"/>
        <v/>
      </c>
      <c r="H56" s="390" t="b">
        <f t="shared" si="3"/>
        <v>0</v>
      </c>
      <c r="I56" s="391">
        <f t="shared" si="6"/>
        <v>1</v>
      </c>
    </row>
    <row r="57" spans="1:9">
      <c r="A57" s="48">
        <v>46</v>
      </c>
      <c r="B57" s="7"/>
      <c r="C57" s="7"/>
      <c r="D57" s="7"/>
      <c r="E57" s="228"/>
      <c r="F57" s="19" t="str">
        <f t="shared" si="1"/>
        <v/>
      </c>
      <c r="G57" s="69" t="str">
        <f t="shared" si="5"/>
        <v/>
      </c>
      <c r="H57" s="390" t="b">
        <f t="shared" si="3"/>
        <v>0</v>
      </c>
      <c r="I57" s="391">
        <f t="shared" si="6"/>
        <v>1</v>
      </c>
    </row>
    <row r="58" spans="1:9">
      <c r="A58" s="48">
        <v>47</v>
      </c>
      <c r="B58" s="7"/>
      <c r="C58" s="7"/>
      <c r="D58" s="7"/>
      <c r="E58" s="228"/>
      <c r="F58" s="19" t="str">
        <f t="shared" si="1"/>
        <v/>
      </c>
      <c r="G58" s="69" t="str">
        <f t="shared" si="5"/>
        <v/>
      </c>
      <c r="H58" s="390" t="b">
        <f t="shared" si="3"/>
        <v>0</v>
      </c>
      <c r="I58" s="391">
        <f t="shared" si="6"/>
        <v>1</v>
      </c>
    </row>
    <row r="59" spans="1:9">
      <c r="A59" s="48">
        <v>48</v>
      </c>
      <c r="B59" s="7"/>
      <c r="C59" s="7"/>
      <c r="D59" s="7"/>
      <c r="E59" s="228"/>
      <c r="F59" s="19" t="str">
        <f t="shared" si="1"/>
        <v/>
      </c>
      <c r="G59" s="69" t="str">
        <f t="shared" si="5"/>
        <v/>
      </c>
      <c r="H59" s="390" t="b">
        <f t="shared" si="3"/>
        <v>0</v>
      </c>
      <c r="I59" s="391">
        <f t="shared" si="6"/>
        <v>1</v>
      </c>
    </row>
    <row r="60" spans="1:9">
      <c r="A60" s="48">
        <v>49</v>
      </c>
      <c r="B60" s="7"/>
      <c r="C60" s="7"/>
      <c r="D60" s="7"/>
      <c r="E60" s="228"/>
      <c r="F60" s="19" t="str">
        <f t="shared" si="1"/>
        <v/>
      </c>
      <c r="G60" s="69" t="str">
        <f t="shared" si="5"/>
        <v/>
      </c>
      <c r="H60" s="390" t="b">
        <f t="shared" si="3"/>
        <v>0</v>
      </c>
      <c r="I60" s="391">
        <f t="shared" si="6"/>
        <v>1</v>
      </c>
    </row>
    <row r="61" spans="1:9">
      <c r="A61" s="48">
        <v>50</v>
      </c>
      <c r="B61" s="7"/>
      <c r="C61" s="7"/>
      <c r="D61" s="7"/>
      <c r="E61" s="228"/>
      <c r="F61" s="19" t="str">
        <f t="shared" si="1"/>
        <v/>
      </c>
      <c r="G61" s="69" t="str">
        <f t="shared" si="5"/>
        <v/>
      </c>
      <c r="H61" s="390" t="b">
        <f t="shared" si="3"/>
        <v>0</v>
      </c>
      <c r="I61" s="391">
        <f t="shared" si="6"/>
        <v>1</v>
      </c>
    </row>
    <row r="62" spans="1:9">
      <c r="A62" s="48">
        <v>51</v>
      </c>
      <c r="B62" s="7"/>
      <c r="C62" s="7"/>
      <c r="D62" s="7"/>
      <c r="E62" s="228"/>
      <c r="F62" s="19" t="str">
        <f t="shared" si="1"/>
        <v/>
      </c>
      <c r="G62" s="69" t="str">
        <f t="shared" si="5"/>
        <v/>
      </c>
      <c r="H62" s="390" t="b">
        <f t="shared" si="3"/>
        <v>0</v>
      </c>
      <c r="I62" s="391">
        <f t="shared" si="6"/>
        <v>1</v>
      </c>
    </row>
    <row r="63" spans="1:9">
      <c r="A63" s="48">
        <v>52</v>
      </c>
      <c r="B63" s="7"/>
      <c r="C63" s="7"/>
      <c r="D63" s="7"/>
      <c r="E63" s="228"/>
      <c r="F63" s="19" t="str">
        <f t="shared" si="1"/>
        <v/>
      </c>
      <c r="G63" s="69" t="str">
        <f t="shared" si="5"/>
        <v/>
      </c>
      <c r="H63" s="390" t="b">
        <f t="shared" si="3"/>
        <v>0</v>
      </c>
      <c r="I63" s="391">
        <f t="shared" si="6"/>
        <v>1</v>
      </c>
    </row>
    <row r="64" spans="1:9">
      <c r="A64" s="48">
        <v>53</v>
      </c>
      <c r="B64" s="7"/>
      <c r="C64" s="7"/>
      <c r="D64" s="7"/>
      <c r="E64" s="228"/>
      <c r="F64" s="19" t="str">
        <f t="shared" si="1"/>
        <v/>
      </c>
      <c r="G64" s="69" t="str">
        <f t="shared" si="5"/>
        <v/>
      </c>
      <c r="H64" s="390" t="b">
        <f t="shared" si="3"/>
        <v>0</v>
      </c>
      <c r="I64" s="391">
        <f t="shared" si="6"/>
        <v>1</v>
      </c>
    </row>
    <row r="65" spans="1:9">
      <c r="A65" s="48">
        <v>54</v>
      </c>
      <c r="B65" s="7"/>
      <c r="C65" s="7"/>
      <c r="D65" s="7"/>
      <c r="E65" s="228"/>
      <c r="F65" s="19" t="str">
        <f t="shared" si="1"/>
        <v/>
      </c>
      <c r="G65" s="69" t="str">
        <f t="shared" si="5"/>
        <v/>
      </c>
      <c r="H65" s="390" t="b">
        <f t="shared" si="3"/>
        <v>0</v>
      </c>
      <c r="I65" s="391">
        <f t="shared" si="6"/>
        <v>1</v>
      </c>
    </row>
    <row r="66" spans="1:9">
      <c r="A66" s="48">
        <v>55</v>
      </c>
      <c r="B66" s="7"/>
      <c r="C66" s="7"/>
      <c r="D66" s="7"/>
      <c r="E66" s="228"/>
      <c r="F66" s="19" t="str">
        <f t="shared" si="1"/>
        <v/>
      </c>
      <c r="G66" s="69" t="str">
        <f t="shared" si="5"/>
        <v/>
      </c>
      <c r="H66" s="390" t="b">
        <f t="shared" si="3"/>
        <v>0</v>
      </c>
      <c r="I66" s="391">
        <f t="shared" si="6"/>
        <v>1</v>
      </c>
    </row>
    <row r="67" spans="1:9">
      <c r="A67" s="48">
        <v>56</v>
      </c>
      <c r="B67" s="7"/>
      <c r="C67" s="7"/>
      <c r="D67" s="7"/>
      <c r="E67" s="228"/>
      <c r="F67" s="19" t="str">
        <f t="shared" si="1"/>
        <v/>
      </c>
      <c r="G67" s="69" t="str">
        <f t="shared" si="5"/>
        <v/>
      </c>
      <c r="H67" s="390" t="b">
        <f t="shared" si="3"/>
        <v>0</v>
      </c>
      <c r="I67" s="391">
        <f t="shared" si="6"/>
        <v>1</v>
      </c>
    </row>
    <row r="68" spans="1:9">
      <c r="A68" s="48">
        <v>57</v>
      </c>
      <c r="B68" s="7"/>
      <c r="C68" s="7"/>
      <c r="D68" s="7"/>
      <c r="E68" s="228"/>
      <c r="F68" s="19" t="str">
        <f t="shared" si="1"/>
        <v/>
      </c>
      <c r="G68" s="69" t="str">
        <f t="shared" si="5"/>
        <v/>
      </c>
      <c r="H68" s="390" t="b">
        <f t="shared" si="3"/>
        <v>0</v>
      </c>
      <c r="I68" s="391">
        <f t="shared" si="6"/>
        <v>1</v>
      </c>
    </row>
    <row r="69" spans="1:9">
      <c r="A69" s="48">
        <v>58</v>
      </c>
      <c r="B69" s="7"/>
      <c r="C69" s="7"/>
      <c r="D69" s="7"/>
      <c r="E69" s="228"/>
      <c r="F69" s="19" t="str">
        <f t="shared" si="1"/>
        <v/>
      </c>
      <c r="G69" s="69" t="str">
        <f t="shared" si="5"/>
        <v/>
      </c>
      <c r="H69" s="390" t="b">
        <f t="shared" si="3"/>
        <v>0</v>
      </c>
      <c r="I69" s="391">
        <f t="shared" si="6"/>
        <v>1</v>
      </c>
    </row>
    <row r="70" spans="1:9">
      <c r="A70" s="48">
        <v>59</v>
      </c>
      <c r="B70" s="7"/>
      <c r="C70" s="7"/>
      <c r="D70" s="7"/>
      <c r="E70" s="228"/>
      <c r="F70" s="19" t="str">
        <f t="shared" si="1"/>
        <v/>
      </c>
      <c r="G70" s="69" t="str">
        <f t="shared" si="5"/>
        <v/>
      </c>
      <c r="H70" s="390" t="b">
        <f t="shared" si="3"/>
        <v>0</v>
      </c>
      <c r="I70" s="391">
        <f t="shared" si="6"/>
        <v>1</v>
      </c>
    </row>
    <row r="71" spans="1:9">
      <c r="A71" s="48">
        <v>60</v>
      </c>
      <c r="B71" s="7"/>
      <c r="C71" s="7"/>
      <c r="D71" s="7"/>
      <c r="E71" s="228"/>
      <c r="F71" s="19" t="str">
        <f t="shared" si="1"/>
        <v/>
      </c>
      <c r="G71" s="69" t="str">
        <f t="shared" si="5"/>
        <v/>
      </c>
      <c r="H71" s="390" t="b">
        <f t="shared" si="3"/>
        <v>0</v>
      </c>
      <c r="I71" s="391">
        <f t="shared" si="6"/>
        <v>1</v>
      </c>
    </row>
    <row r="72" spans="1:9">
      <c r="A72" s="48">
        <v>61</v>
      </c>
      <c r="B72" s="7"/>
      <c r="C72" s="7"/>
      <c r="D72" s="7"/>
      <c r="E72" s="228"/>
      <c r="F72" s="19" t="str">
        <f t="shared" si="1"/>
        <v/>
      </c>
      <c r="G72" s="69" t="str">
        <f t="shared" si="5"/>
        <v/>
      </c>
      <c r="H72" s="390" t="b">
        <f t="shared" si="3"/>
        <v>0</v>
      </c>
      <c r="I72" s="391">
        <f t="shared" si="6"/>
        <v>1</v>
      </c>
    </row>
    <row r="73" spans="1:9">
      <c r="A73" s="48">
        <v>62</v>
      </c>
      <c r="B73" s="7"/>
      <c r="C73" s="7"/>
      <c r="D73" s="7"/>
      <c r="E73" s="228"/>
      <c r="F73" s="19" t="str">
        <f t="shared" si="1"/>
        <v/>
      </c>
      <c r="G73" s="69" t="str">
        <f t="shared" si="5"/>
        <v/>
      </c>
      <c r="H73" s="390" t="b">
        <f t="shared" si="3"/>
        <v>0</v>
      </c>
      <c r="I73" s="391">
        <f t="shared" si="6"/>
        <v>1</v>
      </c>
    </row>
    <row r="74" spans="1:9">
      <c r="A74" s="48">
        <v>63</v>
      </c>
      <c r="B74" s="7"/>
      <c r="C74" s="7"/>
      <c r="D74" s="7"/>
      <c r="E74" s="228"/>
      <c r="F74" s="19" t="str">
        <f t="shared" si="1"/>
        <v/>
      </c>
      <c r="G74" s="69" t="str">
        <f t="shared" si="5"/>
        <v/>
      </c>
      <c r="H74" s="390" t="b">
        <f t="shared" si="3"/>
        <v>0</v>
      </c>
      <c r="I74" s="391">
        <f t="shared" si="6"/>
        <v>1</v>
      </c>
    </row>
    <row r="75" spans="1:9">
      <c r="A75" s="48">
        <v>64</v>
      </c>
      <c r="B75" s="7"/>
      <c r="C75" s="7"/>
      <c r="D75" s="7"/>
      <c r="E75" s="228"/>
      <c r="F75" s="19" t="str">
        <f t="shared" si="1"/>
        <v/>
      </c>
      <c r="G75" s="69" t="str">
        <f t="shared" si="5"/>
        <v/>
      </c>
      <c r="H75" s="390" t="b">
        <f t="shared" si="3"/>
        <v>0</v>
      </c>
      <c r="I75" s="391">
        <f t="shared" si="6"/>
        <v>1</v>
      </c>
    </row>
    <row r="76" spans="1:9">
      <c r="A76" s="48">
        <v>65</v>
      </c>
      <c r="B76" s="7"/>
      <c r="C76" s="7"/>
      <c r="D76" s="7"/>
      <c r="E76" s="228"/>
      <c r="F76" s="19" t="str">
        <f t="shared" ref="F76:F139" si="7">IF(OR($B76="",$C76="",$E76&lt;an_initial,$E76&gt;an_final),"",G76 * (INDEX(i7punctaje, MATCH(C76,i7anvergură,0), MATCH(D76,i7premiu,0) )) )</f>
        <v/>
      </c>
      <c r="G76" s="69" t="str">
        <f t="shared" ref="G76:G110" si="8">IF(OR($B76="",$C76="",$E76="",$E76&gt;an_final),"",IF($E76&gt;=an_initial,1,""))</f>
        <v/>
      </c>
      <c r="H76" s="390" t="b">
        <f t="shared" ref="H76:H110" si="9">IF(nume_candidat="",FALSE,ISNUMBER(SEARCH(nume_candidat,$B76)))</f>
        <v>0</v>
      </c>
      <c r="I76" s="391">
        <f t="shared" ref="I76:I110" si="10">LEN(B76)-LEN(SUBSTITUTE(B76,",",""))+1</f>
        <v>1</v>
      </c>
    </row>
    <row r="77" spans="1:9">
      <c r="A77" s="48">
        <v>66</v>
      </c>
      <c r="B77" s="7"/>
      <c r="C77" s="7"/>
      <c r="D77" s="7"/>
      <c r="E77" s="228"/>
      <c r="F77" s="19" t="str">
        <f t="shared" si="7"/>
        <v/>
      </c>
      <c r="G77" s="69" t="str">
        <f t="shared" si="8"/>
        <v/>
      </c>
      <c r="H77" s="390" t="b">
        <f t="shared" si="9"/>
        <v>0</v>
      </c>
      <c r="I77" s="391">
        <f t="shared" si="10"/>
        <v>1</v>
      </c>
    </row>
    <row r="78" spans="1:9">
      <c r="A78" s="48">
        <v>67</v>
      </c>
      <c r="B78" s="7"/>
      <c r="C78" s="7"/>
      <c r="D78" s="7"/>
      <c r="E78" s="228"/>
      <c r="F78" s="19" t="str">
        <f t="shared" si="7"/>
        <v/>
      </c>
      <c r="G78" s="69" t="str">
        <f t="shared" si="8"/>
        <v/>
      </c>
      <c r="H78" s="390" t="b">
        <f t="shared" si="9"/>
        <v>0</v>
      </c>
      <c r="I78" s="391">
        <f t="shared" si="10"/>
        <v>1</v>
      </c>
    </row>
    <row r="79" spans="1:9">
      <c r="A79" s="48">
        <v>68</v>
      </c>
      <c r="B79" s="7"/>
      <c r="C79" s="7"/>
      <c r="D79" s="7"/>
      <c r="E79" s="228"/>
      <c r="F79" s="19" t="str">
        <f t="shared" si="7"/>
        <v/>
      </c>
      <c r="G79" s="69" t="str">
        <f t="shared" si="8"/>
        <v/>
      </c>
      <c r="H79" s="390" t="b">
        <f t="shared" si="9"/>
        <v>0</v>
      </c>
      <c r="I79" s="391">
        <f t="shared" si="10"/>
        <v>1</v>
      </c>
    </row>
    <row r="80" spans="1:9">
      <c r="A80" s="48">
        <v>69</v>
      </c>
      <c r="B80" s="7"/>
      <c r="C80" s="7"/>
      <c r="D80" s="7"/>
      <c r="E80" s="228"/>
      <c r="F80" s="19" t="str">
        <f t="shared" si="7"/>
        <v/>
      </c>
      <c r="G80" s="69" t="str">
        <f t="shared" si="8"/>
        <v/>
      </c>
      <c r="H80" s="390" t="b">
        <f t="shared" si="9"/>
        <v>0</v>
      </c>
      <c r="I80" s="391">
        <f t="shared" si="10"/>
        <v>1</v>
      </c>
    </row>
    <row r="81" spans="1:9">
      <c r="A81" s="48">
        <v>70</v>
      </c>
      <c r="B81" s="7"/>
      <c r="C81" s="7"/>
      <c r="D81" s="7"/>
      <c r="E81" s="228"/>
      <c r="F81" s="19" t="str">
        <f t="shared" si="7"/>
        <v/>
      </c>
      <c r="G81" s="69" t="str">
        <f t="shared" si="8"/>
        <v/>
      </c>
      <c r="H81" s="390" t="b">
        <f t="shared" si="9"/>
        <v>0</v>
      </c>
      <c r="I81" s="391">
        <f t="shared" si="10"/>
        <v>1</v>
      </c>
    </row>
    <row r="82" spans="1:9">
      <c r="A82" s="48">
        <v>71</v>
      </c>
      <c r="B82" s="7"/>
      <c r="C82" s="7"/>
      <c r="D82" s="7"/>
      <c r="E82" s="228"/>
      <c r="F82" s="19" t="str">
        <f t="shared" si="7"/>
        <v/>
      </c>
      <c r="G82" s="69" t="str">
        <f t="shared" si="8"/>
        <v/>
      </c>
      <c r="H82" s="390" t="b">
        <f t="shared" si="9"/>
        <v>0</v>
      </c>
      <c r="I82" s="391">
        <f t="shared" si="10"/>
        <v>1</v>
      </c>
    </row>
    <row r="83" spans="1:9">
      <c r="A83" s="48">
        <v>72</v>
      </c>
      <c r="B83" s="7"/>
      <c r="C83" s="7"/>
      <c r="D83" s="7"/>
      <c r="E83" s="228"/>
      <c r="F83" s="19" t="str">
        <f t="shared" si="7"/>
        <v/>
      </c>
      <c r="G83" s="69" t="str">
        <f t="shared" si="8"/>
        <v/>
      </c>
      <c r="H83" s="390" t="b">
        <f t="shared" si="9"/>
        <v>0</v>
      </c>
      <c r="I83" s="391">
        <f t="shared" si="10"/>
        <v>1</v>
      </c>
    </row>
    <row r="84" spans="1:9">
      <c r="A84" s="48">
        <v>73</v>
      </c>
      <c r="B84" s="7"/>
      <c r="C84" s="7"/>
      <c r="D84" s="7"/>
      <c r="E84" s="228"/>
      <c r="F84" s="19" t="str">
        <f t="shared" si="7"/>
        <v/>
      </c>
      <c r="G84" s="69" t="str">
        <f t="shared" si="8"/>
        <v/>
      </c>
      <c r="H84" s="390" t="b">
        <f t="shared" si="9"/>
        <v>0</v>
      </c>
      <c r="I84" s="391">
        <f t="shared" si="10"/>
        <v>1</v>
      </c>
    </row>
    <row r="85" spans="1:9">
      <c r="A85" s="48">
        <v>74</v>
      </c>
      <c r="B85" s="7"/>
      <c r="C85" s="7"/>
      <c r="D85" s="7"/>
      <c r="E85" s="228"/>
      <c r="F85" s="19" t="str">
        <f t="shared" si="7"/>
        <v/>
      </c>
      <c r="G85" s="69" t="str">
        <f t="shared" si="8"/>
        <v/>
      </c>
      <c r="H85" s="390" t="b">
        <f t="shared" si="9"/>
        <v>0</v>
      </c>
      <c r="I85" s="391">
        <f t="shared" si="10"/>
        <v>1</v>
      </c>
    </row>
    <row r="86" spans="1:9">
      <c r="A86" s="48">
        <v>75</v>
      </c>
      <c r="B86" s="7"/>
      <c r="C86" s="7"/>
      <c r="D86" s="7"/>
      <c r="E86" s="228"/>
      <c r="F86" s="19" t="str">
        <f t="shared" si="7"/>
        <v/>
      </c>
      <c r="G86" s="69" t="str">
        <f t="shared" si="8"/>
        <v/>
      </c>
      <c r="H86" s="390" t="b">
        <f t="shared" si="9"/>
        <v>0</v>
      </c>
      <c r="I86" s="391">
        <f t="shared" si="10"/>
        <v>1</v>
      </c>
    </row>
    <row r="87" spans="1:9">
      <c r="A87" s="48">
        <v>76</v>
      </c>
      <c r="B87" s="7"/>
      <c r="C87" s="7"/>
      <c r="D87" s="7"/>
      <c r="E87" s="228"/>
      <c r="F87" s="19" t="str">
        <f t="shared" si="7"/>
        <v/>
      </c>
      <c r="G87" s="69" t="str">
        <f t="shared" si="8"/>
        <v/>
      </c>
      <c r="H87" s="390" t="b">
        <f t="shared" si="9"/>
        <v>0</v>
      </c>
      <c r="I87" s="391">
        <f t="shared" si="10"/>
        <v>1</v>
      </c>
    </row>
    <row r="88" spans="1:9">
      <c r="A88" s="48">
        <v>77</v>
      </c>
      <c r="B88" s="7"/>
      <c r="C88" s="7"/>
      <c r="D88" s="7"/>
      <c r="E88" s="228"/>
      <c r="F88" s="19" t="str">
        <f t="shared" si="7"/>
        <v/>
      </c>
      <c r="G88" s="69" t="str">
        <f t="shared" si="8"/>
        <v/>
      </c>
      <c r="H88" s="390" t="b">
        <f t="shared" si="9"/>
        <v>0</v>
      </c>
      <c r="I88" s="391">
        <f t="shared" si="10"/>
        <v>1</v>
      </c>
    </row>
    <row r="89" spans="1:9">
      <c r="A89" s="48">
        <v>78</v>
      </c>
      <c r="B89" s="7"/>
      <c r="C89" s="7"/>
      <c r="D89" s="7"/>
      <c r="E89" s="228"/>
      <c r="F89" s="19" t="str">
        <f t="shared" si="7"/>
        <v/>
      </c>
      <c r="G89" s="69" t="str">
        <f t="shared" si="8"/>
        <v/>
      </c>
      <c r="H89" s="390" t="b">
        <f t="shared" si="9"/>
        <v>0</v>
      </c>
      <c r="I89" s="391">
        <f t="shared" si="10"/>
        <v>1</v>
      </c>
    </row>
    <row r="90" spans="1:9">
      <c r="A90" s="48">
        <v>79</v>
      </c>
      <c r="B90" s="7"/>
      <c r="C90" s="7"/>
      <c r="D90" s="7"/>
      <c r="E90" s="228"/>
      <c r="F90" s="19" t="str">
        <f t="shared" si="7"/>
        <v/>
      </c>
      <c r="G90" s="69" t="str">
        <f t="shared" si="8"/>
        <v/>
      </c>
      <c r="H90" s="390" t="b">
        <f t="shared" si="9"/>
        <v>0</v>
      </c>
      <c r="I90" s="391">
        <f t="shared" si="10"/>
        <v>1</v>
      </c>
    </row>
    <row r="91" spans="1:9">
      <c r="A91" s="48">
        <v>80</v>
      </c>
      <c r="B91" s="7"/>
      <c r="C91" s="7"/>
      <c r="D91" s="7"/>
      <c r="E91" s="228"/>
      <c r="F91" s="19" t="str">
        <f t="shared" si="7"/>
        <v/>
      </c>
      <c r="G91" s="69" t="str">
        <f t="shared" si="8"/>
        <v/>
      </c>
      <c r="H91" s="390" t="b">
        <f t="shared" si="9"/>
        <v>0</v>
      </c>
      <c r="I91" s="391">
        <f t="shared" si="10"/>
        <v>1</v>
      </c>
    </row>
    <row r="92" spans="1:9">
      <c r="A92" s="48">
        <v>81</v>
      </c>
      <c r="B92" s="7"/>
      <c r="C92" s="7"/>
      <c r="D92" s="7"/>
      <c r="E92" s="228"/>
      <c r="F92" s="19" t="str">
        <f t="shared" si="7"/>
        <v/>
      </c>
      <c r="G92" s="69" t="str">
        <f t="shared" si="8"/>
        <v/>
      </c>
      <c r="H92" s="390" t="b">
        <f t="shared" si="9"/>
        <v>0</v>
      </c>
      <c r="I92" s="391">
        <f t="shared" si="10"/>
        <v>1</v>
      </c>
    </row>
    <row r="93" spans="1:9">
      <c r="A93" s="48">
        <v>82</v>
      </c>
      <c r="B93" s="7"/>
      <c r="C93" s="7"/>
      <c r="D93" s="7"/>
      <c r="E93" s="228"/>
      <c r="F93" s="19" t="str">
        <f t="shared" si="7"/>
        <v/>
      </c>
      <c r="G93" s="69" t="str">
        <f t="shared" si="8"/>
        <v/>
      </c>
      <c r="H93" s="390" t="b">
        <f t="shared" si="9"/>
        <v>0</v>
      </c>
      <c r="I93" s="391">
        <f t="shared" si="10"/>
        <v>1</v>
      </c>
    </row>
    <row r="94" spans="1:9">
      <c r="A94" s="48">
        <v>83</v>
      </c>
      <c r="B94" s="7"/>
      <c r="C94" s="7"/>
      <c r="D94" s="7"/>
      <c r="E94" s="228"/>
      <c r="F94" s="19" t="str">
        <f t="shared" si="7"/>
        <v/>
      </c>
      <c r="G94" s="69" t="str">
        <f t="shared" si="8"/>
        <v/>
      </c>
      <c r="H94" s="390" t="b">
        <f t="shared" si="9"/>
        <v>0</v>
      </c>
      <c r="I94" s="391">
        <f t="shared" si="10"/>
        <v>1</v>
      </c>
    </row>
    <row r="95" spans="1:9">
      <c r="A95" s="48">
        <v>84</v>
      </c>
      <c r="B95" s="7"/>
      <c r="C95" s="7"/>
      <c r="D95" s="7"/>
      <c r="E95" s="228"/>
      <c r="F95" s="19" t="str">
        <f t="shared" si="7"/>
        <v/>
      </c>
      <c r="G95" s="69" t="str">
        <f t="shared" si="8"/>
        <v/>
      </c>
      <c r="H95" s="390" t="b">
        <f t="shared" si="9"/>
        <v>0</v>
      </c>
      <c r="I95" s="391">
        <f t="shared" si="10"/>
        <v>1</v>
      </c>
    </row>
    <row r="96" spans="1:9">
      <c r="A96" s="48">
        <v>85</v>
      </c>
      <c r="B96" s="7"/>
      <c r="C96" s="7"/>
      <c r="D96" s="7"/>
      <c r="E96" s="228"/>
      <c r="F96" s="19" t="str">
        <f t="shared" si="7"/>
        <v/>
      </c>
      <c r="G96" s="69" t="str">
        <f t="shared" si="8"/>
        <v/>
      </c>
      <c r="H96" s="390" t="b">
        <f t="shared" si="9"/>
        <v>0</v>
      </c>
      <c r="I96" s="391">
        <f t="shared" si="10"/>
        <v>1</v>
      </c>
    </row>
    <row r="97" spans="1:9">
      <c r="A97" s="48">
        <v>86</v>
      </c>
      <c r="B97" s="7"/>
      <c r="C97" s="7"/>
      <c r="D97" s="7"/>
      <c r="E97" s="228"/>
      <c r="F97" s="19" t="str">
        <f t="shared" si="7"/>
        <v/>
      </c>
      <c r="G97" s="69" t="str">
        <f t="shared" si="8"/>
        <v/>
      </c>
      <c r="H97" s="390" t="b">
        <f t="shared" si="9"/>
        <v>0</v>
      </c>
      <c r="I97" s="391">
        <f t="shared" si="10"/>
        <v>1</v>
      </c>
    </row>
    <row r="98" spans="1:9">
      <c r="A98" s="48">
        <v>87</v>
      </c>
      <c r="B98" s="7"/>
      <c r="C98" s="7"/>
      <c r="D98" s="7"/>
      <c r="E98" s="228"/>
      <c r="F98" s="19" t="str">
        <f t="shared" si="7"/>
        <v/>
      </c>
      <c r="G98" s="69" t="str">
        <f t="shared" si="8"/>
        <v/>
      </c>
      <c r="H98" s="390" t="b">
        <f t="shared" si="9"/>
        <v>0</v>
      </c>
      <c r="I98" s="391">
        <f t="shared" si="10"/>
        <v>1</v>
      </c>
    </row>
    <row r="99" spans="1:9">
      <c r="A99" s="48">
        <v>88</v>
      </c>
      <c r="B99" s="7"/>
      <c r="C99" s="7"/>
      <c r="D99" s="7"/>
      <c r="E99" s="228"/>
      <c r="F99" s="19" t="str">
        <f t="shared" si="7"/>
        <v/>
      </c>
      <c r="G99" s="69" t="str">
        <f t="shared" si="8"/>
        <v/>
      </c>
      <c r="H99" s="390" t="b">
        <f t="shared" si="9"/>
        <v>0</v>
      </c>
      <c r="I99" s="391">
        <f t="shared" si="10"/>
        <v>1</v>
      </c>
    </row>
    <row r="100" spans="1:9">
      <c r="A100" s="48">
        <v>89</v>
      </c>
      <c r="B100" s="7"/>
      <c r="C100" s="7"/>
      <c r="D100" s="7"/>
      <c r="E100" s="228"/>
      <c r="F100" s="19" t="str">
        <f t="shared" si="7"/>
        <v/>
      </c>
      <c r="G100" s="69" t="str">
        <f t="shared" si="8"/>
        <v/>
      </c>
      <c r="H100" s="390" t="b">
        <f t="shared" si="9"/>
        <v>0</v>
      </c>
      <c r="I100" s="391">
        <f t="shared" si="10"/>
        <v>1</v>
      </c>
    </row>
    <row r="101" spans="1:9">
      <c r="A101" s="48">
        <v>90</v>
      </c>
      <c r="B101" s="7"/>
      <c r="C101" s="7"/>
      <c r="D101" s="7"/>
      <c r="E101" s="228"/>
      <c r="F101" s="19" t="str">
        <f t="shared" si="7"/>
        <v/>
      </c>
      <c r="G101" s="69" t="str">
        <f t="shared" si="8"/>
        <v/>
      </c>
      <c r="H101" s="390" t="b">
        <f t="shared" si="9"/>
        <v>0</v>
      </c>
      <c r="I101" s="391">
        <f t="shared" si="10"/>
        <v>1</v>
      </c>
    </row>
    <row r="102" spans="1:9">
      <c r="A102" s="48">
        <v>91</v>
      </c>
      <c r="B102" s="7"/>
      <c r="C102" s="7"/>
      <c r="D102" s="7"/>
      <c r="E102" s="228"/>
      <c r="F102" s="19" t="str">
        <f t="shared" si="7"/>
        <v/>
      </c>
      <c r="G102" s="69" t="str">
        <f t="shared" si="8"/>
        <v/>
      </c>
      <c r="H102" s="390" t="b">
        <f t="shared" si="9"/>
        <v>0</v>
      </c>
      <c r="I102" s="391">
        <f t="shared" si="10"/>
        <v>1</v>
      </c>
    </row>
    <row r="103" spans="1:9">
      <c r="A103" s="48">
        <v>92</v>
      </c>
      <c r="B103" s="7"/>
      <c r="C103" s="7"/>
      <c r="D103" s="7"/>
      <c r="E103" s="228"/>
      <c r="F103" s="19" t="str">
        <f t="shared" si="7"/>
        <v/>
      </c>
      <c r="G103" s="69" t="str">
        <f t="shared" si="8"/>
        <v/>
      </c>
      <c r="H103" s="390" t="b">
        <f t="shared" si="9"/>
        <v>0</v>
      </c>
      <c r="I103" s="391">
        <f t="shared" si="10"/>
        <v>1</v>
      </c>
    </row>
    <row r="104" spans="1:9">
      <c r="A104" s="48">
        <v>93</v>
      </c>
      <c r="B104" s="7"/>
      <c r="C104" s="7"/>
      <c r="D104" s="7"/>
      <c r="E104" s="228"/>
      <c r="F104" s="19" t="str">
        <f t="shared" si="7"/>
        <v/>
      </c>
      <c r="G104" s="69" t="str">
        <f t="shared" si="8"/>
        <v/>
      </c>
      <c r="H104" s="390" t="b">
        <f t="shared" si="9"/>
        <v>0</v>
      </c>
      <c r="I104" s="391">
        <f t="shared" si="10"/>
        <v>1</v>
      </c>
    </row>
    <row r="105" spans="1:9">
      <c r="A105" s="48">
        <v>94</v>
      </c>
      <c r="B105" s="7"/>
      <c r="C105" s="7"/>
      <c r="D105" s="7"/>
      <c r="E105" s="228"/>
      <c r="F105" s="19" t="str">
        <f t="shared" si="7"/>
        <v/>
      </c>
      <c r="G105" s="69" t="str">
        <f t="shared" si="8"/>
        <v/>
      </c>
      <c r="H105" s="390" t="b">
        <f t="shared" si="9"/>
        <v>0</v>
      </c>
      <c r="I105" s="391">
        <f t="shared" si="10"/>
        <v>1</v>
      </c>
    </row>
    <row r="106" spans="1:9">
      <c r="A106" s="48">
        <v>95</v>
      </c>
      <c r="B106" s="7"/>
      <c r="C106" s="7"/>
      <c r="D106" s="7"/>
      <c r="E106" s="228"/>
      <c r="F106" s="19" t="str">
        <f t="shared" si="7"/>
        <v/>
      </c>
      <c r="G106" s="69" t="str">
        <f t="shared" si="8"/>
        <v/>
      </c>
      <c r="H106" s="390" t="b">
        <f t="shared" si="9"/>
        <v>0</v>
      </c>
      <c r="I106" s="391">
        <f t="shared" si="10"/>
        <v>1</v>
      </c>
    </row>
    <row r="107" spans="1:9">
      <c r="A107" s="48">
        <v>96</v>
      </c>
      <c r="B107" s="7"/>
      <c r="C107" s="7"/>
      <c r="D107" s="7"/>
      <c r="E107" s="228"/>
      <c r="F107" s="19" t="str">
        <f t="shared" si="7"/>
        <v/>
      </c>
      <c r="G107" s="69" t="str">
        <f t="shared" si="8"/>
        <v/>
      </c>
      <c r="H107" s="390" t="b">
        <f t="shared" si="9"/>
        <v>0</v>
      </c>
      <c r="I107" s="391">
        <f t="shared" si="10"/>
        <v>1</v>
      </c>
    </row>
    <row r="108" spans="1:9">
      <c r="A108" s="48">
        <v>97</v>
      </c>
      <c r="B108" s="7"/>
      <c r="C108" s="7"/>
      <c r="D108" s="7"/>
      <c r="E108" s="228"/>
      <c r="F108" s="19" t="str">
        <f t="shared" si="7"/>
        <v/>
      </c>
      <c r="G108" s="69" t="str">
        <f t="shared" si="8"/>
        <v/>
      </c>
      <c r="H108" s="390" t="b">
        <f t="shared" si="9"/>
        <v>0</v>
      </c>
      <c r="I108" s="391">
        <f t="shared" si="10"/>
        <v>1</v>
      </c>
    </row>
    <row r="109" spans="1:9">
      <c r="A109" s="48">
        <v>98</v>
      </c>
      <c r="B109" s="7"/>
      <c r="C109" s="7"/>
      <c r="D109" s="7"/>
      <c r="E109" s="228"/>
      <c r="F109" s="19" t="str">
        <f t="shared" si="7"/>
        <v/>
      </c>
      <c r="G109" s="69" t="str">
        <f t="shared" si="8"/>
        <v/>
      </c>
      <c r="H109" s="390" t="b">
        <f t="shared" si="9"/>
        <v>0</v>
      </c>
      <c r="I109" s="391">
        <f t="shared" si="10"/>
        <v>1</v>
      </c>
    </row>
    <row r="110" spans="1:9">
      <c r="A110" s="154">
        <v>99</v>
      </c>
      <c r="B110" s="7"/>
      <c r="C110" s="7"/>
      <c r="D110" s="7"/>
      <c r="E110" s="228"/>
      <c r="F110" s="19" t="str">
        <f t="shared" si="7"/>
        <v/>
      </c>
      <c r="G110" s="69" t="str">
        <f t="shared" si="8"/>
        <v/>
      </c>
      <c r="H110" s="390" t="b">
        <f t="shared" si="9"/>
        <v>0</v>
      </c>
      <c r="I110" s="391">
        <f t="shared" si="10"/>
        <v>1</v>
      </c>
    </row>
    <row r="111" spans="1:9">
      <c r="A111" s="154">
        <v>100</v>
      </c>
      <c r="B111" s="155"/>
      <c r="C111" s="155"/>
      <c r="D111" s="155"/>
      <c r="E111" s="157"/>
      <c r="F111" s="19" t="str">
        <f t="shared" si="7"/>
        <v/>
      </c>
    </row>
    <row r="112" spans="1:9">
      <c r="A112" s="154">
        <v>101</v>
      </c>
      <c r="B112" s="155"/>
      <c r="C112" s="155"/>
      <c r="D112" s="155"/>
      <c r="E112" s="157"/>
      <c r="F112" s="19" t="str">
        <f t="shared" si="7"/>
        <v/>
      </c>
    </row>
    <row r="113" spans="1:18">
      <c r="A113" s="154">
        <v>102</v>
      </c>
      <c r="B113" s="155"/>
      <c r="C113" s="155"/>
      <c r="D113" s="155"/>
      <c r="E113" s="157"/>
      <c r="F113" s="19" t="str">
        <f t="shared" si="7"/>
        <v/>
      </c>
    </row>
    <row r="114" spans="1:18">
      <c r="A114" s="154">
        <v>103</v>
      </c>
      <c r="B114" s="155"/>
      <c r="C114" s="155"/>
      <c r="D114" s="155"/>
      <c r="E114" s="157"/>
      <c r="F114" s="19" t="str">
        <f t="shared" si="7"/>
        <v/>
      </c>
    </row>
    <row r="115" spans="1:18" s="81" customFormat="1">
      <c r="A115" s="154">
        <v>104</v>
      </c>
      <c r="B115" s="155"/>
      <c r="C115" s="155"/>
      <c r="D115" s="155"/>
      <c r="E115" s="157"/>
      <c r="F115" s="19" t="str">
        <f t="shared" si="7"/>
        <v/>
      </c>
      <c r="H115" s="82"/>
      <c r="I115" s="75"/>
      <c r="J115" s="75"/>
      <c r="K115" s="75"/>
      <c r="L115" s="75"/>
      <c r="M115" s="75"/>
      <c r="N115" s="75"/>
      <c r="O115" s="75"/>
      <c r="P115" s="75"/>
      <c r="Q115" s="75"/>
      <c r="R115" s="75"/>
    </row>
    <row r="116" spans="1:18" s="81" customFormat="1">
      <c r="A116" s="154">
        <v>105</v>
      </c>
      <c r="B116" s="155"/>
      <c r="C116" s="155"/>
      <c r="D116" s="155"/>
      <c r="E116" s="157"/>
      <c r="F116" s="19" t="str">
        <f t="shared" si="7"/>
        <v/>
      </c>
      <c r="H116" s="82"/>
      <c r="I116" s="75"/>
      <c r="J116" s="75"/>
      <c r="K116" s="75"/>
      <c r="L116" s="75"/>
      <c r="M116" s="75"/>
      <c r="N116" s="75"/>
      <c r="O116" s="75"/>
      <c r="P116" s="75"/>
      <c r="Q116" s="75"/>
      <c r="R116" s="75"/>
    </row>
    <row r="117" spans="1:18" s="81" customFormat="1">
      <c r="A117" s="154">
        <v>106</v>
      </c>
      <c r="B117" s="155"/>
      <c r="C117" s="155"/>
      <c r="D117" s="155"/>
      <c r="E117" s="157"/>
      <c r="F117" s="19" t="str">
        <f t="shared" si="7"/>
        <v/>
      </c>
      <c r="H117" s="82"/>
      <c r="I117" s="75"/>
      <c r="J117" s="75"/>
      <c r="K117" s="75"/>
      <c r="L117" s="75"/>
      <c r="M117" s="75"/>
      <c r="N117" s="75"/>
      <c r="O117" s="75"/>
      <c r="P117" s="75"/>
      <c r="Q117" s="75"/>
      <c r="R117" s="75"/>
    </row>
    <row r="118" spans="1:18" s="81" customFormat="1">
      <c r="A118" s="154">
        <v>107</v>
      </c>
      <c r="B118" s="155"/>
      <c r="C118" s="155"/>
      <c r="D118" s="155"/>
      <c r="E118" s="157"/>
      <c r="F118" s="19" t="str">
        <f t="shared" si="7"/>
        <v/>
      </c>
      <c r="H118" s="82"/>
      <c r="I118" s="75"/>
      <c r="J118" s="75"/>
      <c r="K118" s="75"/>
      <c r="L118" s="75"/>
      <c r="M118" s="75"/>
      <c r="N118" s="75"/>
      <c r="O118" s="75"/>
      <c r="P118" s="75"/>
      <c r="Q118" s="75"/>
      <c r="R118" s="75"/>
    </row>
    <row r="119" spans="1:18" s="81" customFormat="1">
      <c r="A119" s="154">
        <v>108</v>
      </c>
      <c r="B119" s="155"/>
      <c r="C119" s="155"/>
      <c r="D119" s="155"/>
      <c r="E119" s="157"/>
      <c r="F119" s="19" t="str">
        <f t="shared" si="7"/>
        <v/>
      </c>
      <c r="H119" s="82"/>
      <c r="I119" s="75"/>
      <c r="J119" s="75"/>
      <c r="K119" s="75"/>
      <c r="L119" s="75"/>
      <c r="M119" s="75"/>
      <c r="N119" s="75"/>
      <c r="O119" s="75"/>
      <c r="P119" s="75"/>
      <c r="Q119" s="75"/>
      <c r="R119" s="75"/>
    </row>
    <row r="120" spans="1:18" s="81" customFormat="1">
      <c r="A120" s="154">
        <v>109</v>
      </c>
      <c r="B120" s="155"/>
      <c r="C120" s="155"/>
      <c r="D120" s="155"/>
      <c r="E120" s="157"/>
      <c r="F120" s="19" t="str">
        <f t="shared" si="7"/>
        <v/>
      </c>
      <c r="H120" s="82"/>
      <c r="I120" s="75"/>
      <c r="J120" s="75"/>
      <c r="K120" s="75"/>
      <c r="L120" s="75"/>
      <c r="M120" s="75"/>
      <c r="N120" s="75"/>
      <c r="O120" s="75"/>
      <c r="P120" s="75"/>
      <c r="Q120" s="75"/>
      <c r="R120" s="75"/>
    </row>
    <row r="121" spans="1:18" s="81" customFormat="1">
      <c r="A121" s="154">
        <v>110</v>
      </c>
      <c r="B121" s="155"/>
      <c r="C121" s="155"/>
      <c r="D121" s="155"/>
      <c r="E121" s="157"/>
      <c r="F121" s="19" t="str">
        <f t="shared" si="7"/>
        <v/>
      </c>
      <c r="H121" s="82"/>
      <c r="I121" s="75"/>
      <c r="J121" s="75"/>
      <c r="K121" s="75"/>
      <c r="L121" s="75"/>
      <c r="M121" s="75"/>
      <c r="N121" s="75"/>
      <c r="O121" s="75"/>
      <c r="P121" s="75"/>
      <c r="Q121" s="75"/>
      <c r="R121" s="75"/>
    </row>
    <row r="122" spans="1:18" s="81" customFormat="1">
      <c r="A122" s="154">
        <v>111</v>
      </c>
      <c r="B122" s="155"/>
      <c r="C122" s="155"/>
      <c r="D122" s="155"/>
      <c r="E122" s="157"/>
      <c r="F122" s="19" t="str">
        <f t="shared" si="7"/>
        <v/>
      </c>
      <c r="H122" s="82"/>
      <c r="I122" s="75"/>
      <c r="J122" s="75"/>
      <c r="K122" s="75"/>
      <c r="L122" s="75"/>
      <c r="M122" s="75"/>
      <c r="N122" s="75"/>
      <c r="O122" s="75"/>
      <c r="P122" s="75"/>
      <c r="Q122" s="75"/>
      <c r="R122" s="75"/>
    </row>
    <row r="123" spans="1:18" s="81" customFormat="1">
      <c r="A123" s="154">
        <v>112</v>
      </c>
      <c r="B123" s="155"/>
      <c r="C123" s="155"/>
      <c r="D123" s="155"/>
      <c r="E123" s="157"/>
      <c r="F123" s="19" t="str">
        <f t="shared" si="7"/>
        <v/>
      </c>
      <c r="H123" s="82"/>
      <c r="I123" s="75"/>
      <c r="J123" s="75"/>
      <c r="K123" s="75"/>
      <c r="L123" s="75"/>
      <c r="M123" s="75"/>
      <c r="N123" s="75"/>
      <c r="O123" s="75"/>
      <c r="P123" s="75"/>
      <c r="Q123" s="75"/>
      <c r="R123" s="75"/>
    </row>
    <row r="124" spans="1:18" s="81" customFormat="1">
      <c r="A124" s="154">
        <v>113</v>
      </c>
      <c r="B124" s="155"/>
      <c r="C124" s="155"/>
      <c r="D124" s="155"/>
      <c r="E124" s="157"/>
      <c r="F124" s="19" t="str">
        <f t="shared" si="7"/>
        <v/>
      </c>
      <c r="H124" s="82"/>
      <c r="I124" s="75"/>
      <c r="J124" s="75"/>
      <c r="K124" s="75"/>
      <c r="L124" s="75"/>
      <c r="M124" s="75"/>
      <c r="N124" s="75"/>
      <c r="O124" s="75"/>
      <c r="P124" s="75"/>
      <c r="Q124" s="75"/>
      <c r="R124" s="75"/>
    </row>
    <row r="125" spans="1:18" s="81" customFormat="1">
      <c r="A125" s="154">
        <v>114</v>
      </c>
      <c r="B125" s="155"/>
      <c r="C125" s="155"/>
      <c r="D125" s="155"/>
      <c r="E125" s="157"/>
      <c r="F125" s="19" t="str">
        <f t="shared" si="7"/>
        <v/>
      </c>
      <c r="H125" s="82"/>
      <c r="I125" s="75"/>
      <c r="J125" s="75"/>
      <c r="K125" s="75"/>
      <c r="L125" s="75"/>
      <c r="M125" s="75"/>
      <c r="N125" s="75"/>
      <c r="O125" s="75"/>
      <c r="P125" s="75"/>
      <c r="Q125" s="75"/>
      <c r="R125" s="75"/>
    </row>
    <row r="126" spans="1:18" s="81" customFormat="1">
      <c r="A126" s="154">
        <v>115</v>
      </c>
      <c r="B126" s="155"/>
      <c r="C126" s="155"/>
      <c r="D126" s="155"/>
      <c r="E126" s="157"/>
      <c r="F126" s="19" t="str">
        <f t="shared" si="7"/>
        <v/>
      </c>
      <c r="H126" s="82"/>
      <c r="I126" s="75"/>
      <c r="J126" s="75"/>
      <c r="K126" s="75"/>
      <c r="L126" s="75"/>
      <c r="M126" s="75"/>
      <c r="N126" s="75"/>
      <c r="O126" s="75"/>
      <c r="P126" s="75"/>
      <c r="Q126" s="75"/>
      <c r="R126" s="75"/>
    </row>
    <row r="127" spans="1:18" s="81" customFormat="1">
      <c r="A127" s="154">
        <v>116</v>
      </c>
      <c r="B127" s="155"/>
      <c r="C127" s="155"/>
      <c r="D127" s="155"/>
      <c r="E127" s="157"/>
      <c r="F127" s="19" t="str">
        <f t="shared" si="7"/>
        <v/>
      </c>
      <c r="H127" s="82"/>
      <c r="I127" s="75"/>
      <c r="J127" s="75"/>
      <c r="K127" s="75"/>
      <c r="L127" s="75"/>
      <c r="M127" s="75"/>
      <c r="N127" s="75"/>
      <c r="O127" s="75"/>
      <c r="P127" s="75"/>
      <c r="Q127" s="75"/>
      <c r="R127" s="75"/>
    </row>
    <row r="128" spans="1:18" s="81" customFormat="1">
      <c r="A128" s="154">
        <v>117</v>
      </c>
      <c r="B128" s="155"/>
      <c r="C128" s="155"/>
      <c r="D128" s="155"/>
      <c r="E128" s="157"/>
      <c r="F128" s="19" t="str">
        <f t="shared" si="7"/>
        <v/>
      </c>
      <c r="H128" s="82"/>
      <c r="I128" s="75"/>
      <c r="J128" s="75"/>
      <c r="K128" s="75"/>
      <c r="L128" s="75"/>
      <c r="M128" s="75"/>
      <c r="N128" s="75"/>
      <c r="O128" s="75"/>
      <c r="P128" s="75"/>
      <c r="Q128" s="75"/>
      <c r="R128" s="75"/>
    </row>
    <row r="129" spans="1:18" s="81" customFormat="1">
      <c r="A129" s="154">
        <v>118</v>
      </c>
      <c r="B129" s="155"/>
      <c r="C129" s="155"/>
      <c r="D129" s="155"/>
      <c r="E129" s="157"/>
      <c r="F129" s="19" t="str">
        <f t="shared" si="7"/>
        <v/>
      </c>
      <c r="H129" s="82"/>
      <c r="I129" s="75"/>
      <c r="J129" s="75"/>
      <c r="K129" s="75"/>
      <c r="L129" s="75"/>
      <c r="M129" s="75"/>
      <c r="N129" s="75"/>
      <c r="O129" s="75"/>
      <c r="P129" s="75"/>
      <c r="Q129" s="75"/>
      <c r="R129" s="75"/>
    </row>
    <row r="130" spans="1:18" s="81" customFormat="1">
      <c r="A130" s="154">
        <v>119</v>
      </c>
      <c r="B130" s="155"/>
      <c r="C130" s="155"/>
      <c r="D130" s="155"/>
      <c r="E130" s="157"/>
      <c r="F130" s="19" t="str">
        <f t="shared" si="7"/>
        <v/>
      </c>
      <c r="H130" s="82"/>
      <c r="I130" s="75"/>
      <c r="J130" s="75"/>
      <c r="K130" s="75"/>
      <c r="L130" s="75"/>
      <c r="M130" s="75"/>
      <c r="N130" s="75"/>
      <c r="O130" s="75"/>
      <c r="P130" s="75"/>
      <c r="Q130" s="75"/>
      <c r="R130" s="75"/>
    </row>
    <row r="131" spans="1:18" s="81" customFormat="1">
      <c r="A131" s="154">
        <v>120</v>
      </c>
      <c r="B131" s="155"/>
      <c r="C131" s="155"/>
      <c r="D131" s="155"/>
      <c r="E131" s="157"/>
      <c r="F131" s="19" t="str">
        <f t="shared" si="7"/>
        <v/>
      </c>
      <c r="H131" s="82"/>
      <c r="I131" s="75"/>
      <c r="J131" s="75"/>
      <c r="K131" s="75"/>
      <c r="L131" s="75"/>
      <c r="M131" s="75"/>
      <c r="N131" s="75"/>
      <c r="O131" s="75"/>
      <c r="P131" s="75"/>
      <c r="Q131" s="75"/>
      <c r="R131" s="75"/>
    </row>
    <row r="132" spans="1:18" s="81" customFormat="1">
      <c r="A132" s="154">
        <v>121</v>
      </c>
      <c r="B132" s="155"/>
      <c r="C132" s="155"/>
      <c r="D132" s="155"/>
      <c r="E132" s="157"/>
      <c r="F132" s="19" t="str">
        <f t="shared" si="7"/>
        <v/>
      </c>
      <c r="H132" s="82"/>
      <c r="I132" s="75"/>
      <c r="J132" s="75"/>
      <c r="K132" s="75"/>
      <c r="L132" s="75"/>
      <c r="M132" s="75"/>
      <c r="N132" s="75"/>
      <c r="O132" s="75"/>
      <c r="P132" s="75"/>
      <c r="Q132" s="75"/>
      <c r="R132" s="75"/>
    </row>
    <row r="133" spans="1:18" s="81" customFormat="1">
      <c r="A133" s="154">
        <v>122</v>
      </c>
      <c r="B133" s="155"/>
      <c r="C133" s="155"/>
      <c r="D133" s="155"/>
      <c r="E133" s="157"/>
      <c r="F133" s="19" t="str">
        <f t="shared" si="7"/>
        <v/>
      </c>
      <c r="H133" s="82"/>
      <c r="I133" s="75"/>
      <c r="J133" s="75"/>
      <c r="K133" s="75"/>
      <c r="L133" s="75"/>
      <c r="M133" s="75"/>
      <c r="N133" s="75"/>
      <c r="O133" s="75"/>
      <c r="P133" s="75"/>
      <c r="Q133" s="75"/>
      <c r="R133" s="75"/>
    </row>
    <row r="134" spans="1:18" s="81" customFormat="1">
      <c r="A134" s="154">
        <v>123</v>
      </c>
      <c r="B134" s="155"/>
      <c r="C134" s="155"/>
      <c r="D134" s="155"/>
      <c r="E134" s="157"/>
      <c r="F134" s="19" t="str">
        <f t="shared" si="7"/>
        <v/>
      </c>
      <c r="H134" s="82"/>
      <c r="I134" s="75"/>
      <c r="J134" s="75"/>
      <c r="K134" s="75"/>
      <c r="L134" s="75"/>
      <c r="M134" s="75"/>
      <c r="N134" s="75"/>
      <c r="O134" s="75"/>
      <c r="P134" s="75"/>
      <c r="Q134" s="75"/>
      <c r="R134" s="75"/>
    </row>
    <row r="135" spans="1:18" s="81" customFormat="1">
      <c r="A135" s="154">
        <v>124</v>
      </c>
      <c r="B135" s="155"/>
      <c r="C135" s="155"/>
      <c r="D135" s="155"/>
      <c r="E135" s="157"/>
      <c r="F135" s="19" t="str">
        <f t="shared" si="7"/>
        <v/>
      </c>
      <c r="H135" s="82"/>
      <c r="I135" s="75"/>
      <c r="J135" s="75"/>
      <c r="K135" s="75"/>
      <c r="L135" s="75"/>
      <c r="M135" s="75"/>
      <c r="N135" s="75"/>
      <c r="O135" s="75"/>
      <c r="P135" s="75"/>
      <c r="Q135" s="75"/>
      <c r="R135" s="75"/>
    </row>
    <row r="136" spans="1:18" s="81" customFormat="1">
      <c r="A136" s="154">
        <v>125</v>
      </c>
      <c r="B136" s="155"/>
      <c r="C136" s="155"/>
      <c r="D136" s="155"/>
      <c r="E136" s="157"/>
      <c r="F136" s="19" t="str">
        <f t="shared" si="7"/>
        <v/>
      </c>
      <c r="H136" s="82"/>
      <c r="I136" s="75"/>
      <c r="J136" s="75"/>
      <c r="K136" s="75"/>
      <c r="L136" s="75"/>
      <c r="M136" s="75"/>
      <c r="N136" s="75"/>
      <c r="O136" s="75"/>
      <c r="P136" s="75"/>
      <c r="Q136" s="75"/>
      <c r="R136" s="75"/>
    </row>
    <row r="137" spans="1:18" s="81" customFormat="1">
      <c r="A137" s="154">
        <v>126</v>
      </c>
      <c r="B137" s="155"/>
      <c r="C137" s="155"/>
      <c r="D137" s="155"/>
      <c r="E137" s="157"/>
      <c r="F137" s="19" t="str">
        <f t="shared" si="7"/>
        <v/>
      </c>
      <c r="H137" s="82"/>
      <c r="I137" s="75"/>
      <c r="J137" s="75"/>
      <c r="K137" s="75"/>
      <c r="L137" s="75"/>
      <c r="M137" s="75"/>
      <c r="N137" s="75"/>
      <c r="O137" s="75"/>
      <c r="P137" s="75"/>
      <c r="Q137" s="75"/>
      <c r="R137" s="75"/>
    </row>
    <row r="138" spans="1:18" s="81" customFormat="1">
      <c r="A138" s="154">
        <v>127</v>
      </c>
      <c r="B138" s="155"/>
      <c r="C138" s="155"/>
      <c r="D138" s="155"/>
      <c r="E138" s="157"/>
      <c r="F138" s="19" t="str">
        <f t="shared" si="7"/>
        <v/>
      </c>
      <c r="H138" s="82"/>
      <c r="I138" s="75"/>
      <c r="J138" s="75"/>
      <c r="K138" s="75"/>
      <c r="L138" s="75"/>
      <c r="M138" s="75"/>
      <c r="N138" s="75"/>
      <c r="O138" s="75"/>
      <c r="P138" s="75"/>
      <c r="Q138" s="75"/>
      <c r="R138" s="75"/>
    </row>
    <row r="139" spans="1:18" s="81" customFormat="1">
      <c r="A139" s="154">
        <v>128</v>
      </c>
      <c r="B139" s="155"/>
      <c r="C139" s="155"/>
      <c r="D139" s="155"/>
      <c r="E139" s="157"/>
      <c r="F139" s="19" t="str">
        <f t="shared" si="7"/>
        <v/>
      </c>
      <c r="H139" s="82"/>
      <c r="I139" s="75"/>
      <c r="J139" s="75"/>
      <c r="K139" s="75"/>
      <c r="L139" s="75"/>
      <c r="M139" s="75"/>
      <c r="N139" s="75"/>
      <c r="O139" s="75"/>
      <c r="P139" s="75"/>
      <c r="Q139" s="75"/>
      <c r="R139" s="75"/>
    </row>
    <row r="140" spans="1:18" s="81" customFormat="1">
      <c r="A140" s="154">
        <v>129</v>
      </c>
      <c r="B140" s="155"/>
      <c r="C140" s="155"/>
      <c r="D140" s="155"/>
      <c r="E140" s="157"/>
      <c r="F140" s="19" t="str">
        <f t="shared" ref="F140:F203" si="11">IF(OR($B140="",$C140="",$E140&lt;an_initial,$E140&gt;an_final),"",G140 * (INDEX(i7punctaje, MATCH(C140,i7anvergură,0), MATCH(D140,i7premiu,0) )) )</f>
        <v/>
      </c>
      <c r="H140" s="82"/>
      <c r="I140" s="75"/>
      <c r="J140" s="75"/>
      <c r="K140" s="75"/>
      <c r="L140" s="75"/>
      <c r="M140" s="75"/>
      <c r="N140" s="75"/>
      <c r="O140" s="75"/>
      <c r="P140" s="75"/>
      <c r="Q140" s="75"/>
      <c r="R140" s="75"/>
    </row>
    <row r="141" spans="1:18" s="81" customFormat="1">
      <c r="A141" s="154">
        <v>130</v>
      </c>
      <c r="B141" s="155"/>
      <c r="C141" s="155"/>
      <c r="D141" s="155"/>
      <c r="E141" s="157"/>
      <c r="F141" s="19" t="str">
        <f t="shared" si="11"/>
        <v/>
      </c>
      <c r="H141" s="82"/>
      <c r="I141" s="75"/>
      <c r="J141" s="75"/>
      <c r="K141" s="75"/>
      <c r="L141" s="75"/>
      <c r="M141" s="75"/>
      <c r="N141" s="75"/>
      <c r="O141" s="75"/>
      <c r="P141" s="75"/>
      <c r="Q141" s="75"/>
      <c r="R141" s="75"/>
    </row>
    <row r="142" spans="1:18" s="81" customFormat="1">
      <c r="A142" s="154">
        <v>131</v>
      </c>
      <c r="B142" s="155"/>
      <c r="C142" s="155"/>
      <c r="D142" s="155"/>
      <c r="E142" s="157"/>
      <c r="F142" s="19" t="str">
        <f t="shared" si="11"/>
        <v/>
      </c>
      <c r="H142" s="82"/>
      <c r="I142" s="75"/>
      <c r="J142" s="75"/>
      <c r="K142" s="75"/>
      <c r="L142" s="75"/>
      <c r="M142" s="75"/>
      <c r="N142" s="75"/>
      <c r="O142" s="75"/>
      <c r="P142" s="75"/>
      <c r="Q142" s="75"/>
      <c r="R142" s="75"/>
    </row>
    <row r="143" spans="1:18" s="81" customFormat="1">
      <c r="A143" s="154">
        <v>132</v>
      </c>
      <c r="B143" s="155"/>
      <c r="C143" s="155"/>
      <c r="D143" s="155"/>
      <c r="E143" s="157"/>
      <c r="F143" s="19" t="str">
        <f t="shared" si="11"/>
        <v/>
      </c>
      <c r="H143" s="82"/>
      <c r="I143" s="75"/>
      <c r="J143" s="75"/>
      <c r="K143" s="75"/>
      <c r="L143" s="75"/>
      <c r="M143" s="75"/>
      <c r="N143" s="75"/>
      <c r="O143" s="75"/>
      <c r="P143" s="75"/>
      <c r="Q143" s="75"/>
      <c r="R143" s="75"/>
    </row>
    <row r="144" spans="1:18" s="81" customFormat="1">
      <c r="A144" s="154">
        <v>133</v>
      </c>
      <c r="B144" s="155"/>
      <c r="C144" s="155"/>
      <c r="D144" s="155"/>
      <c r="E144" s="157"/>
      <c r="F144" s="19" t="str">
        <f t="shared" si="11"/>
        <v/>
      </c>
      <c r="H144" s="82"/>
      <c r="I144" s="75"/>
      <c r="J144" s="75"/>
      <c r="K144" s="75"/>
      <c r="L144" s="75"/>
      <c r="M144" s="75"/>
      <c r="N144" s="75"/>
      <c r="O144" s="75"/>
      <c r="P144" s="75"/>
      <c r="Q144" s="75"/>
      <c r="R144" s="75"/>
    </row>
    <row r="145" spans="1:18" s="81" customFormat="1">
      <c r="A145" s="154">
        <v>134</v>
      </c>
      <c r="B145" s="155"/>
      <c r="C145" s="155"/>
      <c r="D145" s="155"/>
      <c r="E145" s="157"/>
      <c r="F145" s="19" t="str">
        <f t="shared" si="11"/>
        <v/>
      </c>
      <c r="H145" s="82"/>
      <c r="I145" s="75"/>
      <c r="J145" s="75"/>
      <c r="K145" s="75"/>
      <c r="L145" s="75"/>
      <c r="M145" s="75"/>
      <c r="N145" s="75"/>
      <c r="O145" s="75"/>
      <c r="P145" s="75"/>
      <c r="Q145" s="75"/>
      <c r="R145" s="75"/>
    </row>
    <row r="146" spans="1:18" s="81" customFormat="1">
      <c r="A146" s="154">
        <v>135</v>
      </c>
      <c r="B146" s="155"/>
      <c r="C146" s="155"/>
      <c r="D146" s="155"/>
      <c r="E146" s="157"/>
      <c r="F146" s="19" t="str">
        <f t="shared" si="11"/>
        <v/>
      </c>
      <c r="H146" s="82"/>
      <c r="I146" s="75"/>
      <c r="J146" s="75"/>
      <c r="K146" s="75"/>
      <c r="L146" s="75"/>
      <c r="M146" s="75"/>
      <c r="N146" s="75"/>
      <c r="O146" s="75"/>
      <c r="P146" s="75"/>
      <c r="Q146" s="75"/>
      <c r="R146" s="75"/>
    </row>
    <row r="147" spans="1:18" s="81" customFormat="1">
      <c r="A147" s="154">
        <v>136</v>
      </c>
      <c r="B147" s="155"/>
      <c r="C147" s="155"/>
      <c r="D147" s="155"/>
      <c r="E147" s="157"/>
      <c r="F147" s="19" t="str">
        <f t="shared" si="11"/>
        <v/>
      </c>
      <c r="H147" s="82"/>
      <c r="I147" s="75"/>
      <c r="J147" s="75"/>
      <c r="K147" s="75"/>
      <c r="L147" s="75"/>
      <c r="M147" s="75"/>
      <c r="N147" s="75"/>
      <c r="O147" s="75"/>
      <c r="P147" s="75"/>
      <c r="Q147" s="75"/>
      <c r="R147" s="75"/>
    </row>
    <row r="148" spans="1:18" s="81" customFormat="1">
      <c r="A148" s="154">
        <v>137</v>
      </c>
      <c r="B148" s="155"/>
      <c r="C148" s="155"/>
      <c r="D148" s="155"/>
      <c r="E148" s="157"/>
      <c r="F148" s="19" t="str">
        <f t="shared" si="11"/>
        <v/>
      </c>
      <c r="H148" s="82"/>
      <c r="I148" s="75"/>
      <c r="J148" s="75"/>
      <c r="K148" s="75"/>
      <c r="L148" s="75"/>
      <c r="M148" s="75"/>
      <c r="N148" s="75"/>
      <c r="O148" s="75"/>
      <c r="P148" s="75"/>
      <c r="Q148" s="75"/>
      <c r="R148" s="75"/>
    </row>
    <row r="149" spans="1:18" s="81" customFormat="1">
      <c r="A149" s="154">
        <v>138</v>
      </c>
      <c r="B149" s="155"/>
      <c r="C149" s="155"/>
      <c r="D149" s="155"/>
      <c r="E149" s="157"/>
      <c r="F149" s="19" t="str">
        <f t="shared" si="11"/>
        <v/>
      </c>
      <c r="H149" s="82"/>
      <c r="I149" s="75"/>
      <c r="J149" s="75"/>
      <c r="K149" s="75"/>
      <c r="L149" s="75"/>
      <c r="M149" s="75"/>
      <c r="N149" s="75"/>
      <c r="O149" s="75"/>
      <c r="P149" s="75"/>
      <c r="Q149" s="75"/>
      <c r="R149" s="75"/>
    </row>
    <row r="150" spans="1:18" s="81" customFormat="1">
      <c r="A150" s="154">
        <v>139</v>
      </c>
      <c r="B150" s="155"/>
      <c r="C150" s="155"/>
      <c r="D150" s="155"/>
      <c r="E150" s="157"/>
      <c r="F150" s="19" t="str">
        <f t="shared" si="11"/>
        <v/>
      </c>
      <c r="H150" s="82"/>
      <c r="I150" s="75"/>
      <c r="J150" s="75"/>
      <c r="K150" s="75"/>
      <c r="L150" s="75"/>
      <c r="M150" s="75"/>
      <c r="N150" s="75"/>
      <c r="O150" s="75"/>
      <c r="P150" s="75"/>
      <c r="Q150" s="75"/>
      <c r="R150" s="75"/>
    </row>
    <row r="151" spans="1:18" s="81" customFormat="1">
      <c r="A151" s="154">
        <v>140</v>
      </c>
      <c r="B151" s="155"/>
      <c r="C151" s="155"/>
      <c r="D151" s="155"/>
      <c r="E151" s="157"/>
      <c r="F151" s="19" t="str">
        <f t="shared" si="11"/>
        <v/>
      </c>
      <c r="H151" s="82"/>
      <c r="I151" s="75"/>
      <c r="J151" s="75"/>
      <c r="K151" s="75"/>
      <c r="L151" s="75"/>
      <c r="M151" s="75"/>
      <c r="N151" s="75"/>
      <c r="O151" s="75"/>
      <c r="P151" s="75"/>
      <c r="Q151" s="75"/>
      <c r="R151" s="75"/>
    </row>
    <row r="152" spans="1:18" s="81" customFormat="1">
      <c r="A152" s="154">
        <v>141</v>
      </c>
      <c r="B152" s="155"/>
      <c r="C152" s="155"/>
      <c r="D152" s="155"/>
      <c r="E152" s="157"/>
      <c r="F152" s="19" t="str">
        <f t="shared" si="11"/>
        <v/>
      </c>
      <c r="H152" s="82"/>
      <c r="I152" s="75"/>
      <c r="J152" s="75"/>
      <c r="K152" s="75"/>
      <c r="L152" s="75"/>
      <c r="M152" s="75"/>
      <c r="N152" s="75"/>
      <c r="O152" s="75"/>
      <c r="P152" s="75"/>
      <c r="Q152" s="75"/>
      <c r="R152" s="75"/>
    </row>
    <row r="153" spans="1:18" s="81" customFormat="1">
      <c r="A153" s="154">
        <v>142</v>
      </c>
      <c r="B153" s="155"/>
      <c r="C153" s="155"/>
      <c r="D153" s="155"/>
      <c r="E153" s="157"/>
      <c r="F153" s="19" t="str">
        <f t="shared" si="11"/>
        <v/>
      </c>
      <c r="H153" s="82"/>
      <c r="I153" s="75"/>
      <c r="J153" s="75"/>
      <c r="K153" s="75"/>
      <c r="L153" s="75"/>
      <c r="M153" s="75"/>
      <c r="N153" s="75"/>
      <c r="O153" s="75"/>
      <c r="P153" s="75"/>
      <c r="Q153" s="75"/>
      <c r="R153" s="75"/>
    </row>
    <row r="154" spans="1:18" s="81" customFormat="1">
      <c r="A154" s="154">
        <v>143</v>
      </c>
      <c r="B154" s="155"/>
      <c r="C154" s="155"/>
      <c r="D154" s="155"/>
      <c r="E154" s="157"/>
      <c r="F154" s="19" t="str">
        <f t="shared" si="11"/>
        <v/>
      </c>
      <c r="H154" s="82"/>
      <c r="I154" s="75"/>
      <c r="J154" s="75"/>
      <c r="K154" s="75"/>
      <c r="L154" s="75"/>
      <c r="M154" s="75"/>
      <c r="N154" s="75"/>
      <c r="O154" s="75"/>
      <c r="P154" s="75"/>
      <c r="Q154" s="75"/>
      <c r="R154" s="75"/>
    </row>
    <row r="155" spans="1:18" s="81" customFormat="1">
      <c r="A155" s="154">
        <v>144</v>
      </c>
      <c r="B155" s="155"/>
      <c r="C155" s="155"/>
      <c r="D155" s="155"/>
      <c r="E155" s="157"/>
      <c r="F155" s="19" t="str">
        <f t="shared" si="11"/>
        <v/>
      </c>
      <c r="H155" s="82"/>
      <c r="I155" s="75"/>
      <c r="J155" s="75"/>
      <c r="K155" s="75"/>
      <c r="L155" s="75"/>
      <c r="M155" s="75"/>
      <c r="N155" s="75"/>
      <c r="O155" s="75"/>
      <c r="P155" s="75"/>
      <c r="Q155" s="75"/>
      <c r="R155" s="75"/>
    </row>
    <row r="156" spans="1:18" s="81" customFormat="1">
      <c r="A156" s="154">
        <v>145</v>
      </c>
      <c r="B156" s="155"/>
      <c r="C156" s="155"/>
      <c r="D156" s="155"/>
      <c r="E156" s="157"/>
      <c r="F156" s="19" t="str">
        <f t="shared" si="11"/>
        <v/>
      </c>
      <c r="H156" s="82"/>
      <c r="I156" s="75"/>
      <c r="J156" s="75"/>
      <c r="K156" s="75"/>
      <c r="L156" s="75"/>
      <c r="M156" s="75"/>
      <c r="N156" s="75"/>
      <c r="O156" s="75"/>
      <c r="P156" s="75"/>
      <c r="Q156" s="75"/>
      <c r="R156" s="75"/>
    </row>
    <row r="157" spans="1:18" s="81" customFormat="1">
      <c r="A157" s="154">
        <v>146</v>
      </c>
      <c r="B157" s="155"/>
      <c r="C157" s="155"/>
      <c r="D157" s="155"/>
      <c r="E157" s="157"/>
      <c r="F157" s="19" t="str">
        <f t="shared" si="11"/>
        <v/>
      </c>
      <c r="H157" s="82"/>
      <c r="I157" s="75"/>
      <c r="J157" s="75"/>
      <c r="K157" s="75"/>
      <c r="L157" s="75"/>
      <c r="M157" s="75"/>
      <c r="N157" s="75"/>
      <c r="O157" s="75"/>
      <c r="P157" s="75"/>
      <c r="Q157" s="75"/>
      <c r="R157" s="75"/>
    </row>
    <row r="158" spans="1:18" s="81" customFormat="1">
      <c r="A158" s="154">
        <v>147</v>
      </c>
      <c r="B158" s="155"/>
      <c r="C158" s="155"/>
      <c r="D158" s="155"/>
      <c r="E158" s="157"/>
      <c r="F158" s="19" t="str">
        <f t="shared" si="11"/>
        <v/>
      </c>
      <c r="H158" s="82"/>
      <c r="I158" s="75"/>
      <c r="J158" s="75"/>
      <c r="K158" s="75"/>
      <c r="L158" s="75"/>
      <c r="M158" s="75"/>
      <c r="N158" s="75"/>
      <c r="O158" s="75"/>
      <c r="P158" s="75"/>
      <c r="Q158" s="75"/>
      <c r="R158" s="75"/>
    </row>
    <row r="159" spans="1:18" s="81" customFormat="1">
      <c r="A159" s="154">
        <v>148</v>
      </c>
      <c r="B159" s="155"/>
      <c r="C159" s="155"/>
      <c r="D159" s="155"/>
      <c r="E159" s="157"/>
      <c r="F159" s="19" t="str">
        <f t="shared" si="11"/>
        <v/>
      </c>
      <c r="H159" s="82"/>
      <c r="I159" s="75"/>
      <c r="J159" s="75"/>
      <c r="K159" s="75"/>
      <c r="L159" s="75"/>
      <c r="M159" s="75"/>
      <c r="N159" s="75"/>
      <c r="O159" s="75"/>
      <c r="P159" s="75"/>
      <c r="Q159" s="75"/>
      <c r="R159" s="75"/>
    </row>
    <row r="160" spans="1:18" s="81" customFormat="1">
      <c r="A160" s="154">
        <v>149</v>
      </c>
      <c r="B160" s="155"/>
      <c r="C160" s="155"/>
      <c r="D160" s="155"/>
      <c r="E160" s="157"/>
      <c r="F160" s="19" t="str">
        <f t="shared" si="11"/>
        <v/>
      </c>
      <c r="H160" s="82"/>
      <c r="I160" s="75"/>
      <c r="J160" s="75"/>
      <c r="K160" s="75"/>
      <c r="L160" s="75"/>
      <c r="M160" s="75"/>
      <c r="N160" s="75"/>
      <c r="O160" s="75"/>
      <c r="P160" s="75"/>
      <c r="Q160" s="75"/>
      <c r="R160" s="75"/>
    </row>
    <row r="161" spans="1:18" s="81" customFormat="1">
      <c r="A161" s="154">
        <v>150</v>
      </c>
      <c r="B161" s="155"/>
      <c r="C161" s="155"/>
      <c r="D161" s="155"/>
      <c r="E161" s="157"/>
      <c r="F161" s="19" t="str">
        <f t="shared" si="11"/>
        <v/>
      </c>
      <c r="H161" s="82"/>
      <c r="I161" s="75"/>
      <c r="J161" s="75"/>
      <c r="K161" s="75"/>
      <c r="L161" s="75"/>
      <c r="M161" s="75"/>
      <c r="N161" s="75"/>
      <c r="O161" s="75"/>
      <c r="P161" s="75"/>
      <c r="Q161" s="75"/>
      <c r="R161" s="75"/>
    </row>
    <row r="162" spans="1:18" s="81" customFormat="1">
      <c r="A162" s="154">
        <v>151</v>
      </c>
      <c r="B162" s="155"/>
      <c r="C162" s="155"/>
      <c r="D162" s="155"/>
      <c r="E162" s="157"/>
      <c r="F162" s="19" t="str">
        <f t="shared" si="11"/>
        <v/>
      </c>
      <c r="H162" s="82"/>
      <c r="I162" s="75"/>
      <c r="J162" s="75"/>
      <c r="K162" s="75"/>
      <c r="L162" s="75"/>
      <c r="M162" s="75"/>
      <c r="N162" s="75"/>
      <c r="O162" s="75"/>
      <c r="P162" s="75"/>
      <c r="Q162" s="75"/>
      <c r="R162" s="75"/>
    </row>
    <row r="163" spans="1:18" s="81" customFormat="1">
      <c r="A163" s="154">
        <v>152</v>
      </c>
      <c r="B163" s="155"/>
      <c r="C163" s="155"/>
      <c r="D163" s="155"/>
      <c r="E163" s="157"/>
      <c r="F163" s="19" t="str">
        <f t="shared" si="11"/>
        <v/>
      </c>
      <c r="H163" s="82"/>
      <c r="I163" s="75"/>
      <c r="J163" s="75"/>
      <c r="K163" s="75"/>
      <c r="L163" s="75"/>
      <c r="M163" s="75"/>
      <c r="N163" s="75"/>
      <c r="O163" s="75"/>
      <c r="P163" s="75"/>
      <c r="Q163" s="75"/>
      <c r="R163" s="75"/>
    </row>
    <row r="164" spans="1:18" s="81" customFormat="1">
      <c r="A164" s="154">
        <v>153</v>
      </c>
      <c r="B164" s="155"/>
      <c r="C164" s="155"/>
      <c r="D164" s="155"/>
      <c r="E164" s="157"/>
      <c r="F164" s="19" t="str">
        <f t="shared" si="11"/>
        <v/>
      </c>
      <c r="H164" s="82"/>
      <c r="I164" s="75"/>
      <c r="J164" s="75"/>
      <c r="K164" s="75"/>
      <c r="L164" s="75"/>
      <c r="M164" s="75"/>
      <c r="N164" s="75"/>
      <c r="O164" s="75"/>
      <c r="P164" s="75"/>
      <c r="Q164" s="75"/>
      <c r="R164" s="75"/>
    </row>
    <row r="165" spans="1:18" s="81" customFormat="1">
      <c r="A165" s="154">
        <v>154</v>
      </c>
      <c r="B165" s="155"/>
      <c r="C165" s="155"/>
      <c r="D165" s="155"/>
      <c r="E165" s="157"/>
      <c r="F165" s="19" t="str">
        <f t="shared" si="11"/>
        <v/>
      </c>
      <c r="H165" s="82"/>
      <c r="I165" s="75"/>
      <c r="J165" s="75"/>
      <c r="K165" s="75"/>
      <c r="L165" s="75"/>
      <c r="M165" s="75"/>
      <c r="N165" s="75"/>
      <c r="O165" s="75"/>
      <c r="P165" s="75"/>
      <c r="Q165" s="75"/>
      <c r="R165" s="75"/>
    </row>
    <row r="166" spans="1:18" s="81" customFormat="1">
      <c r="A166" s="154">
        <v>155</v>
      </c>
      <c r="B166" s="155"/>
      <c r="C166" s="155"/>
      <c r="D166" s="155"/>
      <c r="E166" s="157"/>
      <c r="F166" s="19" t="str">
        <f t="shared" si="11"/>
        <v/>
      </c>
      <c r="H166" s="82"/>
      <c r="I166" s="75"/>
      <c r="J166" s="75"/>
      <c r="K166" s="75"/>
      <c r="L166" s="75"/>
      <c r="M166" s="75"/>
      <c r="N166" s="75"/>
      <c r="O166" s="75"/>
      <c r="P166" s="75"/>
      <c r="Q166" s="75"/>
      <c r="R166" s="75"/>
    </row>
    <row r="167" spans="1:18" s="81" customFormat="1">
      <c r="A167" s="154">
        <v>156</v>
      </c>
      <c r="B167" s="155"/>
      <c r="C167" s="155"/>
      <c r="D167" s="155"/>
      <c r="E167" s="157"/>
      <c r="F167" s="19" t="str">
        <f t="shared" si="11"/>
        <v/>
      </c>
      <c r="H167" s="82"/>
      <c r="I167" s="75"/>
      <c r="J167" s="75"/>
      <c r="K167" s="75"/>
      <c r="L167" s="75"/>
      <c r="M167" s="75"/>
      <c r="N167" s="75"/>
      <c r="O167" s="75"/>
      <c r="P167" s="75"/>
      <c r="Q167" s="75"/>
      <c r="R167" s="75"/>
    </row>
    <row r="168" spans="1:18" s="81" customFormat="1">
      <c r="A168" s="154">
        <v>157</v>
      </c>
      <c r="B168" s="155"/>
      <c r="C168" s="155"/>
      <c r="D168" s="155"/>
      <c r="E168" s="157"/>
      <c r="F168" s="19" t="str">
        <f t="shared" si="11"/>
        <v/>
      </c>
      <c r="H168" s="82"/>
      <c r="I168" s="75"/>
      <c r="J168" s="75"/>
      <c r="K168" s="75"/>
      <c r="L168" s="75"/>
      <c r="M168" s="75"/>
      <c r="N168" s="75"/>
      <c r="O168" s="75"/>
      <c r="P168" s="75"/>
      <c r="Q168" s="75"/>
      <c r="R168" s="75"/>
    </row>
    <row r="169" spans="1:18" s="81" customFormat="1">
      <c r="A169" s="154">
        <v>158</v>
      </c>
      <c r="B169" s="155"/>
      <c r="C169" s="155"/>
      <c r="D169" s="155"/>
      <c r="E169" s="157"/>
      <c r="F169" s="19" t="str">
        <f t="shared" si="11"/>
        <v/>
      </c>
      <c r="H169" s="82"/>
      <c r="I169" s="75"/>
      <c r="J169" s="75"/>
      <c r="K169" s="75"/>
      <c r="L169" s="75"/>
      <c r="M169" s="75"/>
      <c r="N169" s="75"/>
      <c r="O169" s="75"/>
      <c r="P169" s="75"/>
      <c r="Q169" s="75"/>
      <c r="R169" s="75"/>
    </row>
    <row r="170" spans="1:18" s="81" customFormat="1">
      <c r="A170" s="154">
        <v>159</v>
      </c>
      <c r="B170" s="155"/>
      <c r="C170" s="155"/>
      <c r="D170" s="155"/>
      <c r="E170" s="157"/>
      <c r="F170" s="19" t="str">
        <f t="shared" si="11"/>
        <v/>
      </c>
      <c r="H170" s="82"/>
      <c r="I170" s="75"/>
      <c r="J170" s="75"/>
      <c r="K170" s="75"/>
      <c r="L170" s="75"/>
      <c r="M170" s="75"/>
      <c r="N170" s="75"/>
      <c r="O170" s="75"/>
      <c r="P170" s="75"/>
      <c r="Q170" s="75"/>
      <c r="R170" s="75"/>
    </row>
    <row r="171" spans="1:18" s="81" customFormat="1">
      <c r="A171" s="154">
        <v>160</v>
      </c>
      <c r="B171" s="155"/>
      <c r="C171" s="155"/>
      <c r="D171" s="155"/>
      <c r="E171" s="157"/>
      <c r="F171" s="19" t="str">
        <f t="shared" si="11"/>
        <v/>
      </c>
      <c r="H171" s="82"/>
      <c r="I171" s="75"/>
      <c r="J171" s="75"/>
      <c r="K171" s="75"/>
      <c r="L171" s="75"/>
      <c r="M171" s="75"/>
      <c r="N171" s="75"/>
      <c r="O171" s="75"/>
      <c r="P171" s="75"/>
      <c r="Q171" s="75"/>
      <c r="R171" s="75"/>
    </row>
    <row r="172" spans="1:18" s="81" customFormat="1">
      <c r="A172" s="154">
        <v>161</v>
      </c>
      <c r="B172" s="155"/>
      <c r="C172" s="155"/>
      <c r="D172" s="155"/>
      <c r="E172" s="157"/>
      <c r="F172" s="19" t="str">
        <f t="shared" si="11"/>
        <v/>
      </c>
      <c r="H172" s="82"/>
      <c r="I172" s="75"/>
      <c r="J172" s="75"/>
      <c r="K172" s="75"/>
      <c r="L172" s="75"/>
      <c r="M172" s="75"/>
      <c r="N172" s="75"/>
      <c r="O172" s="75"/>
      <c r="P172" s="75"/>
      <c r="Q172" s="75"/>
      <c r="R172" s="75"/>
    </row>
    <row r="173" spans="1:18" s="81" customFormat="1">
      <c r="A173" s="154">
        <v>162</v>
      </c>
      <c r="B173" s="155"/>
      <c r="C173" s="155"/>
      <c r="D173" s="155"/>
      <c r="E173" s="157"/>
      <c r="F173" s="19" t="str">
        <f t="shared" si="11"/>
        <v/>
      </c>
      <c r="H173" s="82"/>
      <c r="I173" s="75"/>
      <c r="J173" s="75"/>
      <c r="K173" s="75"/>
      <c r="L173" s="75"/>
      <c r="M173" s="75"/>
      <c r="N173" s="75"/>
      <c r="O173" s="75"/>
      <c r="P173" s="75"/>
      <c r="Q173" s="75"/>
      <c r="R173" s="75"/>
    </row>
    <row r="174" spans="1:18" s="81" customFormat="1">
      <c r="A174" s="154">
        <v>163</v>
      </c>
      <c r="B174" s="155"/>
      <c r="C174" s="155"/>
      <c r="D174" s="155"/>
      <c r="E174" s="157"/>
      <c r="F174" s="19" t="str">
        <f t="shared" si="11"/>
        <v/>
      </c>
      <c r="H174" s="82"/>
      <c r="I174" s="75"/>
      <c r="J174" s="75"/>
      <c r="K174" s="75"/>
      <c r="L174" s="75"/>
      <c r="M174" s="75"/>
      <c r="N174" s="75"/>
      <c r="O174" s="75"/>
      <c r="P174" s="75"/>
      <c r="Q174" s="75"/>
      <c r="R174" s="75"/>
    </row>
    <row r="175" spans="1:18" s="81" customFormat="1">
      <c r="A175" s="154">
        <v>164</v>
      </c>
      <c r="B175" s="155"/>
      <c r="C175" s="155"/>
      <c r="D175" s="155"/>
      <c r="E175" s="157"/>
      <c r="F175" s="19" t="str">
        <f t="shared" si="11"/>
        <v/>
      </c>
      <c r="H175" s="82"/>
      <c r="I175" s="75"/>
      <c r="J175" s="75"/>
      <c r="K175" s="75"/>
      <c r="L175" s="75"/>
      <c r="M175" s="75"/>
      <c r="N175" s="75"/>
      <c r="O175" s="75"/>
      <c r="P175" s="75"/>
      <c r="Q175" s="75"/>
      <c r="R175" s="75"/>
    </row>
    <row r="176" spans="1:18" s="81" customFormat="1">
      <c r="A176" s="154">
        <v>165</v>
      </c>
      <c r="B176" s="155"/>
      <c r="C176" s="155"/>
      <c r="D176" s="155"/>
      <c r="E176" s="157"/>
      <c r="F176" s="19" t="str">
        <f t="shared" si="11"/>
        <v/>
      </c>
      <c r="H176" s="82"/>
      <c r="I176" s="75"/>
      <c r="J176" s="75"/>
      <c r="K176" s="75"/>
      <c r="L176" s="75"/>
      <c r="M176" s="75"/>
      <c r="N176" s="75"/>
      <c r="O176" s="75"/>
      <c r="P176" s="75"/>
      <c r="Q176" s="75"/>
      <c r="R176" s="75"/>
    </row>
    <row r="177" spans="1:18" s="81" customFormat="1">
      <c r="A177" s="154">
        <v>166</v>
      </c>
      <c r="B177" s="155"/>
      <c r="C177" s="155"/>
      <c r="D177" s="155"/>
      <c r="E177" s="157"/>
      <c r="F177" s="19" t="str">
        <f t="shared" si="11"/>
        <v/>
      </c>
      <c r="H177" s="82"/>
      <c r="I177" s="75"/>
      <c r="J177" s="75"/>
      <c r="K177" s="75"/>
      <c r="L177" s="75"/>
      <c r="M177" s="75"/>
      <c r="N177" s="75"/>
      <c r="O177" s="75"/>
      <c r="P177" s="75"/>
      <c r="Q177" s="75"/>
      <c r="R177" s="75"/>
    </row>
    <row r="178" spans="1:18" s="81" customFormat="1">
      <c r="A178" s="154">
        <v>167</v>
      </c>
      <c r="B178" s="155"/>
      <c r="C178" s="155"/>
      <c r="D178" s="155"/>
      <c r="E178" s="157"/>
      <c r="F178" s="19" t="str">
        <f t="shared" si="11"/>
        <v/>
      </c>
      <c r="H178" s="82"/>
      <c r="I178" s="75"/>
      <c r="J178" s="75"/>
      <c r="K178" s="75"/>
      <c r="L178" s="75"/>
      <c r="M178" s="75"/>
      <c r="N178" s="75"/>
      <c r="O178" s="75"/>
      <c r="P178" s="75"/>
      <c r="Q178" s="75"/>
      <c r="R178" s="75"/>
    </row>
    <row r="179" spans="1:18" s="81" customFormat="1">
      <c r="A179" s="154">
        <v>168</v>
      </c>
      <c r="B179" s="155"/>
      <c r="C179" s="155"/>
      <c r="D179" s="155"/>
      <c r="E179" s="157"/>
      <c r="F179" s="19" t="str">
        <f t="shared" si="11"/>
        <v/>
      </c>
      <c r="H179" s="82"/>
      <c r="I179" s="75"/>
      <c r="J179" s="75"/>
      <c r="K179" s="75"/>
      <c r="L179" s="75"/>
      <c r="M179" s="75"/>
      <c r="N179" s="75"/>
      <c r="O179" s="75"/>
      <c r="P179" s="75"/>
      <c r="Q179" s="75"/>
      <c r="R179" s="75"/>
    </row>
    <row r="180" spans="1:18" s="81" customFormat="1">
      <c r="A180" s="154">
        <v>169</v>
      </c>
      <c r="B180" s="155"/>
      <c r="C180" s="155"/>
      <c r="D180" s="155"/>
      <c r="E180" s="157"/>
      <c r="F180" s="19" t="str">
        <f t="shared" si="11"/>
        <v/>
      </c>
      <c r="H180" s="82"/>
      <c r="I180" s="75"/>
      <c r="J180" s="75"/>
      <c r="K180" s="75"/>
      <c r="L180" s="75"/>
      <c r="M180" s="75"/>
      <c r="N180" s="75"/>
      <c r="O180" s="75"/>
      <c r="P180" s="75"/>
      <c r="Q180" s="75"/>
      <c r="R180" s="75"/>
    </row>
    <row r="181" spans="1:18" s="81" customFormat="1">
      <c r="A181" s="154">
        <v>170</v>
      </c>
      <c r="B181" s="155"/>
      <c r="C181" s="155"/>
      <c r="D181" s="155"/>
      <c r="E181" s="157"/>
      <c r="F181" s="19" t="str">
        <f t="shared" si="11"/>
        <v/>
      </c>
      <c r="H181" s="82"/>
      <c r="I181" s="75"/>
      <c r="J181" s="75"/>
      <c r="K181" s="75"/>
      <c r="L181" s="75"/>
      <c r="M181" s="75"/>
      <c r="N181" s="75"/>
      <c r="O181" s="75"/>
      <c r="P181" s="75"/>
      <c r="Q181" s="75"/>
      <c r="R181" s="75"/>
    </row>
    <row r="182" spans="1:18" s="81" customFormat="1">
      <c r="A182" s="154">
        <v>171</v>
      </c>
      <c r="B182" s="155"/>
      <c r="C182" s="155"/>
      <c r="D182" s="155"/>
      <c r="E182" s="157"/>
      <c r="F182" s="19" t="str">
        <f t="shared" si="11"/>
        <v/>
      </c>
      <c r="H182" s="82"/>
      <c r="I182" s="75"/>
      <c r="J182" s="75"/>
      <c r="K182" s="75"/>
      <c r="L182" s="75"/>
      <c r="M182" s="75"/>
      <c r="N182" s="75"/>
      <c r="O182" s="75"/>
      <c r="P182" s="75"/>
      <c r="Q182" s="75"/>
      <c r="R182" s="75"/>
    </row>
    <row r="183" spans="1:18" s="81" customFormat="1">
      <c r="A183" s="154">
        <v>172</v>
      </c>
      <c r="B183" s="155"/>
      <c r="C183" s="155"/>
      <c r="D183" s="155"/>
      <c r="E183" s="157"/>
      <c r="F183" s="19" t="str">
        <f t="shared" si="11"/>
        <v/>
      </c>
      <c r="H183" s="82"/>
      <c r="I183" s="75"/>
      <c r="J183" s="75"/>
      <c r="K183" s="75"/>
      <c r="L183" s="75"/>
      <c r="M183" s="75"/>
      <c r="N183" s="75"/>
      <c r="O183" s="75"/>
      <c r="P183" s="75"/>
      <c r="Q183" s="75"/>
      <c r="R183" s="75"/>
    </row>
    <row r="184" spans="1:18" s="81" customFormat="1">
      <c r="A184" s="154">
        <v>173</v>
      </c>
      <c r="B184" s="155"/>
      <c r="C184" s="155"/>
      <c r="D184" s="155"/>
      <c r="E184" s="157"/>
      <c r="F184" s="19" t="str">
        <f t="shared" si="11"/>
        <v/>
      </c>
      <c r="H184" s="82"/>
      <c r="I184" s="75"/>
      <c r="J184" s="75"/>
      <c r="K184" s="75"/>
      <c r="L184" s="75"/>
      <c r="M184" s="75"/>
      <c r="N184" s="75"/>
      <c r="O184" s="75"/>
      <c r="P184" s="75"/>
      <c r="Q184" s="75"/>
      <c r="R184" s="75"/>
    </row>
    <row r="185" spans="1:18" s="81" customFormat="1">
      <c r="A185" s="154">
        <v>174</v>
      </c>
      <c r="B185" s="155"/>
      <c r="C185" s="155"/>
      <c r="D185" s="155"/>
      <c r="E185" s="157"/>
      <c r="F185" s="19" t="str">
        <f t="shared" si="11"/>
        <v/>
      </c>
      <c r="H185" s="82"/>
      <c r="I185" s="75"/>
      <c r="J185" s="75"/>
      <c r="K185" s="75"/>
      <c r="L185" s="75"/>
      <c r="M185" s="75"/>
      <c r="N185" s="75"/>
      <c r="O185" s="75"/>
      <c r="P185" s="75"/>
      <c r="Q185" s="75"/>
      <c r="R185" s="75"/>
    </row>
    <row r="186" spans="1:18" s="81" customFormat="1">
      <c r="A186" s="154">
        <v>175</v>
      </c>
      <c r="B186" s="155"/>
      <c r="C186" s="155"/>
      <c r="D186" s="155"/>
      <c r="E186" s="157"/>
      <c r="F186" s="19" t="str">
        <f t="shared" si="11"/>
        <v/>
      </c>
      <c r="H186" s="82"/>
      <c r="I186" s="75"/>
      <c r="J186" s="75"/>
      <c r="K186" s="75"/>
      <c r="L186" s="75"/>
      <c r="M186" s="75"/>
      <c r="N186" s="75"/>
      <c r="O186" s="75"/>
      <c r="P186" s="75"/>
      <c r="Q186" s="75"/>
      <c r="R186" s="75"/>
    </row>
    <row r="187" spans="1:18" s="81" customFormat="1">
      <c r="A187" s="154">
        <v>176</v>
      </c>
      <c r="B187" s="155"/>
      <c r="C187" s="155"/>
      <c r="D187" s="155"/>
      <c r="E187" s="157"/>
      <c r="F187" s="19" t="str">
        <f t="shared" si="11"/>
        <v/>
      </c>
      <c r="H187" s="82"/>
      <c r="I187" s="75"/>
      <c r="J187" s="75"/>
      <c r="K187" s="75"/>
      <c r="L187" s="75"/>
      <c r="M187" s="75"/>
      <c r="N187" s="75"/>
      <c r="O187" s="75"/>
      <c r="P187" s="75"/>
      <c r="Q187" s="75"/>
      <c r="R187" s="75"/>
    </row>
    <row r="188" spans="1:18" s="81" customFormat="1">
      <c r="A188" s="154">
        <v>177</v>
      </c>
      <c r="B188" s="155"/>
      <c r="C188" s="155"/>
      <c r="D188" s="155"/>
      <c r="E188" s="157"/>
      <c r="F188" s="19" t="str">
        <f t="shared" si="11"/>
        <v/>
      </c>
      <c r="H188" s="82"/>
      <c r="I188" s="75"/>
      <c r="J188" s="75"/>
      <c r="K188" s="75"/>
      <c r="L188" s="75"/>
      <c r="M188" s="75"/>
      <c r="N188" s="75"/>
      <c r="O188" s="75"/>
      <c r="P188" s="75"/>
      <c r="Q188" s="75"/>
      <c r="R188" s="75"/>
    </row>
    <row r="189" spans="1:18" s="81" customFormat="1">
      <c r="A189" s="154">
        <v>178</v>
      </c>
      <c r="B189" s="155"/>
      <c r="C189" s="155"/>
      <c r="D189" s="155"/>
      <c r="E189" s="157"/>
      <c r="F189" s="19" t="str">
        <f t="shared" si="11"/>
        <v/>
      </c>
      <c r="H189" s="82"/>
      <c r="I189" s="75"/>
      <c r="J189" s="75"/>
      <c r="K189" s="75"/>
      <c r="L189" s="75"/>
      <c r="M189" s="75"/>
      <c r="N189" s="75"/>
      <c r="O189" s="75"/>
      <c r="P189" s="75"/>
      <c r="Q189" s="75"/>
      <c r="R189" s="75"/>
    </row>
    <row r="190" spans="1:18" s="81" customFormat="1">
      <c r="A190" s="154">
        <v>179</v>
      </c>
      <c r="B190" s="155"/>
      <c r="C190" s="155"/>
      <c r="D190" s="155"/>
      <c r="E190" s="157"/>
      <c r="F190" s="19" t="str">
        <f t="shared" si="11"/>
        <v/>
      </c>
      <c r="H190" s="82"/>
      <c r="I190" s="75"/>
      <c r="J190" s="75"/>
      <c r="K190" s="75"/>
      <c r="L190" s="75"/>
      <c r="M190" s="75"/>
      <c r="N190" s="75"/>
      <c r="O190" s="75"/>
      <c r="P190" s="75"/>
      <c r="Q190" s="75"/>
      <c r="R190" s="75"/>
    </row>
    <row r="191" spans="1:18" s="81" customFormat="1">
      <c r="A191" s="154">
        <v>180</v>
      </c>
      <c r="B191" s="155"/>
      <c r="C191" s="155"/>
      <c r="D191" s="155"/>
      <c r="E191" s="157"/>
      <c r="F191" s="19" t="str">
        <f t="shared" si="11"/>
        <v/>
      </c>
      <c r="H191" s="82"/>
      <c r="I191" s="75"/>
      <c r="J191" s="75"/>
      <c r="K191" s="75"/>
      <c r="L191" s="75"/>
      <c r="M191" s="75"/>
      <c r="N191" s="75"/>
      <c r="O191" s="75"/>
      <c r="P191" s="75"/>
      <c r="Q191" s="75"/>
      <c r="R191" s="75"/>
    </row>
    <row r="192" spans="1:18" s="81" customFormat="1">
      <c r="A192" s="154">
        <v>181</v>
      </c>
      <c r="B192" s="155"/>
      <c r="C192" s="155"/>
      <c r="D192" s="155"/>
      <c r="E192" s="157"/>
      <c r="F192" s="19" t="str">
        <f t="shared" si="11"/>
        <v/>
      </c>
      <c r="H192" s="82"/>
      <c r="I192" s="75"/>
      <c r="J192" s="75"/>
      <c r="K192" s="75"/>
      <c r="L192" s="75"/>
      <c r="M192" s="75"/>
      <c r="N192" s="75"/>
      <c r="O192" s="75"/>
      <c r="P192" s="75"/>
      <c r="Q192" s="75"/>
      <c r="R192" s="75"/>
    </row>
    <row r="193" spans="1:18" s="81" customFormat="1">
      <c r="A193" s="154">
        <v>182</v>
      </c>
      <c r="B193" s="155"/>
      <c r="C193" s="155"/>
      <c r="D193" s="155"/>
      <c r="E193" s="157"/>
      <c r="F193" s="19" t="str">
        <f t="shared" si="11"/>
        <v/>
      </c>
      <c r="H193" s="82"/>
      <c r="I193" s="75"/>
      <c r="J193" s="75"/>
      <c r="K193" s="75"/>
      <c r="L193" s="75"/>
      <c r="M193" s="75"/>
      <c r="N193" s="75"/>
      <c r="O193" s="75"/>
      <c r="P193" s="75"/>
      <c r="Q193" s="75"/>
      <c r="R193" s="75"/>
    </row>
    <row r="194" spans="1:18" s="81" customFormat="1">
      <c r="A194" s="154">
        <v>183</v>
      </c>
      <c r="B194" s="155"/>
      <c r="C194" s="155"/>
      <c r="D194" s="155"/>
      <c r="E194" s="157"/>
      <c r="F194" s="19" t="str">
        <f t="shared" si="11"/>
        <v/>
      </c>
      <c r="H194" s="82"/>
      <c r="I194" s="75"/>
      <c r="J194" s="75"/>
      <c r="K194" s="75"/>
      <c r="L194" s="75"/>
      <c r="M194" s="75"/>
      <c r="N194" s="75"/>
      <c r="O194" s="75"/>
      <c r="P194" s="75"/>
      <c r="Q194" s="75"/>
      <c r="R194" s="75"/>
    </row>
    <row r="195" spans="1:18" s="81" customFormat="1">
      <c r="A195" s="154">
        <v>184</v>
      </c>
      <c r="B195" s="155"/>
      <c r="C195" s="155"/>
      <c r="D195" s="155"/>
      <c r="E195" s="157"/>
      <c r="F195" s="19" t="str">
        <f t="shared" si="11"/>
        <v/>
      </c>
      <c r="H195" s="82"/>
      <c r="I195" s="75"/>
      <c r="J195" s="75"/>
      <c r="K195" s="75"/>
      <c r="L195" s="75"/>
      <c r="M195" s="75"/>
      <c r="N195" s="75"/>
      <c r="O195" s="75"/>
      <c r="P195" s="75"/>
      <c r="Q195" s="75"/>
      <c r="R195" s="75"/>
    </row>
    <row r="196" spans="1:18" s="81" customFormat="1">
      <c r="A196" s="154">
        <v>185</v>
      </c>
      <c r="B196" s="155"/>
      <c r="C196" s="155"/>
      <c r="D196" s="155"/>
      <c r="E196" s="157"/>
      <c r="F196" s="19" t="str">
        <f t="shared" si="11"/>
        <v/>
      </c>
      <c r="H196" s="82"/>
      <c r="I196" s="75"/>
      <c r="J196" s="75"/>
      <c r="K196" s="75"/>
      <c r="L196" s="75"/>
      <c r="M196" s="75"/>
      <c r="N196" s="75"/>
      <c r="O196" s="75"/>
      <c r="P196" s="75"/>
      <c r="Q196" s="75"/>
      <c r="R196" s="75"/>
    </row>
    <row r="197" spans="1:18" s="81" customFormat="1">
      <c r="A197" s="154">
        <v>186</v>
      </c>
      <c r="B197" s="155"/>
      <c r="C197" s="155"/>
      <c r="D197" s="155"/>
      <c r="E197" s="157"/>
      <c r="F197" s="19" t="str">
        <f t="shared" si="11"/>
        <v/>
      </c>
      <c r="H197" s="82"/>
      <c r="I197" s="75"/>
      <c r="J197" s="75"/>
      <c r="K197" s="75"/>
      <c r="L197" s="75"/>
      <c r="M197" s="75"/>
      <c r="N197" s="75"/>
      <c r="O197" s="75"/>
      <c r="P197" s="75"/>
      <c r="Q197" s="75"/>
      <c r="R197" s="75"/>
    </row>
    <row r="198" spans="1:18" s="81" customFormat="1">
      <c r="A198" s="154">
        <v>187</v>
      </c>
      <c r="B198" s="155"/>
      <c r="C198" s="155"/>
      <c r="D198" s="155"/>
      <c r="E198" s="157"/>
      <c r="F198" s="19" t="str">
        <f t="shared" si="11"/>
        <v/>
      </c>
      <c r="H198" s="82"/>
      <c r="I198" s="75"/>
      <c r="J198" s="75"/>
      <c r="K198" s="75"/>
      <c r="L198" s="75"/>
      <c r="M198" s="75"/>
      <c r="N198" s="75"/>
      <c r="O198" s="75"/>
      <c r="P198" s="75"/>
      <c r="Q198" s="75"/>
      <c r="R198" s="75"/>
    </row>
    <row r="199" spans="1:18" s="81" customFormat="1">
      <c r="A199" s="154">
        <v>188</v>
      </c>
      <c r="B199" s="155"/>
      <c r="C199" s="155"/>
      <c r="D199" s="155"/>
      <c r="E199" s="157"/>
      <c r="F199" s="19" t="str">
        <f t="shared" si="11"/>
        <v/>
      </c>
      <c r="H199" s="82"/>
      <c r="I199" s="75"/>
      <c r="J199" s="75"/>
      <c r="K199" s="75"/>
      <c r="L199" s="75"/>
      <c r="M199" s="75"/>
      <c r="N199" s="75"/>
      <c r="O199" s="75"/>
      <c r="P199" s="75"/>
      <c r="Q199" s="75"/>
      <c r="R199" s="75"/>
    </row>
    <row r="200" spans="1:18" s="81" customFormat="1">
      <c r="A200" s="154">
        <v>189</v>
      </c>
      <c r="B200" s="155"/>
      <c r="C200" s="155"/>
      <c r="D200" s="155"/>
      <c r="E200" s="157"/>
      <c r="F200" s="19" t="str">
        <f t="shared" si="11"/>
        <v/>
      </c>
      <c r="H200" s="82"/>
      <c r="I200" s="75"/>
      <c r="J200" s="75"/>
      <c r="K200" s="75"/>
      <c r="L200" s="75"/>
      <c r="M200" s="75"/>
      <c r="N200" s="75"/>
      <c r="O200" s="75"/>
      <c r="P200" s="75"/>
      <c r="Q200" s="75"/>
      <c r="R200" s="75"/>
    </row>
    <row r="201" spans="1:18" s="81" customFormat="1">
      <c r="A201" s="154">
        <v>190</v>
      </c>
      <c r="B201" s="155"/>
      <c r="C201" s="155"/>
      <c r="D201" s="155"/>
      <c r="E201" s="157"/>
      <c r="F201" s="19" t="str">
        <f t="shared" si="11"/>
        <v/>
      </c>
      <c r="H201" s="82"/>
      <c r="I201" s="75"/>
      <c r="J201" s="75"/>
      <c r="K201" s="75"/>
      <c r="L201" s="75"/>
      <c r="M201" s="75"/>
      <c r="N201" s="75"/>
      <c r="O201" s="75"/>
      <c r="P201" s="75"/>
      <c r="Q201" s="75"/>
      <c r="R201" s="75"/>
    </row>
    <row r="202" spans="1:18" s="81" customFormat="1">
      <c r="A202" s="154">
        <v>191</v>
      </c>
      <c r="B202" s="155"/>
      <c r="C202" s="155"/>
      <c r="D202" s="155"/>
      <c r="E202" s="157"/>
      <c r="F202" s="19" t="str">
        <f t="shared" si="11"/>
        <v/>
      </c>
      <c r="H202" s="82"/>
      <c r="I202" s="75"/>
      <c r="J202" s="75"/>
      <c r="K202" s="75"/>
      <c r="L202" s="75"/>
      <c r="M202" s="75"/>
      <c r="N202" s="75"/>
      <c r="O202" s="75"/>
      <c r="P202" s="75"/>
      <c r="Q202" s="75"/>
      <c r="R202" s="75"/>
    </row>
    <row r="203" spans="1:18" s="81" customFormat="1">
      <c r="A203" s="154">
        <v>192</v>
      </c>
      <c r="B203" s="155"/>
      <c r="C203" s="155"/>
      <c r="D203" s="155"/>
      <c r="E203" s="157"/>
      <c r="F203" s="19" t="str">
        <f t="shared" si="11"/>
        <v/>
      </c>
      <c r="H203" s="82"/>
      <c r="I203" s="75"/>
      <c r="J203" s="75"/>
      <c r="K203" s="75"/>
      <c r="L203" s="75"/>
      <c r="M203" s="75"/>
      <c r="N203" s="75"/>
      <c r="O203" s="75"/>
      <c r="P203" s="75"/>
      <c r="Q203" s="75"/>
      <c r="R203" s="75"/>
    </row>
    <row r="204" spans="1:18" s="81" customFormat="1">
      <c r="A204" s="154">
        <v>193</v>
      </c>
      <c r="B204" s="155"/>
      <c r="C204" s="155"/>
      <c r="D204" s="155"/>
      <c r="E204" s="157"/>
      <c r="F204" s="19" t="str">
        <f t="shared" ref="F204:F261" si="12">IF(OR($B204="",$C204="",$E204&lt;an_initial,$E204&gt;an_final),"",G204 * (INDEX(i7punctaje, MATCH(C204,i7anvergură,0), MATCH(D204,i7premiu,0) )) )</f>
        <v/>
      </c>
      <c r="H204" s="82"/>
      <c r="I204" s="75"/>
      <c r="J204" s="75"/>
      <c r="K204" s="75"/>
      <c r="L204" s="75"/>
      <c r="M204" s="75"/>
      <c r="N204" s="75"/>
      <c r="O204" s="75"/>
      <c r="P204" s="75"/>
      <c r="Q204" s="75"/>
      <c r="R204" s="75"/>
    </row>
    <row r="205" spans="1:18" s="81" customFormat="1">
      <c r="A205" s="154">
        <v>194</v>
      </c>
      <c r="B205" s="155"/>
      <c r="C205" s="155"/>
      <c r="D205" s="155"/>
      <c r="E205" s="157"/>
      <c r="F205" s="19" t="str">
        <f t="shared" si="12"/>
        <v/>
      </c>
      <c r="H205" s="82"/>
      <c r="I205" s="75"/>
      <c r="J205" s="75"/>
      <c r="K205" s="75"/>
      <c r="L205" s="75"/>
      <c r="M205" s="75"/>
      <c r="N205" s="75"/>
      <c r="O205" s="75"/>
      <c r="P205" s="75"/>
      <c r="Q205" s="75"/>
      <c r="R205" s="75"/>
    </row>
    <row r="206" spans="1:18" s="81" customFormat="1">
      <c r="A206" s="154">
        <v>195</v>
      </c>
      <c r="B206" s="155"/>
      <c r="C206" s="155"/>
      <c r="D206" s="155"/>
      <c r="E206" s="157"/>
      <c r="F206" s="19" t="str">
        <f t="shared" si="12"/>
        <v/>
      </c>
      <c r="H206" s="82"/>
      <c r="I206" s="75"/>
      <c r="J206" s="75"/>
      <c r="K206" s="75"/>
      <c r="L206" s="75"/>
      <c r="M206" s="75"/>
      <c r="N206" s="75"/>
      <c r="O206" s="75"/>
      <c r="P206" s="75"/>
      <c r="Q206" s="75"/>
      <c r="R206" s="75"/>
    </row>
    <row r="207" spans="1:18" s="81" customFormat="1">
      <c r="A207" s="154">
        <v>196</v>
      </c>
      <c r="B207" s="155"/>
      <c r="C207" s="155"/>
      <c r="D207" s="155"/>
      <c r="E207" s="157"/>
      <c r="F207" s="19" t="str">
        <f t="shared" si="12"/>
        <v/>
      </c>
      <c r="H207" s="82"/>
      <c r="I207" s="75"/>
      <c r="J207" s="75"/>
      <c r="K207" s="75"/>
      <c r="L207" s="75"/>
      <c r="M207" s="75"/>
      <c r="N207" s="75"/>
      <c r="O207" s="75"/>
      <c r="P207" s="75"/>
      <c r="Q207" s="75"/>
      <c r="R207" s="75"/>
    </row>
    <row r="208" spans="1:18" s="81" customFormat="1">
      <c r="A208" s="154">
        <v>197</v>
      </c>
      <c r="B208" s="155"/>
      <c r="C208" s="155"/>
      <c r="D208" s="155"/>
      <c r="E208" s="157"/>
      <c r="F208" s="19" t="str">
        <f t="shared" si="12"/>
        <v/>
      </c>
      <c r="H208" s="82"/>
      <c r="I208" s="75"/>
      <c r="J208" s="75"/>
      <c r="K208" s="75"/>
      <c r="L208" s="75"/>
      <c r="M208" s="75"/>
      <c r="N208" s="75"/>
      <c r="O208" s="75"/>
      <c r="P208" s="75"/>
      <c r="Q208" s="75"/>
      <c r="R208" s="75"/>
    </row>
    <row r="209" spans="1:18" s="81" customFormat="1">
      <c r="A209" s="154">
        <v>198</v>
      </c>
      <c r="B209" s="155"/>
      <c r="C209" s="155"/>
      <c r="D209" s="155"/>
      <c r="E209" s="157"/>
      <c r="F209" s="19" t="str">
        <f t="shared" si="12"/>
        <v/>
      </c>
      <c r="H209" s="82"/>
      <c r="I209" s="75"/>
      <c r="J209" s="75"/>
      <c r="K209" s="75"/>
      <c r="L209" s="75"/>
      <c r="M209" s="75"/>
      <c r="N209" s="75"/>
      <c r="O209" s="75"/>
      <c r="P209" s="75"/>
      <c r="Q209" s="75"/>
      <c r="R209" s="75"/>
    </row>
    <row r="210" spans="1:18" s="81" customFormat="1">
      <c r="A210" s="154">
        <v>199</v>
      </c>
      <c r="B210" s="155"/>
      <c r="C210" s="155"/>
      <c r="D210" s="155"/>
      <c r="E210" s="157"/>
      <c r="F210" s="19" t="str">
        <f t="shared" si="12"/>
        <v/>
      </c>
      <c r="H210" s="82"/>
      <c r="I210" s="75"/>
      <c r="J210" s="75"/>
      <c r="K210" s="75"/>
      <c r="L210" s="75"/>
      <c r="M210" s="75"/>
      <c r="N210" s="75"/>
      <c r="O210" s="75"/>
      <c r="P210" s="75"/>
      <c r="Q210" s="75"/>
      <c r="R210" s="75"/>
    </row>
    <row r="211" spans="1:18" s="81" customFormat="1">
      <c r="A211" s="154">
        <v>200</v>
      </c>
      <c r="B211" s="155"/>
      <c r="C211" s="155"/>
      <c r="D211" s="155"/>
      <c r="E211" s="157"/>
      <c r="F211" s="19" t="str">
        <f t="shared" si="12"/>
        <v/>
      </c>
      <c r="H211" s="82"/>
      <c r="I211" s="75"/>
      <c r="J211" s="75"/>
      <c r="K211" s="75"/>
      <c r="L211" s="75"/>
      <c r="M211" s="75"/>
      <c r="N211" s="75"/>
      <c r="O211" s="75"/>
      <c r="P211" s="75"/>
      <c r="Q211" s="75"/>
      <c r="R211" s="75"/>
    </row>
    <row r="212" spans="1:18" s="81" customFormat="1">
      <c r="A212" s="154">
        <v>201</v>
      </c>
      <c r="B212" s="155"/>
      <c r="C212" s="155"/>
      <c r="D212" s="155"/>
      <c r="E212" s="157"/>
      <c r="F212" s="19" t="str">
        <f t="shared" si="12"/>
        <v/>
      </c>
      <c r="H212" s="82"/>
      <c r="I212" s="75"/>
      <c r="J212" s="75"/>
      <c r="K212" s="75"/>
      <c r="L212" s="75"/>
      <c r="M212" s="75"/>
      <c r="N212" s="75"/>
      <c r="O212" s="75"/>
      <c r="P212" s="75"/>
      <c r="Q212" s="75"/>
      <c r="R212" s="75"/>
    </row>
    <row r="213" spans="1:18" s="81" customFormat="1">
      <c r="A213" s="154">
        <v>202</v>
      </c>
      <c r="B213" s="155"/>
      <c r="C213" s="155"/>
      <c r="D213" s="155"/>
      <c r="E213" s="157"/>
      <c r="F213" s="19" t="str">
        <f t="shared" si="12"/>
        <v/>
      </c>
      <c r="H213" s="82"/>
      <c r="I213" s="75"/>
      <c r="J213" s="75"/>
      <c r="K213" s="75"/>
      <c r="L213" s="75"/>
      <c r="M213" s="75"/>
      <c r="N213" s="75"/>
      <c r="O213" s="75"/>
      <c r="P213" s="75"/>
      <c r="Q213" s="75"/>
      <c r="R213" s="75"/>
    </row>
    <row r="214" spans="1:18" s="81" customFormat="1">
      <c r="A214" s="154">
        <v>203</v>
      </c>
      <c r="B214" s="155"/>
      <c r="C214" s="155"/>
      <c r="D214" s="155"/>
      <c r="E214" s="157"/>
      <c r="F214" s="19" t="str">
        <f t="shared" si="12"/>
        <v/>
      </c>
      <c r="H214" s="82"/>
      <c r="I214" s="75"/>
      <c r="J214" s="75"/>
      <c r="K214" s="75"/>
      <c r="L214" s="75"/>
      <c r="M214" s="75"/>
      <c r="N214" s="75"/>
      <c r="O214" s="75"/>
      <c r="P214" s="75"/>
      <c r="Q214" s="75"/>
      <c r="R214" s="75"/>
    </row>
    <row r="215" spans="1:18" s="81" customFormat="1">
      <c r="A215" s="154">
        <v>204</v>
      </c>
      <c r="B215" s="155"/>
      <c r="C215" s="155"/>
      <c r="D215" s="155"/>
      <c r="E215" s="157"/>
      <c r="F215" s="19" t="str">
        <f t="shared" si="12"/>
        <v/>
      </c>
      <c r="H215" s="82"/>
      <c r="I215" s="75"/>
      <c r="J215" s="75"/>
      <c r="K215" s="75"/>
      <c r="L215" s="75"/>
      <c r="M215" s="75"/>
      <c r="N215" s="75"/>
      <c r="O215" s="75"/>
      <c r="P215" s="75"/>
      <c r="Q215" s="75"/>
      <c r="R215" s="75"/>
    </row>
    <row r="216" spans="1:18" s="81" customFormat="1">
      <c r="A216" s="154">
        <v>205</v>
      </c>
      <c r="B216" s="155"/>
      <c r="C216" s="155"/>
      <c r="D216" s="155"/>
      <c r="E216" s="157"/>
      <c r="F216" s="19" t="str">
        <f t="shared" si="12"/>
        <v/>
      </c>
      <c r="H216" s="82"/>
      <c r="I216" s="75"/>
      <c r="J216" s="75"/>
      <c r="K216" s="75"/>
      <c r="L216" s="75"/>
      <c r="M216" s="75"/>
      <c r="N216" s="75"/>
      <c r="O216" s="75"/>
      <c r="P216" s="75"/>
      <c r="Q216" s="75"/>
      <c r="R216" s="75"/>
    </row>
    <row r="217" spans="1:18" s="81" customFormat="1">
      <c r="A217" s="154">
        <v>206</v>
      </c>
      <c r="B217" s="155"/>
      <c r="C217" s="155"/>
      <c r="D217" s="155"/>
      <c r="E217" s="157"/>
      <c r="F217" s="19" t="str">
        <f t="shared" si="12"/>
        <v/>
      </c>
      <c r="H217" s="82"/>
      <c r="I217" s="75"/>
      <c r="J217" s="75"/>
      <c r="K217" s="75"/>
      <c r="L217" s="75"/>
      <c r="M217" s="75"/>
      <c r="N217" s="75"/>
      <c r="O217" s="75"/>
      <c r="P217" s="75"/>
      <c r="Q217" s="75"/>
      <c r="R217" s="75"/>
    </row>
    <row r="218" spans="1:18" s="81" customFormat="1">
      <c r="A218" s="154">
        <v>207</v>
      </c>
      <c r="B218" s="155"/>
      <c r="C218" s="155"/>
      <c r="D218" s="155"/>
      <c r="E218" s="157"/>
      <c r="F218" s="19" t="str">
        <f t="shared" si="12"/>
        <v/>
      </c>
      <c r="H218" s="82"/>
      <c r="I218" s="75"/>
      <c r="J218" s="75"/>
      <c r="K218" s="75"/>
      <c r="L218" s="75"/>
      <c r="M218" s="75"/>
      <c r="N218" s="75"/>
      <c r="O218" s="75"/>
      <c r="P218" s="75"/>
      <c r="Q218" s="75"/>
      <c r="R218" s="75"/>
    </row>
    <row r="219" spans="1:18" s="81" customFormat="1">
      <c r="A219" s="154">
        <v>208</v>
      </c>
      <c r="B219" s="155"/>
      <c r="C219" s="155"/>
      <c r="D219" s="155"/>
      <c r="E219" s="157"/>
      <c r="F219" s="19" t="str">
        <f t="shared" si="12"/>
        <v/>
      </c>
      <c r="H219" s="82"/>
      <c r="I219" s="75"/>
      <c r="J219" s="75"/>
      <c r="K219" s="75"/>
      <c r="L219" s="75"/>
      <c r="M219" s="75"/>
      <c r="N219" s="75"/>
      <c r="O219" s="75"/>
      <c r="P219" s="75"/>
      <c r="Q219" s="75"/>
      <c r="R219" s="75"/>
    </row>
    <row r="220" spans="1:18" s="81" customFormat="1">
      <c r="A220" s="154">
        <v>209</v>
      </c>
      <c r="B220" s="155"/>
      <c r="C220" s="155"/>
      <c r="D220" s="155"/>
      <c r="E220" s="157"/>
      <c r="F220" s="19" t="str">
        <f t="shared" si="12"/>
        <v/>
      </c>
      <c r="H220" s="82"/>
      <c r="I220" s="75"/>
      <c r="J220" s="75"/>
      <c r="K220" s="75"/>
      <c r="L220" s="75"/>
      <c r="M220" s="75"/>
      <c r="N220" s="75"/>
      <c r="O220" s="75"/>
      <c r="P220" s="75"/>
      <c r="Q220" s="75"/>
      <c r="R220" s="75"/>
    </row>
    <row r="221" spans="1:18" s="81" customFormat="1">
      <c r="A221" s="154">
        <v>210</v>
      </c>
      <c r="B221" s="155"/>
      <c r="C221" s="155"/>
      <c r="D221" s="155"/>
      <c r="E221" s="157"/>
      <c r="F221" s="19" t="str">
        <f t="shared" si="12"/>
        <v/>
      </c>
      <c r="H221" s="82"/>
      <c r="I221" s="75"/>
      <c r="J221" s="75"/>
      <c r="K221" s="75"/>
      <c r="L221" s="75"/>
      <c r="M221" s="75"/>
      <c r="N221" s="75"/>
      <c r="O221" s="75"/>
      <c r="P221" s="75"/>
      <c r="Q221" s="75"/>
      <c r="R221" s="75"/>
    </row>
    <row r="222" spans="1:18" s="81" customFormat="1">
      <c r="A222" s="154">
        <v>211</v>
      </c>
      <c r="B222" s="155"/>
      <c r="C222" s="155"/>
      <c r="D222" s="155"/>
      <c r="E222" s="157"/>
      <c r="F222" s="19" t="str">
        <f t="shared" si="12"/>
        <v/>
      </c>
      <c r="H222" s="82"/>
      <c r="I222" s="75"/>
      <c r="J222" s="75"/>
      <c r="K222" s="75"/>
      <c r="L222" s="75"/>
      <c r="M222" s="75"/>
      <c r="N222" s="75"/>
      <c r="O222" s="75"/>
      <c r="P222" s="75"/>
      <c r="Q222" s="75"/>
      <c r="R222" s="75"/>
    </row>
    <row r="223" spans="1:18" s="81" customFormat="1">
      <c r="A223" s="154">
        <v>212</v>
      </c>
      <c r="B223" s="155"/>
      <c r="C223" s="155"/>
      <c r="D223" s="155"/>
      <c r="E223" s="157"/>
      <c r="F223" s="19" t="str">
        <f t="shared" si="12"/>
        <v/>
      </c>
      <c r="H223" s="82"/>
      <c r="I223" s="75"/>
      <c r="J223" s="75"/>
      <c r="K223" s="75"/>
      <c r="L223" s="75"/>
      <c r="M223" s="75"/>
      <c r="N223" s="75"/>
      <c r="O223" s="75"/>
      <c r="P223" s="75"/>
      <c r="Q223" s="75"/>
      <c r="R223" s="75"/>
    </row>
    <row r="224" spans="1:18" s="81" customFormat="1">
      <c r="A224" s="154">
        <v>213</v>
      </c>
      <c r="B224" s="155"/>
      <c r="C224" s="155"/>
      <c r="D224" s="155"/>
      <c r="E224" s="157"/>
      <c r="F224" s="19" t="str">
        <f t="shared" si="12"/>
        <v/>
      </c>
      <c r="H224" s="82"/>
      <c r="I224" s="75"/>
      <c r="J224" s="75"/>
      <c r="K224" s="75"/>
      <c r="L224" s="75"/>
      <c r="M224" s="75"/>
      <c r="N224" s="75"/>
      <c r="O224" s="75"/>
      <c r="P224" s="75"/>
      <c r="Q224" s="75"/>
      <c r="R224" s="75"/>
    </row>
    <row r="225" spans="1:18" s="81" customFormat="1">
      <c r="A225" s="154">
        <v>214</v>
      </c>
      <c r="B225" s="155"/>
      <c r="C225" s="155"/>
      <c r="D225" s="155"/>
      <c r="E225" s="157"/>
      <c r="F225" s="19" t="str">
        <f t="shared" si="12"/>
        <v/>
      </c>
      <c r="H225" s="82"/>
      <c r="I225" s="75"/>
      <c r="J225" s="75"/>
      <c r="K225" s="75"/>
      <c r="L225" s="75"/>
      <c r="M225" s="75"/>
      <c r="N225" s="75"/>
      <c r="O225" s="75"/>
      <c r="P225" s="75"/>
      <c r="Q225" s="75"/>
      <c r="R225" s="75"/>
    </row>
    <row r="226" spans="1:18" s="81" customFormat="1">
      <c r="A226" s="154">
        <v>215</v>
      </c>
      <c r="B226" s="155"/>
      <c r="C226" s="155"/>
      <c r="D226" s="155"/>
      <c r="E226" s="157"/>
      <c r="F226" s="19" t="str">
        <f t="shared" si="12"/>
        <v/>
      </c>
      <c r="H226" s="82"/>
      <c r="I226" s="75"/>
      <c r="J226" s="75"/>
      <c r="K226" s="75"/>
      <c r="L226" s="75"/>
      <c r="M226" s="75"/>
      <c r="N226" s="75"/>
      <c r="O226" s="75"/>
      <c r="P226" s="75"/>
      <c r="Q226" s="75"/>
      <c r="R226" s="75"/>
    </row>
    <row r="227" spans="1:18" s="81" customFormat="1">
      <c r="A227" s="154">
        <v>216</v>
      </c>
      <c r="B227" s="155"/>
      <c r="C227" s="155"/>
      <c r="D227" s="155"/>
      <c r="E227" s="157"/>
      <c r="F227" s="19" t="str">
        <f t="shared" si="12"/>
        <v/>
      </c>
      <c r="H227" s="82"/>
      <c r="I227" s="75"/>
      <c r="J227" s="75"/>
      <c r="K227" s="75"/>
      <c r="L227" s="75"/>
      <c r="M227" s="75"/>
      <c r="N227" s="75"/>
      <c r="O227" s="75"/>
      <c r="P227" s="75"/>
      <c r="Q227" s="75"/>
      <c r="R227" s="75"/>
    </row>
    <row r="228" spans="1:18" s="81" customFormat="1">
      <c r="A228" s="154">
        <v>217</v>
      </c>
      <c r="B228" s="155"/>
      <c r="C228" s="155"/>
      <c r="D228" s="155"/>
      <c r="E228" s="157"/>
      <c r="F228" s="19" t="str">
        <f t="shared" si="12"/>
        <v/>
      </c>
      <c r="H228" s="82"/>
      <c r="I228" s="75"/>
      <c r="J228" s="75"/>
      <c r="K228" s="75"/>
      <c r="L228" s="75"/>
      <c r="M228" s="75"/>
      <c r="N228" s="75"/>
      <c r="O228" s="75"/>
      <c r="P228" s="75"/>
      <c r="Q228" s="75"/>
      <c r="R228" s="75"/>
    </row>
    <row r="229" spans="1:18" s="81" customFormat="1">
      <c r="A229" s="154">
        <v>218</v>
      </c>
      <c r="B229" s="155"/>
      <c r="C229" s="155"/>
      <c r="D229" s="155"/>
      <c r="E229" s="157"/>
      <c r="F229" s="19" t="str">
        <f t="shared" si="12"/>
        <v/>
      </c>
      <c r="H229" s="82"/>
      <c r="I229" s="75"/>
      <c r="J229" s="75"/>
      <c r="K229" s="75"/>
      <c r="L229" s="75"/>
      <c r="M229" s="75"/>
      <c r="N229" s="75"/>
      <c r="O229" s="75"/>
      <c r="P229" s="75"/>
      <c r="Q229" s="75"/>
      <c r="R229" s="75"/>
    </row>
    <row r="230" spans="1:18" s="81" customFormat="1">
      <c r="A230" s="154">
        <v>219</v>
      </c>
      <c r="B230" s="155"/>
      <c r="C230" s="155"/>
      <c r="D230" s="155"/>
      <c r="E230" s="157"/>
      <c r="F230" s="19" t="str">
        <f t="shared" si="12"/>
        <v/>
      </c>
      <c r="H230" s="82"/>
      <c r="I230" s="75"/>
      <c r="J230" s="75"/>
      <c r="K230" s="75"/>
      <c r="L230" s="75"/>
      <c r="M230" s="75"/>
      <c r="N230" s="75"/>
      <c r="O230" s="75"/>
      <c r="P230" s="75"/>
      <c r="Q230" s="75"/>
      <c r="R230" s="75"/>
    </row>
    <row r="231" spans="1:18" s="81" customFormat="1">
      <c r="A231" s="154">
        <v>220</v>
      </c>
      <c r="B231" s="155"/>
      <c r="C231" s="155"/>
      <c r="D231" s="155"/>
      <c r="E231" s="157"/>
      <c r="F231" s="19" t="str">
        <f t="shared" si="12"/>
        <v/>
      </c>
      <c r="H231" s="82"/>
      <c r="I231" s="75"/>
      <c r="J231" s="75"/>
      <c r="K231" s="75"/>
      <c r="L231" s="75"/>
      <c r="M231" s="75"/>
      <c r="N231" s="75"/>
      <c r="O231" s="75"/>
      <c r="P231" s="75"/>
      <c r="Q231" s="75"/>
      <c r="R231" s="75"/>
    </row>
    <row r="232" spans="1:18" s="81" customFormat="1">
      <c r="A232" s="154">
        <v>221</v>
      </c>
      <c r="B232" s="155"/>
      <c r="C232" s="155"/>
      <c r="D232" s="155"/>
      <c r="E232" s="157"/>
      <c r="F232" s="19" t="str">
        <f t="shared" si="12"/>
        <v/>
      </c>
      <c r="H232" s="82"/>
      <c r="I232" s="75"/>
      <c r="J232" s="75"/>
      <c r="K232" s="75"/>
      <c r="L232" s="75"/>
      <c r="M232" s="75"/>
      <c r="N232" s="75"/>
      <c r="O232" s="75"/>
      <c r="P232" s="75"/>
      <c r="Q232" s="75"/>
      <c r="R232" s="75"/>
    </row>
    <row r="233" spans="1:18" s="81" customFormat="1">
      <c r="A233" s="154">
        <v>222</v>
      </c>
      <c r="B233" s="155"/>
      <c r="C233" s="155"/>
      <c r="D233" s="155"/>
      <c r="E233" s="157"/>
      <c r="F233" s="19" t="str">
        <f t="shared" si="12"/>
        <v/>
      </c>
      <c r="H233" s="82"/>
      <c r="I233" s="75"/>
      <c r="J233" s="75"/>
      <c r="K233" s="75"/>
      <c r="L233" s="75"/>
      <c r="M233" s="75"/>
      <c r="N233" s="75"/>
      <c r="O233" s="75"/>
      <c r="P233" s="75"/>
      <c r="Q233" s="75"/>
      <c r="R233" s="75"/>
    </row>
    <row r="234" spans="1:18" s="81" customFormat="1">
      <c r="A234" s="154">
        <v>223</v>
      </c>
      <c r="B234" s="155"/>
      <c r="C234" s="155"/>
      <c r="D234" s="155"/>
      <c r="E234" s="157"/>
      <c r="F234" s="19" t="str">
        <f t="shared" si="12"/>
        <v/>
      </c>
      <c r="H234" s="82"/>
      <c r="I234" s="75"/>
      <c r="J234" s="75"/>
      <c r="K234" s="75"/>
      <c r="L234" s="75"/>
      <c r="M234" s="75"/>
      <c r="N234" s="75"/>
      <c r="O234" s="75"/>
      <c r="P234" s="75"/>
      <c r="Q234" s="75"/>
      <c r="R234" s="75"/>
    </row>
    <row r="235" spans="1:18" s="81" customFormat="1">
      <c r="A235" s="154">
        <v>224</v>
      </c>
      <c r="B235" s="155"/>
      <c r="C235" s="155"/>
      <c r="D235" s="155"/>
      <c r="E235" s="157"/>
      <c r="F235" s="19" t="str">
        <f t="shared" si="12"/>
        <v/>
      </c>
      <c r="H235" s="82"/>
      <c r="I235" s="75"/>
      <c r="J235" s="75"/>
      <c r="K235" s="75"/>
      <c r="L235" s="75"/>
      <c r="M235" s="75"/>
      <c r="N235" s="75"/>
      <c r="O235" s="75"/>
      <c r="P235" s="75"/>
      <c r="Q235" s="75"/>
      <c r="R235" s="75"/>
    </row>
    <row r="236" spans="1:18" s="81" customFormat="1">
      <c r="A236" s="154">
        <v>225</v>
      </c>
      <c r="B236" s="155"/>
      <c r="C236" s="155"/>
      <c r="D236" s="155"/>
      <c r="E236" s="157"/>
      <c r="F236" s="19" t="str">
        <f t="shared" si="12"/>
        <v/>
      </c>
      <c r="H236" s="82"/>
      <c r="I236" s="75"/>
      <c r="J236" s="75"/>
      <c r="K236" s="75"/>
      <c r="L236" s="75"/>
      <c r="M236" s="75"/>
      <c r="N236" s="75"/>
      <c r="O236" s="75"/>
      <c r="P236" s="75"/>
      <c r="Q236" s="75"/>
      <c r="R236" s="75"/>
    </row>
    <row r="237" spans="1:18" s="81" customFormat="1">
      <c r="A237" s="154">
        <v>226</v>
      </c>
      <c r="B237" s="155"/>
      <c r="C237" s="155"/>
      <c r="D237" s="155"/>
      <c r="E237" s="157"/>
      <c r="F237" s="19" t="str">
        <f t="shared" si="12"/>
        <v/>
      </c>
      <c r="H237" s="82"/>
      <c r="I237" s="75"/>
      <c r="J237" s="75"/>
      <c r="K237" s="75"/>
      <c r="L237" s="75"/>
      <c r="M237" s="75"/>
      <c r="N237" s="75"/>
      <c r="O237" s="75"/>
      <c r="P237" s="75"/>
      <c r="Q237" s="75"/>
      <c r="R237" s="75"/>
    </row>
    <row r="238" spans="1:18" s="81" customFormat="1">
      <c r="A238" s="154">
        <v>227</v>
      </c>
      <c r="B238" s="155"/>
      <c r="C238" s="155"/>
      <c r="D238" s="155"/>
      <c r="E238" s="157"/>
      <c r="F238" s="19" t="str">
        <f t="shared" si="12"/>
        <v/>
      </c>
      <c r="H238" s="82"/>
      <c r="I238" s="75"/>
      <c r="J238" s="75"/>
      <c r="K238" s="75"/>
      <c r="L238" s="75"/>
      <c r="M238" s="75"/>
      <c r="N238" s="75"/>
      <c r="O238" s="75"/>
      <c r="P238" s="75"/>
      <c r="Q238" s="75"/>
      <c r="R238" s="75"/>
    </row>
    <row r="239" spans="1:18" s="81" customFormat="1">
      <c r="A239" s="154">
        <v>228</v>
      </c>
      <c r="B239" s="155"/>
      <c r="C239" s="155"/>
      <c r="D239" s="155"/>
      <c r="E239" s="157"/>
      <c r="F239" s="19" t="str">
        <f t="shared" si="12"/>
        <v/>
      </c>
      <c r="H239" s="82"/>
      <c r="I239" s="75"/>
      <c r="J239" s="75"/>
      <c r="K239" s="75"/>
      <c r="L239" s="75"/>
      <c r="M239" s="75"/>
      <c r="N239" s="75"/>
      <c r="O239" s="75"/>
      <c r="P239" s="75"/>
      <c r="Q239" s="75"/>
      <c r="R239" s="75"/>
    </row>
    <row r="240" spans="1:18" s="81" customFormat="1">
      <c r="A240" s="154">
        <v>229</v>
      </c>
      <c r="B240" s="155"/>
      <c r="C240" s="155"/>
      <c r="D240" s="155"/>
      <c r="E240" s="157"/>
      <c r="F240" s="19" t="str">
        <f t="shared" si="12"/>
        <v/>
      </c>
      <c r="H240" s="82"/>
      <c r="I240" s="75"/>
      <c r="J240" s="75"/>
      <c r="K240" s="75"/>
      <c r="L240" s="75"/>
      <c r="M240" s="75"/>
      <c r="N240" s="75"/>
      <c r="O240" s="75"/>
      <c r="P240" s="75"/>
      <c r="Q240" s="75"/>
      <c r="R240" s="75"/>
    </row>
    <row r="241" spans="1:18" s="81" customFormat="1">
      <c r="A241" s="154">
        <v>230</v>
      </c>
      <c r="B241" s="155"/>
      <c r="C241" s="155"/>
      <c r="D241" s="155"/>
      <c r="E241" s="157"/>
      <c r="F241" s="19" t="str">
        <f t="shared" si="12"/>
        <v/>
      </c>
      <c r="H241" s="82"/>
      <c r="I241" s="75"/>
      <c r="J241" s="75"/>
      <c r="K241" s="75"/>
      <c r="L241" s="75"/>
      <c r="M241" s="75"/>
      <c r="N241" s="75"/>
      <c r="O241" s="75"/>
      <c r="P241" s="75"/>
      <c r="Q241" s="75"/>
      <c r="R241" s="75"/>
    </row>
    <row r="242" spans="1:18" s="81" customFormat="1">
      <c r="A242" s="154">
        <v>231</v>
      </c>
      <c r="B242" s="155"/>
      <c r="C242" s="155"/>
      <c r="D242" s="155"/>
      <c r="E242" s="157"/>
      <c r="F242" s="19" t="str">
        <f t="shared" si="12"/>
        <v/>
      </c>
      <c r="H242" s="82"/>
      <c r="I242" s="75"/>
      <c r="J242" s="75"/>
      <c r="K242" s="75"/>
      <c r="L242" s="75"/>
      <c r="M242" s="75"/>
      <c r="N242" s="75"/>
      <c r="O242" s="75"/>
      <c r="P242" s="75"/>
      <c r="Q242" s="75"/>
      <c r="R242" s="75"/>
    </row>
    <row r="243" spans="1:18" s="81" customFormat="1">
      <c r="A243" s="154">
        <v>232</v>
      </c>
      <c r="B243" s="155"/>
      <c r="C243" s="155"/>
      <c r="D243" s="155"/>
      <c r="E243" s="157"/>
      <c r="F243" s="19" t="str">
        <f t="shared" si="12"/>
        <v/>
      </c>
      <c r="H243" s="82"/>
      <c r="I243" s="75"/>
      <c r="J243" s="75"/>
      <c r="K243" s="75"/>
      <c r="L243" s="75"/>
      <c r="M243" s="75"/>
      <c r="N243" s="75"/>
      <c r="O243" s="75"/>
      <c r="P243" s="75"/>
      <c r="Q243" s="75"/>
      <c r="R243" s="75"/>
    </row>
    <row r="244" spans="1:18" s="81" customFormat="1">
      <c r="A244" s="154">
        <v>233</v>
      </c>
      <c r="B244" s="155"/>
      <c r="C244" s="155"/>
      <c r="D244" s="155"/>
      <c r="E244" s="157"/>
      <c r="F244" s="19" t="str">
        <f t="shared" si="12"/>
        <v/>
      </c>
      <c r="H244" s="82"/>
      <c r="I244" s="75"/>
      <c r="J244" s="75"/>
      <c r="K244" s="75"/>
      <c r="L244" s="75"/>
      <c r="M244" s="75"/>
      <c r="N244" s="75"/>
      <c r="O244" s="75"/>
      <c r="P244" s="75"/>
      <c r="Q244" s="75"/>
      <c r="R244" s="75"/>
    </row>
    <row r="245" spans="1:18" s="81" customFormat="1">
      <c r="A245" s="154">
        <v>234</v>
      </c>
      <c r="B245" s="155"/>
      <c r="C245" s="155"/>
      <c r="D245" s="155"/>
      <c r="E245" s="157"/>
      <c r="F245" s="19" t="str">
        <f t="shared" si="12"/>
        <v/>
      </c>
      <c r="H245" s="82"/>
      <c r="I245" s="75"/>
      <c r="J245" s="75"/>
      <c r="K245" s="75"/>
      <c r="L245" s="75"/>
      <c r="M245" s="75"/>
      <c r="N245" s="75"/>
      <c r="O245" s="75"/>
      <c r="P245" s="75"/>
      <c r="Q245" s="75"/>
      <c r="R245" s="75"/>
    </row>
    <row r="246" spans="1:18" s="81" customFormat="1">
      <c r="A246" s="154">
        <v>235</v>
      </c>
      <c r="B246" s="155"/>
      <c r="C246" s="155"/>
      <c r="D246" s="155"/>
      <c r="E246" s="157"/>
      <c r="F246" s="19" t="str">
        <f t="shared" si="12"/>
        <v/>
      </c>
      <c r="H246" s="82"/>
      <c r="I246" s="75"/>
      <c r="J246" s="75"/>
      <c r="K246" s="75"/>
      <c r="L246" s="75"/>
      <c r="M246" s="75"/>
      <c r="N246" s="75"/>
      <c r="O246" s="75"/>
      <c r="P246" s="75"/>
      <c r="Q246" s="75"/>
      <c r="R246" s="75"/>
    </row>
    <row r="247" spans="1:18" s="81" customFormat="1">
      <c r="A247" s="154">
        <v>236</v>
      </c>
      <c r="B247" s="155"/>
      <c r="C247" s="155"/>
      <c r="D247" s="155"/>
      <c r="E247" s="157"/>
      <c r="F247" s="19" t="str">
        <f t="shared" si="12"/>
        <v/>
      </c>
      <c r="H247" s="82"/>
      <c r="I247" s="75"/>
      <c r="J247" s="75"/>
      <c r="K247" s="75"/>
      <c r="L247" s="75"/>
      <c r="M247" s="75"/>
      <c r="N247" s="75"/>
      <c r="O247" s="75"/>
      <c r="P247" s="75"/>
      <c r="Q247" s="75"/>
      <c r="R247" s="75"/>
    </row>
    <row r="248" spans="1:18" s="81" customFormat="1">
      <c r="A248" s="154">
        <v>237</v>
      </c>
      <c r="B248" s="155"/>
      <c r="C248" s="155"/>
      <c r="D248" s="155"/>
      <c r="E248" s="157"/>
      <c r="F248" s="19" t="str">
        <f t="shared" si="12"/>
        <v/>
      </c>
      <c r="H248" s="82"/>
      <c r="I248" s="75"/>
      <c r="J248" s="75"/>
      <c r="K248" s="75"/>
      <c r="L248" s="75"/>
      <c r="M248" s="75"/>
      <c r="N248" s="75"/>
      <c r="O248" s="75"/>
      <c r="P248" s="75"/>
      <c r="Q248" s="75"/>
      <c r="R248" s="75"/>
    </row>
    <row r="249" spans="1:18" s="81" customFormat="1">
      <c r="A249" s="154">
        <v>238</v>
      </c>
      <c r="B249" s="155"/>
      <c r="C249" s="155"/>
      <c r="D249" s="155"/>
      <c r="E249" s="157"/>
      <c r="F249" s="19" t="str">
        <f t="shared" si="12"/>
        <v/>
      </c>
      <c r="H249" s="82"/>
      <c r="I249" s="75"/>
      <c r="J249" s="75"/>
      <c r="K249" s="75"/>
      <c r="L249" s="75"/>
      <c r="M249" s="75"/>
      <c r="N249" s="75"/>
      <c r="O249" s="75"/>
      <c r="P249" s="75"/>
      <c r="Q249" s="75"/>
      <c r="R249" s="75"/>
    </row>
    <row r="250" spans="1:18" s="81" customFormat="1">
      <c r="A250" s="154">
        <v>239</v>
      </c>
      <c r="B250" s="155"/>
      <c r="C250" s="155"/>
      <c r="D250" s="155"/>
      <c r="E250" s="157"/>
      <c r="F250" s="19" t="str">
        <f t="shared" si="12"/>
        <v/>
      </c>
      <c r="H250" s="82"/>
      <c r="I250" s="75"/>
      <c r="J250" s="75"/>
      <c r="K250" s="75"/>
      <c r="L250" s="75"/>
      <c r="M250" s="75"/>
      <c r="N250" s="75"/>
      <c r="O250" s="75"/>
      <c r="P250" s="75"/>
      <c r="Q250" s="75"/>
      <c r="R250" s="75"/>
    </row>
    <row r="251" spans="1:18" s="81" customFormat="1">
      <c r="A251" s="154">
        <v>240</v>
      </c>
      <c r="B251" s="155"/>
      <c r="C251" s="155"/>
      <c r="D251" s="155"/>
      <c r="E251" s="157"/>
      <c r="F251" s="19" t="str">
        <f t="shared" si="12"/>
        <v/>
      </c>
      <c r="H251" s="82"/>
      <c r="I251" s="75"/>
      <c r="J251" s="75"/>
      <c r="K251" s="75"/>
      <c r="L251" s="75"/>
      <c r="M251" s="75"/>
      <c r="N251" s="75"/>
      <c r="O251" s="75"/>
      <c r="P251" s="75"/>
      <c r="Q251" s="75"/>
      <c r="R251" s="75"/>
    </row>
    <row r="252" spans="1:18" s="81" customFormat="1">
      <c r="A252" s="154">
        <v>241</v>
      </c>
      <c r="B252" s="155"/>
      <c r="C252" s="155"/>
      <c r="D252" s="155"/>
      <c r="E252" s="157"/>
      <c r="F252" s="19" t="str">
        <f t="shared" si="12"/>
        <v/>
      </c>
      <c r="H252" s="82"/>
      <c r="I252" s="75"/>
      <c r="J252" s="75"/>
      <c r="K252" s="75"/>
      <c r="L252" s="75"/>
      <c r="M252" s="75"/>
      <c r="N252" s="75"/>
      <c r="O252" s="75"/>
      <c r="P252" s="75"/>
      <c r="Q252" s="75"/>
      <c r="R252" s="75"/>
    </row>
    <row r="253" spans="1:18" s="81" customFormat="1">
      <c r="A253" s="154">
        <v>242</v>
      </c>
      <c r="B253" s="155"/>
      <c r="C253" s="155"/>
      <c r="D253" s="155"/>
      <c r="E253" s="157"/>
      <c r="F253" s="19" t="str">
        <f t="shared" si="12"/>
        <v/>
      </c>
      <c r="H253" s="82"/>
      <c r="I253" s="75"/>
      <c r="J253" s="75"/>
      <c r="K253" s="75"/>
      <c r="L253" s="75"/>
      <c r="M253" s="75"/>
      <c r="N253" s="75"/>
      <c r="O253" s="75"/>
      <c r="P253" s="75"/>
      <c r="Q253" s="75"/>
      <c r="R253" s="75"/>
    </row>
    <row r="254" spans="1:18" s="81" customFormat="1">
      <c r="A254" s="154">
        <v>243</v>
      </c>
      <c r="B254" s="155"/>
      <c r="C254" s="155"/>
      <c r="D254" s="155"/>
      <c r="E254" s="157"/>
      <c r="F254" s="19" t="str">
        <f t="shared" si="12"/>
        <v/>
      </c>
      <c r="H254" s="82"/>
      <c r="I254" s="75"/>
      <c r="J254" s="75"/>
      <c r="K254" s="75"/>
      <c r="L254" s="75"/>
      <c r="M254" s="75"/>
      <c r="N254" s="75"/>
      <c r="O254" s="75"/>
      <c r="P254" s="75"/>
      <c r="Q254" s="75"/>
      <c r="R254" s="75"/>
    </row>
    <row r="255" spans="1:18" s="81" customFormat="1">
      <c r="A255" s="154">
        <v>244</v>
      </c>
      <c r="B255" s="155"/>
      <c r="C255" s="155"/>
      <c r="D255" s="155"/>
      <c r="E255" s="157"/>
      <c r="F255" s="19" t="str">
        <f t="shared" si="12"/>
        <v/>
      </c>
      <c r="H255" s="82"/>
      <c r="I255" s="75"/>
      <c r="J255" s="75"/>
      <c r="K255" s="75"/>
      <c r="L255" s="75"/>
      <c r="M255" s="75"/>
      <c r="N255" s="75"/>
      <c r="O255" s="75"/>
      <c r="P255" s="75"/>
      <c r="Q255" s="75"/>
      <c r="R255" s="75"/>
    </row>
    <row r="256" spans="1:18" s="81" customFormat="1">
      <c r="A256" s="154">
        <v>245</v>
      </c>
      <c r="B256" s="155"/>
      <c r="C256" s="155"/>
      <c r="D256" s="155"/>
      <c r="E256" s="157"/>
      <c r="F256" s="19" t="str">
        <f t="shared" si="12"/>
        <v/>
      </c>
      <c r="H256" s="82"/>
      <c r="I256" s="75"/>
      <c r="J256" s="75"/>
      <c r="K256" s="75"/>
      <c r="L256" s="75"/>
      <c r="M256" s="75"/>
      <c r="N256" s="75"/>
      <c r="O256" s="75"/>
      <c r="P256" s="75"/>
      <c r="Q256" s="75"/>
      <c r="R256" s="75"/>
    </row>
    <row r="257" spans="1:18" s="81" customFormat="1">
      <c r="A257" s="154">
        <v>246</v>
      </c>
      <c r="B257" s="155"/>
      <c r="C257" s="155"/>
      <c r="D257" s="155"/>
      <c r="E257" s="157"/>
      <c r="F257" s="19" t="str">
        <f t="shared" si="12"/>
        <v/>
      </c>
      <c r="H257" s="82"/>
      <c r="I257" s="75"/>
      <c r="J257" s="75"/>
      <c r="K257" s="75"/>
      <c r="L257" s="75"/>
      <c r="M257" s="75"/>
      <c r="N257" s="75"/>
      <c r="O257" s="75"/>
      <c r="P257" s="75"/>
      <c r="Q257" s="75"/>
      <c r="R257" s="75"/>
    </row>
    <row r="258" spans="1:18" s="81" customFormat="1">
      <c r="A258" s="154">
        <v>247</v>
      </c>
      <c r="B258" s="155"/>
      <c r="C258" s="155"/>
      <c r="D258" s="155"/>
      <c r="E258" s="157"/>
      <c r="F258" s="19" t="str">
        <f t="shared" si="12"/>
        <v/>
      </c>
      <c r="H258" s="82"/>
      <c r="I258" s="75"/>
      <c r="J258" s="75"/>
      <c r="K258" s="75"/>
      <c r="L258" s="75"/>
      <c r="M258" s="75"/>
      <c r="N258" s="75"/>
      <c r="O258" s="75"/>
      <c r="P258" s="75"/>
      <c r="Q258" s="75"/>
      <c r="R258" s="75"/>
    </row>
    <row r="259" spans="1:18" s="81" customFormat="1">
      <c r="A259" s="154">
        <v>248</v>
      </c>
      <c r="B259" s="155"/>
      <c r="C259" s="155"/>
      <c r="D259" s="155"/>
      <c r="E259" s="157"/>
      <c r="F259" s="19" t="str">
        <f t="shared" si="12"/>
        <v/>
      </c>
      <c r="H259" s="82"/>
      <c r="I259" s="75"/>
      <c r="J259" s="75"/>
      <c r="K259" s="75"/>
      <c r="L259" s="75"/>
      <c r="M259" s="75"/>
      <c r="N259" s="75"/>
      <c r="O259" s="75"/>
      <c r="P259" s="75"/>
      <c r="Q259" s="75"/>
      <c r="R259" s="75"/>
    </row>
    <row r="260" spans="1:18" s="81" customFormat="1">
      <c r="A260" s="154">
        <v>249</v>
      </c>
      <c r="B260" s="155"/>
      <c r="C260" s="155"/>
      <c r="D260" s="155"/>
      <c r="E260" s="157"/>
      <c r="F260" s="19" t="str">
        <f t="shared" si="12"/>
        <v/>
      </c>
      <c r="H260" s="82"/>
      <c r="I260" s="75"/>
      <c r="J260" s="75"/>
      <c r="K260" s="75"/>
      <c r="L260" s="75"/>
      <c r="M260" s="75"/>
      <c r="N260" s="75"/>
      <c r="O260" s="75"/>
      <c r="P260" s="75"/>
      <c r="Q260" s="75"/>
      <c r="R260" s="75"/>
    </row>
    <row r="261" spans="1:18" s="81" customFormat="1">
      <c r="A261" s="154">
        <v>250</v>
      </c>
      <c r="B261" s="155"/>
      <c r="C261" s="155"/>
      <c r="D261" s="155"/>
      <c r="E261" s="157"/>
      <c r="F261" s="19" t="str">
        <f t="shared" si="12"/>
        <v/>
      </c>
      <c r="H261" s="82"/>
      <c r="I261" s="75"/>
      <c r="J261" s="75"/>
      <c r="K261" s="75"/>
      <c r="L261" s="75"/>
      <c r="M261" s="75"/>
      <c r="N261" s="75"/>
      <c r="O261" s="75"/>
      <c r="P261" s="75"/>
      <c r="Q261" s="75"/>
      <c r="R261" s="75"/>
    </row>
  </sheetData>
  <sheetProtection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sheetPr codeName="Sheet68">
    <pageSetUpPr fitToPage="1"/>
  </sheetPr>
  <dimension ref="A1:Q261"/>
  <sheetViews>
    <sheetView workbookViewId="0">
      <selection activeCell="B12" sqref="B12:D14"/>
    </sheetView>
  </sheetViews>
  <sheetFormatPr defaultRowHeight="15.75"/>
  <cols>
    <col min="1" max="1" width="5.7109375" style="71" customWidth="1"/>
    <col min="2" max="2" width="45.28515625" style="75" customWidth="1"/>
    <col min="3" max="3" width="38.7109375" style="75" customWidth="1"/>
    <col min="4" max="4" width="10.7109375" style="80" customWidth="1"/>
    <col min="5" max="5" width="17.7109375" style="75" customWidth="1"/>
    <col min="6" max="6" width="10.7109375" style="81" hidden="1" customWidth="1"/>
    <col min="7" max="7" width="9.140625" style="82" hidden="1" customWidth="1"/>
    <col min="8" max="8" width="9.140625" style="75" hidden="1" customWidth="1"/>
    <col min="9" max="18" width="9.140625" style="75" customWidth="1"/>
    <col min="19" max="16384" width="9.140625" style="75"/>
  </cols>
  <sheetData>
    <row r="1" spans="1:8" s="71" customFormat="1">
      <c r="A1" s="70" t="s">
        <v>482</v>
      </c>
      <c r="D1" s="72"/>
      <c r="E1" s="74"/>
      <c r="F1" s="73"/>
      <c r="G1" s="327"/>
    </row>
    <row r="2" spans="1:8" s="71" customFormat="1">
      <c r="A2" s="387" t="str">
        <f>IF(ISBLANK(facultate), IF(ISBLANK(departament),"","Departament " &amp; departament), "Facultatea " &amp; facultate)</f>
        <v>Facultatea Electronică și Telecomunicații</v>
      </c>
      <c r="D2" s="72"/>
      <c r="E2" s="74"/>
      <c r="F2" s="73"/>
      <c r="G2" s="327"/>
    </row>
    <row r="3" spans="1:8" s="71" customFormat="1">
      <c r="A3" s="387" t="str">
        <f>IF(ISBLANK(departament),"","Departamentul " &amp; departament)</f>
        <v>Departamentul Electronică Aplicată</v>
      </c>
      <c r="D3" s="72"/>
      <c r="E3" s="74"/>
      <c r="F3" s="73"/>
      <c r="G3" s="327"/>
    </row>
    <row r="4" spans="1:8">
      <c r="A4" s="460" t="s">
        <v>813</v>
      </c>
      <c r="B4" s="460"/>
      <c r="C4" s="460"/>
      <c r="D4" s="460"/>
      <c r="E4" s="460"/>
      <c r="F4" s="239"/>
      <c r="G4" s="329"/>
    </row>
    <row r="5" spans="1:8">
      <c r="A5" s="460" t="s">
        <v>880</v>
      </c>
      <c r="B5" s="460"/>
      <c r="C5" s="460"/>
      <c r="D5" s="460"/>
      <c r="E5" s="460"/>
      <c r="F5" s="239"/>
    </row>
    <row r="6" spans="1:8" ht="13.5" customHeight="1">
      <c r="D6" s="75"/>
      <c r="E6" s="388" t="str">
        <f>CONCATENATE(functie," ",nume_candidat)</f>
        <v>Șef de lucrări Papazian Petru</v>
      </c>
    </row>
    <row r="7" spans="1:8" ht="18.75" customHeight="1">
      <c r="A7" s="458" t="s">
        <v>337</v>
      </c>
      <c r="B7" s="468" t="s">
        <v>869</v>
      </c>
      <c r="C7" s="468" t="s">
        <v>865</v>
      </c>
      <c r="D7" s="468" t="s">
        <v>2</v>
      </c>
      <c r="E7" s="458" t="s">
        <v>544</v>
      </c>
      <c r="F7" s="458" t="s">
        <v>4</v>
      </c>
      <c r="G7" s="479" t="s">
        <v>540</v>
      </c>
      <c r="H7" s="465" t="s">
        <v>551</v>
      </c>
    </row>
    <row r="8" spans="1:8" ht="18.75" customHeight="1">
      <c r="A8" s="475"/>
      <c r="B8" s="469"/>
      <c r="C8" s="469"/>
      <c r="D8" s="469"/>
      <c r="E8" s="475"/>
      <c r="F8" s="475"/>
      <c r="G8" s="480"/>
      <c r="H8" s="465"/>
    </row>
    <row r="9" spans="1:8" ht="18.75" customHeight="1">
      <c r="A9" s="475"/>
      <c r="B9" s="469"/>
      <c r="C9" s="469"/>
      <c r="D9" s="469"/>
      <c r="E9" s="459"/>
      <c r="F9" s="459"/>
      <c r="G9" s="480"/>
      <c r="H9" s="465"/>
    </row>
    <row r="10" spans="1:8" ht="18.75" customHeight="1">
      <c r="A10" s="459"/>
      <c r="B10" s="470"/>
      <c r="C10" s="470"/>
      <c r="D10" s="470"/>
      <c r="E10" s="389" t="str">
        <f>CONCATENATE("ultimii ",durata_evaluare," ani")</f>
        <v>ultimii 5 ani</v>
      </c>
      <c r="F10" s="389" t="str">
        <f>CONCATENATE("ultimii                                  ",durata_evaluare," ani")</f>
        <v>ultimii                                  5 ani</v>
      </c>
      <c r="G10" s="481"/>
      <c r="H10" s="465"/>
    </row>
    <row r="11" spans="1:8">
      <c r="A11" s="99"/>
      <c r="B11" s="76"/>
      <c r="C11" s="76"/>
      <c r="D11" s="40"/>
      <c r="E11" s="158">
        <f t="shared" ref="E11:F11" si="0">SUMIF(E12:E110,"&gt;0")</f>
        <v>0</v>
      </c>
      <c r="F11" s="4">
        <f t="shared" si="0"/>
        <v>0</v>
      </c>
      <c r="G11" s="336"/>
    </row>
    <row r="12" spans="1:8">
      <c r="A12" s="48">
        <v>1</v>
      </c>
      <c r="B12" s="8"/>
      <c r="C12" s="8"/>
      <c r="D12" s="232"/>
      <c r="E12" s="19" t="str">
        <f t="shared" ref="E12:E43" si="1">IF(OR($B12="",$D12&lt;an_initial,$D12&gt;an_final),"",F12*(HLOOKUP(C12,i8punctaje,2,FALSE)))</f>
        <v/>
      </c>
      <c r="F12" s="69" t="str">
        <f t="shared" ref="F12:F43" si="2">IF(OR($B12="",,$D12="",$D12&gt;an_final),"",IF($D12&gt;=an_initial,1,""))</f>
        <v/>
      </c>
      <c r="G12" s="390" t="b">
        <f t="shared" ref="G12:G75" si="3">IF(nume_candidat="",FALSE,ISNUMBER(SEARCH(nume_candidat,$B12)))</f>
        <v>0</v>
      </c>
      <c r="H12" s="391">
        <f t="shared" ref="H12:H43" si="4">LEN(B12)-LEN(SUBSTITUTE(B12,",",""))+1</f>
        <v>1</v>
      </c>
    </row>
    <row r="13" spans="1:8">
      <c r="A13" s="48">
        <v>2</v>
      </c>
      <c r="B13" s="8"/>
      <c r="C13" s="8"/>
      <c r="D13" s="232"/>
      <c r="E13" s="19" t="str">
        <f t="shared" si="1"/>
        <v/>
      </c>
      <c r="F13" s="69" t="str">
        <f t="shared" si="2"/>
        <v/>
      </c>
      <c r="G13" s="390" t="b">
        <f t="shared" si="3"/>
        <v>0</v>
      </c>
      <c r="H13" s="391">
        <f t="shared" si="4"/>
        <v>1</v>
      </c>
    </row>
    <row r="14" spans="1:8">
      <c r="A14" s="48">
        <v>3</v>
      </c>
      <c r="B14" s="8"/>
      <c r="C14" s="8"/>
      <c r="D14" s="232"/>
      <c r="E14" s="19" t="str">
        <f t="shared" si="1"/>
        <v/>
      </c>
      <c r="F14" s="69" t="str">
        <f t="shared" si="2"/>
        <v/>
      </c>
      <c r="G14" s="390" t="b">
        <f t="shared" si="3"/>
        <v>0</v>
      </c>
      <c r="H14" s="391">
        <f t="shared" si="4"/>
        <v>1</v>
      </c>
    </row>
    <row r="15" spans="1:8">
      <c r="A15" s="48">
        <v>4</v>
      </c>
      <c r="B15" s="7"/>
      <c r="C15" s="7"/>
      <c r="D15" s="228"/>
      <c r="E15" s="19" t="str">
        <f t="shared" si="1"/>
        <v/>
      </c>
      <c r="F15" s="69" t="str">
        <f t="shared" si="2"/>
        <v/>
      </c>
      <c r="G15" s="390" t="b">
        <f t="shared" si="3"/>
        <v>0</v>
      </c>
      <c r="H15" s="391">
        <f t="shared" si="4"/>
        <v>1</v>
      </c>
    </row>
    <row r="16" spans="1:8">
      <c r="A16" s="48">
        <v>5</v>
      </c>
      <c r="B16" s="7"/>
      <c r="C16" s="7"/>
      <c r="D16" s="228"/>
      <c r="E16" s="19" t="str">
        <f t="shared" si="1"/>
        <v/>
      </c>
      <c r="F16" s="69" t="str">
        <f t="shared" si="2"/>
        <v/>
      </c>
      <c r="G16" s="390" t="b">
        <f t="shared" si="3"/>
        <v>0</v>
      </c>
      <c r="H16" s="391">
        <f t="shared" si="4"/>
        <v>1</v>
      </c>
    </row>
    <row r="17" spans="1:8">
      <c r="A17" s="48">
        <v>6</v>
      </c>
      <c r="B17" s="7"/>
      <c r="C17" s="7"/>
      <c r="D17" s="228"/>
      <c r="E17" s="19" t="str">
        <f t="shared" si="1"/>
        <v/>
      </c>
      <c r="F17" s="69" t="str">
        <f t="shared" si="2"/>
        <v/>
      </c>
      <c r="G17" s="390" t="b">
        <f t="shared" si="3"/>
        <v>0</v>
      </c>
      <c r="H17" s="391">
        <f t="shared" si="4"/>
        <v>1</v>
      </c>
    </row>
    <row r="18" spans="1:8">
      <c r="A18" s="48">
        <v>7</v>
      </c>
      <c r="B18" s="7"/>
      <c r="C18" s="7"/>
      <c r="D18" s="228"/>
      <c r="E18" s="19" t="str">
        <f t="shared" si="1"/>
        <v/>
      </c>
      <c r="F18" s="69" t="str">
        <f t="shared" si="2"/>
        <v/>
      </c>
      <c r="G18" s="390" t="b">
        <f t="shared" si="3"/>
        <v>0</v>
      </c>
      <c r="H18" s="391">
        <f t="shared" si="4"/>
        <v>1</v>
      </c>
    </row>
    <row r="19" spans="1:8">
      <c r="A19" s="48">
        <v>8</v>
      </c>
      <c r="B19" s="7"/>
      <c r="C19" s="7"/>
      <c r="D19" s="228"/>
      <c r="E19" s="19" t="str">
        <f t="shared" si="1"/>
        <v/>
      </c>
      <c r="F19" s="69" t="str">
        <f t="shared" si="2"/>
        <v/>
      </c>
      <c r="G19" s="390" t="b">
        <f t="shared" si="3"/>
        <v>0</v>
      </c>
      <c r="H19" s="391">
        <f t="shared" si="4"/>
        <v>1</v>
      </c>
    </row>
    <row r="20" spans="1:8">
      <c r="A20" s="48">
        <v>9</v>
      </c>
      <c r="B20" s="7"/>
      <c r="C20" s="7"/>
      <c r="D20" s="228"/>
      <c r="E20" s="19" t="str">
        <f t="shared" si="1"/>
        <v/>
      </c>
      <c r="F20" s="69" t="str">
        <f t="shared" si="2"/>
        <v/>
      </c>
      <c r="G20" s="390" t="b">
        <f t="shared" si="3"/>
        <v>0</v>
      </c>
      <c r="H20" s="391">
        <f t="shared" si="4"/>
        <v>1</v>
      </c>
    </row>
    <row r="21" spans="1:8">
      <c r="A21" s="48">
        <v>10</v>
      </c>
      <c r="B21" s="7"/>
      <c r="C21" s="7"/>
      <c r="D21" s="228"/>
      <c r="E21" s="19" t="str">
        <f t="shared" si="1"/>
        <v/>
      </c>
      <c r="F21" s="69" t="str">
        <f t="shared" si="2"/>
        <v/>
      </c>
      <c r="G21" s="390" t="b">
        <f t="shared" si="3"/>
        <v>0</v>
      </c>
      <c r="H21" s="391">
        <f t="shared" si="4"/>
        <v>1</v>
      </c>
    </row>
    <row r="22" spans="1:8">
      <c r="A22" s="48">
        <v>11</v>
      </c>
      <c r="B22" s="7"/>
      <c r="C22" s="7"/>
      <c r="D22" s="228"/>
      <c r="E22" s="19" t="str">
        <f t="shared" si="1"/>
        <v/>
      </c>
      <c r="F22" s="69" t="str">
        <f t="shared" si="2"/>
        <v/>
      </c>
      <c r="G22" s="390" t="b">
        <f t="shared" si="3"/>
        <v>0</v>
      </c>
      <c r="H22" s="391">
        <f t="shared" si="4"/>
        <v>1</v>
      </c>
    </row>
    <row r="23" spans="1:8">
      <c r="A23" s="48">
        <v>12</v>
      </c>
      <c r="B23" s="7"/>
      <c r="C23" s="7"/>
      <c r="D23" s="228"/>
      <c r="E23" s="19" t="str">
        <f t="shared" si="1"/>
        <v/>
      </c>
      <c r="F23" s="69" t="str">
        <f t="shared" si="2"/>
        <v/>
      </c>
      <c r="G23" s="390" t="b">
        <f t="shared" si="3"/>
        <v>0</v>
      </c>
      <c r="H23" s="391">
        <f t="shared" si="4"/>
        <v>1</v>
      </c>
    </row>
    <row r="24" spans="1:8">
      <c r="A24" s="48">
        <v>13</v>
      </c>
      <c r="B24" s="7"/>
      <c r="C24" s="7"/>
      <c r="D24" s="228"/>
      <c r="E24" s="19" t="str">
        <f t="shared" si="1"/>
        <v/>
      </c>
      <c r="F24" s="69" t="str">
        <f t="shared" si="2"/>
        <v/>
      </c>
      <c r="G24" s="390" t="b">
        <f t="shared" si="3"/>
        <v>0</v>
      </c>
      <c r="H24" s="391">
        <f t="shared" si="4"/>
        <v>1</v>
      </c>
    </row>
    <row r="25" spans="1:8">
      <c r="A25" s="48">
        <v>14</v>
      </c>
      <c r="B25" s="7"/>
      <c r="C25" s="7"/>
      <c r="D25" s="228"/>
      <c r="E25" s="19" t="str">
        <f t="shared" si="1"/>
        <v/>
      </c>
      <c r="F25" s="69" t="str">
        <f t="shared" si="2"/>
        <v/>
      </c>
      <c r="G25" s="390" t="b">
        <f t="shared" si="3"/>
        <v>0</v>
      </c>
      <c r="H25" s="391">
        <f t="shared" si="4"/>
        <v>1</v>
      </c>
    </row>
    <row r="26" spans="1:8">
      <c r="A26" s="48">
        <v>15</v>
      </c>
      <c r="B26" s="7"/>
      <c r="C26" s="7"/>
      <c r="D26" s="228"/>
      <c r="E26" s="19" t="str">
        <f t="shared" si="1"/>
        <v/>
      </c>
      <c r="F26" s="69" t="str">
        <f t="shared" si="2"/>
        <v/>
      </c>
      <c r="G26" s="390" t="b">
        <f t="shared" si="3"/>
        <v>0</v>
      </c>
      <c r="H26" s="391">
        <f t="shared" si="4"/>
        <v>1</v>
      </c>
    </row>
    <row r="27" spans="1:8">
      <c r="A27" s="48">
        <v>16</v>
      </c>
      <c r="B27" s="7"/>
      <c r="C27" s="7"/>
      <c r="D27" s="228"/>
      <c r="E27" s="19" t="str">
        <f t="shared" si="1"/>
        <v/>
      </c>
      <c r="F27" s="69" t="str">
        <f t="shared" si="2"/>
        <v/>
      </c>
      <c r="G27" s="390" t="b">
        <f t="shared" si="3"/>
        <v>0</v>
      </c>
      <c r="H27" s="391">
        <f t="shared" si="4"/>
        <v>1</v>
      </c>
    </row>
    <row r="28" spans="1:8">
      <c r="A28" s="48">
        <v>17</v>
      </c>
      <c r="B28" s="7"/>
      <c r="C28" s="7"/>
      <c r="D28" s="228"/>
      <c r="E28" s="19" t="str">
        <f t="shared" si="1"/>
        <v/>
      </c>
      <c r="F28" s="69" t="str">
        <f t="shared" si="2"/>
        <v/>
      </c>
      <c r="G28" s="390" t="b">
        <f t="shared" si="3"/>
        <v>0</v>
      </c>
      <c r="H28" s="391">
        <f t="shared" si="4"/>
        <v>1</v>
      </c>
    </row>
    <row r="29" spans="1:8">
      <c r="A29" s="48">
        <v>18</v>
      </c>
      <c r="B29" s="7"/>
      <c r="C29" s="7"/>
      <c r="D29" s="228"/>
      <c r="E29" s="19" t="str">
        <f t="shared" si="1"/>
        <v/>
      </c>
      <c r="F29" s="69" t="str">
        <f t="shared" si="2"/>
        <v/>
      </c>
      <c r="G29" s="390" t="b">
        <f t="shared" si="3"/>
        <v>0</v>
      </c>
      <c r="H29" s="391">
        <f t="shared" si="4"/>
        <v>1</v>
      </c>
    </row>
    <row r="30" spans="1:8">
      <c r="A30" s="48">
        <v>19</v>
      </c>
      <c r="B30" s="7"/>
      <c r="C30" s="7"/>
      <c r="D30" s="228"/>
      <c r="E30" s="19" t="str">
        <f t="shared" si="1"/>
        <v/>
      </c>
      <c r="F30" s="69" t="str">
        <f t="shared" si="2"/>
        <v/>
      </c>
      <c r="G30" s="390" t="b">
        <f t="shared" si="3"/>
        <v>0</v>
      </c>
      <c r="H30" s="391">
        <f t="shared" si="4"/>
        <v>1</v>
      </c>
    </row>
    <row r="31" spans="1:8">
      <c r="A31" s="48">
        <v>20</v>
      </c>
      <c r="B31" s="7"/>
      <c r="C31" s="7"/>
      <c r="D31" s="228"/>
      <c r="E31" s="19" t="str">
        <f t="shared" si="1"/>
        <v/>
      </c>
      <c r="F31" s="69" t="str">
        <f t="shared" si="2"/>
        <v/>
      </c>
      <c r="G31" s="390" t="b">
        <f t="shared" si="3"/>
        <v>0</v>
      </c>
      <c r="H31" s="391">
        <f t="shared" si="4"/>
        <v>1</v>
      </c>
    </row>
    <row r="32" spans="1:8">
      <c r="A32" s="48">
        <v>21</v>
      </c>
      <c r="B32" s="7"/>
      <c r="C32" s="7"/>
      <c r="D32" s="228"/>
      <c r="E32" s="19" t="str">
        <f t="shared" si="1"/>
        <v/>
      </c>
      <c r="F32" s="69" t="str">
        <f t="shared" si="2"/>
        <v/>
      </c>
      <c r="G32" s="390" t="b">
        <f t="shared" si="3"/>
        <v>0</v>
      </c>
      <c r="H32" s="391">
        <f t="shared" si="4"/>
        <v>1</v>
      </c>
    </row>
    <row r="33" spans="1:8">
      <c r="A33" s="48">
        <v>22</v>
      </c>
      <c r="B33" s="7"/>
      <c r="C33" s="7"/>
      <c r="D33" s="228"/>
      <c r="E33" s="19" t="str">
        <f t="shared" si="1"/>
        <v/>
      </c>
      <c r="F33" s="69" t="str">
        <f t="shared" si="2"/>
        <v/>
      </c>
      <c r="G33" s="390" t="b">
        <f t="shared" si="3"/>
        <v>0</v>
      </c>
      <c r="H33" s="391">
        <f t="shared" si="4"/>
        <v>1</v>
      </c>
    </row>
    <row r="34" spans="1:8">
      <c r="A34" s="48">
        <v>23</v>
      </c>
      <c r="B34" s="7"/>
      <c r="C34" s="7"/>
      <c r="D34" s="228"/>
      <c r="E34" s="19" t="str">
        <f t="shared" si="1"/>
        <v/>
      </c>
      <c r="F34" s="69" t="str">
        <f t="shared" si="2"/>
        <v/>
      </c>
      <c r="G34" s="390" t="b">
        <f t="shared" si="3"/>
        <v>0</v>
      </c>
      <c r="H34" s="391">
        <f t="shared" si="4"/>
        <v>1</v>
      </c>
    </row>
    <row r="35" spans="1:8">
      <c r="A35" s="48">
        <v>24</v>
      </c>
      <c r="B35" s="7"/>
      <c r="C35" s="7"/>
      <c r="D35" s="228"/>
      <c r="E35" s="19" t="str">
        <f t="shared" si="1"/>
        <v/>
      </c>
      <c r="F35" s="69" t="str">
        <f t="shared" si="2"/>
        <v/>
      </c>
      <c r="G35" s="390" t="b">
        <f t="shared" si="3"/>
        <v>0</v>
      </c>
      <c r="H35" s="391">
        <f t="shared" si="4"/>
        <v>1</v>
      </c>
    </row>
    <row r="36" spans="1:8">
      <c r="A36" s="48">
        <v>25</v>
      </c>
      <c r="B36" s="7"/>
      <c r="C36" s="7"/>
      <c r="D36" s="228"/>
      <c r="E36" s="19" t="str">
        <f t="shared" si="1"/>
        <v/>
      </c>
      <c r="F36" s="69" t="str">
        <f t="shared" si="2"/>
        <v/>
      </c>
      <c r="G36" s="390" t="b">
        <f t="shared" si="3"/>
        <v>0</v>
      </c>
      <c r="H36" s="391">
        <f t="shared" si="4"/>
        <v>1</v>
      </c>
    </row>
    <row r="37" spans="1:8">
      <c r="A37" s="48">
        <v>26</v>
      </c>
      <c r="B37" s="7"/>
      <c r="C37" s="7"/>
      <c r="D37" s="228"/>
      <c r="E37" s="19" t="str">
        <f t="shared" si="1"/>
        <v/>
      </c>
      <c r="F37" s="69" t="str">
        <f t="shared" si="2"/>
        <v/>
      </c>
      <c r="G37" s="390" t="b">
        <f t="shared" si="3"/>
        <v>0</v>
      </c>
      <c r="H37" s="391">
        <f t="shared" si="4"/>
        <v>1</v>
      </c>
    </row>
    <row r="38" spans="1:8">
      <c r="A38" s="48">
        <v>27</v>
      </c>
      <c r="B38" s="7"/>
      <c r="C38" s="7"/>
      <c r="D38" s="228"/>
      <c r="E38" s="19" t="str">
        <f t="shared" si="1"/>
        <v/>
      </c>
      <c r="F38" s="69" t="str">
        <f t="shared" si="2"/>
        <v/>
      </c>
      <c r="G38" s="390" t="b">
        <f t="shared" si="3"/>
        <v>0</v>
      </c>
      <c r="H38" s="391">
        <f t="shared" si="4"/>
        <v>1</v>
      </c>
    </row>
    <row r="39" spans="1:8">
      <c r="A39" s="48">
        <v>28</v>
      </c>
      <c r="B39" s="7"/>
      <c r="C39" s="7"/>
      <c r="D39" s="228"/>
      <c r="E39" s="19" t="str">
        <f t="shared" si="1"/>
        <v/>
      </c>
      <c r="F39" s="69" t="str">
        <f t="shared" si="2"/>
        <v/>
      </c>
      <c r="G39" s="390" t="b">
        <f t="shared" si="3"/>
        <v>0</v>
      </c>
      <c r="H39" s="391">
        <f t="shared" si="4"/>
        <v>1</v>
      </c>
    </row>
    <row r="40" spans="1:8">
      <c r="A40" s="48">
        <v>29</v>
      </c>
      <c r="B40" s="7"/>
      <c r="C40" s="7"/>
      <c r="D40" s="228"/>
      <c r="E40" s="19" t="str">
        <f t="shared" si="1"/>
        <v/>
      </c>
      <c r="F40" s="69" t="str">
        <f t="shared" si="2"/>
        <v/>
      </c>
      <c r="G40" s="390" t="b">
        <f t="shared" si="3"/>
        <v>0</v>
      </c>
      <c r="H40" s="391">
        <f t="shared" si="4"/>
        <v>1</v>
      </c>
    </row>
    <row r="41" spans="1:8">
      <c r="A41" s="48">
        <v>30</v>
      </c>
      <c r="B41" s="7"/>
      <c r="C41" s="7"/>
      <c r="D41" s="228"/>
      <c r="E41" s="19" t="str">
        <f t="shared" si="1"/>
        <v/>
      </c>
      <c r="F41" s="69" t="str">
        <f t="shared" si="2"/>
        <v/>
      </c>
      <c r="G41" s="390" t="b">
        <f t="shared" si="3"/>
        <v>0</v>
      </c>
      <c r="H41" s="391">
        <f t="shared" si="4"/>
        <v>1</v>
      </c>
    </row>
    <row r="42" spans="1:8">
      <c r="A42" s="48">
        <v>31</v>
      </c>
      <c r="B42" s="7"/>
      <c r="C42" s="7"/>
      <c r="D42" s="228"/>
      <c r="E42" s="19" t="str">
        <f t="shared" si="1"/>
        <v/>
      </c>
      <c r="F42" s="69" t="str">
        <f t="shared" si="2"/>
        <v/>
      </c>
      <c r="G42" s="390" t="b">
        <f t="shared" si="3"/>
        <v>0</v>
      </c>
      <c r="H42" s="391">
        <f t="shared" si="4"/>
        <v>1</v>
      </c>
    </row>
    <row r="43" spans="1:8">
      <c r="A43" s="48">
        <v>32</v>
      </c>
      <c r="B43" s="7"/>
      <c r="C43" s="7"/>
      <c r="D43" s="228"/>
      <c r="E43" s="19" t="str">
        <f t="shared" si="1"/>
        <v/>
      </c>
      <c r="F43" s="69" t="str">
        <f t="shared" si="2"/>
        <v/>
      </c>
      <c r="G43" s="390" t="b">
        <f t="shared" si="3"/>
        <v>0</v>
      </c>
      <c r="H43" s="391">
        <f t="shared" si="4"/>
        <v>1</v>
      </c>
    </row>
    <row r="44" spans="1:8">
      <c r="A44" s="48">
        <v>33</v>
      </c>
      <c r="B44" s="7"/>
      <c r="C44" s="7"/>
      <c r="D44" s="228"/>
      <c r="E44" s="19" t="str">
        <f t="shared" ref="E44:E75" si="5">IF(OR($B44="",$D44&lt;an_initial,$D44&gt;an_final),"",F44*(HLOOKUP(C44,i8punctaje,2,FALSE)))</f>
        <v/>
      </c>
      <c r="F44" s="69" t="str">
        <f t="shared" ref="F44:F75" si="6">IF(OR($B44="",,$D44="",$D44&gt;an_final),"",IF($D44&gt;=an_initial,1,""))</f>
        <v/>
      </c>
      <c r="G44" s="390" t="b">
        <f t="shared" si="3"/>
        <v>0</v>
      </c>
      <c r="H44" s="391">
        <f t="shared" ref="H44:H75" si="7">LEN(B44)-LEN(SUBSTITUTE(B44,",",""))+1</f>
        <v>1</v>
      </c>
    </row>
    <row r="45" spans="1:8">
      <c r="A45" s="48">
        <v>34</v>
      </c>
      <c r="B45" s="7"/>
      <c r="C45" s="7"/>
      <c r="D45" s="228"/>
      <c r="E45" s="19" t="str">
        <f t="shared" si="5"/>
        <v/>
      </c>
      <c r="F45" s="69" t="str">
        <f t="shared" si="6"/>
        <v/>
      </c>
      <c r="G45" s="390" t="b">
        <f t="shared" si="3"/>
        <v>0</v>
      </c>
      <c r="H45" s="391">
        <f t="shared" si="7"/>
        <v>1</v>
      </c>
    </row>
    <row r="46" spans="1:8">
      <c r="A46" s="48">
        <v>35</v>
      </c>
      <c r="B46" s="7"/>
      <c r="C46" s="7"/>
      <c r="D46" s="228"/>
      <c r="E46" s="19" t="str">
        <f t="shared" si="5"/>
        <v/>
      </c>
      <c r="F46" s="69" t="str">
        <f t="shared" si="6"/>
        <v/>
      </c>
      <c r="G46" s="390" t="b">
        <f t="shared" si="3"/>
        <v>0</v>
      </c>
      <c r="H46" s="391">
        <f t="shared" si="7"/>
        <v>1</v>
      </c>
    </row>
    <row r="47" spans="1:8">
      <c r="A47" s="48">
        <v>36</v>
      </c>
      <c r="B47" s="7"/>
      <c r="C47" s="7"/>
      <c r="D47" s="228"/>
      <c r="E47" s="19" t="str">
        <f t="shared" si="5"/>
        <v/>
      </c>
      <c r="F47" s="69" t="str">
        <f t="shared" si="6"/>
        <v/>
      </c>
      <c r="G47" s="390" t="b">
        <f t="shared" si="3"/>
        <v>0</v>
      </c>
      <c r="H47" s="391">
        <f t="shared" si="7"/>
        <v>1</v>
      </c>
    </row>
    <row r="48" spans="1:8">
      <c r="A48" s="48">
        <v>37</v>
      </c>
      <c r="B48" s="7"/>
      <c r="C48" s="7"/>
      <c r="D48" s="228"/>
      <c r="E48" s="19" t="str">
        <f t="shared" si="5"/>
        <v/>
      </c>
      <c r="F48" s="69" t="str">
        <f t="shared" si="6"/>
        <v/>
      </c>
      <c r="G48" s="390" t="b">
        <f t="shared" si="3"/>
        <v>0</v>
      </c>
      <c r="H48" s="391">
        <f t="shared" si="7"/>
        <v>1</v>
      </c>
    </row>
    <row r="49" spans="1:8">
      <c r="A49" s="48">
        <v>38</v>
      </c>
      <c r="B49" s="7"/>
      <c r="C49" s="7"/>
      <c r="D49" s="228"/>
      <c r="E49" s="19" t="str">
        <f t="shared" si="5"/>
        <v/>
      </c>
      <c r="F49" s="69" t="str">
        <f t="shared" si="6"/>
        <v/>
      </c>
      <c r="G49" s="390" t="b">
        <f t="shared" si="3"/>
        <v>0</v>
      </c>
      <c r="H49" s="391">
        <f t="shared" si="7"/>
        <v>1</v>
      </c>
    </row>
    <row r="50" spans="1:8">
      <c r="A50" s="48">
        <v>39</v>
      </c>
      <c r="B50" s="7"/>
      <c r="C50" s="7"/>
      <c r="D50" s="228"/>
      <c r="E50" s="19" t="str">
        <f t="shared" si="5"/>
        <v/>
      </c>
      <c r="F50" s="69" t="str">
        <f t="shared" si="6"/>
        <v/>
      </c>
      <c r="G50" s="390" t="b">
        <f t="shared" si="3"/>
        <v>0</v>
      </c>
      <c r="H50" s="391">
        <f t="shared" si="7"/>
        <v>1</v>
      </c>
    </row>
    <row r="51" spans="1:8">
      <c r="A51" s="48">
        <v>40</v>
      </c>
      <c r="B51" s="7"/>
      <c r="C51" s="7"/>
      <c r="D51" s="228"/>
      <c r="E51" s="19" t="str">
        <f t="shared" si="5"/>
        <v/>
      </c>
      <c r="F51" s="69" t="str">
        <f t="shared" si="6"/>
        <v/>
      </c>
      <c r="G51" s="390" t="b">
        <f t="shared" si="3"/>
        <v>0</v>
      </c>
      <c r="H51" s="391">
        <f t="shared" si="7"/>
        <v>1</v>
      </c>
    </row>
    <row r="52" spans="1:8">
      <c r="A52" s="48">
        <v>41</v>
      </c>
      <c r="B52" s="7"/>
      <c r="C52" s="7"/>
      <c r="D52" s="228"/>
      <c r="E52" s="19" t="str">
        <f t="shared" si="5"/>
        <v/>
      </c>
      <c r="F52" s="69" t="str">
        <f t="shared" si="6"/>
        <v/>
      </c>
      <c r="G52" s="390" t="b">
        <f t="shared" si="3"/>
        <v>0</v>
      </c>
      <c r="H52" s="391">
        <f t="shared" si="7"/>
        <v>1</v>
      </c>
    </row>
    <row r="53" spans="1:8">
      <c r="A53" s="48">
        <v>42</v>
      </c>
      <c r="B53" s="7"/>
      <c r="C53" s="7"/>
      <c r="D53" s="228"/>
      <c r="E53" s="19" t="str">
        <f t="shared" si="5"/>
        <v/>
      </c>
      <c r="F53" s="69" t="str">
        <f t="shared" si="6"/>
        <v/>
      </c>
      <c r="G53" s="390" t="b">
        <f t="shared" si="3"/>
        <v>0</v>
      </c>
      <c r="H53" s="391">
        <f t="shared" si="7"/>
        <v>1</v>
      </c>
    </row>
    <row r="54" spans="1:8">
      <c r="A54" s="48">
        <v>43</v>
      </c>
      <c r="B54" s="7"/>
      <c r="C54" s="7"/>
      <c r="D54" s="228"/>
      <c r="E54" s="19" t="str">
        <f t="shared" si="5"/>
        <v/>
      </c>
      <c r="F54" s="69" t="str">
        <f t="shared" si="6"/>
        <v/>
      </c>
      <c r="G54" s="390" t="b">
        <f t="shared" si="3"/>
        <v>0</v>
      </c>
      <c r="H54" s="391">
        <f t="shared" si="7"/>
        <v>1</v>
      </c>
    </row>
    <row r="55" spans="1:8">
      <c r="A55" s="48">
        <v>44</v>
      </c>
      <c r="B55" s="7"/>
      <c r="C55" s="7"/>
      <c r="D55" s="228"/>
      <c r="E55" s="19" t="str">
        <f t="shared" si="5"/>
        <v/>
      </c>
      <c r="F55" s="69" t="str">
        <f t="shared" si="6"/>
        <v/>
      </c>
      <c r="G55" s="390" t="b">
        <f t="shared" si="3"/>
        <v>0</v>
      </c>
      <c r="H55" s="391">
        <f t="shared" si="7"/>
        <v>1</v>
      </c>
    </row>
    <row r="56" spans="1:8">
      <c r="A56" s="48">
        <v>45</v>
      </c>
      <c r="B56" s="7"/>
      <c r="C56" s="7"/>
      <c r="D56" s="228"/>
      <c r="E56" s="19" t="str">
        <f t="shared" si="5"/>
        <v/>
      </c>
      <c r="F56" s="69" t="str">
        <f t="shared" si="6"/>
        <v/>
      </c>
      <c r="G56" s="390" t="b">
        <f t="shared" si="3"/>
        <v>0</v>
      </c>
      <c r="H56" s="391">
        <f t="shared" si="7"/>
        <v>1</v>
      </c>
    </row>
    <row r="57" spans="1:8">
      <c r="A57" s="48">
        <v>46</v>
      </c>
      <c r="B57" s="7"/>
      <c r="C57" s="7"/>
      <c r="D57" s="228"/>
      <c r="E57" s="19" t="str">
        <f t="shared" si="5"/>
        <v/>
      </c>
      <c r="F57" s="69" t="str">
        <f t="shared" si="6"/>
        <v/>
      </c>
      <c r="G57" s="390" t="b">
        <f t="shared" si="3"/>
        <v>0</v>
      </c>
      <c r="H57" s="391">
        <f t="shared" si="7"/>
        <v>1</v>
      </c>
    </row>
    <row r="58" spans="1:8">
      <c r="A58" s="48">
        <v>47</v>
      </c>
      <c r="B58" s="7"/>
      <c r="C58" s="7"/>
      <c r="D58" s="228"/>
      <c r="E58" s="19" t="str">
        <f t="shared" si="5"/>
        <v/>
      </c>
      <c r="F58" s="69" t="str">
        <f t="shared" si="6"/>
        <v/>
      </c>
      <c r="G58" s="390" t="b">
        <f t="shared" si="3"/>
        <v>0</v>
      </c>
      <c r="H58" s="391">
        <f t="shared" si="7"/>
        <v>1</v>
      </c>
    </row>
    <row r="59" spans="1:8">
      <c r="A59" s="48">
        <v>48</v>
      </c>
      <c r="B59" s="7"/>
      <c r="C59" s="7"/>
      <c r="D59" s="228"/>
      <c r="E59" s="19" t="str">
        <f t="shared" si="5"/>
        <v/>
      </c>
      <c r="F59" s="69" t="str">
        <f t="shared" si="6"/>
        <v/>
      </c>
      <c r="G59" s="390" t="b">
        <f t="shared" si="3"/>
        <v>0</v>
      </c>
      <c r="H59" s="391">
        <f t="shared" si="7"/>
        <v>1</v>
      </c>
    </row>
    <row r="60" spans="1:8">
      <c r="A60" s="48">
        <v>49</v>
      </c>
      <c r="B60" s="7"/>
      <c r="C60" s="7"/>
      <c r="D60" s="228"/>
      <c r="E60" s="19" t="str">
        <f t="shared" si="5"/>
        <v/>
      </c>
      <c r="F60" s="69" t="str">
        <f t="shared" si="6"/>
        <v/>
      </c>
      <c r="G60" s="390" t="b">
        <f t="shared" si="3"/>
        <v>0</v>
      </c>
      <c r="H60" s="391">
        <f t="shared" si="7"/>
        <v>1</v>
      </c>
    </row>
    <row r="61" spans="1:8">
      <c r="A61" s="48">
        <v>50</v>
      </c>
      <c r="B61" s="7"/>
      <c r="C61" s="7"/>
      <c r="D61" s="228"/>
      <c r="E61" s="19" t="str">
        <f t="shared" si="5"/>
        <v/>
      </c>
      <c r="F61" s="69" t="str">
        <f t="shared" si="6"/>
        <v/>
      </c>
      <c r="G61" s="390" t="b">
        <f t="shared" si="3"/>
        <v>0</v>
      </c>
      <c r="H61" s="391">
        <f t="shared" si="7"/>
        <v>1</v>
      </c>
    </row>
    <row r="62" spans="1:8">
      <c r="A62" s="48">
        <v>51</v>
      </c>
      <c r="B62" s="7"/>
      <c r="C62" s="7"/>
      <c r="D62" s="228"/>
      <c r="E62" s="19" t="str">
        <f t="shared" si="5"/>
        <v/>
      </c>
      <c r="F62" s="69" t="str">
        <f t="shared" si="6"/>
        <v/>
      </c>
      <c r="G62" s="390" t="b">
        <f t="shared" si="3"/>
        <v>0</v>
      </c>
      <c r="H62" s="391">
        <f t="shared" si="7"/>
        <v>1</v>
      </c>
    </row>
    <row r="63" spans="1:8">
      <c r="A63" s="48">
        <v>52</v>
      </c>
      <c r="B63" s="7"/>
      <c r="C63" s="7"/>
      <c r="D63" s="228"/>
      <c r="E63" s="19" t="str">
        <f t="shared" si="5"/>
        <v/>
      </c>
      <c r="F63" s="69" t="str">
        <f t="shared" si="6"/>
        <v/>
      </c>
      <c r="G63" s="390" t="b">
        <f t="shared" si="3"/>
        <v>0</v>
      </c>
      <c r="H63" s="391">
        <f t="shared" si="7"/>
        <v>1</v>
      </c>
    </row>
    <row r="64" spans="1:8">
      <c r="A64" s="48">
        <v>53</v>
      </c>
      <c r="B64" s="7"/>
      <c r="C64" s="7"/>
      <c r="D64" s="228"/>
      <c r="E64" s="19" t="str">
        <f t="shared" si="5"/>
        <v/>
      </c>
      <c r="F64" s="69" t="str">
        <f t="shared" si="6"/>
        <v/>
      </c>
      <c r="G64" s="390" t="b">
        <f t="shared" si="3"/>
        <v>0</v>
      </c>
      <c r="H64" s="391">
        <f t="shared" si="7"/>
        <v>1</v>
      </c>
    </row>
    <row r="65" spans="1:8">
      <c r="A65" s="48">
        <v>54</v>
      </c>
      <c r="B65" s="7"/>
      <c r="C65" s="7"/>
      <c r="D65" s="228"/>
      <c r="E65" s="19" t="str">
        <f t="shared" si="5"/>
        <v/>
      </c>
      <c r="F65" s="69" t="str">
        <f t="shared" si="6"/>
        <v/>
      </c>
      <c r="G65" s="390" t="b">
        <f t="shared" si="3"/>
        <v>0</v>
      </c>
      <c r="H65" s="391">
        <f t="shared" si="7"/>
        <v>1</v>
      </c>
    </row>
    <row r="66" spans="1:8">
      <c r="A66" s="48">
        <v>55</v>
      </c>
      <c r="B66" s="7"/>
      <c r="C66" s="7"/>
      <c r="D66" s="228"/>
      <c r="E66" s="19" t="str">
        <f t="shared" si="5"/>
        <v/>
      </c>
      <c r="F66" s="69" t="str">
        <f t="shared" si="6"/>
        <v/>
      </c>
      <c r="G66" s="390" t="b">
        <f t="shared" si="3"/>
        <v>0</v>
      </c>
      <c r="H66" s="391">
        <f t="shared" si="7"/>
        <v>1</v>
      </c>
    </row>
    <row r="67" spans="1:8">
      <c r="A67" s="48">
        <v>56</v>
      </c>
      <c r="B67" s="7"/>
      <c r="C67" s="7"/>
      <c r="D67" s="228"/>
      <c r="E67" s="19" t="str">
        <f t="shared" si="5"/>
        <v/>
      </c>
      <c r="F67" s="69" t="str">
        <f t="shared" si="6"/>
        <v/>
      </c>
      <c r="G67" s="390" t="b">
        <f t="shared" si="3"/>
        <v>0</v>
      </c>
      <c r="H67" s="391">
        <f t="shared" si="7"/>
        <v>1</v>
      </c>
    </row>
    <row r="68" spans="1:8">
      <c r="A68" s="48">
        <v>57</v>
      </c>
      <c r="B68" s="7"/>
      <c r="C68" s="7"/>
      <c r="D68" s="228"/>
      <c r="E68" s="19" t="str">
        <f t="shared" si="5"/>
        <v/>
      </c>
      <c r="F68" s="69" t="str">
        <f t="shared" si="6"/>
        <v/>
      </c>
      <c r="G68" s="390" t="b">
        <f t="shared" si="3"/>
        <v>0</v>
      </c>
      <c r="H68" s="391">
        <f t="shared" si="7"/>
        <v>1</v>
      </c>
    </row>
    <row r="69" spans="1:8">
      <c r="A69" s="48">
        <v>58</v>
      </c>
      <c r="B69" s="7"/>
      <c r="C69" s="7"/>
      <c r="D69" s="228"/>
      <c r="E69" s="19" t="str">
        <f t="shared" si="5"/>
        <v/>
      </c>
      <c r="F69" s="69" t="str">
        <f t="shared" si="6"/>
        <v/>
      </c>
      <c r="G69" s="390" t="b">
        <f t="shared" si="3"/>
        <v>0</v>
      </c>
      <c r="H69" s="391">
        <f t="shared" si="7"/>
        <v>1</v>
      </c>
    </row>
    <row r="70" spans="1:8">
      <c r="A70" s="48">
        <v>59</v>
      </c>
      <c r="B70" s="7"/>
      <c r="C70" s="7"/>
      <c r="D70" s="228"/>
      <c r="E70" s="19" t="str">
        <f t="shared" si="5"/>
        <v/>
      </c>
      <c r="F70" s="69" t="str">
        <f t="shared" si="6"/>
        <v/>
      </c>
      <c r="G70" s="390" t="b">
        <f t="shared" si="3"/>
        <v>0</v>
      </c>
      <c r="H70" s="391">
        <f t="shared" si="7"/>
        <v>1</v>
      </c>
    </row>
    <row r="71" spans="1:8">
      <c r="A71" s="48">
        <v>60</v>
      </c>
      <c r="B71" s="7"/>
      <c r="C71" s="7"/>
      <c r="D71" s="228"/>
      <c r="E71" s="19" t="str">
        <f t="shared" si="5"/>
        <v/>
      </c>
      <c r="F71" s="69" t="str">
        <f t="shared" si="6"/>
        <v/>
      </c>
      <c r="G71" s="390" t="b">
        <f t="shared" si="3"/>
        <v>0</v>
      </c>
      <c r="H71" s="391">
        <f t="shared" si="7"/>
        <v>1</v>
      </c>
    </row>
    <row r="72" spans="1:8">
      <c r="A72" s="48">
        <v>61</v>
      </c>
      <c r="B72" s="7"/>
      <c r="C72" s="7"/>
      <c r="D72" s="228"/>
      <c r="E72" s="19" t="str">
        <f t="shared" si="5"/>
        <v/>
      </c>
      <c r="F72" s="69" t="str">
        <f t="shared" si="6"/>
        <v/>
      </c>
      <c r="G72" s="390" t="b">
        <f t="shared" si="3"/>
        <v>0</v>
      </c>
      <c r="H72" s="391">
        <f t="shared" si="7"/>
        <v>1</v>
      </c>
    </row>
    <row r="73" spans="1:8">
      <c r="A73" s="48">
        <v>62</v>
      </c>
      <c r="B73" s="7"/>
      <c r="C73" s="7"/>
      <c r="D73" s="228"/>
      <c r="E73" s="19" t="str">
        <f t="shared" si="5"/>
        <v/>
      </c>
      <c r="F73" s="69" t="str">
        <f t="shared" si="6"/>
        <v/>
      </c>
      <c r="G73" s="390" t="b">
        <f t="shared" si="3"/>
        <v>0</v>
      </c>
      <c r="H73" s="391">
        <f t="shared" si="7"/>
        <v>1</v>
      </c>
    </row>
    <row r="74" spans="1:8">
      <c r="A74" s="48">
        <v>63</v>
      </c>
      <c r="B74" s="7"/>
      <c r="C74" s="7"/>
      <c r="D74" s="228"/>
      <c r="E74" s="19" t="str">
        <f t="shared" si="5"/>
        <v/>
      </c>
      <c r="F74" s="69" t="str">
        <f t="shared" si="6"/>
        <v/>
      </c>
      <c r="G74" s="390" t="b">
        <f t="shared" si="3"/>
        <v>0</v>
      </c>
      <c r="H74" s="391">
        <f t="shared" si="7"/>
        <v>1</v>
      </c>
    </row>
    <row r="75" spans="1:8">
      <c r="A75" s="48">
        <v>64</v>
      </c>
      <c r="B75" s="7"/>
      <c r="C75" s="7"/>
      <c r="D75" s="228"/>
      <c r="E75" s="19" t="str">
        <f t="shared" si="5"/>
        <v/>
      </c>
      <c r="F75" s="69" t="str">
        <f t="shared" si="6"/>
        <v/>
      </c>
      <c r="G75" s="390" t="b">
        <f t="shared" si="3"/>
        <v>0</v>
      </c>
      <c r="H75" s="391">
        <f t="shared" si="7"/>
        <v>1</v>
      </c>
    </row>
    <row r="76" spans="1:8">
      <c r="A76" s="48">
        <v>65</v>
      </c>
      <c r="B76" s="7"/>
      <c r="C76" s="7"/>
      <c r="D76" s="228"/>
      <c r="E76" s="19" t="str">
        <f t="shared" ref="E76:E107" si="8">IF(OR($B76="",$D76&lt;an_initial,$D76&gt;an_final),"",F76*(HLOOKUP(C76,i8punctaje,2,FALSE)))</f>
        <v/>
      </c>
      <c r="F76" s="69" t="str">
        <f t="shared" ref="F76:F110" si="9">IF(OR($B76="",,$D76="",$D76&gt;an_final),"",IF($D76&gt;=an_initial,1,""))</f>
        <v/>
      </c>
      <c r="G76" s="390" t="b">
        <f t="shared" ref="G76:G110" si="10">IF(nume_candidat="",FALSE,ISNUMBER(SEARCH(nume_candidat,$B76)))</f>
        <v>0</v>
      </c>
      <c r="H76" s="391">
        <f t="shared" ref="H76:H110" si="11">LEN(B76)-LEN(SUBSTITUTE(B76,",",""))+1</f>
        <v>1</v>
      </c>
    </row>
    <row r="77" spans="1:8">
      <c r="A77" s="48">
        <v>66</v>
      </c>
      <c r="B77" s="7"/>
      <c r="C77" s="7"/>
      <c r="D77" s="228"/>
      <c r="E77" s="19" t="str">
        <f t="shared" si="8"/>
        <v/>
      </c>
      <c r="F77" s="69" t="str">
        <f t="shared" si="9"/>
        <v/>
      </c>
      <c r="G77" s="390" t="b">
        <f t="shared" si="10"/>
        <v>0</v>
      </c>
      <c r="H77" s="391">
        <f t="shared" si="11"/>
        <v>1</v>
      </c>
    </row>
    <row r="78" spans="1:8">
      <c r="A78" s="48">
        <v>67</v>
      </c>
      <c r="B78" s="7"/>
      <c r="C78" s="7"/>
      <c r="D78" s="228"/>
      <c r="E78" s="19" t="str">
        <f t="shared" si="8"/>
        <v/>
      </c>
      <c r="F78" s="69" t="str">
        <f t="shared" si="9"/>
        <v/>
      </c>
      <c r="G78" s="390" t="b">
        <f t="shared" si="10"/>
        <v>0</v>
      </c>
      <c r="H78" s="391">
        <f t="shared" si="11"/>
        <v>1</v>
      </c>
    </row>
    <row r="79" spans="1:8">
      <c r="A79" s="48">
        <v>68</v>
      </c>
      <c r="B79" s="7"/>
      <c r="C79" s="7"/>
      <c r="D79" s="228"/>
      <c r="E79" s="19" t="str">
        <f t="shared" si="8"/>
        <v/>
      </c>
      <c r="F79" s="69" t="str">
        <f t="shared" si="9"/>
        <v/>
      </c>
      <c r="G79" s="390" t="b">
        <f t="shared" si="10"/>
        <v>0</v>
      </c>
      <c r="H79" s="391">
        <f t="shared" si="11"/>
        <v>1</v>
      </c>
    </row>
    <row r="80" spans="1:8">
      <c r="A80" s="48">
        <v>69</v>
      </c>
      <c r="B80" s="7"/>
      <c r="C80" s="7"/>
      <c r="D80" s="228"/>
      <c r="E80" s="19" t="str">
        <f t="shared" si="8"/>
        <v/>
      </c>
      <c r="F80" s="69" t="str">
        <f t="shared" si="9"/>
        <v/>
      </c>
      <c r="G80" s="390" t="b">
        <f t="shared" si="10"/>
        <v>0</v>
      </c>
      <c r="H80" s="391">
        <f t="shared" si="11"/>
        <v>1</v>
      </c>
    </row>
    <row r="81" spans="1:8">
      <c r="A81" s="48">
        <v>70</v>
      </c>
      <c r="B81" s="7"/>
      <c r="C81" s="7"/>
      <c r="D81" s="228"/>
      <c r="E81" s="19" t="str">
        <f t="shared" si="8"/>
        <v/>
      </c>
      <c r="F81" s="69" t="str">
        <f t="shared" si="9"/>
        <v/>
      </c>
      <c r="G81" s="390" t="b">
        <f t="shared" si="10"/>
        <v>0</v>
      </c>
      <c r="H81" s="391">
        <f t="shared" si="11"/>
        <v>1</v>
      </c>
    </row>
    <row r="82" spans="1:8">
      <c r="A82" s="48">
        <v>71</v>
      </c>
      <c r="B82" s="7"/>
      <c r="C82" s="7"/>
      <c r="D82" s="228"/>
      <c r="E82" s="19" t="str">
        <f t="shared" si="8"/>
        <v/>
      </c>
      <c r="F82" s="69" t="str">
        <f t="shared" si="9"/>
        <v/>
      </c>
      <c r="G82" s="390" t="b">
        <f t="shared" si="10"/>
        <v>0</v>
      </c>
      <c r="H82" s="391">
        <f t="shared" si="11"/>
        <v>1</v>
      </c>
    </row>
    <row r="83" spans="1:8">
      <c r="A83" s="48">
        <v>72</v>
      </c>
      <c r="B83" s="7"/>
      <c r="C83" s="7"/>
      <c r="D83" s="228"/>
      <c r="E83" s="19" t="str">
        <f t="shared" si="8"/>
        <v/>
      </c>
      <c r="F83" s="69" t="str">
        <f t="shared" si="9"/>
        <v/>
      </c>
      <c r="G83" s="390" t="b">
        <f t="shared" si="10"/>
        <v>0</v>
      </c>
      <c r="H83" s="391">
        <f t="shared" si="11"/>
        <v>1</v>
      </c>
    </row>
    <row r="84" spans="1:8">
      <c r="A84" s="48">
        <v>73</v>
      </c>
      <c r="B84" s="7"/>
      <c r="C84" s="7"/>
      <c r="D84" s="228"/>
      <c r="E84" s="19" t="str">
        <f t="shared" si="8"/>
        <v/>
      </c>
      <c r="F84" s="69" t="str">
        <f t="shared" si="9"/>
        <v/>
      </c>
      <c r="G84" s="390" t="b">
        <f t="shared" si="10"/>
        <v>0</v>
      </c>
      <c r="H84" s="391">
        <f t="shared" si="11"/>
        <v>1</v>
      </c>
    </row>
    <row r="85" spans="1:8">
      <c r="A85" s="48">
        <v>74</v>
      </c>
      <c r="B85" s="7"/>
      <c r="C85" s="7"/>
      <c r="D85" s="228"/>
      <c r="E85" s="19" t="str">
        <f t="shared" si="8"/>
        <v/>
      </c>
      <c r="F85" s="69" t="str">
        <f t="shared" si="9"/>
        <v/>
      </c>
      <c r="G85" s="390" t="b">
        <f t="shared" si="10"/>
        <v>0</v>
      </c>
      <c r="H85" s="391">
        <f t="shared" si="11"/>
        <v>1</v>
      </c>
    </row>
    <row r="86" spans="1:8">
      <c r="A86" s="48">
        <v>75</v>
      </c>
      <c r="B86" s="7"/>
      <c r="C86" s="7"/>
      <c r="D86" s="228"/>
      <c r="E86" s="19" t="str">
        <f t="shared" si="8"/>
        <v/>
      </c>
      <c r="F86" s="69" t="str">
        <f t="shared" si="9"/>
        <v/>
      </c>
      <c r="G86" s="390" t="b">
        <f t="shared" si="10"/>
        <v>0</v>
      </c>
      <c r="H86" s="391">
        <f t="shared" si="11"/>
        <v>1</v>
      </c>
    </row>
    <row r="87" spans="1:8">
      <c r="A87" s="48">
        <v>76</v>
      </c>
      <c r="B87" s="7"/>
      <c r="C87" s="7"/>
      <c r="D87" s="228"/>
      <c r="E87" s="19" t="str">
        <f t="shared" si="8"/>
        <v/>
      </c>
      <c r="F87" s="69" t="str">
        <f t="shared" si="9"/>
        <v/>
      </c>
      <c r="G87" s="390" t="b">
        <f t="shared" si="10"/>
        <v>0</v>
      </c>
      <c r="H87" s="391">
        <f t="shared" si="11"/>
        <v>1</v>
      </c>
    </row>
    <row r="88" spans="1:8">
      <c r="A88" s="48">
        <v>77</v>
      </c>
      <c r="B88" s="7"/>
      <c r="C88" s="7"/>
      <c r="D88" s="228"/>
      <c r="E88" s="19" t="str">
        <f t="shared" si="8"/>
        <v/>
      </c>
      <c r="F88" s="69" t="str">
        <f t="shared" si="9"/>
        <v/>
      </c>
      <c r="G88" s="390" t="b">
        <f t="shared" si="10"/>
        <v>0</v>
      </c>
      <c r="H88" s="391">
        <f t="shared" si="11"/>
        <v>1</v>
      </c>
    </row>
    <row r="89" spans="1:8">
      <c r="A89" s="48">
        <v>78</v>
      </c>
      <c r="B89" s="7"/>
      <c r="C89" s="7"/>
      <c r="D89" s="228"/>
      <c r="E89" s="19" t="str">
        <f t="shared" si="8"/>
        <v/>
      </c>
      <c r="F89" s="69" t="str">
        <f t="shared" si="9"/>
        <v/>
      </c>
      <c r="G89" s="390" t="b">
        <f t="shared" si="10"/>
        <v>0</v>
      </c>
      <c r="H89" s="391">
        <f t="shared" si="11"/>
        <v>1</v>
      </c>
    </row>
    <row r="90" spans="1:8">
      <c r="A90" s="48">
        <v>79</v>
      </c>
      <c r="B90" s="7"/>
      <c r="C90" s="7"/>
      <c r="D90" s="228"/>
      <c r="E90" s="19" t="str">
        <f t="shared" si="8"/>
        <v/>
      </c>
      <c r="F90" s="69" t="str">
        <f t="shared" si="9"/>
        <v/>
      </c>
      <c r="G90" s="390" t="b">
        <f t="shared" si="10"/>
        <v>0</v>
      </c>
      <c r="H90" s="391">
        <f t="shared" si="11"/>
        <v>1</v>
      </c>
    </row>
    <row r="91" spans="1:8">
      <c r="A91" s="48">
        <v>80</v>
      </c>
      <c r="B91" s="7"/>
      <c r="C91" s="7"/>
      <c r="D91" s="228"/>
      <c r="E91" s="19" t="str">
        <f t="shared" si="8"/>
        <v/>
      </c>
      <c r="F91" s="69" t="str">
        <f t="shared" si="9"/>
        <v/>
      </c>
      <c r="G91" s="390" t="b">
        <f t="shared" si="10"/>
        <v>0</v>
      </c>
      <c r="H91" s="391">
        <f t="shared" si="11"/>
        <v>1</v>
      </c>
    </row>
    <row r="92" spans="1:8">
      <c r="A92" s="48">
        <v>81</v>
      </c>
      <c r="B92" s="7"/>
      <c r="C92" s="7"/>
      <c r="D92" s="228"/>
      <c r="E92" s="19" t="str">
        <f t="shared" si="8"/>
        <v/>
      </c>
      <c r="F92" s="69" t="str">
        <f t="shared" si="9"/>
        <v/>
      </c>
      <c r="G92" s="390" t="b">
        <f t="shared" si="10"/>
        <v>0</v>
      </c>
      <c r="H92" s="391">
        <f t="shared" si="11"/>
        <v>1</v>
      </c>
    </row>
    <row r="93" spans="1:8">
      <c r="A93" s="48">
        <v>82</v>
      </c>
      <c r="B93" s="7"/>
      <c r="C93" s="7"/>
      <c r="D93" s="228"/>
      <c r="E93" s="19" t="str">
        <f t="shared" si="8"/>
        <v/>
      </c>
      <c r="F93" s="69" t="str">
        <f t="shared" si="9"/>
        <v/>
      </c>
      <c r="G93" s="390" t="b">
        <f t="shared" si="10"/>
        <v>0</v>
      </c>
      <c r="H93" s="391">
        <f t="shared" si="11"/>
        <v>1</v>
      </c>
    </row>
    <row r="94" spans="1:8">
      <c r="A94" s="48">
        <v>83</v>
      </c>
      <c r="B94" s="7"/>
      <c r="C94" s="7"/>
      <c r="D94" s="228"/>
      <c r="E94" s="19" t="str">
        <f t="shared" si="8"/>
        <v/>
      </c>
      <c r="F94" s="69" t="str">
        <f t="shared" si="9"/>
        <v/>
      </c>
      <c r="G94" s="390" t="b">
        <f t="shared" si="10"/>
        <v>0</v>
      </c>
      <c r="H94" s="391">
        <f t="shared" si="11"/>
        <v>1</v>
      </c>
    </row>
    <row r="95" spans="1:8">
      <c r="A95" s="48">
        <v>84</v>
      </c>
      <c r="B95" s="7"/>
      <c r="C95" s="7"/>
      <c r="D95" s="228"/>
      <c r="E95" s="19" t="str">
        <f t="shared" si="8"/>
        <v/>
      </c>
      <c r="F95" s="69" t="str">
        <f t="shared" si="9"/>
        <v/>
      </c>
      <c r="G95" s="390" t="b">
        <f t="shared" si="10"/>
        <v>0</v>
      </c>
      <c r="H95" s="391">
        <f t="shared" si="11"/>
        <v>1</v>
      </c>
    </row>
    <row r="96" spans="1:8">
      <c r="A96" s="48">
        <v>85</v>
      </c>
      <c r="B96" s="7"/>
      <c r="C96" s="7"/>
      <c r="D96" s="228"/>
      <c r="E96" s="19" t="str">
        <f t="shared" si="8"/>
        <v/>
      </c>
      <c r="F96" s="69" t="str">
        <f t="shared" si="9"/>
        <v/>
      </c>
      <c r="G96" s="390" t="b">
        <f t="shared" si="10"/>
        <v>0</v>
      </c>
      <c r="H96" s="391">
        <f t="shared" si="11"/>
        <v>1</v>
      </c>
    </row>
    <row r="97" spans="1:8">
      <c r="A97" s="48">
        <v>86</v>
      </c>
      <c r="B97" s="7"/>
      <c r="C97" s="7"/>
      <c r="D97" s="228"/>
      <c r="E97" s="19" t="str">
        <f t="shared" si="8"/>
        <v/>
      </c>
      <c r="F97" s="69" t="str">
        <f t="shared" si="9"/>
        <v/>
      </c>
      <c r="G97" s="390" t="b">
        <f t="shared" si="10"/>
        <v>0</v>
      </c>
      <c r="H97" s="391">
        <f t="shared" si="11"/>
        <v>1</v>
      </c>
    </row>
    <row r="98" spans="1:8">
      <c r="A98" s="48">
        <v>87</v>
      </c>
      <c r="B98" s="7"/>
      <c r="C98" s="7"/>
      <c r="D98" s="228"/>
      <c r="E98" s="19" t="str">
        <f t="shared" si="8"/>
        <v/>
      </c>
      <c r="F98" s="69" t="str">
        <f t="shared" si="9"/>
        <v/>
      </c>
      <c r="G98" s="390" t="b">
        <f t="shared" si="10"/>
        <v>0</v>
      </c>
      <c r="H98" s="391">
        <f t="shared" si="11"/>
        <v>1</v>
      </c>
    </row>
    <row r="99" spans="1:8">
      <c r="A99" s="48">
        <v>88</v>
      </c>
      <c r="B99" s="7"/>
      <c r="C99" s="7"/>
      <c r="D99" s="228"/>
      <c r="E99" s="19" t="str">
        <f t="shared" si="8"/>
        <v/>
      </c>
      <c r="F99" s="69" t="str">
        <f t="shared" si="9"/>
        <v/>
      </c>
      <c r="G99" s="390" t="b">
        <f t="shared" si="10"/>
        <v>0</v>
      </c>
      <c r="H99" s="391">
        <f t="shared" si="11"/>
        <v>1</v>
      </c>
    </row>
    <row r="100" spans="1:8">
      <c r="A100" s="48">
        <v>89</v>
      </c>
      <c r="B100" s="7"/>
      <c r="C100" s="7"/>
      <c r="D100" s="228"/>
      <c r="E100" s="19" t="str">
        <f t="shared" si="8"/>
        <v/>
      </c>
      <c r="F100" s="69" t="str">
        <f t="shared" si="9"/>
        <v/>
      </c>
      <c r="G100" s="390" t="b">
        <f t="shared" si="10"/>
        <v>0</v>
      </c>
      <c r="H100" s="391">
        <f t="shared" si="11"/>
        <v>1</v>
      </c>
    </row>
    <row r="101" spans="1:8">
      <c r="A101" s="48">
        <v>90</v>
      </c>
      <c r="B101" s="7"/>
      <c r="C101" s="7"/>
      <c r="D101" s="228"/>
      <c r="E101" s="19" t="str">
        <f t="shared" si="8"/>
        <v/>
      </c>
      <c r="F101" s="69" t="str">
        <f t="shared" si="9"/>
        <v/>
      </c>
      <c r="G101" s="390" t="b">
        <f t="shared" si="10"/>
        <v>0</v>
      </c>
      <c r="H101" s="391">
        <f t="shared" si="11"/>
        <v>1</v>
      </c>
    </row>
    <row r="102" spans="1:8">
      <c r="A102" s="48">
        <v>91</v>
      </c>
      <c r="B102" s="7"/>
      <c r="C102" s="7"/>
      <c r="D102" s="228"/>
      <c r="E102" s="19" t="str">
        <f t="shared" si="8"/>
        <v/>
      </c>
      <c r="F102" s="69" t="str">
        <f t="shared" si="9"/>
        <v/>
      </c>
      <c r="G102" s="390" t="b">
        <f t="shared" si="10"/>
        <v>0</v>
      </c>
      <c r="H102" s="391">
        <f t="shared" si="11"/>
        <v>1</v>
      </c>
    </row>
    <row r="103" spans="1:8">
      <c r="A103" s="48">
        <v>92</v>
      </c>
      <c r="B103" s="7"/>
      <c r="C103" s="7"/>
      <c r="D103" s="228"/>
      <c r="E103" s="19" t="str">
        <f t="shared" si="8"/>
        <v/>
      </c>
      <c r="F103" s="69" t="str">
        <f t="shared" si="9"/>
        <v/>
      </c>
      <c r="G103" s="390" t="b">
        <f t="shared" si="10"/>
        <v>0</v>
      </c>
      <c r="H103" s="391">
        <f t="shared" si="11"/>
        <v>1</v>
      </c>
    </row>
    <row r="104" spans="1:8">
      <c r="A104" s="48">
        <v>93</v>
      </c>
      <c r="B104" s="7"/>
      <c r="C104" s="7"/>
      <c r="D104" s="228"/>
      <c r="E104" s="19" t="str">
        <f t="shared" si="8"/>
        <v/>
      </c>
      <c r="F104" s="69" t="str">
        <f t="shared" si="9"/>
        <v/>
      </c>
      <c r="G104" s="390" t="b">
        <f t="shared" si="10"/>
        <v>0</v>
      </c>
      <c r="H104" s="391">
        <f t="shared" si="11"/>
        <v>1</v>
      </c>
    </row>
    <row r="105" spans="1:8">
      <c r="A105" s="48">
        <v>94</v>
      </c>
      <c r="B105" s="7"/>
      <c r="C105" s="7"/>
      <c r="D105" s="228"/>
      <c r="E105" s="19" t="str">
        <f t="shared" si="8"/>
        <v/>
      </c>
      <c r="F105" s="69" t="str">
        <f t="shared" si="9"/>
        <v/>
      </c>
      <c r="G105" s="390" t="b">
        <f t="shared" si="10"/>
        <v>0</v>
      </c>
      <c r="H105" s="391">
        <f t="shared" si="11"/>
        <v>1</v>
      </c>
    </row>
    <row r="106" spans="1:8">
      <c r="A106" s="48">
        <v>95</v>
      </c>
      <c r="B106" s="7"/>
      <c r="C106" s="7"/>
      <c r="D106" s="228"/>
      <c r="E106" s="19" t="str">
        <f t="shared" si="8"/>
        <v/>
      </c>
      <c r="F106" s="69" t="str">
        <f t="shared" si="9"/>
        <v/>
      </c>
      <c r="G106" s="390" t="b">
        <f t="shared" si="10"/>
        <v>0</v>
      </c>
      <c r="H106" s="391">
        <f t="shared" si="11"/>
        <v>1</v>
      </c>
    </row>
    <row r="107" spans="1:8">
      <c r="A107" s="48">
        <v>96</v>
      </c>
      <c r="B107" s="7"/>
      <c r="C107" s="7"/>
      <c r="D107" s="228"/>
      <c r="E107" s="19" t="str">
        <f t="shared" si="8"/>
        <v/>
      </c>
      <c r="F107" s="69" t="str">
        <f t="shared" si="9"/>
        <v/>
      </c>
      <c r="G107" s="390" t="b">
        <f t="shared" si="10"/>
        <v>0</v>
      </c>
      <c r="H107" s="391">
        <f t="shared" si="11"/>
        <v>1</v>
      </c>
    </row>
    <row r="108" spans="1:8">
      <c r="A108" s="48">
        <v>97</v>
      </c>
      <c r="B108" s="7"/>
      <c r="C108" s="7"/>
      <c r="D108" s="228"/>
      <c r="E108" s="19" t="str">
        <f t="shared" ref="E108:E171" si="12">IF(OR($B108="",$D108&lt;an_initial,$D108&gt;an_final),"",F108*(HLOOKUP(C108,i8punctaje,2,FALSE)))</f>
        <v/>
      </c>
      <c r="F108" s="69" t="str">
        <f t="shared" si="9"/>
        <v/>
      </c>
      <c r="G108" s="390" t="b">
        <f t="shared" si="10"/>
        <v>0</v>
      </c>
      <c r="H108" s="391">
        <f t="shared" si="11"/>
        <v>1</v>
      </c>
    </row>
    <row r="109" spans="1:8">
      <c r="A109" s="48">
        <v>98</v>
      </c>
      <c r="B109" s="7"/>
      <c r="C109" s="7"/>
      <c r="D109" s="228"/>
      <c r="E109" s="19" t="str">
        <f t="shared" si="12"/>
        <v/>
      </c>
      <c r="F109" s="69" t="str">
        <f t="shared" si="9"/>
        <v/>
      </c>
      <c r="G109" s="390" t="b">
        <f t="shared" si="10"/>
        <v>0</v>
      </c>
      <c r="H109" s="391">
        <f t="shared" si="11"/>
        <v>1</v>
      </c>
    </row>
    <row r="110" spans="1:8">
      <c r="A110" s="154">
        <v>99</v>
      </c>
      <c r="B110" s="7"/>
      <c r="C110" s="7"/>
      <c r="D110" s="228"/>
      <c r="E110" s="19" t="str">
        <f t="shared" si="12"/>
        <v/>
      </c>
      <c r="F110" s="69" t="str">
        <f t="shared" si="9"/>
        <v/>
      </c>
      <c r="G110" s="390" t="b">
        <f t="shared" si="10"/>
        <v>0</v>
      </c>
      <c r="H110" s="391">
        <f t="shared" si="11"/>
        <v>1</v>
      </c>
    </row>
    <row r="111" spans="1:8">
      <c r="A111" s="154">
        <v>100</v>
      </c>
      <c r="B111" s="155"/>
      <c r="C111" s="155"/>
      <c r="D111" s="157"/>
      <c r="E111" s="423" t="str">
        <f t="shared" si="12"/>
        <v/>
      </c>
    </row>
    <row r="112" spans="1:8">
      <c r="A112" s="154">
        <v>101</v>
      </c>
      <c r="B112" s="155"/>
      <c r="C112" s="155"/>
      <c r="D112" s="157"/>
      <c r="E112" s="423" t="str">
        <f t="shared" si="12"/>
        <v/>
      </c>
    </row>
    <row r="113" spans="1:17">
      <c r="A113" s="154">
        <v>102</v>
      </c>
      <c r="B113" s="155"/>
      <c r="C113" s="155"/>
      <c r="D113" s="157"/>
      <c r="E113" s="423" t="str">
        <f t="shared" si="12"/>
        <v/>
      </c>
    </row>
    <row r="114" spans="1:17">
      <c r="A114" s="154">
        <v>103</v>
      </c>
      <c r="B114" s="155"/>
      <c r="C114" s="155"/>
      <c r="D114" s="157"/>
      <c r="E114" s="423" t="str">
        <f t="shared" si="12"/>
        <v/>
      </c>
    </row>
    <row r="115" spans="1:17" s="81" customFormat="1">
      <c r="A115" s="154">
        <v>104</v>
      </c>
      <c r="B115" s="155"/>
      <c r="C115" s="155"/>
      <c r="D115" s="157"/>
      <c r="E115" s="423" t="str">
        <f t="shared" si="12"/>
        <v/>
      </c>
      <c r="G115" s="82"/>
      <c r="H115" s="75"/>
      <c r="I115" s="75"/>
      <c r="J115" s="75"/>
      <c r="K115" s="75"/>
      <c r="L115" s="75"/>
      <c r="M115" s="75"/>
      <c r="N115" s="75"/>
      <c r="O115" s="75"/>
      <c r="P115" s="75"/>
      <c r="Q115" s="75"/>
    </row>
    <row r="116" spans="1:17" s="81" customFormat="1">
      <c r="A116" s="154">
        <v>105</v>
      </c>
      <c r="B116" s="155"/>
      <c r="C116" s="155"/>
      <c r="D116" s="157"/>
      <c r="E116" s="423" t="str">
        <f t="shared" si="12"/>
        <v/>
      </c>
      <c r="G116" s="82"/>
      <c r="H116" s="75"/>
      <c r="I116" s="75"/>
      <c r="J116" s="75"/>
      <c r="K116" s="75"/>
      <c r="L116" s="75"/>
      <c r="M116" s="75"/>
      <c r="N116" s="75"/>
      <c r="O116" s="75"/>
      <c r="P116" s="75"/>
      <c r="Q116" s="75"/>
    </row>
    <row r="117" spans="1:17" s="81" customFormat="1">
      <c r="A117" s="154">
        <v>106</v>
      </c>
      <c r="B117" s="155"/>
      <c r="C117" s="155"/>
      <c r="D117" s="157"/>
      <c r="E117" s="423" t="str">
        <f t="shared" si="12"/>
        <v/>
      </c>
      <c r="G117" s="82"/>
      <c r="H117" s="75"/>
      <c r="I117" s="75"/>
      <c r="J117" s="75"/>
      <c r="K117" s="75"/>
      <c r="L117" s="75"/>
      <c r="M117" s="75"/>
      <c r="N117" s="75"/>
      <c r="O117" s="75"/>
      <c r="P117" s="75"/>
      <c r="Q117" s="75"/>
    </row>
    <row r="118" spans="1:17" s="81" customFormat="1">
      <c r="A118" s="154">
        <v>107</v>
      </c>
      <c r="B118" s="155"/>
      <c r="C118" s="155"/>
      <c r="D118" s="157"/>
      <c r="E118" s="423" t="str">
        <f t="shared" si="12"/>
        <v/>
      </c>
      <c r="G118" s="82"/>
      <c r="H118" s="75"/>
      <c r="I118" s="75"/>
      <c r="J118" s="75"/>
      <c r="K118" s="75"/>
      <c r="L118" s="75"/>
      <c r="M118" s="75"/>
      <c r="N118" s="75"/>
      <c r="O118" s="75"/>
      <c r="P118" s="75"/>
      <c r="Q118" s="75"/>
    </row>
    <row r="119" spans="1:17" s="81" customFormat="1">
      <c r="A119" s="154">
        <v>108</v>
      </c>
      <c r="B119" s="155"/>
      <c r="C119" s="155"/>
      <c r="D119" s="157"/>
      <c r="E119" s="423" t="str">
        <f t="shared" si="12"/>
        <v/>
      </c>
      <c r="G119" s="82"/>
      <c r="H119" s="75"/>
      <c r="I119" s="75"/>
      <c r="J119" s="75"/>
      <c r="K119" s="75"/>
      <c r="L119" s="75"/>
      <c r="M119" s="75"/>
      <c r="N119" s="75"/>
      <c r="O119" s="75"/>
      <c r="P119" s="75"/>
      <c r="Q119" s="75"/>
    </row>
    <row r="120" spans="1:17" s="81" customFormat="1">
      <c r="A120" s="154">
        <v>109</v>
      </c>
      <c r="B120" s="155"/>
      <c r="C120" s="155"/>
      <c r="D120" s="157"/>
      <c r="E120" s="423" t="str">
        <f t="shared" si="12"/>
        <v/>
      </c>
      <c r="G120" s="82"/>
      <c r="H120" s="75"/>
      <c r="I120" s="75"/>
      <c r="J120" s="75"/>
      <c r="K120" s="75"/>
      <c r="L120" s="75"/>
      <c r="M120" s="75"/>
      <c r="N120" s="75"/>
      <c r="O120" s="75"/>
      <c r="P120" s="75"/>
      <c r="Q120" s="75"/>
    </row>
    <row r="121" spans="1:17" s="81" customFormat="1">
      <c r="A121" s="154">
        <v>110</v>
      </c>
      <c r="B121" s="155"/>
      <c r="C121" s="155"/>
      <c r="D121" s="157"/>
      <c r="E121" s="423" t="str">
        <f t="shared" si="12"/>
        <v/>
      </c>
      <c r="G121" s="82"/>
      <c r="H121" s="75"/>
      <c r="I121" s="75"/>
      <c r="J121" s="75"/>
      <c r="K121" s="75"/>
      <c r="L121" s="75"/>
      <c r="M121" s="75"/>
      <c r="N121" s="75"/>
      <c r="O121" s="75"/>
      <c r="P121" s="75"/>
      <c r="Q121" s="75"/>
    </row>
    <row r="122" spans="1:17" s="81" customFormat="1">
      <c r="A122" s="154">
        <v>111</v>
      </c>
      <c r="B122" s="155"/>
      <c r="C122" s="155"/>
      <c r="D122" s="157"/>
      <c r="E122" s="423" t="str">
        <f t="shared" si="12"/>
        <v/>
      </c>
      <c r="G122" s="82"/>
      <c r="H122" s="75"/>
      <c r="I122" s="75"/>
      <c r="J122" s="75"/>
      <c r="K122" s="75"/>
      <c r="L122" s="75"/>
      <c r="M122" s="75"/>
      <c r="N122" s="75"/>
      <c r="O122" s="75"/>
      <c r="P122" s="75"/>
      <c r="Q122" s="75"/>
    </row>
    <row r="123" spans="1:17" s="81" customFormat="1">
      <c r="A123" s="154">
        <v>112</v>
      </c>
      <c r="B123" s="155"/>
      <c r="C123" s="155"/>
      <c r="D123" s="157"/>
      <c r="E123" s="423" t="str">
        <f t="shared" si="12"/>
        <v/>
      </c>
      <c r="G123" s="82"/>
      <c r="H123" s="75"/>
      <c r="I123" s="75"/>
      <c r="J123" s="75"/>
      <c r="K123" s="75"/>
      <c r="L123" s="75"/>
      <c r="M123" s="75"/>
      <c r="N123" s="75"/>
      <c r="O123" s="75"/>
      <c r="P123" s="75"/>
      <c r="Q123" s="75"/>
    </row>
    <row r="124" spans="1:17" s="81" customFormat="1">
      <c r="A124" s="154">
        <v>113</v>
      </c>
      <c r="B124" s="155"/>
      <c r="C124" s="155"/>
      <c r="D124" s="157"/>
      <c r="E124" s="423" t="str">
        <f t="shared" si="12"/>
        <v/>
      </c>
      <c r="G124" s="82"/>
      <c r="H124" s="75"/>
      <c r="I124" s="75"/>
      <c r="J124" s="75"/>
      <c r="K124" s="75"/>
      <c r="L124" s="75"/>
      <c r="M124" s="75"/>
      <c r="N124" s="75"/>
      <c r="O124" s="75"/>
      <c r="P124" s="75"/>
      <c r="Q124" s="75"/>
    </row>
    <row r="125" spans="1:17" s="81" customFormat="1">
      <c r="A125" s="154">
        <v>114</v>
      </c>
      <c r="B125" s="155"/>
      <c r="C125" s="155"/>
      <c r="D125" s="157"/>
      <c r="E125" s="423" t="str">
        <f t="shared" si="12"/>
        <v/>
      </c>
      <c r="G125" s="82"/>
      <c r="H125" s="75"/>
      <c r="I125" s="75"/>
      <c r="J125" s="75"/>
      <c r="K125" s="75"/>
      <c r="L125" s="75"/>
      <c r="M125" s="75"/>
      <c r="N125" s="75"/>
      <c r="O125" s="75"/>
      <c r="P125" s="75"/>
      <c r="Q125" s="75"/>
    </row>
    <row r="126" spans="1:17" s="81" customFormat="1">
      <c r="A126" s="154">
        <v>115</v>
      </c>
      <c r="B126" s="155"/>
      <c r="C126" s="155"/>
      <c r="D126" s="157"/>
      <c r="E126" s="423" t="str">
        <f t="shared" si="12"/>
        <v/>
      </c>
      <c r="G126" s="82"/>
      <c r="H126" s="75"/>
      <c r="I126" s="75"/>
      <c r="J126" s="75"/>
      <c r="K126" s="75"/>
      <c r="L126" s="75"/>
      <c r="M126" s="75"/>
      <c r="N126" s="75"/>
      <c r="O126" s="75"/>
      <c r="P126" s="75"/>
      <c r="Q126" s="75"/>
    </row>
    <row r="127" spans="1:17" s="81" customFormat="1">
      <c r="A127" s="154">
        <v>116</v>
      </c>
      <c r="B127" s="155"/>
      <c r="C127" s="155"/>
      <c r="D127" s="157"/>
      <c r="E127" s="423" t="str">
        <f t="shared" si="12"/>
        <v/>
      </c>
      <c r="G127" s="82"/>
      <c r="H127" s="75"/>
      <c r="I127" s="75"/>
      <c r="J127" s="75"/>
      <c r="K127" s="75"/>
      <c r="L127" s="75"/>
      <c r="M127" s="75"/>
      <c r="N127" s="75"/>
      <c r="O127" s="75"/>
      <c r="P127" s="75"/>
      <c r="Q127" s="75"/>
    </row>
    <row r="128" spans="1:17" s="81" customFormat="1">
      <c r="A128" s="154">
        <v>117</v>
      </c>
      <c r="B128" s="155"/>
      <c r="C128" s="155"/>
      <c r="D128" s="157"/>
      <c r="E128" s="423" t="str">
        <f t="shared" si="12"/>
        <v/>
      </c>
      <c r="G128" s="82"/>
      <c r="H128" s="75"/>
      <c r="I128" s="75"/>
      <c r="J128" s="75"/>
      <c r="K128" s="75"/>
      <c r="L128" s="75"/>
      <c r="M128" s="75"/>
      <c r="N128" s="75"/>
      <c r="O128" s="75"/>
      <c r="P128" s="75"/>
      <c r="Q128" s="75"/>
    </row>
    <row r="129" spans="1:17" s="81" customFormat="1">
      <c r="A129" s="154">
        <v>118</v>
      </c>
      <c r="B129" s="155"/>
      <c r="C129" s="155"/>
      <c r="D129" s="157"/>
      <c r="E129" s="423" t="str">
        <f t="shared" si="12"/>
        <v/>
      </c>
      <c r="G129" s="82"/>
      <c r="H129" s="75"/>
      <c r="I129" s="75"/>
      <c r="J129" s="75"/>
      <c r="K129" s="75"/>
      <c r="L129" s="75"/>
      <c r="M129" s="75"/>
      <c r="N129" s="75"/>
      <c r="O129" s="75"/>
      <c r="P129" s="75"/>
      <c r="Q129" s="75"/>
    </row>
    <row r="130" spans="1:17" s="81" customFormat="1">
      <c r="A130" s="154">
        <v>119</v>
      </c>
      <c r="B130" s="155"/>
      <c r="C130" s="155"/>
      <c r="D130" s="157"/>
      <c r="E130" s="423" t="str">
        <f t="shared" si="12"/>
        <v/>
      </c>
      <c r="G130" s="82"/>
      <c r="H130" s="75"/>
      <c r="I130" s="75"/>
      <c r="J130" s="75"/>
      <c r="K130" s="75"/>
      <c r="L130" s="75"/>
      <c r="M130" s="75"/>
      <c r="N130" s="75"/>
      <c r="O130" s="75"/>
      <c r="P130" s="75"/>
      <c r="Q130" s="75"/>
    </row>
    <row r="131" spans="1:17" s="81" customFormat="1">
      <c r="A131" s="154">
        <v>120</v>
      </c>
      <c r="B131" s="155"/>
      <c r="C131" s="155"/>
      <c r="D131" s="157"/>
      <c r="E131" s="423" t="str">
        <f t="shared" si="12"/>
        <v/>
      </c>
      <c r="G131" s="82"/>
      <c r="H131" s="75"/>
      <c r="I131" s="75"/>
      <c r="J131" s="75"/>
      <c r="K131" s="75"/>
      <c r="L131" s="75"/>
      <c r="M131" s="75"/>
      <c r="N131" s="75"/>
      <c r="O131" s="75"/>
      <c r="P131" s="75"/>
      <c r="Q131" s="75"/>
    </row>
    <row r="132" spans="1:17" s="81" customFormat="1">
      <c r="A132" s="154">
        <v>121</v>
      </c>
      <c r="B132" s="155"/>
      <c r="C132" s="155"/>
      <c r="D132" s="157"/>
      <c r="E132" s="423" t="str">
        <f t="shared" si="12"/>
        <v/>
      </c>
      <c r="G132" s="82"/>
      <c r="H132" s="75"/>
      <c r="I132" s="75"/>
      <c r="J132" s="75"/>
      <c r="K132" s="75"/>
      <c r="L132" s="75"/>
      <c r="M132" s="75"/>
      <c r="N132" s="75"/>
      <c r="O132" s="75"/>
      <c r="P132" s="75"/>
      <c r="Q132" s="75"/>
    </row>
    <row r="133" spans="1:17" s="81" customFormat="1">
      <c r="A133" s="154">
        <v>122</v>
      </c>
      <c r="B133" s="155"/>
      <c r="C133" s="155"/>
      <c r="D133" s="157"/>
      <c r="E133" s="423" t="str">
        <f t="shared" si="12"/>
        <v/>
      </c>
      <c r="G133" s="82"/>
      <c r="H133" s="75"/>
      <c r="I133" s="75"/>
      <c r="J133" s="75"/>
      <c r="K133" s="75"/>
      <c r="L133" s="75"/>
      <c r="M133" s="75"/>
      <c r="N133" s="75"/>
      <c r="O133" s="75"/>
      <c r="P133" s="75"/>
      <c r="Q133" s="75"/>
    </row>
    <row r="134" spans="1:17" s="81" customFormat="1">
      <c r="A134" s="154">
        <v>123</v>
      </c>
      <c r="B134" s="155"/>
      <c r="C134" s="155"/>
      <c r="D134" s="157"/>
      <c r="E134" s="423" t="str">
        <f t="shared" si="12"/>
        <v/>
      </c>
      <c r="G134" s="82"/>
      <c r="H134" s="75"/>
      <c r="I134" s="75"/>
      <c r="J134" s="75"/>
      <c r="K134" s="75"/>
      <c r="L134" s="75"/>
      <c r="M134" s="75"/>
      <c r="N134" s="75"/>
      <c r="O134" s="75"/>
      <c r="P134" s="75"/>
      <c r="Q134" s="75"/>
    </row>
    <row r="135" spans="1:17" s="81" customFormat="1">
      <c r="A135" s="154">
        <v>124</v>
      </c>
      <c r="B135" s="155"/>
      <c r="C135" s="155"/>
      <c r="D135" s="157"/>
      <c r="E135" s="423" t="str">
        <f t="shared" si="12"/>
        <v/>
      </c>
      <c r="G135" s="82"/>
      <c r="H135" s="75"/>
      <c r="I135" s="75"/>
      <c r="J135" s="75"/>
      <c r="K135" s="75"/>
      <c r="L135" s="75"/>
      <c r="M135" s="75"/>
      <c r="N135" s="75"/>
      <c r="O135" s="75"/>
      <c r="P135" s="75"/>
      <c r="Q135" s="75"/>
    </row>
    <row r="136" spans="1:17" s="81" customFormat="1">
      <c r="A136" s="154">
        <v>125</v>
      </c>
      <c r="B136" s="155"/>
      <c r="C136" s="155"/>
      <c r="D136" s="157"/>
      <c r="E136" s="423" t="str">
        <f t="shared" si="12"/>
        <v/>
      </c>
      <c r="G136" s="82"/>
      <c r="H136" s="75"/>
      <c r="I136" s="75"/>
      <c r="J136" s="75"/>
      <c r="K136" s="75"/>
      <c r="L136" s="75"/>
      <c r="M136" s="75"/>
      <c r="N136" s="75"/>
      <c r="O136" s="75"/>
      <c r="P136" s="75"/>
      <c r="Q136" s="75"/>
    </row>
    <row r="137" spans="1:17" s="81" customFormat="1">
      <c r="A137" s="154">
        <v>126</v>
      </c>
      <c r="B137" s="155"/>
      <c r="C137" s="155"/>
      <c r="D137" s="157"/>
      <c r="E137" s="423" t="str">
        <f t="shared" si="12"/>
        <v/>
      </c>
      <c r="G137" s="82"/>
      <c r="H137" s="75"/>
      <c r="I137" s="75"/>
      <c r="J137" s="75"/>
      <c r="K137" s="75"/>
      <c r="L137" s="75"/>
      <c r="M137" s="75"/>
      <c r="N137" s="75"/>
      <c r="O137" s="75"/>
      <c r="P137" s="75"/>
      <c r="Q137" s="75"/>
    </row>
    <row r="138" spans="1:17" s="81" customFormat="1">
      <c r="A138" s="154">
        <v>127</v>
      </c>
      <c r="B138" s="155"/>
      <c r="C138" s="155"/>
      <c r="D138" s="157"/>
      <c r="E138" s="423" t="str">
        <f t="shared" si="12"/>
        <v/>
      </c>
      <c r="G138" s="82"/>
      <c r="H138" s="75"/>
      <c r="I138" s="75"/>
      <c r="J138" s="75"/>
      <c r="K138" s="75"/>
      <c r="L138" s="75"/>
      <c r="M138" s="75"/>
      <c r="N138" s="75"/>
      <c r="O138" s="75"/>
      <c r="P138" s="75"/>
      <c r="Q138" s="75"/>
    </row>
    <row r="139" spans="1:17" s="81" customFormat="1">
      <c r="A139" s="154">
        <v>128</v>
      </c>
      <c r="B139" s="155"/>
      <c r="C139" s="155"/>
      <c r="D139" s="157"/>
      <c r="E139" s="423" t="str">
        <f t="shared" si="12"/>
        <v/>
      </c>
      <c r="G139" s="82"/>
      <c r="H139" s="75"/>
      <c r="I139" s="75"/>
      <c r="J139" s="75"/>
      <c r="K139" s="75"/>
      <c r="L139" s="75"/>
      <c r="M139" s="75"/>
      <c r="N139" s="75"/>
      <c r="O139" s="75"/>
      <c r="P139" s="75"/>
      <c r="Q139" s="75"/>
    </row>
    <row r="140" spans="1:17" s="81" customFormat="1">
      <c r="A140" s="154">
        <v>129</v>
      </c>
      <c r="B140" s="155"/>
      <c r="C140" s="155"/>
      <c r="D140" s="157"/>
      <c r="E140" s="423" t="str">
        <f t="shared" si="12"/>
        <v/>
      </c>
      <c r="G140" s="82"/>
      <c r="H140" s="75"/>
      <c r="I140" s="75"/>
      <c r="J140" s="75"/>
      <c r="K140" s="75"/>
      <c r="L140" s="75"/>
      <c r="M140" s="75"/>
      <c r="N140" s="75"/>
      <c r="O140" s="75"/>
      <c r="P140" s="75"/>
      <c r="Q140" s="75"/>
    </row>
    <row r="141" spans="1:17" s="81" customFormat="1">
      <c r="A141" s="154">
        <v>130</v>
      </c>
      <c r="B141" s="155"/>
      <c r="C141" s="155"/>
      <c r="D141" s="157"/>
      <c r="E141" s="423" t="str">
        <f t="shared" si="12"/>
        <v/>
      </c>
      <c r="G141" s="82"/>
      <c r="H141" s="75"/>
      <c r="I141" s="75"/>
      <c r="J141" s="75"/>
      <c r="K141" s="75"/>
      <c r="L141" s="75"/>
      <c r="M141" s="75"/>
      <c r="N141" s="75"/>
      <c r="O141" s="75"/>
      <c r="P141" s="75"/>
      <c r="Q141" s="75"/>
    </row>
    <row r="142" spans="1:17" s="81" customFormat="1">
      <c r="A142" s="154">
        <v>131</v>
      </c>
      <c r="B142" s="155"/>
      <c r="C142" s="155"/>
      <c r="D142" s="157"/>
      <c r="E142" s="423" t="str">
        <f t="shared" si="12"/>
        <v/>
      </c>
      <c r="G142" s="82"/>
      <c r="H142" s="75"/>
      <c r="I142" s="75"/>
      <c r="J142" s="75"/>
      <c r="K142" s="75"/>
      <c r="L142" s="75"/>
      <c r="M142" s="75"/>
      <c r="N142" s="75"/>
      <c r="O142" s="75"/>
      <c r="P142" s="75"/>
      <c r="Q142" s="75"/>
    </row>
    <row r="143" spans="1:17" s="81" customFormat="1">
      <c r="A143" s="154">
        <v>132</v>
      </c>
      <c r="B143" s="155"/>
      <c r="C143" s="155"/>
      <c r="D143" s="157"/>
      <c r="E143" s="423" t="str">
        <f t="shared" si="12"/>
        <v/>
      </c>
      <c r="G143" s="82"/>
      <c r="H143" s="75"/>
      <c r="I143" s="75"/>
      <c r="J143" s="75"/>
      <c r="K143" s="75"/>
      <c r="L143" s="75"/>
      <c r="M143" s="75"/>
      <c r="N143" s="75"/>
      <c r="O143" s="75"/>
      <c r="P143" s="75"/>
      <c r="Q143" s="75"/>
    </row>
    <row r="144" spans="1:17" s="81" customFormat="1">
      <c r="A144" s="154">
        <v>133</v>
      </c>
      <c r="B144" s="155"/>
      <c r="C144" s="155"/>
      <c r="D144" s="157"/>
      <c r="E144" s="423" t="str">
        <f t="shared" si="12"/>
        <v/>
      </c>
      <c r="G144" s="82"/>
      <c r="H144" s="75"/>
      <c r="I144" s="75"/>
      <c r="J144" s="75"/>
      <c r="K144" s="75"/>
      <c r="L144" s="75"/>
      <c r="M144" s="75"/>
      <c r="N144" s="75"/>
      <c r="O144" s="75"/>
      <c r="P144" s="75"/>
      <c r="Q144" s="75"/>
    </row>
    <row r="145" spans="1:17" s="81" customFormat="1">
      <c r="A145" s="154">
        <v>134</v>
      </c>
      <c r="B145" s="155"/>
      <c r="C145" s="155"/>
      <c r="D145" s="157"/>
      <c r="E145" s="423" t="str">
        <f t="shared" si="12"/>
        <v/>
      </c>
      <c r="G145" s="82"/>
      <c r="H145" s="75"/>
      <c r="I145" s="75"/>
      <c r="J145" s="75"/>
      <c r="K145" s="75"/>
      <c r="L145" s="75"/>
      <c r="M145" s="75"/>
      <c r="N145" s="75"/>
      <c r="O145" s="75"/>
      <c r="P145" s="75"/>
      <c r="Q145" s="75"/>
    </row>
    <row r="146" spans="1:17" s="81" customFormat="1">
      <c r="A146" s="154">
        <v>135</v>
      </c>
      <c r="B146" s="155"/>
      <c r="C146" s="155"/>
      <c r="D146" s="157"/>
      <c r="E146" s="423" t="str">
        <f t="shared" si="12"/>
        <v/>
      </c>
      <c r="G146" s="82"/>
      <c r="H146" s="75"/>
      <c r="I146" s="75"/>
      <c r="J146" s="75"/>
      <c r="K146" s="75"/>
      <c r="L146" s="75"/>
      <c r="M146" s="75"/>
      <c r="N146" s="75"/>
      <c r="O146" s="75"/>
      <c r="P146" s="75"/>
      <c r="Q146" s="75"/>
    </row>
    <row r="147" spans="1:17" s="81" customFormat="1">
      <c r="A147" s="154">
        <v>136</v>
      </c>
      <c r="B147" s="155"/>
      <c r="C147" s="155"/>
      <c r="D147" s="157"/>
      <c r="E147" s="423" t="str">
        <f t="shared" si="12"/>
        <v/>
      </c>
      <c r="G147" s="82"/>
      <c r="H147" s="75"/>
      <c r="I147" s="75"/>
      <c r="J147" s="75"/>
      <c r="K147" s="75"/>
      <c r="L147" s="75"/>
      <c r="M147" s="75"/>
      <c r="N147" s="75"/>
      <c r="O147" s="75"/>
      <c r="P147" s="75"/>
      <c r="Q147" s="75"/>
    </row>
    <row r="148" spans="1:17" s="81" customFormat="1">
      <c r="A148" s="154">
        <v>137</v>
      </c>
      <c r="B148" s="155"/>
      <c r="C148" s="155"/>
      <c r="D148" s="157"/>
      <c r="E148" s="423" t="str">
        <f t="shared" si="12"/>
        <v/>
      </c>
      <c r="G148" s="82"/>
      <c r="H148" s="75"/>
      <c r="I148" s="75"/>
      <c r="J148" s="75"/>
      <c r="K148" s="75"/>
      <c r="L148" s="75"/>
      <c r="M148" s="75"/>
      <c r="N148" s="75"/>
      <c r="O148" s="75"/>
      <c r="P148" s="75"/>
      <c r="Q148" s="75"/>
    </row>
    <row r="149" spans="1:17" s="81" customFormat="1">
      <c r="A149" s="154">
        <v>138</v>
      </c>
      <c r="B149" s="155"/>
      <c r="C149" s="155"/>
      <c r="D149" s="157"/>
      <c r="E149" s="423" t="str">
        <f t="shared" si="12"/>
        <v/>
      </c>
      <c r="G149" s="82"/>
      <c r="H149" s="75"/>
      <c r="I149" s="75"/>
      <c r="J149" s="75"/>
      <c r="K149" s="75"/>
      <c r="L149" s="75"/>
      <c r="M149" s="75"/>
      <c r="N149" s="75"/>
      <c r="O149" s="75"/>
      <c r="P149" s="75"/>
      <c r="Q149" s="75"/>
    </row>
    <row r="150" spans="1:17" s="81" customFormat="1">
      <c r="A150" s="154">
        <v>139</v>
      </c>
      <c r="B150" s="155"/>
      <c r="C150" s="155"/>
      <c r="D150" s="157"/>
      <c r="E150" s="423" t="str">
        <f t="shared" si="12"/>
        <v/>
      </c>
      <c r="G150" s="82"/>
      <c r="H150" s="75"/>
      <c r="I150" s="75"/>
      <c r="J150" s="75"/>
      <c r="K150" s="75"/>
      <c r="L150" s="75"/>
      <c r="M150" s="75"/>
      <c r="N150" s="75"/>
      <c r="O150" s="75"/>
      <c r="P150" s="75"/>
      <c r="Q150" s="75"/>
    </row>
    <row r="151" spans="1:17" s="81" customFormat="1">
      <c r="A151" s="154">
        <v>140</v>
      </c>
      <c r="B151" s="155"/>
      <c r="C151" s="155"/>
      <c r="D151" s="157"/>
      <c r="E151" s="423" t="str">
        <f t="shared" si="12"/>
        <v/>
      </c>
      <c r="G151" s="82"/>
      <c r="H151" s="75"/>
      <c r="I151" s="75"/>
      <c r="J151" s="75"/>
      <c r="K151" s="75"/>
      <c r="L151" s="75"/>
      <c r="M151" s="75"/>
      <c r="N151" s="75"/>
      <c r="O151" s="75"/>
      <c r="P151" s="75"/>
      <c r="Q151" s="75"/>
    </row>
    <row r="152" spans="1:17" s="81" customFormat="1">
      <c r="A152" s="154">
        <v>141</v>
      </c>
      <c r="B152" s="155"/>
      <c r="C152" s="155"/>
      <c r="D152" s="157"/>
      <c r="E152" s="423" t="str">
        <f t="shared" si="12"/>
        <v/>
      </c>
      <c r="G152" s="82"/>
      <c r="H152" s="75"/>
      <c r="I152" s="75"/>
      <c r="J152" s="75"/>
      <c r="K152" s="75"/>
      <c r="L152" s="75"/>
      <c r="M152" s="75"/>
      <c r="N152" s="75"/>
      <c r="O152" s="75"/>
      <c r="P152" s="75"/>
      <c r="Q152" s="75"/>
    </row>
    <row r="153" spans="1:17" s="81" customFormat="1">
      <c r="A153" s="154">
        <v>142</v>
      </c>
      <c r="B153" s="155"/>
      <c r="C153" s="155"/>
      <c r="D153" s="157"/>
      <c r="E153" s="423" t="str">
        <f t="shared" si="12"/>
        <v/>
      </c>
      <c r="G153" s="82"/>
      <c r="H153" s="75"/>
      <c r="I153" s="75"/>
      <c r="J153" s="75"/>
      <c r="K153" s="75"/>
      <c r="L153" s="75"/>
      <c r="M153" s="75"/>
      <c r="N153" s="75"/>
      <c r="O153" s="75"/>
      <c r="P153" s="75"/>
      <c r="Q153" s="75"/>
    </row>
    <row r="154" spans="1:17" s="81" customFormat="1">
      <c r="A154" s="154">
        <v>143</v>
      </c>
      <c r="B154" s="155"/>
      <c r="C154" s="155"/>
      <c r="D154" s="157"/>
      <c r="E154" s="423" t="str">
        <f t="shared" si="12"/>
        <v/>
      </c>
      <c r="G154" s="82"/>
      <c r="H154" s="75"/>
      <c r="I154" s="75"/>
      <c r="J154" s="75"/>
      <c r="K154" s="75"/>
      <c r="L154" s="75"/>
      <c r="M154" s="75"/>
      <c r="N154" s="75"/>
      <c r="O154" s="75"/>
      <c r="P154" s="75"/>
      <c r="Q154" s="75"/>
    </row>
    <row r="155" spans="1:17" s="81" customFormat="1">
      <c r="A155" s="154">
        <v>144</v>
      </c>
      <c r="B155" s="155"/>
      <c r="C155" s="155"/>
      <c r="D155" s="157"/>
      <c r="E155" s="423" t="str">
        <f t="shared" si="12"/>
        <v/>
      </c>
      <c r="G155" s="82"/>
      <c r="H155" s="75"/>
      <c r="I155" s="75"/>
      <c r="J155" s="75"/>
      <c r="K155" s="75"/>
      <c r="L155" s="75"/>
      <c r="M155" s="75"/>
      <c r="N155" s="75"/>
      <c r="O155" s="75"/>
      <c r="P155" s="75"/>
      <c r="Q155" s="75"/>
    </row>
    <row r="156" spans="1:17" s="81" customFormat="1">
      <c r="A156" s="154">
        <v>145</v>
      </c>
      <c r="B156" s="155"/>
      <c r="C156" s="155"/>
      <c r="D156" s="157"/>
      <c r="E156" s="423" t="str">
        <f t="shared" si="12"/>
        <v/>
      </c>
      <c r="G156" s="82"/>
      <c r="H156" s="75"/>
      <c r="I156" s="75"/>
      <c r="J156" s="75"/>
      <c r="K156" s="75"/>
      <c r="L156" s="75"/>
      <c r="M156" s="75"/>
      <c r="N156" s="75"/>
      <c r="O156" s="75"/>
      <c r="P156" s="75"/>
      <c r="Q156" s="75"/>
    </row>
    <row r="157" spans="1:17" s="81" customFormat="1">
      <c r="A157" s="154">
        <v>146</v>
      </c>
      <c r="B157" s="155"/>
      <c r="C157" s="155"/>
      <c r="D157" s="157"/>
      <c r="E157" s="423" t="str">
        <f t="shared" si="12"/>
        <v/>
      </c>
      <c r="G157" s="82"/>
      <c r="H157" s="75"/>
      <c r="I157" s="75"/>
      <c r="J157" s="75"/>
      <c r="K157" s="75"/>
      <c r="L157" s="75"/>
      <c r="M157" s="75"/>
      <c r="N157" s="75"/>
      <c r="O157" s="75"/>
      <c r="P157" s="75"/>
      <c r="Q157" s="75"/>
    </row>
    <row r="158" spans="1:17" s="81" customFormat="1">
      <c r="A158" s="154">
        <v>147</v>
      </c>
      <c r="B158" s="155"/>
      <c r="C158" s="155"/>
      <c r="D158" s="157"/>
      <c r="E158" s="423" t="str">
        <f t="shared" si="12"/>
        <v/>
      </c>
      <c r="G158" s="82"/>
      <c r="H158" s="75"/>
      <c r="I158" s="75"/>
      <c r="J158" s="75"/>
      <c r="K158" s="75"/>
      <c r="L158" s="75"/>
      <c r="M158" s="75"/>
      <c r="N158" s="75"/>
      <c r="O158" s="75"/>
      <c r="P158" s="75"/>
      <c r="Q158" s="75"/>
    </row>
    <row r="159" spans="1:17" s="81" customFormat="1">
      <c r="A159" s="154">
        <v>148</v>
      </c>
      <c r="B159" s="155"/>
      <c r="C159" s="155"/>
      <c r="D159" s="157"/>
      <c r="E159" s="423" t="str">
        <f t="shared" si="12"/>
        <v/>
      </c>
      <c r="G159" s="82"/>
      <c r="H159" s="75"/>
      <c r="I159" s="75"/>
      <c r="J159" s="75"/>
      <c r="K159" s="75"/>
      <c r="L159" s="75"/>
      <c r="M159" s="75"/>
      <c r="N159" s="75"/>
      <c r="O159" s="75"/>
      <c r="P159" s="75"/>
      <c r="Q159" s="75"/>
    </row>
    <row r="160" spans="1:17" s="81" customFormat="1">
      <c r="A160" s="154">
        <v>149</v>
      </c>
      <c r="B160" s="155"/>
      <c r="C160" s="155"/>
      <c r="D160" s="157"/>
      <c r="E160" s="423" t="str">
        <f t="shared" si="12"/>
        <v/>
      </c>
      <c r="G160" s="82"/>
      <c r="H160" s="75"/>
      <c r="I160" s="75"/>
      <c r="J160" s="75"/>
      <c r="K160" s="75"/>
      <c r="L160" s="75"/>
      <c r="M160" s="75"/>
      <c r="N160" s="75"/>
      <c r="O160" s="75"/>
      <c r="P160" s="75"/>
      <c r="Q160" s="75"/>
    </row>
    <row r="161" spans="1:17" s="81" customFormat="1">
      <c r="A161" s="154">
        <v>150</v>
      </c>
      <c r="B161" s="155"/>
      <c r="C161" s="155"/>
      <c r="D161" s="157"/>
      <c r="E161" s="423" t="str">
        <f t="shared" si="12"/>
        <v/>
      </c>
      <c r="G161" s="82"/>
      <c r="H161" s="75"/>
      <c r="I161" s="75"/>
      <c r="J161" s="75"/>
      <c r="K161" s="75"/>
      <c r="L161" s="75"/>
      <c r="M161" s="75"/>
      <c r="N161" s="75"/>
      <c r="O161" s="75"/>
      <c r="P161" s="75"/>
      <c r="Q161" s="75"/>
    </row>
    <row r="162" spans="1:17" s="81" customFormat="1">
      <c r="A162" s="154">
        <v>151</v>
      </c>
      <c r="B162" s="155"/>
      <c r="C162" s="155"/>
      <c r="D162" s="157"/>
      <c r="E162" s="423" t="str">
        <f t="shared" si="12"/>
        <v/>
      </c>
      <c r="G162" s="82"/>
      <c r="H162" s="75"/>
      <c r="I162" s="75"/>
      <c r="J162" s="75"/>
      <c r="K162" s="75"/>
      <c r="L162" s="75"/>
      <c r="M162" s="75"/>
      <c r="N162" s="75"/>
      <c r="O162" s="75"/>
      <c r="P162" s="75"/>
      <c r="Q162" s="75"/>
    </row>
    <row r="163" spans="1:17" s="81" customFormat="1">
      <c r="A163" s="154">
        <v>152</v>
      </c>
      <c r="B163" s="155"/>
      <c r="C163" s="155"/>
      <c r="D163" s="157"/>
      <c r="E163" s="423" t="str">
        <f t="shared" si="12"/>
        <v/>
      </c>
      <c r="G163" s="82"/>
      <c r="H163" s="75"/>
      <c r="I163" s="75"/>
      <c r="J163" s="75"/>
      <c r="K163" s="75"/>
      <c r="L163" s="75"/>
      <c r="M163" s="75"/>
      <c r="N163" s="75"/>
      <c r="O163" s="75"/>
      <c r="P163" s="75"/>
      <c r="Q163" s="75"/>
    </row>
    <row r="164" spans="1:17" s="81" customFormat="1">
      <c r="A164" s="154">
        <v>153</v>
      </c>
      <c r="B164" s="155"/>
      <c r="C164" s="155"/>
      <c r="D164" s="157"/>
      <c r="E164" s="423" t="str">
        <f t="shared" si="12"/>
        <v/>
      </c>
      <c r="G164" s="82"/>
      <c r="H164" s="75"/>
      <c r="I164" s="75"/>
      <c r="J164" s="75"/>
      <c r="K164" s="75"/>
      <c r="L164" s="75"/>
      <c r="M164" s="75"/>
      <c r="N164" s="75"/>
      <c r="O164" s="75"/>
      <c r="P164" s="75"/>
      <c r="Q164" s="75"/>
    </row>
    <row r="165" spans="1:17" s="81" customFormat="1">
      <c r="A165" s="154">
        <v>154</v>
      </c>
      <c r="B165" s="155"/>
      <c r="C165" s="155"/>
      <c r="D165" s="157"/>
      <c r="E165" s="423" t="str">
        <f t="shared" si="12"/>
        <v/>
      </c>
      <c r="G165" s="82"/>
      <c r="H165" s="75"/>
      <c r="I165" s="75"/>
      <c r="J165" s="75"/>
      <c r="K165" s="75"/>
      <c r="L165" s="75"/>
      <c r="M165" s="75"/>
      <c r="N165" s="75"/>
      <c r="O165" s="75"/>
      <c r="P165" s="75"/>
      <c r="Q165" s="75"/>
    </row>
    <row r="166" spans="1:17" s="81" customFormat="1">
      <c r="A166" s="154">
        <v>155</v>
      </c>
      <c r="B166" s="155"/>
      <c r="C166" s="155"/>
      <c r="D166" s="157"/>
      <c r="E166" s="423" t="str">
        <f t="shared" si="12"/>
        <v/>
      </c>
      <c r="G166" s="82"/>
      <c r="H166" s="75"/>
      <c r="I166" s="75"/>
      <c r="J166" s="75"/>
      <c r="K166" s="75"/>
      <c r="L166" s="75"/>
      <c r="M166" s="75"/>
      <c r="N166" s="75"/>
      <c r="O166" s="75"/>
      <c r="P166" s="75"/>
      <c r="Q166" s="75"/>
    </row>
    <row r="167" spans="1:17" s="81" customFormat="1">
      <c r="A167" s="154">
        <v>156</v>
      </c>
      <c r="B167" s="155"/>
      <c r="C167" s="155"/>
      <c r="D167" s="157"/>
      <c r="E167" s="423" t="str">
        <f t="shared" si="12"/>
        <v/>
      </c>
      <c r="G167" s="82"/>
      <c r="H167" s="75"/>
      <c r="I167" s="75"/>
      <c r="J167" s="75"/>
      <c r="K167" s="75"/>
      <c r="L167" s="75"/>
      <c r="M167" s="75"/>
      <c r="N167" s="75"/>
      <c r="O167" s="75"/>
      <c r="P167" s="75"/>
      <c r="Q167" s="75"/>
    </row>
    <row r="168" spans="1:17" s="81" customFormat="1">
      <c r="A168" s="154">
        <v>157</v>
      </c>
      <c r="B168" s="155"/>
      <c r="C168" s="155"/>
      <c r="D168" s="157"/>
      <c r="E168" s="423" t="str">
        <f t="shared" si="12"/>
        <v/>
      </c>
      <c r="G168" s="82"/>
      <c r="H168" s="75"/>
      <c r="I168" s="75"/>
      <c r="J168" s="75"/>
      <c r="K168" s="75"/>
      <c r="L168" s="75"/>
      <c r="M168" s="75"/>
      <c r="N168" s="75"/>
      <c r="O168" s="75"/>
      <c r="P168" s="75"/>
      <c r="Q168" s="75"/>
    </row>
    <row r="169" spans="1:17" s="81" customFormat="1">
      <c r="A169" s="154">
        <v>158</v>
      </c>
      <c r="B169" s="155"/>
      <c r="C169" s="155"/>
      <c r="D169" s="157"/>
      <c r="E169" s="423" t="str">
        <f t="shared" si="12"/>
        <v/>
      </c>
      <c r="G169" s="82"/>
      <c r="H169" s="75"/>
      <c r="I169" s="75"/>
      <c r="J169" s="75"/>
      <c r="K169" s="75"/>
      <c r="L169" s="75"/>
      <c r="M169" s="75"/>
      <c r="N169" s="75"/>
      <c r="O169" s="75"/>
      <c r="P169" s="75"/>
      <c r="Q169" s="75"/>
    </row>
    <row r="170" spans="1:17" s="81" customFormat="1">
      <c r="A170" s="154">
        <v>159</v>
      </c>
      <c r="B170" s="155"/>
      <c r="C170" s="155"/>
      <c r="D170" s="157"/>
      <c r="E170" s="423" t="str">
        <f t="shared" si="12"/>
        <v/>
      </c>
      <c r="G170" s="82"/>
      <c r="H170" s="75"/>
      <c r="I170" s="75"/>
      <c r="J170" s="75"/>
      <c r="K170" s="75"/>
      <c r="L170" s="75"/>
      <c r="M170" s="75"/>
      <c r="N170" s="75"/>
      <c r="O170" s="75"/>
      <c r="P170" s="75"/>
      <c r="Q170" s="75"/>
    </row>
    <row r="171" spans="1:17" s="81" customFormat="1">
      <c r="A171" s="154">
        <v>160</v>
      </c>
      <c r="B171" s="155"/>
      <c r="C171" s="155"/>
      <c r="D171" s="157"/>
      <c r="E171" s="423" t="str">
        <f t="shared" si="12"/>
        <v/>
      </c>
      <c r="G171" s="82"/>
      <c r="H171" s="75"/>
      <c r="I171" s="75"/>
      <c r="J171" s="75"/>
      <c r="K171" s="75"/>
      <c r="L171" s="75"/>
      <c r="M171" s="75"/>
      <c r="N171" s="75"/>
      <c r="O171" s="75"/>
      <c r="P171" s="75"/>
      <c r="Q171" s="75"/>
    </row>
    <row r="172" spans="1:17" s="81" customFormat="1">
      <c r="A172" s="154">
        <v>161</v>
      </c>
      <c r="B172" s="155"/>
      <c r="C172" s="155"/>
      <c r="D172" s="157"/>
      <c r="E172" s="423" t="str">
        <f t="shared" ref="E172:E235" si="13">IF(OR($B172="",$D172&lt;an_initial,$D172&gt;an_final),"",F172*(HLOOKUP(C172,i8punctaje,2,FALSE)))</f>
        <v/>
      </c>
      <c r="G172" s="82"/>
      <c r="H172" s="75"/>
      <c r="I172" s="75"/>
      <c r="J172" s="75"/>
      <c r="K172" s="75"/>
      <c r="L172" s="75"/>
      <c r="M172" s="75"/>
      <c r="N172" s="75"/>
      <c r="O172" s="75"/>
      <c r="P172" s="75"/>
      <c r="Q172" s="75"/>
    </row>
    <row r="173" spans="1:17" s="81" customFormat="1">
      <c r="A173" s="154">
        <v>162</v>
      </c>
      <c r="B173" s="155"/>
      <c r="C173" s="155"/>
      <c r="D173" s="157"/>
      <c r="E173" s="423" t="str">
        <f t="shared" si="13"/>
        <v/>
      </c>
      <c r="G173" s="82"/>
      <c r="H173" s="75"/>
      <c r="I173" s="75"/>
      <c r="J173" s="75"/>
      <c r="K173" s="75"/>
      <c r="L173" s="75"/>
      <c r="M173" s="75"/>
      <c r="N173" s="75"/>
      <c r="O173" s="75"/>
      <c r="P173" s="75"/>
      <c r="Q173" s="75"/>
    </row>
    <row r="174" spans="1:17" s="81" customFormat="1">
      <c r="A174" s="154">
        <v>163</v>
      </c>
      <c r="B174" s="155"/>
      <c r="C174" s="155"/>
      <c r="D174" s="157"/>
      <c r="E174" s="423" t="str">
        <f t="shared" si="13"/>
        <v/>
      </c>
      <c r="G174" s="82"/>
      <c r="H174" s="75"/>
      <c r="I174" s="75"/>
      <c r="J174" s="75"/>
      <c r="K174" s="75"/>
      <c r="L174" s="75"/>
      <c r="M174" s="75"/>
      <c r="N174" s="75"/>
      <c r="O174" s="75"/>
      <c r="P174" s="75"/>
      <c r="Q174" s="75"/>
    </row>
    <row r="175" spans="1:17" s="81" customFormat="1">
      <c r="A175" s="154">
        <v>164</v>
      </c>
      <c r="B175" s="155"/>
      <c r="C175" s="155"/>
      <c r="D175" s="157"/>
      <c r="E175" s="423" t="str">
        <f t="shared" si="13"/>
        <v/>
      </c>
      <c r="G175" s="82"/>
      <c r="H175" s="75"/>
      <c r="I175" s="75"/>
      <c r="J175" s="75"/>
      <c r="K175" s="75"/>
      <c r="L175" s="75"/>
      <c r="M175" s="75"/>
      <c r="N175" s="75"/>
      <c r="O175" s="75"/>
      <c r="P175" s="75"/>
      <c r="Q175" s="75"/>
    </row>
    <row r="176" spans="1:17" s="81" customFormat="1">
      <c r="A176" s="154">
        <v>165</v>
      </c>
      <c r="B176" s="155"/>
      <c r="C176" s="155"/>
      <c r="D176" s="157"/>
      <c r="E176" s="423" t="str">
        <f t="shared" si="13"/>
        <v/>
      </c>
      <c r="G176" s="82"/>
      <c r="H176" s="75"/>
      <c r="I176" s="75"/>
      <c r="J176" s="75"/>
      <c r="K176" s="75"/>
      <c r="L176" s="75"/>
      <c r="M176" s="75"/>
      <c r="N176" s="75"/>
      <c r="O176" s="75"/>
      <c r="P176" s="75"/>
      <c r="Q176" s="75"/>
    </row>
    <row r="177" spans="1:17" s="81" customFormat="1">
      <c r="A177" s="154">
        <v>166</v>
      </c>
      <c r="B177" s="155"/>
      <c r="C177" s="155"/>
      <c r="D177" s="157"/>
      <c r="E177" s="423" t="str">
        <f t="shared" si="13"/>
        <v/>
      </c>
      <c r="G177" s="82"/>
      <c r="H177" s="75"/>
      <c r="I177" s="75"/>
      <c r="J177" s="75"/>
      <c r="K177" s="75"/>
      <c r="L177" s="75"/>
      <c r="M177" s="75"/>
      <c r="N177" s="75"/>
      <c r="O177" s="75"/>
      <c r="P177" s="75"/>
      <c r="Q177" s="75"/>
    </row>
    <row r="178" spans="1:17" s="81" customFormat="1">
      <c r="A178" s="154">
        <v>167</v>
      </c>
      <c r="B178" s="155"/>
      <c r="C178" s="155"/>
      <c r="D178" s="157"/>
      <c r="E178" s="423" t="str">
        <f t="shared" si="13"/>
        <v/>
      </c>
      <c r="G178" s="82"/>
      <c r="H178" s="75"/>
      <c r="I178" s="75"/>
      <c r="J178" s="75"/>
      <c r="K178" s="75"/>
      <c r="L178" s="75"/>
      <c r="M178" s="75"/>
      <c r="N178" s="75"/>
      <c r="O178" s="75"/>
      <c r="P178" s="75"/>
      <c r="Q178" s="75"/>
    </row>
    <row r="179" spans="1:17" s="81" customFormat="1">
      <c r="A179" s="154">
        <v>168</v>
      </c>
      <c r="B179" s="155"/>
      <c r="C179" s="155"/>
      <c r="D179" s="157"/>
      <c r="E179" s="423" t="str">
        <f t="shared" si="13"/>
        <v/>
      </c>
      <c r="G179" s="82"/>
      <c r="H179" s="75"/>
      <c r="I179" s="75"/>
      <c r="J179" s="75"/>
      <c r="K179" s="75"/>
      <c r="L179" s="75"/>
      <c r="M179" s="75"/>
      <c r="N179" s="75"/>
      <c r="O179" s="75"/>
      <c r="P179" s="75"/>
      <c r="Q179" s="75"/>
    </row>
    <row r="180" spans="1:17" s="81" customFormat="1">
      <c r="A180" s="154">
        <v>169</v>
      </c>
      <c r="B180" s="155"/>
      <c r="C180" s="155"/>
      <c r="D180" s="157"/>
      <c r="E180" s="423" t="str">
        <f t="shared" si="13"/>
        <v/>
      </c>
      <c r="G180" s="82"/>
      <c r="H180" s="75"/>
      <c r="I180" s="75"/>
      <c r="J180" s="75"/>
      <c r="K180" s="75"/>
      <c r="L180" s="75"/>
      <c r="M180" s="75"/>
      <c r="N180" s="75"/>
      <c r="O180" s="75"/>
      <c r="P180" s="75"/>
      <c r="Q180" s="75"/>
    </row>
    <row r="181" spans="1:17" s="81" customFormat="1">
      <c r="A181" s="154">
        <v>170</v>
      </c>
      <c r="B181" s="155"/>
      <c r="C181" s="155"/>
      <c r="D181" s="157"/>
      <c r="E181" s="423" t="str">
        <f t="shared" si="13"/>
        <v/>
      </c>
      <c r="G181" s="82"/>
      <c r="H181" s="75"/>
      <c r="I181" s="75"/>
      <c r="J181" s="75"/>
      <c r="K181" s="75"/>
      <c r="L181" s="75"/>
      <c r="M181" s="75"/>
      <c r="N181" s="75"/>
      <c r="O181" s="75"/>
      <c r="P181" s="75"/>
      <c r="Q181" s="75"/>
    </row>
    <row r="182" spans="1:17" s="81" customFormat="1">
      <c r="A182" s="154">
        <v>171</v>
      </c>
      <c r="B182" s="155"/>
      <c r="C182" s="155"/>
      <c r="D182" s="157"/>
      <c r="E182" s="423" t="str">
        <f t="shared" si="13"/>
        <v/>
      </c>
      <c r="G182" s="82"/>
      <c r="H182" s="75"/>
      <c r="I182" s="75"/>
      <c r="J182" s="75"/>
      <c r="K182" s="75"/>
      <c r="L182" s="75"/>
      <c r="M182" s="75"/>
      <c r="N182" s="75"/>
      <c r="O182" s="75"/>
      <c r="P182" s="75"/>
      <c r="Q182" s="75"/>
    </row>
    <row r="183" spans="1:17" s="81" customFormat="1">
      <c r="A183" s="154">
        <v>172</v>
      </c>
      <c r="B183" s="155"/>
      <c r="C183" s="155"/>
      <c r="D183" s="157"/>
      <c r="E183" s="423" t="str">
        <f t="shared" si="13"/>
        <v/>
      </c>
      <c r="G183" s="82"/>
      <c r="H183" s="75"/>
      <c r="I183" s="75"/>
      <c r="J183" s="75"/>
      <c r="K183" s="75"/>
      <c r="L183" s="75"/>
      <c r="M183" s="75"/>
      <c r="N183" s="75"/>
      <c r="O183" s="75"/>
      <c r="P183" s="75"/>
      <c r="Q183" s="75"/>
    </row>
    <row r="184" spans="1:17" s="81" customFormat="1">
      <c r="A184" s="154">
        <v>173</v>
      </c>
      <c r="B184" s="155"/>
      <c r="C184" s="155"/>
      <c r="D184" s="157"/>
      <c r="E184" s="423" t="str">
        <f t="shared" si="13"/>
        <v/>
      </c>
      <c r="G184" s="82"/>
      <c r="H184" s="75"/>
      <c r="I184" s="75"/>
      <c r="J184" s="75"/>
      <c r="K184" s="75"/>
      <c r="L184" s="75"/>
      <c r="M184" s="75"/>
      <c r="N184" s="75"/>
      <c r="O184" s="75"/>
      <c r="P184" s="75"/>
      <c r="Q184" s="75"/>
    </row>
    <row r="185" spans="1:17" s="81" customFormat="1">
      <c r="A185" s="154">
        <v>174</v>
      </c>
      <c r="B185" s="155"/>
      <c r="C185" s="155"/>
      <c r="D185" s="157"/>
      <c r="E185" s="423" t="str">
        <f t="shared" si="13"/>
        <v/>
      </c>
      <c r="G185" s="82"/>
      <c r="H185" s="75"/>
      <c r="I185" s="75"/>
      <c r="J185" s="75"/>
      <c r="K185" s="75"/>
      <c r="L185" s="75"/>
      <c r="M185" s="75"/>
      <c r="N185" s="75"/>
      <c r="O185" s="75"/>
      <c r="P185" s="75"/>
      <c r="Q185" s="75"/>
    </row>
    <row r="186" spans="1:17" s="81" customFormat="1">
      <c r="A186" s="154">
        <v>175</v>
      </c>
      <c r="B186" s="155"/>
      <c r="C186" s="155"/>
      <c r="D186" s="157"/>
      <c r="E186" s="423" t="str">
        <f t="shared" si="13"/>
        <v/>
      </c>
      <c r="G186" s="82"/>
      <c r="H186" s="75"/>
      <c r="I186" s="75"/>
      <c r="J186" s="75"/>
      <c r="K186" s="75"/>
      <c r="L186" s="75"/>
      <c r="M186" s="75"/>
      <c r="N186" s="75"/>
      <c r="O186" s="75"/>
      <c r="P186" s="75"/>
      <c r="Q186" s="75"/>
    </row>
    <row r="187" spans="1:17" s="81" customFormat="1">
      <c r="A187" s="154">
        <v>176</v>
      </c>
      <c r="B187" s="155"/>
      <c r="C187" s="155"/>
      <c r="D187" s="157"/>
      <c r="E187" s="423" t="str">
        <f t="shared" si="13"/>
        <v/>
      </c>
      <c r="G187" s="82"/>
      <c r="H187" s="75"/>
      <c r="I187" s="75"/>
      <c r="J187" s="75"/>
      <c r="K187" s="75"/>
      <c r="L187" s="75"/>
      <c r="M187" s="75"/>
      <c r="N187" s="75"/>
      <c r="O187" s="75"/>
      <c r="P187" s="75"/>
      <c r="Q187" s="75"/>
    </row>
    <row r="188" spans="1:17" s="81" customFormat="1">
      <c r="A188" s="154">
        <v>177</v>
      </c>
      <c r="B188" s="155"/>
      <c r="C188" s="155"/>
      <c r="D188" s="157"/>
      <c r="E188" s="423" t="str">
        <f t="shared" si="13"/>
        <v/>
      </c>
      <c r="G188" s="82"/>
      <c r="H188" s="75"/>
      <c r="I188" s="75"/>
      <c r="J188" s="75"/>
      <c r="K188" s="75"/>
      <c r="L188" s="75"/>
      <c r="M188" s="75"/>
      <c r="N188" s="75"/>
      <c r="O188" s="75"/>
      <c r="P188" s="75"/>
      <c r="Q188" s="75"/>
    </row>
    <row r="189" spans="1:17" s="81" customFormat="1">
      <c r="A189" s="154">
        <v>178</v>
      </c>
      <c r="B189" s="155"/>
      <c r="C189" s="155"/>
      <c r="D189" s="157"/>
      <c r="E189" s="423" t="str">
        <f t="shared" si="13"/>
        <v/>
      </c>
      <c r="G189" s="82"/>
      <c r="H189" s="75"/>
      <c r="I189" s="75"/>
      <c r="J189" s="75"/>
      <c r="K189" s="75"/>
      <c r="L189" s="75"/>
      <c r="M189" s="75"/>
      <c r="N189" s="75"/>
      <c r="O189" s="75"/>
      <c r="P189" s="75"/>
      <c r="Q189" s="75"/>
    </row>
    <row r="190" spans="1:17" s="81" customFormat="1">
      <c r="A190" s="154">
        <v>179</v>
      </c>
      <c r="B190" s="155"/>
      <c r="C190" s="155"/>
      <c r="D190" s="157"/>
      <c r="E190" s="423" t="str">
        <f t="shared" si="13"/>
        <v/>
      </c>
      <c r="G190" s="82"/>
      <c r="H190" s="75"/>
      <c r="I190" s="75"/>
      <c r="J190" s="75"/>
      <c r="K190" s="75"/>
      <c r="L190" s="75"/>
      <c r="M190" s="75"/>
      <c r="N190" s="75"/>
      <c r="O190" s="75"/>
      <c r="P190" s="75"/>
      <c r="Q190" s="75"/>
    </row>
    <row r="191" spans="1:17" s="81" customFormat="1">
      <c r="A191" s="154">
        <v>180</v>
      </c>
      <c r="B191" s="155"/>
      <c r="C191" s="155"/>
      <c r="D191" s="157"/>
      <c r="E191" s="423" t="str">
        <f t="shared" si="13"/>
        <v/>
      </c>
      <c r="G191" s="82"/>
      <c r="H191" s="75"/>
      <c r="I191" s="75"/>
      <c r="J191" s="75"/>
      <c r="K191" s="75"/>
      <c r="L191" s="75"/>
      <c r="M191" s="75"/>
      <c r="N191" s="75"/>
      <c r="O191" s="75"/>
      <c r="P191" s="75"/>
      <c r="Q191" s="75"/>
    </row>
    <row r="192" spans="1:17" s="81" customFormat="1">
      <c r="A192" s="154">
        <v>181</v>
      </c>
      <c r="B192" s="155"/>
      <c r="C192" s="155"/>
      <c r="D192" s="157"/>
      <c r="E192" s="423" t="str">
        <f t="shared" si="13"/>
        <v/>
      </c>
      <c r="G192" s="82"/>
      <c r="H192" s="75"/>
      <c r="I192" s="75"/>
      <c r="J192" s="75"/>
      <c r="K192" s="75"/>
      <c r="L192" s="75"/>
      <c r="M192" s="75"/>
      <c r="N192" s="75"/>
      <c r="O192" s="75"/>
      <c r="P192" s="75"/>
      <c r="Q192" s="75"/>
    </row>
    <row r="193" spans="1:17" s="81" customFormat="1">
      <c r="A193" s="154">
        <v>182</v>
      </c>
      <c r="B193" s="155"/>
      <c r="C193" s="155"/>
      <c r="D193" s="157"/>
      <c r="E193" s="423" t="str">
        <f t="shared" si="13"/>
        <v/>
      </c>
      <c r="G193" s="82"/>
      <c r="H193" s="75"/>
      <c r="I193" s="75"/>
      <c r="J193" s="75"/>
      <c r="K193" s="75"/>
      <c r="L193" s="75"/>
      <c r="M193" s="75"/>
      <c r="N193" s="75"/>
      <c r="O193" s="75"/>
      <c r="P193" s="75"/>
      <c r="Q193" s="75"/>
    </row>
    <row r="194" spans="1:17" s="81" customFormat="1">
      <c r="A194" s="154">
        <v>183</v>
      </c>
      <c r="B194" s="155"/>
      <c r="C194" s="155"/>
      <c r="D194" s="157"/>
      <c r="E194" s="423" t="str">
        <f t="shared" si="13"/>
        <v/>
      </c>
      <c r="G194" s="82"/>
      <c r="H194" s="75"/>
      <c r="I194" s="75"/>
      <c r="J194" s="75"/>
      <c r="K194" s="75"/>
      <c r="L194" s="75"/>
      <c r="M194" s="75"/>
      <c r="N194" s="75"/>
      <c r="O194" s="75"/>
      <c r="P194" s="75"/>
      <c r="Q194" s="75"/>
    </row>
    <row r="195" spans="1:17" s="81" customFormat="1">
      <c r="A195" s="154">
        <v>184</v>
      </c>
      <c r="B195" s="155"/>
      <c r="C195" s="155"/>
      <c r="D195" s="157"/>
      <c r="E195" s="423" t="str">
        <f t="shared" si="13"/>
        <v/>
      </c>
      <c r="G195" s="82"/>
      <c r="H195" s="75"/>
      <c r="I195" s="75"/>
      <c r="J195" s="75"/>
      <c r="K195" s="75"/>
      <c r="L195" s="75"/>
      <c r="M195" s="75"/>
      <c r="N195" s="75"/>
      <c r="O195" s="75"/>
      <c r="P195" s="75"/>
      <c r="Q195" s="75"/>
    </row>
    <row r="196" spans="1:17" s="81" customFormat="1">
      <c r="A196" s="154">
        <v>185</v>
      </c>
      <c r="B196" s="155"/>
      <c r="C196" s="155"/>
      <c r="D196" s="157"/>
      <c r="E196" s="423" t="str">
        <f t="shared" si="13"/>
        <v/>
      </c>
      <c r="G196" s="82"/>
      <c r="H196" s="75"/>
      <c r="I196" s="75"/>
      <c r="J196" s="75"/>
      <c r="K196" s="75"/>
      <c r="L196" s="75"/>
      <c r="M196" s="75"/>
      <c r="N196" s="75"/>
      <c r="O196" s="75"/>
      <c r="P196" s="75"/>
      <c r="Q196" s="75"/>
    </row>
    <row r="197" spans="1:17" s="81" customFormat="1">
      <c r="A197" s="154">
        <v>186</v>
      </c>
      <c r="B197" s="155"/>
      <c r="C197" s="155"/>
      <c r="D197" s="157"/>
      <c r="E197" s="423" t="str">
        <f t="shared" si="13"/>
        <v/>
      </c>
      <c r="G197" s="82"/>
      <c r="H197" s="75"/>
      <c r="I197" s="75"/>
      <c r="J197" s="75"/>
      <c r="K197" s="75"/>
      <c r="L197" s="75"/>
      <c r="M197" s="75"/>
      <c r="N197" s="75"/>
      <c r="O197" s="75"/>
      <c r="P197" s="75"/>
      <c r="Q197" s="75"/>
    </row>
    <row r="198" spans="1:17" s="81" customFormat="1">
      <c r="A198" s="154">
        <v>187</v>
      </c>
      <c r="B198" s="155"/>
      <c r="C198" s="155"/>
      <c r="D198" s="157"/>
      <c r="E198" s="423" t="str">
        <f t="shared" si="13"/>
        <v/>
      </c>
      <c r="G198" s="82"/>
      <c r="H198" s="75"/>
      <c r="I198" s="75"/>
      <c r="J198" s="75"/>
      <c r="K198" s="75"/>
      <c r="L198" s="75"/>
      <c r="M198" s="75"/>
      <c r="N198" s="75"/>
      <c r="O198" s="75"/>
      <c r="P198" s="75"/>
      <c r="Q198" s="75"/>
    </row>
    <row r="199" spans="1:17" s="81" customFormat="1">
      <c r="A199" s="154">
        <v>188</v>
      </c>
      <c r="B199" s="155"/>
      <c r="C199" s="155"/>
      <c r="D199" s="157"/>
      <c r="E199" s="423" t="str">
        <f t="shared" si="13"/>
        <v/>
      </c>
      <c r="G199" s="82"/>
      <c r="H199" s="75"/>
      <c r="I199" s="75"/>
      <c r="J199" s="75"/>
      <c r="K199" s="75"/>
      <c r="L199" s="75"/>
      <c r="M199" s="75"/>
      <c r="N199" s="75"/>
      <c r="O199" s="75"/>
      <c r="P199" s="75"/>
      <c r="Q199" s="75"/>
    </row>
    <row r="200" spans="1:17" s="81" customFormat="1">
      <c r="A200" s="154">
        <v>189</v>
      </c>
      <c r="B200" s="155"/>
      <c r="C200" s="155"/>
      <c r="D200" s="157"/>
      <c r="E200" s="423" t="str">
        <f t="shared" si="13"/>
        <v/>
      </c>
      <c r="G200" s="82"/>
      <c r="H200" s="75"/>
      <c r="I200" s="75"/>
      <c r="J200" s="75"/>
      <c r="K200" s="75"/>
      <c r="L200" s="75"/>
      <c r="M200" s="75"/>
      <c r="N200" s="75"/>
      <c r="O200" s="75"/>
      <c r="P200" s="75"/>
      <c r="Q200" s="75"/>
    </row>
    <row r="201" spans="1:17" s="81" customFormat="1">
      <c r="A201" s="154">
        <v>190</v>
      </c>
      <c r="B201" s="155"/>
      <c r="C201" s="155"/>
      <c r="D201" s="157"/>
      <c r="E201" s="423" t="str">
        <f t="shared" si="13"/>
        <v/>
      </c>
      <c r="G201" s="82"/>
      <c r="H201" s="75"/>
      <c r="I201" s="75"/>
      <c r="J201" s="75"/>
      <c r="K201" s="75"/>
      <c r="L201" s="75"/>
      <c r="M201" s="75"/>
      <c r="N201" s="75"/>
      <c r="O201" s="75"/>
      <c r="P201" s="75"/>
      <c r="Q201" s="75"/>
    </row>
    <row r="202" spans="1:17" s="81" customFormat="1">
      <c r="A202" s="154">
        <v>191</v>
      </c>
      <c r="B202" s="155"/>
      <c r="C202" s="155"/>
      <c r="D202" s="157"/>
      <c r="E202" s="423" t="str">
        <f t="shared" si="13"/>
        <v/>
      </c>
      <c r="G202" s="82"/>
      <c r="H202" s="75"/>
      <c r="I202" s="75"/>
      <c r="J202" s="75"/>
      <c r="K202" s="75"/>
      <c r="L202" s="75"/>
      <c r="M202" s="75"/>
      <c r="N202" s="75"/>
      <c r="O202" s="75"/>
      <c r="P202" s="75"/>
      <c r="Q202" s="75"/>
    </row>
    <row r="203" spans="1:17" s="81" customFormat="1">
      <c r="A203" s="154">
        <v>192</v>
      </c>
      <c r="B203" s="155"/>
      <c r="C203" s="155"/>
      <c r="D203" s="157"/>
      <c r="E203" s="423" t="str">
        <f t="shared" si="13"/>
        <v/>
      </c>
      <c r="G203" s="82"/>
      <c r="H203" s="75"/>
      <c r="I203" s="75"/>
      <c r="J203" s="75"/>
      <c r="K203" s="75"/>
      <c r="L203" s="75"/>
      <c r="M203" s="75"/>
      <c r="N203" s="75"/>
      <c r="O203" s="75"/>
      <c r="P203" s="75"/>
      <c r="Q203" s="75"/>
    </row>
    <row r="204" spans="1:17" s="81" customFormat="1">
      <c r="A204" s="154">
        <v>193</v>
      </c>
      <c r="B204" s="155"/>
      <c r="C204" s="155"/>
      <c r="D204" s="157"/>
      <c r="E204" s="423" t="str">
        <f t="shared" si="13"/>
        <v/>
      </c>
      <c r="G204" s="82"/>
      <c r="H204" s="75"/>
      <c r="I204" s="75"/>
      <c r="J204" s="75"/>
      <c r="K204" s="75"/>
      <c r="L204" s="75"/>
      <c r="M204" s="75"/>
      <c r="N204" s="75"/>
      <c r="O204" s="75"/>
      <c r="P204" s="75"/>
      <c r="Q204" s="75"/>
    </row>
    <row r="205" spans="1:17" s="81" customFormat="1">
      <c r="A205" s="154">
        <v>194</v>
      </c>
      <c r="B205" s="155"/>
      <c r="C205" s="155"/>
      <c r="D205" s="157"/>
      <c r="E205" s="423" t="str">
        <f t="shared" si="13"/>
        <v/>
      </c>
      <c r="G205" s="82"/>
      <c r="H205" s="75"/>
      <c r="I205" s="75"/>
      <c r="J205" s="75"/>
      <c r="K205" s="75"/>
      <c r="L205" s="75"/>
      <c r="M205" s="75"/>
      <c r="N205" s="75"/>
      <c r="O205" s="75"/>
      <c r="P205" s="75"/>
      <c r="Q205" s="75"/>
    </row>
    <row r="206" spans="1:17" s="81" customFormat="1">
      <c r="A206" s="154">
        <v>195</v>
      </c>
      <c r="B206" s="155"/>
      <c r="C206" s="155"/>
      <c r="D206" s="157"/>
      <c r="E206" s="423" t="str">
        <f t="shared" si="13"/>
        <v/>
      </c>
      <c r="G206" s="82"/>
      <c r="H206" s="75"/>
      <c r="I206" s="75"/>
      <c r="J206" s="75"/>
      <c r="K206" s="75"/>
      <c r="L206" s="75"/>
      <c r="M206" s="75"/>
      <c r="N206" s="75"/>
      <c r="O206" s="75"/>
      <c r="P206" s="75"/>
      <c r="Q206" s="75"/>
    </row>
    <row r="207" spans="1:17" s="81" customFormat="1">
      <c r="A207" s="154">
        <v>196</v>
      </c>
      <c r="B207" s="155"/>
      <c r="C207" s="155"/>
      <c r="D207" s="157"/>
      <c r="E207" s="423" t="str">
        <f t="shared" si="13"/>
        <v/>
      </c>
      <c r="G207" s="82"/>
      <c r="H207" s="75"/>
      <c r="I207" s="75"/>
      <c r="J207" s="75"/>
      <c r="K207" s="75"/>
      <c r="L207" s="75"/>
      <c r="M207" s="75"/>
      <c r="N207" s="75"/>
      <c r="O207" s="75"/>
      <c r="P207" s="75"/>
      <c r="Q207" s="75"/>
    </row>
    <row r="208" spans="1:17" s="81" customFormat="1">
      <c r="A208" s="154">
        <v>197</v>
      </c>
      <c r="B208" s="155"/>
      <c r="C208" s="155"/>
      <c r="D208" s="157"/>
      <c r="E208" s="423" t="str">
        <f t="shared" si="13"/>
        <v/>
      </c>
      <c r="G208" s="82"/>
      <c r="H208" s="75"/>
      <c r="I208" s="75"/>
      <c r="J208" s="75"/>
      <c r="K208" s="75"/>
      <c r="L208" s="75"/>
      <c r="M208" s="75"/>
      <c r="N208" s="75"/>
      <c r="O208" s="75"/>
      <c r="P208" s="75"/>
      <c r="Q208" s="75"/>
    </row>
    <row r="209" spans="1:17" s="81" customFormat="1">
      <c r="A209" s="154">
        <v>198</v>
      </c>
      <c r="B209" s="155"/>
      <c r="C209" s="155"/>
      <c r="D209" s="157"/>
      <c r="E209" s="423" t="str">
        <f t="shared" si="13"/>
        <v/>
      </c>
      <c r="G209" s="82"/>
      <c r="H209" s="75"/>
      <c r="I209" s="75"/>
      <c r="J209" s="75"/>
      <c r="K209" s="75"/>
      <c r="L209" s="75"/>
      <c r="M209" s="75"/>
      <c r="N209" s="75"/>
      <c r="O209" s="75"/>
      <c r="P209" s="75"/>
      <c r="Q209" s="75"/>
    </row>
    <row r="210" spans="1:17" s="81" customFormat="1">
      <c r="A210" s="154">
        <v>199</v>
      </c>
      <c r="B210" s="155"/>
      <c r="C210" s="155"/>
      <c r="D210" s="157"/>
      <c r="E210" s="423" t="str">
        <f t="shared" si="13"/>
        <v/>
      </c>
      <c r="G210" s="82"/>
      <c r="H210" s="75"/>
      <c r="I210" s="75"/>
      <c r="J210" s="75"/>
      <c r="K210" s="75"/>
      <c r="L210" s="75"/>
      <c r="M210" s="75"/>
      <c r="N210" s="75"/>
      <c r="O210" s="75"/>
      <c r="P210" s="75"/>
      <c r="Q210" s="75"/>
    </row>
    <row r="211" spans="1:17" s="81" customFormat="1">
      <c r="A211" s="154">
        <v>200</v>
      </c>
      <c r="B211" s="155"/>
      <c r="C211" s="155"/>
      <c r="D211" s="157"/>
      <c r="E211" s="423" t="str">
        <f t="shared" si="13"/>
        <v/>
      </c>
      <c r="G211" s="82"/>
      <c r="H211" s="75"/>
      <c r="I211" s="75"/>
      <c r="J211" s="75"/>
      <c r="K211" s="75"/>
      <c r="L211" s="75"/>
      <c r="M211" s="75"/>
      <c r="N211" s="75"/>
      <c r="O211" s="75"/>
      <c r="P211" s="75"/>
      <c r="Q211" s="75"/>
    </row>
    <row r="212" spans="1:17" s="81" customFormat="1">
      <c r="A212" s="154">
        <v>201</v>
      </c>
      <c r="B212" s="155"/>
      <c r="C212" s="155"/>
      <c r="D212" s="157"/>
      <c r="E212" s="423" t="str">
        <f t="shared" si="13"/>
        <v/>
      </c>
      <c r="G212" s="82"/>
      <c r="H212" s="75"/>
      <c r="I212" s="75"/>
      <c r="J212" s="75"/>
      <c r="K212" s="75"/>
      <c r="L212" s="75"/>
      <c r="M212" s="75"/>
      <c r="N212" s="75"/>
      <c r="O212" s="75"/>
      <c r="P212" s="75"/>
      <c r="Q212" s="75"/>
    </row>
    <row r="213" spans="1:17" s="81" customFormat="1">
      <c r="A213" s="154">
        <v>202</v>
      </c>
      <c r="B213" s="155"/>
      <c r="C213" s="155"/>
      <c r="D213" s="157"/>
      <c r="E213" s="423" t="str">
        <f t="shared" si="13"/>
        <v/>
      </c>
      <c r="G213" s="82"/>
      <c r="H213" s="75"/>
      <c r="I213" s="75"/>
      <c r="J213" s="75"/>
      <c r="K213" s="75"/>
      <c r="L213" s="75"/>
      <c r="M213" s="75"/>
      <c r="N213" s="75"/>
      <c r="O213" s="75"/>
      <c r="P213" s="75"/>
      <c r="Q213" s="75"/>
    </row>
    <row r="214" spans="1:17" s="81" customFormat="1">
      <c r="A214" s="154">
        <v>203</v>
      </c>
      <c r="B214" s="155"/>
      <c r="C214" s="155"/>
      <c r="D214" s="157"/>
      <c r="E214" s="423" t="str">
        <f t="shared" si="13"/>
        <v/>
      </c>
      <c r="G214" s="82"/>
      <c r="H214" s="75"/>
      <c r="I214" s="75"/>
      <c r="J214" s="75"/>
      <c r="K214" s="75"/>
      <c r="L214" s="75"/>
      <c r="M214" s="75"/>
      <c r="N214" s="75"/>
      <c r="O214" s="75"/>
      <c r="P214" s="75"/>
      <c r="Q214" s="75"/>
    </row>
    <row r="215" spans="1:17" s="81" customFormat="1">
      <c r="A215" s="154">
        <v>204</v>
      </c>
      <c r="B215" s="155"/>
      <c r="C215" s="155"/>
      <c r="D215" s="157"/>
      <c r="E215" s="423" t="str">
        <f t="shared" si="13"/>
        <v/>
      </c>
      <c r="G215" s="82"/>
      <c r="H215" s="75"/>
      <c r="I215" s="75"/>
      <c r="J215" s="75"/>
      <c r="K215" s="75"/>
      <c r="L215" s="75"/>
      <c r="M215" s="75"/>
      <c r="N215" s="75"/>
      <c r="O215" s="75"/>
      <c r="P215" s="75"/>
      <c r="Q215" s="75"/>
    </row>
    <row r="216" spans="1:17" s="81" customFormat="1">
      <c r="A216" s="154">
        <v>205</v>
      </c>
      <c r="B216" s="155"/>
      <c r="C216" s="155"/>
      <c r="D216" s="157"/>
      <c r="E216" s="423" t="str">
        <f t="shared" si="13"/>
        <v/>
      </c>
      <c r="G216" s="82"/>
      <c r="H216" s="75"/>
      <c r="I216" s="75"/>
      <c r="J216" s="75"/>
      <c r="K216" s="75"/>
      <c r="L216" s="75"/>
      <c r="M216" s="75"/>
      <c r="N216" s="75"/>
      <c r="O216" s="75"/>
      <c r="P216" s="75"/>
      <c r="Q216" s="75"/>
    </row>
    <row r="217" spans="1:17" s="81" customFormat="1">
      <c r="A217" s="154">
        <v>206</v>
      </c>
      <c r="B217" s="155"/>
      <c r="C217" s="155"/>
      <c r="D217" s="157"/>
      <c r="E217" s="423" t="str">
        <f t="shared" si="13"/>
        <v/>
      </c>
      <c r="G217" s="82"/>
      <c r="H217" s="75"/>
      <c r="I217" s="75"/>
      <c r="J217" s="75"/>
      <c r="K217" s="75"/>
      <c r="L217" s="75"/>
      <c r="M217" s="75"/>
      <c r="N217" s="75"/>
      <c r="O217" s="75"/>
      <c r="P217" s="75"/>
      <c r="Q217" s="75"/>
    </row>
    <row r="218" spans="1:17" s="81" customFormat="1">
      <c r="A218" s="154">
        <v>207</v>
      </c>
      <c r="B218" s="155"/>
      <c r="C218" s="155"/>
      <c r="D218" s="157"/>
      <c r="E218" s="423" t="str">
        <f t="shared" si="13"/>
        <v/>
      </c>
      <c r="G218" s="82"/>
      <c r="H218" s="75"/>
      <c r="I218" s="75"/>
      <c r="J218" s="75"/>
      <c r="K218" s="75"/>
      <c r="L218" s="75"/>
      <c r="M218" s="75"/>
      <c r="N218" s="75"/>
      <c r="O218" s="75"/>
      <c r="P218" s="75"/>
      <c r="Q218" s="75"/>
    </row>
    <row r="219" spans="1:17" s="81" customFormat="1">
      <c r="A219" s="154">
        <v>208</v>
      </c>
      <c r="B219" s="155"/>
      <c r="C219" s="155"/>
      <c r="D219" s="157"/>
      <c r="E219" s="423" t="str">
        <f t="shared" si="13"/>
        <v/>
      </c>
      <c r="G219" s="82"/>
      <c r="H219" s="75"/>
      <c r="I219" s="75"/>
      <c r="J219" s="75"/>
      <c r="K219" s="75"/>
      <c r="L219" s="75"/>
      <c r="M219" s="75"/>
      <c r="N219" s="75"/>
      <c r="O219" s="75"/>
      <c r="P219" s="75"/>
      <c r="Q219" s="75"/>
    </row>
    <row r="220" spans="1:17" s="81" customFormat="1">
      <c r="A220" s="154">
        <v>209</v>
      </c>
      <c r="B220" s="155"/>
      <c r="C220" s="155"/>
      <c r="D220" s="157"/>
      <c r="E220" s="423" t="str">
        <f t="shared" si="13"/>
        <v/>
      </c>
      <c r="G220" s="82"/>
      <c r="H220" s="75"/>
      <c r="I220" s="75"/>
      <c r="J220" s="75"/>
      <c r="K220" s="75"/>
      <c r="L220" s="75"/>
      <c r="M220" s="75"/>
      <c r="N220" s="75"/>
      <c r="O220" s="75"/>
      <c r="P220" s="75"/>
      <c r="Q220" s="75"/>
    </row>
    <row r="221" spans="1:17" s="81" customFormat="1">
      <c r="A221" s="154">
        <v>210</v>
      </c>
      <c r="B221" s="155"/>
      <c r="C221" s="155"/>
      <c r="D221" s="157"/>
      <c r="E221" s="423" t="str">
        <f t="shared" si="13"/>
        <v/>
      </c>
      <c r="G221" s="82"/>
      <c r="H221" s="75"/>
      <c r="I221" s="75"/>
      <c r="J221" s="75"/>
      <c r="K221" s="75"/>
      <c r="L221" s="75"/>
      <c r="M221" s="75"/>
      <c r="N221" s="75"/>
      <c r="O221" s="75"/>
      <c r="P221" s="75"/>
      <c r="Q221" s="75"/>
    </row>
    <row r="222" spans="1:17" s="81" customFormat="1">
      <c r="A222" s="154">
        <v>211</v>
      </c>
      <c r="B222" s="155"/>
      <c r="C222" s="155"/>
      <c r="D222" s="157"/>
      <c r="E222" s="423" t="str">
        <f t="shared" si="13"/>
        <v/>
      </c>
      <c r="G222" s="82"/>
      <c r="H222" s="75"/>
      <c r="I222" s="75"/>
      <c r="J222" s="75"/>
      <c r="K222" s="75"/>
      <c r="L222" s="75"/>
      <c r="M222" s="75"/>
      <c r="N222" s="75"/>
      <c r="O222" s="75"/>
      <c r="P222" s="75"/>
      <c r="Q222" s="75"/>
    </row>
    <row r="223" spans="1:17" s="81" customFormat="1">
      <c r="A223" s="154">
        <v>212</v>
      </c>
      <c r="B223" s="155"/>
      <c r="C223" s="155"/>
      <c r="D223" s="157"/>
      <c r="E223" s="423" t="str">
        <f t="shared" si="13"/>
        <v/>
      </c>
      <c r="G223" s="82"/>
      <c r="H223" s="75"/>
      <c r="I223" s="75"/>
      <c r="J223" s="75"/>
      <c r="K223" s="75"/>
      <c r="L223" s="75"/>
      <c r="M223" s="75"/>
      <c r="N223" s="75"/>
      <c r="O223" s="75"/>
      <c r="P223" s="75"/>
      <c r="Q223" s="75"/>
    </row>
    <row r="224" spans="1:17" s="81" customFormat="1">
      <c r="A224" s="154">
        <v>213</v>
      </c>
      <c r="B224" s="155"/>
      <c r="C224" s="155"/>
      <c r="D224" s="157"/>
      <c r="E224" s="423" t="str">
        <f t="shared" si="13"/>
        <v/>
      </c>
      <c r="G224" s="82"/>
      <c r="H224" s="75"/>
      <c r="I224" s="75"/>
      <c r="J224" s="75"/>
      <c r="K224" s="75"/>
      <c r="L224" s="75"/>
      <c r="M224" s="75"/>
      <c r="N224" s="75"/>
      <c r="O224" s="75"/>
      <c r="P224" s="75"/>
      <c r="Q224" s="75"/>
    </row>
    <row r="225" spans="1:17" s="81" customFormat="1">
      <c r="A225" s="154">
        <v>214</v>
      </c>
      <c r="B225" s="155"/>
      <c r="C225" s="155"/>
      <c r="D225" s="157"/>
      <c r="E225" s="423" t="str">
        <f t="shared" si="13"/>
        <v/>
      </c>
      <c r="G225" s="82"/>
      <c r="H225" s="75"/>
      <c r="I225" s="75"/>
      <c r="J225" s="75"/>
      <c r="K225" s="75"/>
      <c r="L225" s="75"/>
      <c r="M225" s="75"/>
      <c r="N225" s="75"/>
      <c r="O225" s="75"/>
      <c r="P225" s="75"/>
      <c r="Q225" s="75"/>
    </row>
    <row r="226" spans="1:17" s="81" customFormat="1">
      <c r="A226" s="154">
        <v>215</v>
      </c>
      <c r="B226" s="155"/>
      <c r="C226" s="155"/>
      <c r="D226" s="157"/>
      <c r="E226" s="423" t="str">
        <f t="shared" si="13"/>
        <v/>
      </c>
      <c r="G226" s="82"/>
      <c r="H226" s="75"/>
      <c r="I226" s="75"/>
      <c r="J226" s="75"/>
      <c r="K226" s="75"/>
      <c r="L226" s="75"/>
      <c r="M226" s="75"/>
      <c r="N226" s="75"/>
      <c r="O226" s="75"/>
      <c r="P226" s="75"/>
      <c r="Q226" s="75"/>
    </row>
    <row r="227" spans="1:17" s="81" customFormat="1">
      <c r="A227" s="154">
        <v>216</v>
      </c>
      <c r="B227" s="155"/>
      <c r="C227" s="155"/>
      <c r="D227" s="157"/>
      <c r="E227" s="423" t="str">
        <f t="shared" si="13"/>
        <v/>
      </c>
      <c r="G227" s="82"/>
      <c r="H227" s="75"/>
      <c r="I227" s="75"/>
      <c r="J227" s="75"/>
      <c r="K227" s="75"/>
      <c r="L227" s="75"/>
      <c r="M227" s="75"/>
      <c r="N227" s="75"/>
      <c r="O227" s="75"/>
      <c r="P227" s="75"/>
      <c r="Q227" s="75"/>
    </row>
    <row r="228" spans="1:17" s="81" customFormat="1">
      <c r="A228" s="154">
        <v>217</v>
      </c>
      <c r="B228" s="155"/>
      <c r="C228" s="155"/>
      <c r="D228" s="157"/>
      <c r="E228" s="423" t="str">
        <f t="shared" si="13"/>
        <v/>
      </c>
      <c r="G228" s="82"/>
      <c r="H228" s="75"/>
      <c r="I228" s="75"/>
      <c r="J228" s="75"/>
      <c r="K228" s="75"/>
      <c r="L228" s="75"/>
      <c r="M228" s="75"/>
      <c r="N228" s="75"/>
      <c r="O228" s="75"/>
      <c r="P228" s="75"/>
      <c r="Q228" s="75"/>
    </row>
    <row r="229" spans="1:17" s="81" customFormat="1">
      <c r="A229" s="154">
        <v>218</v>
      </c>
      <c r="B229" s="155"/>
      <c r="C229" s="155"/>
      <c r="D229" s="157"/>
      <c r="E229" s="423" t="str">
        <f t="shared" si="13"/>
        <v/>
      </c>
      <c r="G229" s="82"/>
      <c r="H229" s="75"/>
      <c r="I229" s="75"/>
      <c r="J229" s="75"/>
      <c r="K229" s="75"/>
      <c r="L229" s="75"/>
      <c r="M229" s="75"/>
      <c r="N229" s="75"/>
      <c r="O229" s="75"/>
      <c r="P229" s="75"/>
      <c r="Q229" s="75"/>
    </row>
    <row r="230" spans="1:17" s="81" customFormat="1">
      <c r="A230" s="154">
        <v>219</v>
      </c>
      <c r="B230" s="155"/>
      <c r="C230" s="155"/>
      <c r="D230" s="157"/>
      <c r="E230" s="423" t="str">
        <f t="shared" si="13"/>
        <v/>
      </c>
      <c r="G230" s="82"/>
      <c r="H230" s="75"/>
      <c r="I230" s="75"/>
      <c r="J230" s="75"/>
      <c r="K230" s="75"/>
      <c r="L230" s="75"/>
      <c r="M230" s="75"/>
      <c r="N230" s="75"/>
      <c r="O230" s="75"/>
      <c r="P230" s="75"/>
      <c r="Q230" s="75"/>
    </row>
    <row r="231" spans="1:17" s="81" customFormat="1">
      <c r="A231" s="154">
        <v>220</v>
      </c>
      <c r="B231" s="155"/>
      <c r="C231" s="155"/>
      <c r="D231" s="157"/>
      <c r="E231" s="423" t="str">
        <f t="shared" si="13"/>
        <v/>
      </c>
      <c r="G231" s="82"/>
      <c r="H231" s="75"/>
      <c r="I231" s="75"/>
      <c r="J231" s="75"/>
      <c r="K231" s="75"/>
      <c r="L231" s="75"/>
      <c r="M231" s="75"/>
      <c r="N231" s="75"/>
      <c r="O231" s="75"/>
      <c r="P231" s="75"/>
      <c r="Q231" s="75"/>
    </row>
    <row r="232" spans="1:17" s="81" customFormat="1">
      <c r="A232" s="154">
        <v>221</v>
      </c>
      <c r="B232" s="155"/>
      <c r="C232" s="155"/>
      <c r="D232" s="157"/>
      <c r="E232" s="423" t="str">
        <f t="shared" si="13"/>
        <v/>
      </c>
      <c r="G232" s="82"/>
      <c r="H232" s="75"/>
      <c r="I232" s="75"/>
      <c r="J232" s="75"/>
      <c r="K232" s="75"/>
      <c r="L232" s="75"/>
      <c r="M232" s="75"/>
      <c r="N232" s="75"/>
      <c r="O232" s="75"/>
      <c r="P232" s="75"/>
      <c r="Q232" s="75"/>
    </row>
    <row r="233" spans="1:17" s="81" customFormat="1">
      <c r="A233" s="154">
        <v>222</v>
      </c>
      <c r="B233" s="155"/>
      <c r="C233" s="155"/>
      <c r="D233" s="157"/>
      <c r="E233" s="423" t="str">
        <f t="shared" si="13"/>
        <v/>
      </c>
      <c r="G233" s="82"/>
      <c r="H233" s="75"/>
      <c r="I233" s="75"/>
      <c r="J233" s="75"/>
      <c r="K233" s="75"/>
      <c r="L233" s="75"/>
      <c r="M233" s="75"/>
      <c r="N233" s="75"/>
      <c r="O233" s="75"/>
      <c r="P233" s="75"/>
      <c r="Q233" s="75"/>
    </row>
    <row r="234" spans="1:17" s="81" customFormat="1">
      <c r="A234" s="154">
        <v>223</v>
      </c>
      <c r="B234" s="155"/>
      <c r="C234" s="155"/>
      <c r="D234" s="157"/>
      <c r="E234" s="423" t="str">
        <f t="shared" si="13"/>
        <v/>
      </c>
      <c r="G234" s="82"/>
      <c r="H234" s="75"/>
      <c r="I234" s="75"/>
      <c r="J234" s="75"/>
      <c r="K234" s="75"/>
      <c r="L234" s="75"/>
      <c r="M234" s="75"/>
      <c r="N234" s="75"/>
      <c r="O234" s="75"/>
      <c r="P234" s="75"/>
      <c r="Q234" s="75"/>
    </row>
    <row r="235" spans="1:17" s="81" customFormat="1">
      <c r="A235" s="154">
        <v>224</v>
      </c>
      <c r="B235" s="155"/>
      <c r="C235" s="155"/>
      <c r="D235" s="157"/>
      <c r="E235" s="423" t="str">
        <f t="shared" si="13"/>
        <v/>
      </c>
      <c r="G235" s="82"/>
      <c r="H235" s="75"/>
      <c r="I235" s="75"/>
      <c r="J235" s="75"/>
      <c r="K235" s="75"/>
      <c r="L235" s="75"/>
      <c r="M235" s="75"/>
      <c r="N235" s="75"/>
      <c r="O235" s="75"/>
      <c r="P235" s="75"/>
      <c r="Q235" s="75"/>
    </row>
    <row r="236" spans="1:17" s="81" customFormat="1">
      <c r="A236" s="154">
        <v>225</v>
      </c>
      <c r="B236" s="155"/>
      <c r="C236" s="155"/>
      <c r="D236" s="157"/>
      <c r="E236" s="423" t="str">
        <f t="shared" ref="E236:E261" si="14">IF(OR($B236="",$D236&lt;an_initial,$D236&gt;an_final),"",F236*(HLOOKUP(C236,i8punctaje,2,FALSE)))</f>
        <v/>
      </c>
      <c r="G236" s="82"/>
      <c r="H236" s="75"/>
      <c r="I236" s="75"/>
      <c r="J236" s="75"/>
      <c r="K236" s="75"/>
      <c r="L236" s="75"/>
      <c r="M236" s="75"/>
      <c r="N236" s="75"/>
      <c r="O236" s="75"/>
      <c r="P236" s="75"/>
      <c r="Q236" s="75"/>
    </row>
    <row r="237" spans="1:17" s="81" customFormat="1">
      <c r="A237" s="154">
        <v>226</v>
      </c>
      <c r="B237" s="155"/>
      <c r="C237" s="155"/>
      <c r="D237" s="157"/>
      <c r="E237" s="423" t="str">
        <f t="shared" si="14"/>
        <v/>
      </c>
      <c r="G237" s="82"/>
      <c r="H237" s="75"/>
      <c r="I237" s="75"/>
      <c r="J237" s="75"/>
      <c r="K237" s="75"/>
      <c r="L237" s="75"/>
      <c r="M237" s="75"/>
      <c r="N237" s="75"/>
      <c r="O237" s="75"/>
      <c r="P237" s="75"/>
      <c r="Q237" s="75"/>
    </row>
    <row r="238" spans="1:17" s="81" customFormat="1">
      <c r="A238" s="154">
        <v>227</v>
      </c>
      <c r="B238" s="155"/>
      <c r="C238" s="155"/>
      <c r="D238" s="157"/>
      <c r="E238" s="423" t="str">
        <f t="shared" si="14"/>
        <v/>
      </c>
      <c r="G238" s="82"/>
      <c r="H238" s="75"/>
      <c r="I238" s="75"/>
      <c r="J238" s="75"/>
      <c r="K238" s="75"/>
      <c r="L238" s="75"/>
      <c r="M238" s="75"/>
      <c r="N238" s="75"/>
      <c r="O238" s="75"/>
      <c r="P238" s="75"/>
      <c r="Q238" s="75"/>
    </row>
    <row r="239" spans="1:17" s="81" customFormat="1">
      <c r="A239" s="154">
        <v>228</v>
      </c>
      <c r="B239" s="155"/>
      <c r="C239" s="155"/>
      <c r="D239" s="157"/>
      <c r="E239" s="423" t="str">
        <f t="shared" si="14"/>
        <v/>
      </c>
      <c r="G239" s="82"/>
      <c r="H239" s="75"/>
      <c r="I239" s="75"/>
      <c r="J239" s="75"/>
      <c r="K239" s="75"/>
      <c r="L239" s="75"/>
      <c r="M239" s="75"/>
      <c r="N239" s="75"/>
      <c r="O239" s="75"/>
      <c r="P239" s="75"/>
      <c r="Q239" s="75"/>
    </row>
    <row r="240" spans="1:17" s="81" customFormat="1">
      <c r="A240" s="154">
        <v>229</v>
      </c>
      <c r="B240" s="155"/>
      <c r="C240" s="155"/>
      <c r="D240" s="157"/>
      <c r="E240" s="423" t="str">
        <f t="shared" si="14"/>
        <v/>
      </c>
      <c r="G240" s="82"/>
      <c r="H240" s="75"/>
      <c r="I240" s="75"/>
      <c r="J240" s="75"/>
      <c r="K240" s="75"/>
      <c r="L240" s="75"/>
      <c r="M240" s="75"/>
      <c r="N240" s="75"/>
      <c r="O240" s="75"/>
      <c r="P240" s="75"/>
      <c r="Q240" s="75"/>
    </row>
    <row r="241" spans="1:17" s="81" customFormat="1">
      <c r="A241" s="154">
        <v>230</v>
      </c>
      <c r="B241" s="155"/>
      <c r="C241" s="155"/>
      <c r="D241" s="157"/>
      <c r="E241" s="423" t="str">
        <f t="shared" si="14"/>
        <v/>
      </c>
      <c r="G241" s="82"/>
      <c r="H241" s="75"/>
      <c r="I241" s="75"/>
      <c r="J241" s="75"/>
      <c r="K241" s="75"/>
      <c r="L241" s="75"/>
      <c r="M241" s="75"/>
      <c r="N241" s="75"/>
      <c r="O241" s="75"/>
      <c r="P241" s="75"/>
      <c r="Q241" s="75"/>
    </row>
    <row r="242" spans="1:17" s="81" customFormat="1">
      <c r="A242" s="154">
        <v>231</v>
      </c>
      <c r="B242" s="155"/>
      <c r="C242" s="155"/>
      <c r="D242" s="157"/>
      <c r="E242" s="423" t="str">
        <f t="shared" si="14"/>
        <v/>
      </c>
      <c r="G242" s="82"/>
      <c r="H242" s="75"/>
      <c r="I242" s="75"/>
      <c r="J242" s="75"/>
      <c r="K242" s="75"/>
      <c r="L242" s="75"/>
      <c r="M242" s="75"/>
      <c r="N242" s="75"/>
      <c r="O242" s="75"/>
      <c r="P242" s="75"/>
      <c r="Q242" s="75"/>
    </row>
    <row r="243" spans="1:17" s="81" customFormat="1">
      <c r="A243" s="154">
        <v>232</v>
      </c>
      <c r="B243" s="155"/>
      <c r="C243" s="155"/>
      <c r="D243" s="157"/>
      <c r="E243" s="423" t="str">
        <f t="shared" si="14"/>
        <v/>
      </c>
      <c r="G243" s="82"/>
      <c r="H243" s="75"/>
      <c r="I243" s="75"/>
      <c r="J243" s="75"/>
      <c r="K243" s="75"/>
      <c r="L243" s="75"/>
      <c r="M243" s="75"/>
      <c r="N243" s="75"/>
      <c r="O243" s="75"/>
      <c r="P243" s="75"/>
      <c r="Q243" s="75"/>
    </row>
    <row r="244" spans="1:17" s="81" customFormat="1">
      <c r="A244" s="154">
        <v>233</v>
      </c>
      <c r="B244" s="155"/>
      <c r="C244" s="155"/>
      <c r="D244" s="157"/>
      <c r="E244" s="423" t="str">
        <f t="shared" si="14"/>
        <v/>
      </c>
      <c r="G244" s="82"/>
      <c r="H244" s="75"/>
      <c r="I244" s="75"/>
      <c r="J244" s="75"/>
      <c r="K244" s="75"/>
      <c r="L244" s="75"/>
      <c r="M244" s="75"/>
      <c r="N244" s="75"/>
      <c r="O244" s="75"/>
      <c r="P244" s="75"/>
      <c r="Q244" s="75"/>
    </row>
    <row r="245" spans="1:17" s="81" customFormat="1">
      <c r="A245" s="154">
        <v>234</v>
      </c>
      <c r="B245" s="155"/>
      <c r="C245" s="155"/>
      <c r="D245" s="157"/>
      <c r="E245" s="423" t="str">
        <f t="shared" si="14"/>
        <v/>
      </c>
      <c r="G245" s="82"/>
      <c r="H245" s="75"/>
      <c r="I245" s="75"/>
      <c r="J245" s="75"/>
      <c r="K245" s="75"/>
      <c r="L245" s="75"/>
      <c r="M245" s="75"/>
      <c r="N245" s="75"/>
      <c r="O245" s="75"/>
      <c r="P245" s="75"/>
      <c r="Q245" s="75"/>
    </row>
    <row r="246" spans="1:17" s="81" customFormat="1">
      <c r="A246" s="154">
        <v>235</v>
      </c>
      <c r="B246" s="155"/>
      <c r="C246" s="155"/>
      <c r="D246" s="157"/>
      <c r="E246" s="423" t="str">
        <f t="shared" si="14"/>
        <v/>
      </c>
      <c r="G246" s="82"/>
      <c r="H246" s="75"/>
      <c r="I246" s="75"/>
      <c r="J246" s="75"/>
      <c r="K246" s="75"/>
      <c r="L246" s="75"/>
      <c r="M246" s="75"/>
      <c r="N246" s="75"/>
      <c r="O246" s="75"/>
      <c r="P246" s="75"/>
      <c r="Q246" s="75"/>
    </row>
    <row r="247" spans="1:17" s="81" customFormat="1">
      <c r="A247" s="154">
        <v>236</v>
      </c>
      <c r="B247" s="155"/>
      <c r="C247" s="155"/>
      <c r="D247" s="157"/>
      <c r="E247" s="423" t="str">
        <f t="shared" si="14"/>
        <v/>
      </c>
      <c r="G247" s="82"/>
      <c r="H247" s="75"/>
      <c r="I247" s="75"/>
      <c r="J247" s="75"/>
      <c r="K247" s="75"/>
      <c r="L247" s="75"/>
      <c r="M247" s="75"/>
      <c r="N247" s="75"/>
      <c r="O247" s="75"/>
      <c r="P247" s="75"/>
      <c r="Q247" s="75"/>
    </row>
    <row r="248" spans="1:17" s="81" customFormat="1">
      <c r="A248" s="154">
        <v>237</v>
      </c>
      <c r="B248" s="155"/>
      <c r="C248" s="155"/>
      <c r="D248" s="157"/>
      <c r="E248" s="423" t="str">
        <f t="shared" si="14"/>
        <v/>
      </c>
      <c r="G248" s="82"/>
      <c r="H248" s="75"/>
      <c r="I248" s="75"/>
      <c r="J248" s="75"/>
      <c r="K248" s="75"/>
      <c r="L248" s="75"/>
      <c r="M248" s="75"/>
      <c r="N248" s="75"/>
      <c r="O248" s="75"/>
      <c r="P248" s="75"/>
      <c r="Q248" s="75"/>
    </row>
    <row r="249" spans="1:17" s="81" customFormat="1">
      <c r="A249" s="154">
        <v>238</v>
      </c>
      <c r="B249" s="155"/>
      <c r="C249" s="155"/>
      <c r="D249" s="157"/>
      <c r="E249" s="423" t="str">
        <f t="shared" si="14"/>
        <v/>
      </c>
      <c r="G249" s="82"/>
      <c r="H249" s="75"/>
      <c r="I249" s="75"/>
      <c r="J249" s="75"/>
      <c r="K249" s="75"/>
      <c r="L249" s="75"/>
      <c r="M249" s="75"/>
      <c r="N249" s="75"/>
      <c r="O249" s="75"/>
      <c r="P249" s="75"/>
      <c r="Q249" s="75"/>
    </row>
    <row r="250" spans="1:17" s="81" customFormat="1">
      <c r="A250" s="154">
        <v>239</v>
      </c>
      <c r="B250" s="155"/>
      <c r="C250" s="155"/>
      <c r="D250" s="157"/>
      <c r="E250" s="423" t="str">
        <f t="shared" si="14"/>
        <v/>
      </c>
      <c r="G250" s="82"/>
      <c r="H250" s="75"/>
      <c r="I250" s="75"/>
      <c r="J250" s="75"/>
      <c r="K250" s="75"/>
      <c r="L250" s="75"/>
      <c r="M250" s="75"/>
      <c r="N250" s="75"/>
      <c r="O250" s="75"/>
      <c r="P250" s="75"/>
      <c r="Q250" s="75"/>
    </row>
    <row r="251" spans="1:17" s="81" customFormat="1">
      <c r="A251" s="154">
        <v>240</v>
      </c>
      <c r="B251" s="155"/>
      <c r="C251" s="155"/>
      <c r="D251" s="157"/>
      <c r="E251" s="423" t="str">
        <f t="shared" si="14"/>
        <v/>
      </c>
      <c r="G251" s="82"/>
      <c r="H251" s="75"/>
      <c r="I251" s="75"/>
      <c r="J251" s="75"/>
      <c r="K251" s="75"/>
      <c r="L251" s="75"/>
      <c r="M251" s="75"/>
      <c r="N251" s="75"/>
      <c r="O251" s="75"/>
      <c r="P251" s="75"/>
      <c r="Q251" s="75"/>
    </row>
    <row r="252" spans="1:17" s="81" customFormat="1">
      <c r="A252" s="154">
        <v>241</v>
      </c>
      <c r="B252" s="155"/>
      <c r="C252" s="155"/>
      <c r="D252" s="157"/>
      <c r="E252" s="423" t="str">
        <f t="shared" si="14"/>
        <v/>
      </c>
      <c r="G252" s="82"/>
      <c r="H252" s="75"/>
      <c r="I252" s="75"/>
      <c r="J252" s="75"/>
      <c r="K252" s="75"/>
      <c r="L252" s="75"/>
      <c r="M252" s="75"/>
      <c r="N252" s="75"/>
      <c r="O252" s="75"/>
      <c r="P252" s="75"/>
      <c r="Q252" s="75"/>
    </row>
    <row r="253" spans="1:17" s="81" customFormat="1">
      <c r="A253" s="154">
        <v>242</v>
      </c>
      <c r="B253" s="155"/>
      <c r="C253" s="155"/>
      <c r="D253" s="157"/>
      <c r="E253" s="423" t="str">
        <f t="shared" si="14"/>
        <v/>
      </c>
      <c r="G253" s="82"/>
      <c r="H253" s="75"/>
      <c r="I253" s="75"/>
      <c r="J253" s="75"/>
      <c r="K253" s="75"/>
      <c r="L253" s="75"/>
      <c r="M253" s="75"/>
      <c r="N253" s="75"/>
      <c r="O253" s="75"/>
      <c r="P253" s="75"/>
      <c r="Q253" s="75"/>
    </row>
    <row r="254" spans="1:17" s="81" customFormat="1">
      <c r="A254" s="154">
        <v>243</v>
      </c>
      <c r="B254" s="155"/>
      <c r="C254" s="155"/>
      <c r="D254" s="157"/>
      <c r="E254" s="423" t="str">
        <f t="shared" si="14"/>
        <v/>
      </c>
      <c r="G254" s="82"/>
      <c r="H254" s="75"/>
      <c r="I254" s="75"/>
      <c r="J254" s="75"/>
      <c r="K254" s="75"/>
      <c r="L254" s="75"/>
      <c r="M254" s="75"/>
      <c r="N254" s="75"/>
      <c r="O254" s="75"/>
      <c r="P254" s="75"/>
      <c r="Q254" s="75"/>
    </row>
    <row r="255" spans="1:17" s="81" customFormat="1">
      <c r="A255" s="154">
        <v>244</v>
      </c>
      <c r="B255" s="155"/>
      <c r="C255" s="155"/>
      <c r="D255" s="157"/>
      <c r="E255" s="423" t="str">
        <f t="shared" si="14"/>
        <v/>
      </c>
      <c r="G255" s="82"/>
      <c r="H255" s="75"/>
      <c r="I255" s="75"/>
      <c r="J255" s="75"/>
      <c r="K255" s="75"/>
      <c r="L255" s="75"/>
      <c r="M255" s="75"/>
      <c r="N255" s="75"/>
      <c r="O255" s="75"/>
      <c r="P255" s="75"/>
      <c r="Q255" s="75"/>
    </row>
    <row r="256" spans="1:17" s="81" customFormat="1">
      <c r="A256" s="154">
        <v>245</v>
      </c>
      <c r="B256" s="155"/>
      <c r="C256" s="155"/>
      <c r="D256" s="157"/>
      <c r="E256" s="423" t="str">
        <f t="shared" si="14"/>
        <v/>
      </c>
      <c r="G256" s="82"/>
      <c r="H256" s="75"/>
      <c r="I256" s="75"/>
      <c r="J256" s="75"/>
      <c r="K256" s="75"/>
      <c r="L256" s="75"/>
      <c r="M256" s="75"/>
      <c r="N256" s="75"/>
      <c r="O256" s="75"/>
      <c r="P256" s="75"/>
      <c r="Q256" s="75"/>
    </row>
    <row r="257" spans="1:17" s="81" customFormat="1">
      <c r="A257" s="154">
        <v>246</v>
      </c>
      <c r="B257" s="155"/>
      <c r="C257" s="155"/>
      <c r="D257" s="157"/>
      <c r="E257" s="423" t="str">
        <f t="shared" si="14"/>
        <v/>
      </c>
      <c r="G257" s="82"/>
      <c r="H257" s="75"/>
      <c r="I257" s="75"/>
      <c r="J257" s="75"/>
      <c r="K257" s="75"/>
      <c r="L257" s="75"/>
      <c r="M257" s="75"/>
      <c r="N257" s="75"/>
      <c r="O257" s="75"/>
      <c r="P257" s="75"/>
      <c r="Q257" s="75"/>
    </row>
    <row r="258" spans="1:17" s="81" customFormat="1">
      <c r="A258" s="154">
        <v>247</v>
      </c>
      <c r="B258" s="155"/>
      <c r="C258" s="155"/>
      <c r="D258" s="157"/>
      <c r="E258" s="423" t="str">
        <f t="shared" si="14"/>
        <v/>
      </c>
      <c r="G258" s="82"/>
      <c r="H258" s="75"/>
      <c r="I258" s="75"/>
      <c r="J258" s="75"/>
      <c r="K258" s="75"/>
      <c r="L258" s="75"/>
      <c r="M258" s="75"/>
      <c r="N258" s="75"/>
      <c r="O258" s="75"/>
      <c r="P258" s="75"/>
      <c r="Q258" s="75"/>
    </row>
    <row r="259" spans="1:17" s="81" customFormat="1">
      <c r="A259" s="154">
        <v>248</v>
      </c>
      <c r="B259" s="155"/>
      <c r="C259" s="155"/>
      <c r="D259" s="157"/>
      <c r="E259" s="423" t="str">
        <f t="shared" si="14"/>
        <v/>
      </c>
      <c r="G259" s="82"/>
      <c r="H259" s="75"/>
      <c r="I259" s="75"/>
      <c r="J259" s="75"/>
      <c r="K259" s="75"/>
      <c r="L259" s="75"/>
      <c r="M259" s="75"/>
      <c r="N259" s="75"/>
      <c r="O259" s="75"/>
      <c r="P259" s="75"/>
      <c r="Q259" s="75"/>
    </row>
    <row r="260" spans="1:17" s="81" customFormat="1">
      <c r="A260" s="154">
        <v>249</v>
      </c>
      <c r="B260" s="155"/>
      <c r="C260" s="155"/>
      <c r="D260" s="157"/>
      <c r="E260" s="423" t="str">
        <f t="shared" si="14"/>
        <v/>
      </c>
      <c r="G260" s="82"/>
      <c r="H260" s="75"/>
      <c r="I260" s="75"/>
      <c r="J260" s="75"/>
      <c r="K260" s="75"/>
      <c r="L260" s="75"/>
      <c r="M260" s="75"/>
      <c r="N260" s="75"/>
      <c r="O260" s="75"/>
      <c r="P260" s="75"/>
      <c r="Q260" s="75"/>
    </row>
    <row r="261" spans="1:17" s="81" customFormat="1">
      <c r="A261" s="154">
        <v>250</v>
      </c>
      <c r="B261" s="155"/>
      <c r="C261" s="155"/>
      <c r="D261" s="157"/>
      <c r="E261" s="423" t="str">
        <f t="shared" si="14"/>
        <v/>
      </c>
      <c r="G261" s="82"/>
      <c r="H261" s="75"/>
      <c r="I261" s="75"/>
      <c r="J261" s="75"/>
      <c r="K261" s="75"/>
      <c r="L261" s="75"/>
      <c r="M261" s="75"/>
      <c r="N261" s="75"/>
      <c r="O261" s="75"/>
      <c r="P261" s="75"/>
      <c r="Q261" s="75"/>
    </row>
  </sheetData>
  <sheetProtection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sheetPr codeName="Sheet69">
    <pageSetUpPr fitToPage="1"/>
  </sheetPr>
  <dimension ref="A1:P261"/>
  <sheetViews>
    <sheetView workbookViewId="0">
      <selection activeCell="B29" sqref="B29"/>
    </sheetView>
  </sheetViews>
  <sheetFormatPr defaultRowHeight="15.75"/>
  <cols>
    <col min="1" max="1" width="5.7109375" style="71" customWidth="1"/>
    <col min="2" max="2" width="68.7109375" style="75" customWidth="1"/>
    <col min="3" max="3" width="10.7109375" style="80" customWidth="1"/>
    <col min="4" max="4" width="17.7109375" style="75" customWidth="1"/>
    <col min="5" max="5" width="10.7109375" style="81" hidden="1"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C1" s="72"/>
      <c r="D1" s="74"/>
      <c r="E1" s="73"/>
      <c r="F1" s="327"/>
    </row>
    <row r="2" spans="1:7" s="71" customFormat="1">
      <c r="A2" s="387" t="str">
        <f>IF(ISBLANK(facultate), IF(ISBLANK(departament),"","Departament " &amp; departament), "Facultatea " &amp; facultate)</f>
        <v>Facultatea Electronică și Telecomunicații</v>
      </c>
      <c r="C2" s="72"/>
      <c r="D2" s="74"/>
      <c r="E2" s="73"/>
      <c r="F2" s="327"/>
    </row>
    <row r="3" spans="1:7" s="71" customFormat="1">
      <c r="A3" s="387" t="str">
        <f>IF(ISBLANK(departament),"","Departamentul " &amp; departament)</f>
        <v>Departamentul Electronică Aplicată</v>
      </c>
      <c r="C3" s="72"/>
      <c r="D3" s="74"/>
      <c r="E3" s="73"/>
      <c r="F3" s="327"/>
    </row>
    <row r="4" spans="1:7">
      <c r="A4" s="460" t="s">
        <v>813</v>
      </c>
      <c r="B4" s="460"/>
      <c r="C4" s="460"/>
      <c r="D4" s="460"/>
      <c r="E4" s="239"/>
      <c r="F4" s="329"/>
    </row>
    <row r="5" spans="1:7">
      <c r="A5" s="460" t="s">
        <v>878</v>
      </c>
      <c r="B5" s="460"/>
      <c r="C5" s="460"/>
      <c r="D5" s="460"/>
      <c r="E5" s="239"/>
    </row>
    <row r="6" spans="1:7" ht="13.5" customHeight="1">
      <c r="C6" s="75"/>
      <c r="D6" s="388" t="str">
        <f>CONCATENATE(functie," ",nume_candidat)</f>
        <v>Șef de lucrări Papazian Petru</v>
      </c>
    </row>
    <row r="7" spans="1:7" ht="18.75" customHeight="1">
      <c r="A7" s="458" t="s">
        <v>337</v>
      </c>
      <c r="B7" s="458" t="s">
        <v>879</v>
      </c>
      <c r="C7" s="468" t="s">
        <v>2</v>
      </c>
      <c r="D7" s="458" t="s">
        <v>544</v>
      </c>
      <c r="E7" s="458" t="s">
        <v>4</v>
      </c>
      <c r="F7" s="479" t="s">
        <v>540</v>
      </c>
      <c r="G7" s="465" t="s">
        <v>551</v>
      </c>
    </row>
    <row r="8" spans="1:7" ht="18.75" customHeight="1">
      <c r="A8" s="475"/>
      <c r="B8" s="475"/>
      <c r="C8" s="469"/>
      <c r="D8" s="475"/>
      <c r="E8" s="475"/>
      <c r="F8" s="480"/>
      <c r="G8" s="465"/>
    </row>
    <row r="9" spans="1:7" ht="18.75" customHeight="1">
      <c r="A9" s="475"/>
      <c r="B9" s="475"/>
      <c r="C9" s="469"/>
      <c r="D9" s="459"/>
      <c r="E9" s="459"/>
      <c r="F9" s="480"/>
      <c r="G9" s="465"/>
    </row>
    <row r="10" spans="1:7" ht="18.75" customHeight="1">
      <c r="A10" s="459"/>
      <c r="B10" s="459"/>
      <c r="C10" s="470"/>
      <c r="D10" s="389" t="str">
        <f>CONCATENATE("ultimii ",durata_evaluare," ani")</f>
        <v>ultimii 5 ani</v>
      </c>
      <c r="E10" s="389" t="str">
        <f>CONCATENATE("ultimii                                  ",durata_evaluare," ani")</f>
        <v>ultimii                                  5 ani</v>
      </c>
      <c r="F10" s="481"/>
      <c r="G10" s="465"/>
    </row>
    <row r="11" spans="1:7">
      <c r="A11" s="99"/>
      <c r="B11" s="76"/>
      <c r="C11" s="40"/>
      <c r="D11" s="158">
        <f t="shared" ref="D11:E11" si="0">SUMIF(D12:D110,"&gt;0")</f>
        <v>180</v>
      </c>
      <c r="E11" s="4">
        <f t="shared" si="0"/>
        <v>9</v>
      </c>
      <c r="F11" s="336"/>
    </row>
    <row r="12" spans="1:7">
      <c r="A12" s="48">
        <v>1</v>
      </c>
      <c r="B12" s="421" t="s">
        <v>1152</v>
      </c>
      <c r="C12" s="232">
        <v>2016</v>
      </c>
      <c r="D12" s="19">
        <f t="shared" ref="D12:D75" si="1">IF(OR($B12="",,$C12&lt;an_initial,$C12&gt;an_final),"",E12*20)</f>
        <v>20</v>
      </c>
      <c r="E12" s="69">
        <f t="shared" ref="E12:E43" si="2">IF(OR($B12="",,$C12="",$C12&gt;an_final),"",IF($C12&gt;=an_initial,1,""))</f>
        <v>1</v>
      </c>
      <c r="F12" s="390" t="b">
        <f t="shared" ref="F12:F75" si="3">IF(nume_candidat="",FALSE,ISNUMBER(SEARCH(nume_candidat,$B12)))</f>
        <v>0</v>
      </c>
      <c r="G12" s="391">
        <f t="shared" ref="G12:G43" si="4">LEN(B12)-LEN(SUBSTITUTE(B12,",",""))+1</f>
        <v>1</v>
      </c>
    </row>
    <row r="13" spans="1:7">
      <c r="A13" s="48">
        <v>2</v>
      </c>
      <c r="B13" s="421" t="s">
        <v>1153</v>
      </c>
      <c r="C13" s="232">
        <v>2016</v>
      </c>
      <c r="D13" s="19">
        <f t="shared" si="1"/>
        <v>20</v>
      </c>
      <c r="E13" s="69">
        <f t="shared" si="2"/>
        <v>1</v>
      </c>
      <c r="F13" s="390" t="b">
        <f t="shared" si="3"/>
        <v>0</v>
      </c>
      <c r="G13" s="391">
        <f t="shared" si="4"/>
        <v>1</v>
      </c>
    </row>
    <row r="14" spans="1:7">
      <c r="A14" s="48">
        <v>3</v>
      </c>
      <c r="B14" s="421" t="s">
        <v>1154</v>
      </c>
      <c r="C14" s="232">
        <v>2015</v>
      </c>
      <c r="D14" s="19">
        <f t="shared" si="1"/>
        <v>20</v>
      </c>
      <c r="E14" s="69">
        <f t="shared" si="2"/>
        <v>1</v>
      </c>
      <c r="F14" s="390" t="b">
        <f t="shared" si="3"/>
        <v>0</v>
      </c>
      <c r="G14" s="391">
        <f t="shared" si="4"/>
        <v>1</v>
      </c>
    </row>
    <row r="15" spans="1:7">
      <c r="A15" s="48">
        <v>4</v>
      </c>
      <c r="B15" s="7" t="s">
        <v>1155</v>
      </c>
      <c r="C15" s="228">
        <v>2015</v>
      </c>
      <c r="D15" s="19">
        <f t="shared" si="1"/>
        <v>20</v>
      </c>
      <c r="E15" s="69">
        <f t="shared" si="2"/>
        <v>1</v>
      </c>
      <c r="F15" s="390" t="b">
        <f t="shared" si="3"/>
        <v>0</v>
      </c>
      <c r="G15" s="391">
        <f t="shared" si="4"/>
        <v>1</v>
      </c>
    </row>
    <row r="16" spans="1:7">
      <c r="A16" s="48">
        <v>5</v>
      </c>
      <c r="B16" s="421" t="s">
        <v>1153</v>
      </c>
      <c r="C16" s="228">
        <v>2014</v>
      </c>
      <c r="D16" s="19">
        <f t="shared" si="1"/>
        <v>20</v>
      </c>
      <c r="E16" s="69">
        <f t="shared" si="2"/>
        <v>1</v>
      </c>
      <c r="F16" s="390" t="b">
        <f t="shared" si="3"/>
        <v>0</v>
      </c>
      <c r="G16" s="391">
        <f t="shared" si="4"/>
        <v>1</v>
      </c>
    </row>
    <row r="17" spans="1:7">
      <c r="A17" s="48">
        <v>6</v>
      </c>
      <c r="B17" s="7" t="s">
        <v>1155</v>
      </c>
      <c r="C17" s="228">
        <v>2014</v>
      </c>
      <c r="D17" s="19">
        <f t="shared" si="1"/>
        <v>20</v>
      </c>
      <c r="E17" s="69">
        <f t="shared" si="2"/>
        <v>1</v>
      </c>
      <c r="F17" s="390" t="b">
        <f t="shared" si="3"/>
        <v>0</v>
      </c>
      <c r="G17" s="391">
        <f t="shared" si="4"/>
        <v>1</v>
      </c>
    </row>
    <row r="18" spans="1:7">
      <c r="A18" s="48">
        <v>7</v>
      </c>
      <c r="B18" s="421" t="s">
        <v>1154</v>
      </c>
      <c r="C18" s="228">
        <v>2013</v>
      </c>
      <c r="D18" s="19">
        <f t="shared" si="1"/>
        <v>20</v>
      </c>
      <c r="E18" s="69">
        <f t="shared" si="2"/>
        <v>1</v>
      </c>
      <c r="F18" s="390" t="b">
        <f t="shared" si="3"/>
        <v>0</v>
      </c>
      <c r="G18" s="391">
        <f t="shared" si="4"/>
        <v>1</v>
      </c>
    </row>
    <row r="19" spans="1:7">
      <c r="A19" s="48">
        <v>8</v>
      </c>
      <c r="B19" s="421" t="s">
        <v>1156</v>
      </c>
      <c r="C19" s="228">
        <v>2013</v>
      </c>
      <c r="D19" s="19">
        <f t="shared" si="1"/>
        <v>20</v>
      </c>
      <c r="E19" s="69">
        <f t="shared" si="2"/>
        <v>1</v>
      </c>
      <c r="F19" s="390" t="b">
        <f t="shared" si="3"/>
        <v>0</v>
      </c>
      <c r="G19" s="391">
        <f t="shared" si="4"/>
        <v>1</v>
      </c>
    </row>
    <row r="20" spans="1:7">
      <c r="A20" s="48">
        <v>9</v>
      </c>
      <c r="B20" s="421" t="s">
        <v>1153</v>
      </c>
      <c r="C20" s="228">
        <v>2012</v>
      </c>
      <c r="D20" s="19">
        <f t="shared" si="1"/>
        <v>20</v>
      </c>
      <c r="E20" s="69">
        <f t="shared" si="2"/>
        <v>1</v>
      </c>
      <c r="F20" s="390" t="b">
        <f t="shared" si="3"/>
        <v>0</v>
      </c>
      <c r="G20" s="391">
        <f t="shared" si="4"/>
        <v>1</v>
      </c>
    </row>
    <row r="21" spans="1:7">
      <c r="A21" s="48">
        <v>10</v>
      </c>
      <c r="B21" s="7"/>
      <c r="C21" s="228"/>
      <c r="D21" s="19" t="str">
        <f t="shared" si="1"/>
        <v/>
      </c>
      <c r="E21" s="69" t="str">
        <f t="shared" si="2"/>
        <v/>
      </c>
      <c r="F21" s="390" t="b">
        <f t="shared" si="3"/>
        <v>0</v>
      </c>
      <c r="G21" s="391">
        <f t="shared" si="4"/>
        <v>1</v>
      </c>
    </row>
    <row r="22" spans="1:7">
      <c r="A22" s="48">
        <v>11</v>
      </c>
      <c r="B22" s="7"/>
      <c r="C22" s="228"/>
      <c r="D22" s="19" t="str">
        <f t="shared" si="1"/>
        <v/>
      </c>
      <c r="E22" s="69" t="str">
        <f t="shared" si="2"/>
        <v/>
      </c>
      <c r="F22" s="390" t="b">
        <f t="shared" si="3"/>
        <v>0</v>
      </c>
      <c r="G22" s="391">
        <f t="shared" si="4"/>
        <v>1</v>
      </c>
    </row>
    <row r="23" spans="1:7">
      <c r="A23" s="48">
        <v>12</v>
      </c>
      <c r="B23" s="7"/>
      <c r="C23" s="228"/>
      <c r="D23" s="19" t="str">
        <f t="shared" si="1"/>
        <v/>
      </c>
      <c r="E23" s="69" t="str">
        <f t="shared" si="2"/>
        <v/>
      </c>
      <c r="F23" s="390" t="b">
        <f t="shared" si="3"/>
        <v>0</v>
      </c>
      <c r="G23" s="391">
        <f t="shared" si="4"/>
        <v>1</v>
      </c>
    </row>
    <row r="24" spans="1:7">
      <c r="A24" s="48">
        <v>13</v>
      </c>
      <c r="B24" s="7"/>
      <c r="C24" s="228"/>
      <c r="D24" s="19" t="str">
        <f t="shared" si="1"/>
        <v/>
      </c>
      <c r="E24" s="69" t="str">
        <f t="shared" si="2"/>
        <v/>
      </c>
      <c r="F24" s="390" t="b">
        <f t="shared" si="3"/>
        <v>0</v>
      </c>
      <c r="G24" s="391">
        <f t="shared" si="4"/>
        <v>1</v>
      </c>
    </row>
    <row r="25" spans="1:7">
      <c r="A25" s="48">
        <v>14</v>
      </c>
      <c r="B25" s="7"/>
      <c r="C25" s="228"/>
      <c r="D25" s="19" t="str">
        <f t="shared" si="1"/>
        <v/>
      </c>
      <c r="E25" s="69" t="str">
        <f t="shared" si="2"/>
        <v/>
      </c>
      <c r="F25" s="390" t="b">
        <f t="shared" si="3"/>
        <v>0</v>
      </c>
      <c r="G25" s="391">
        <f t="shared" si="4"/>
        <v>1</v>
      </c>
    </row>
    <row r="26" spans="1:7">
      <c r="A26" s="48">
        <v>15</v>
      </c>
      <c r="B26" s="7"/>
      <c r="C26" s="228"/>
      <c r="D26" s="19" t="str">
        <f t="shared" si="1"/>
        <v/>
      </c>
      <c r="E26" s="69" t="str">
        <f t="shared" si="2"/>
        <v/>
      </c>
      <c r="F26" s="390" t="b">
        <f t="shared" si="3"/>
        <v>0</v>
      </c>
      <c r="G26" s="391">
        <f t="shared" si="4"/>
        <v>1</v>
      </c>
    </row>
    <row r="27" spans="1:7">
      <c r="A27" s="48">
        <v>16</v>
      </c>
      <c r="B27" s="7"/>
      <c r="C27" s="228"/>
      <c r="D27" s="19" t="str">
        <f t="shared" si="1"/>
        <v/>
      </c>
      <c r="E27" s="69" t="str">
        <f t="shared" si="2"/>
        <v/>
      </c>
      <c r="F27" s="390" t="b">
        <f t="shared" si="3"/>
        <v>0</v>
      </c>
      <c r="G27" s="391">
        <f t="shared" si="4"/>
        <v>1</v>
      </c>
    </row>
    <row r="28" spans="1:7">
      <c r="A28" s="48">
        <v>17</v>
      </c>
      <c r="B28" s="7"/>
      <c r="C28" s="228"/>
      <c r="D28" s="19" t="str">
        <f t="shared" si="1"/>
        <v/>
      </c>
      <c r="E28" s="69" t="str">
        <f t="shared" si="2"/>
        <v/>
      </c>
      <c r="F28" s="390" t="b">
        <f t="shared" si="3"/>
        <v>0</v>
      </c>
      <c r="G28" s="391">
        <f t="shared" si="4"/>
        <v>1</v>
      </c>
    </row>
    <row r="29" spans="1:7">
      <c r="A29" s="48">
        <v>18</v>
      </c>
      <c r="B29" s="7"/>
      <c r="C29" s="228"/>
      <c r="D29" s="19" t="str">
        <f t="shared" si="1"/>
        <v/>
      </c>
      <c r="E29" s="69" t="str">
        <f t="shared" si="2"/>
        <v/>
      </c>
      <c r="F29" s="390" t="b">
        <f t="shared" si="3"/>
        <v>0</v>
      </c>
      <c r="G29" s="391">
        <f t="shared" si="4"/>
        <v>1</v>
      </c>
    </row>
    <row r="30" spans="1:7">
      <c r="A30" s="48">
        <v>19</v>
      </c>
      <c r="B30" s="7"/>
      <c r="C30" s="228"/>
      <c r="D30" s="19" t="str">
        <f t="shared" si="1"/>
        <v/>
      </c>
      <c r="E30" s="69" t="str">
        <f t="shared" si="2"/>
        <v/>
      </c>
      <c r="F30" s="390" t="b">
        <f t="shared" si="3"/>
        <v>0</v>
      </c>
      <c r="G30" s="391">
        <f t="shared" si="4"/>
        <v>1</v>
      </c>
    </row>
    <row r="31" spans="1:7">
      <c r="A31" s="48">
        <v>20</v>
      </c>
      <c r="B31" s="7"/>
      <c r="C31" s="228"/>
      <c r="D31" s="19" t="str">
        <f t="shared" si="1"/>
        <v/>
      </c>
      <c r="E31" s="69" t="str">
        <f t="shared" si="2"/>
        <v/>
      </c>
      <c r="F31" s="390" t="b">
        <f t="shared" si="3"/>
        <v>0</v>
      </c>
      <c r="G31" s="391">
        <f t="shared" si="4"/>
        <v>1</v>
      </c>
    </row>
    <row r="32" spans="1:7">
      <c r="A32" s="48">
        <v>21</v>
      </c>
      <c r="B32" s="7"/>
      <c r="C32" s="228"/>
      <c r="D32" s="19" t="str">
        <f t="shared" si="1"/>
        <v/>
      </c>
      <c r="E32" s="69" t="str">
        <f t="shared" si="2"/>
        <v/>
      </c>
      <c r="F32" s="390" t="b">
        <f t="shared" si="3"/>
        <v>0</v>
      </c>
      <c r="G32" s="391">
        <f t="shared" si="4"/>
        <v>1</v>
      </c>
    </row>
    <row r="33" spans="1:7">
      <c r="A33" s="48">
        <v>22</v>
      </c>
      <c r="B33" s="7"/>
      <c r="C33" s="228"/>
      <c r="D33" s="19" t="str">
        <f t="shared" si="1"/>
        <v/>
      </c>
      <c r="E33" s="69" t="str">
        <f t="shared" si="2"/>
        <v/>
      </c>
      <c r="F33" s="390" t="b">
        <f t="shared" si="3"/>
        <v>0</v>
      </c>
      <c r="G33" s="391">
        <f t="shared" si="4"/>
        <v>1</v>
      </c>
    </row>
    <row r="34" spans="1:7">
      <c r="A34" s="48">
        <v>23</v>
      </c>
      <c r="B34" s="7"/>
      <c r="C34" s="228"/>
      <c r="D34" s="19" t="str">
        <f t="shared" si="1"/>
        <v/>
      </c>
      <c r="E34" s="69" t="str">
        <f t="shared" si="2"/>
        <v/>
      </c>
      <c r="F34" s="390" t="b">
        <f t="shared" si="3"/>
        <v>0</v>
      </c>
      <c r="G34" s="391">
        <f t="shared" si="4"/>
        <v>1</v>
      </c>
    </row>
    <row r="35" spans="1:7">
      <c r="A35" s="48">
        <v>24</v>
      </c>
      <c r="B35" s="7"/>
      <c r="C35" s="228"/>
      <c r="D35" s="19" t="str">
        <f t="shared" si="1"/>
        <v/>
      </c>
      <c r="E35" s="69" t="str">
        <f t="shared" si="2"/>
        <v/>
      </c>
      <c r="F35" s="390" t="b">
        <f t="shared" si="3"/>
        <v>0</v>
      </c>
      <c r="G35" s="391">
        <f t="shared" si="4"/>
        <v>1</v>
      </c>
    </row>
    <row r="36" spans="1:7">
      <c r="A36" s="48">
        <v>25</v>
      </c>
      <c r="B36" s="7"/>
      <c r="C36" s="228"/>
      <c r="D36" s="19" t="str">
        <f t="shared" si="1"/>
        <v/>
      </c>
      <c r="E36" s="69" t="str">
        <f t="shared" si="2"/>
        <v/>
      </c>
      <c r="F36" s="390" t="b">
        <f t="shared" si="3"/>
        <v>0</v>
      </c>
      <c r="G36" s="391">
        <f t="shared" si="4"/>
        <v>1</v>
      </c>
    </row>
    <row r="37" spans="1:7">
      <c r="A37" s="48">
        <v>26</v>
      </c>
      <c r="B37" s="7"/>
      <c r="C37" s="228"/>
      <c r="D37" s="19" t="str">
        <f t="shared" si="1"/>
        <v/>
      </c>
      <c r="E37" s="69" t="str">
        <f t="shared" si="2"/>
        <v/>
      </c>
      <c r="F37" s="390" t="b">
        <f t="shared" si="3"/>
        <v>0</v>
      </c>
      <c r="G37" s="391">
        <f t="shared" si="4"/>
        <v>1</v>
      </c>
    </row>
    <row r="38" spans="1:7">
      <c r="A38" s="48">
        <v>27</v>
      </c>
      <c r="B38" s="7"/>
      <c r="C38" s="228"/>
      <c r="D38" s="19" t="str">
        <f t="shared" si="1"/>
        <v/>
      </c>
      <c r="E38" s="69" t="str">
        <f t="shared" si="2"/>
        <v/>
      </c>
      <c r="F38" s="390" t="b">
        <f t="shared" si="3"/>
        <v>0</v>
      </c>
      <c r="G38" s="391">
        <f t="shared" si="4"/>
        <v>1</v>
      </c>
    </row>
    <row r="39" spans="1:7">
      <c r="A39" s="48">
        <v>28</v>
      </c>
      <c r="B39" s="7"/>
      <c r="C39" s="228"/>
      <c r="D39" s="19" t="str">
        <f t="shared" si="1"/>
        <v/>
      </c>
      <c r="E39" s="69" t="str">
        <f t="shared" si="2"/>
        <v/>
      </c>
      <c r="F39" s="390" t="b">
        <f t="shared" si="3"/>
        <v>0</v>
      </c>
      <c r="G39" s="391">
        <f t="shared" si="4"/>
        <v>1</v>
      </c>
    </row>
    <row r="40" spans="1:7">
      <c r="A40" s="48">
        <v>29</v>
      </c>
      <c r="B40" s="7"/>
      <c r="C40" s="228"/>
      <c r="D40" s="19" t="str">
        <f t="shared" si="1"/>
        <v/>
      </c>
      <c r="E40" s="69" t="str">
        <f t="shared" si="2"/>
        <v/>
      </c>
      <c r="F40" s="390" t="b">
        <f t="shared" si="3"/>
        <v>0</v>
      </c>
      <c r="G40" s="391">
        <f t="shared" si="4"/>
        <v>1</v>
      </c>
    </row>
    <row r="41" spans="1:7">
      <c r="A41" s="48">
        <v>30</v>
      </c>
      <c r="B41" s="7"/>
      <c r="C41" s="228"/>
      <c r="D41" s="19" t="str">
        <f t="shared" si="1"/>
        <v/>
      </c>
      <c r="E41" s="69" t="str">
        <f t="shared" si="2"/>
        <v/>
      </c>
      <c r="F41" s="390" t="b">
        <f t="shared" si="3"/>
        <v>0</v>
      </c>
      <c r="G41" s="391">
        <f t="shared" si="4"/>
        <v>1</v>
      </c>
    </row>
    <row r="42" spans="1:7">
      <c r="A42" s="48">
        <v>31</v>
      </c>
      <c r="B42" s="7"/>
      <c r="C42" s="228"/>
      <c r="D42" s="19" t="str">
        <f t="shared" si="1"/>
        <v/>
      </c>
      <c r="E42" s="69" t="str">
        <f t="shared" si="2"/>
        <v/>
      </c>
      <c r="F42" s="390" t="b">
        <f t="shared" si="3"/>
        <v>0</v>
      </c>
      <c r="G42" s="391">
        <f t="shared" si="4"/>
        <v>1</v>
      </c>
    </row>
    <row r="43" spans="1:7">
      <c r="A43" s="48">
        <v>32</v>
      </c>
      <c r="B43" s="7"/>
      <c r="C43" s="228"/>
      <c r="D43" s="19" t="str">
        <f t="shared" si="1"/>
        <v/>
      </c>
      <c r="E43" s="69" t="str">
        <f t="shared" si="2"/>
        <v/>
      </c>
      <c r="F43" s="390" t="b">
        <f t="shared" si="3"/>
        <v>0</v>
      </c>
      <c r="G43" s="391">
        <f t="shared" si="4"/>
        <v>1</v>
      </c>
    </row>
    <row r="44" spans="1:7">
      <c r="A44" s="48">
        <v>33</v>
      </c>
      <c r="B44" s="7"/>
      <c r="C44" s="228"/>
      <c r="D44" s="19" t="str">
        <f t="shared" si="1"/>
        <v/>
      </c>
      <c r="E44" s="69" t="str">
        <f t="shared" ref="E44:E75" si="5">IF(OR($B44="",,$C44="",$C44&gt;an_final),"",IF($C44&gt;=an_initial,1,""))</f>
        <v/>
      </c>
      <c r="F44" s="390" t="b">
        <f t="shared" si="3"/>
        <v>0</v>
      </c>
      <c r="G44" s="391">
        <f t="shared" ref="G44:G75" si="6">LEN(B44)-LEN(SUBSTITUTE(B44,",",""))+1</f>
        <v>1</v>
      </c>
    </row>
    <row r="45" spans="1:7">
      <c r="A45" s="48">
        <v>34</v>
      </c>
      <c r="B45" s="7"/>
      <c r="C45" s="228"/>
      <c r="D45" s="19" t="str">
        <f t="shared" si="1"/>
        <v/>
      </c>
      <c r="E45" s="69" t="str">
        <f t="shared" si="5"/>
        <v/>
      </c>
      <c r="F45" s="390" t="b">
        <f t="shared" si="3"/>
        <v>0</v>
      </c>
      <c r="G45" s="391">
        <f t="shared" si="6"/>
        <v>1</v>
      </c>
    </row>
    <row r="46" spans="1:7">
      <c r="A46" s="48">
        <v>35</v>
      </c>
      <c r="B46" s="7"/>
      <c r="C46" s="228"/>
      <c r="D46" s="19" t="str">
        <f t="shared" si="1"/>
        <v/>
      </c>
      <c r="E46" s="69" t="str">
        <f t="shared" si="5"/>
        <v/>
      </c>
      <c r="F46" s="390" t="b">
        <f t="shared" si="3"/>
        <v>0</v>
      </c>
      <c r="G46" s="391">
        <f t="shared" si="6"/>
        <v>1</v>
      </c>
    </row>
    <row r="47" spans="1:7">
      <c r="A47" s="48">
        <v>36</v>
      </c>
      <c r="B47" s="7"/>
      <c r="C47" s="228"/>
      <c r="D47" s="19" t="str">
        <f t="shared" si="1"/>
        <v/>
      </c>
      <c r="E47" s="69" t="str">
        <f t="shared" si="5"/>
        <v/>
      </c>
      <c r="F47" s="390" t="b">
        <f t="shared" si="3"/>
        <v>0</v>
      </c>
      <c r="G47" s="391">
        <f t="shared" si="6"/>
        <v>1</v>
      </c>
    </row>
    <row r="48" spans="1:7">
      <c r="A48" s="48">
        <v>37</v>
      </c>
      <c r="B48" s="7"/>
      <c r="C48" s="228"/>
      <c r="D48" s="19" t="str">
        <f t="shared" si="1"/>
        <v/>
      </c>
      <c r="E48" s="69" t="str">
        <f t="shared" si="5"/>
        <v/>
      </c>
      <c r="F48" s="390" t="b">
        <f t="shared" si="3"/>
        <v>0</v>
      </c>
      <c r="G48" s="391">
        <f t="shared" si="6"/>
        <v>1</v>
      </c>
    </row>
    <row r="49" spans="1:7">
      <c r="A49" s="48">
        <v>38</v>
      </c>
      <c r="B49" s="7"/>
      <c r="C49" s="228"/>
      <c r="D49" s="19" t="str">
        <f t="shared" si="1"/>
        <v/>
      </c>
      <c r="E49" s="69" t="str">
        <f t="shared" si="5"/>
        <v/>
      </c>
      <c r="F49" s="390" t="b">
        <f t="shared" si="3"/>
        <v>0</v>
      </c>
      <c r="G49" s="391">
        <f t="shared" si="6"/>
        <v>1</v>
      </c>
    </row>
    <row r="50" spans="1:7">
      <c r="A50" s="48">
        <v>39</v>
      </c>
      <c r="B50" s="7"/>
      <c r="C50" s="228"/>
      <c r="D50" s="19" t="str">
        <f t="shared" si="1"/>
        <v/>
      </c>
      <c r="E50" s="69" t="str">
        <f t="shared" si="5"/>
        <v/>
      </c>
      <c r="F50" s="390" t="b">
        <f t="shared" si="3"/>
        <v>0</v>
      </c>
      <c r="G50" s="391">
        <f t="shared" si="6"/>
        <v>1</v>
      </c>
    </row>
    <row r="51" spans="1:7">
      <c r="A51" s="48">
        <v>40</v>
      </c>
      <c r="B51" s="7"/>
      <c r="C51" s="228"/>
      <c r="D51" s="19" t="str">
        <f t="shared" si="1"/>
        <v/>
      </c>
      <c r="E51" s="69" t="str">
        <f t="shared" si="5"/>
        <v/>
      </c>
      <c r="F51" s="390" t="b">
        <f t="shared" si="3"/>
        <v>0</v>
      </c>
      <c r="G51" s="391">
        <f t="shared" si="6"/>
        <v>1</v>
      </c>
    </row>
    <row r="52" spans="1:7">
      <c r="A52" s="48">
        <v>41</v>
      </c>
      <c r="B52" s="7"/>
      <c r="C52" s="228"/>
      <c r="D52" s="19" t="str">
        <f t="shared" si="1"/>
        <v/>
      </c>
      <c r="E52" s="69" t="str">
        <f t="shared" si="5"/>
        <v/>
      </c>
      <c r="F52" s="390" t="b">
        <f t="shared" si="3"/>
        <v>0</v>
      </c>
      <c r="G52" s="391">
        <f t="shared" si="6"/>
        <v>1</v>
      </c>
    </row>
    <row r="53" spans="1:7">
      <c r="A53" s="48">
        <v>42</v>
      </c>
      <c r="B53" s="7"/>
      <c r="C53" s="228"/>
      <c r="D53" s="19" t="str">
        <f t="shared" si="1"/>
        <v/>
      </c>
      <c r="E53" s="69" t="str">
        <f t="shared" si="5"/>
        <v/>
      </c>
      <c r="F53" s="390" t="b">
        <f t="shared" si="3"/>
        <v>0</v>
      </c>
      <c r="G53" s="391">
        <f t="shared" si="6"/>
        <v>1</v>
      </c>
    </row>
    <row r="54" spans="1:7">
      <c r="A54" s="48">
        <v>43</v>
      </c>
      <c r="B54" s="7"/>
      <c r="C54" s="228"/>
      <c r="D54" s="19" t="str">
        <f t="shared" si="1"/>
        <v/>
      </c>
      <c r="E54" s="69" t="str">
        <f t="shared" si="5"/>
        <v/>
      </c>
      <c r="F54" s="390" t="b">
        <f t="shared" si="3"/>
        <v>0</v>
      </c>
      <c r="G54" s="391">
        <f t="shared" si="6"/>
        <v>1</v>
      </c>
    </row>
    <row r="55" spans="1:7">
      <c r="A55" s="48">
        <v>44</v>
      </c>
      <c r="B55" s="7"/>
      <c r="C55" s="228"/>
      <c r="D55" s="19" t="str">
        <f t="shared" si="1"/>
        <v/>
      </c>
      <c r="E55" s="69" t="str">
        <f t="shared" si="5"/>
        <v/>
      </c>
      <c r="F55" s="390" t="b">
        <f t="shared" si="3"/>
        <v>0</v>
      </c>
      <c r="G55" s="391">
        <f t="shared" si="6"/>
        <v>1</v>
      </c>
    </row>
    <row r="56" spans="1:7">
      <c r="A56" s="48">
        <v>45</v>
      </c>
      <c r="B56" s="7"/>
      <c r="C56" s="228"/>
      <c r="D56" s="19" t="str">
        <f t="shared" si="1"/>
        <v/>
      </c>
      <c r="E56" s="69" t="str">
        <f t="shared" si="5"/>
        <v/>
      </c>
      <c r="F56" s="390" t="b">
        <f t="shared" si="3"/>
        <v>0</v>
      </c>
      <c r="G56" s="391">
        <f t="shared" si="6"/>
        <v>1</v>
      </c>
    </row>
    <row r="57" spans="1:7">
      <c r="A57" s="48">
        <v>46</v>
      </c>
      <c r="B57" s="7"/>
      <c r="C57" s="228"/>
      <c r="D57" s="19" t="str">
        <f t="shared" si="1"/>
        <v/>
      </c>
      <c r="E57" s="69" t="str">
        <f t="shared" si="5"/>
        <v/>
      </c>
      <c r="F57" s="390" t="b">
        <f t="shared" si="3"/>
        <v>0</v>
      </c>
      <c r="G57" s="391">
        <f t="shared" si="6"/>
        <v>1</v>
      </c>
    </row>
    <row r="58" spans="1:7">
      <c r="A58" s="48">
        <v>47</v>
      </c>
      <c r="B58" s="7"/>
      <c r="C58" s="228"/>
      <c r="D58" s="19" t="str">
        <f t="shared" si="1"/>
        <v/>
      </c>
      <c r="E58" s="69" t="str">
        <f t="shared" si="5"/>
        <v/>
      </c>
      <c r="F58" s="390" t="b">
        <f t="shared" si="3"/>
        <v>0</v>
      </c>
      <c r="G58" s="391">
        <f t="shared" si="6"/>
        <v>1</v>
      </c>
    </row>
    <row r="59" spans="1:7">
      <c r="A59" s="48">
        <v>48</v>
      </c>
      <c r="B59" s="7"/>
      <c r="C59" s="228"/>
      <c r="D59" s="19" t="str">
        <f t="shared" si="1"/>
        <v/>
      </c>
      <c r="E59" s="69" t="str">
        <f t="shared" si="5"/>
        <v/>
      </c>
      <c r="F59" s="390" t="b">
        <f t="shared" si="3"/>
        <v>0</v>
      </c>
      <c r="G59" s="391">
        <f t="shared" si="6"/>
        <v>1</v>
      </c>
    </row>
    <row r="60" spans="1:7">
      <c r="A60" s="48">
        <v>49</v>
      </c>
      <c r="B60" s="7"/>
      <c r="C60" s="228"/>
      <c r="D60" s="19" t="str">
        <f t="shared" si="1"/>
        <v/>
      </c>
      <c r="E60" s="69" t="str">
        <f t="shared" si="5"/>
        <v/>
      </c>
      <c r="F60" s="390" t="b">
        <f t="shared" si="3"/>
        <v>0</v>
      </c>
      <c r="G60" s="391">
        <f t="shared" si="6"/>
        <v>1</v>
      </c>
    </row>
    <row r="61" spans="1:7">
      <c r="A61" s="48">
        <v>50</v>
      </c>
      <c r="B61" s="7"/>
      <c r="C61" s="228"/>
      <c r="D61" s="19" t="str">
        <f t="shared" si="1"/>
        <v/>
      </c>
      <c r="E61" s="69" t="str">
        <f t="shared" si="5"/>
        <v/>
      </c>
      <c r="F61" s="390" t="b">
        <f t="shared" si="3"/>
        <v>0</v>
      </c>
      <c r="G61" s="391">
        <f t="shared" si="6"/>
        <v>1</v>
      </c>
    </row>
    <row r="62" spans="1:7">
      <c r="A62" s="48">
        <v>51</v>
      </c>
      <c r="B62" s="7"/>
      <c r="C62" s="228"/>
      <c r="D62" s="19" t="str">
        <f t="shared" si="1"/>
        <v/>
      </c>
      <c r="E62" s="69" t="str">
        <f t="shared" si="5"/>
        <v/>
      </c>
      <c r="F62" s="390" t="b">
        <f t="shared" si="3"/>
        <v>0</v>
      </c>
      <c r="G62" s="391">
        <f t="shared" si="6"/>
        <v>1</v>
      </c>
    </row>
    <row r="63" spans="1:7">
      <c r="A63" s="48">
        <v>52</v>
      </c>
      <c r="B63" s="7"/>
      <c r="C63" s="228"/>
      <c r="D63" s="19" t="str">
        <f t="shared" si="1"/>
        <v/>
      </c>
      <c r="E63" s="69" t="str">
        <f t="shared" si="5"/>
        <v/>
      </c>
      <c r="F63" s="390" t="b">
        <f t="shared" si="3"/>
        <v>0</v>
      </c>
      <c r="G63" s="391">
        <f t="shared" si="6"/>
        <v>1</v>
      </c>
    </row>
    <row r="64" spans="1:7">
      <c r="A64" s="48">
        <v>53</v>
      </c>
      <c r="B64" s="7"/>
      <c r="C64" s="228"/>
      <c r="D64" s="19" t="str">
        <f t="shared" si="1"/>
        <v/>
      </c>
      <c r="E64" s="69" t="str">
        <f t="shared" si="5"/>
        <v/>
      </c>
      <c r="F64" s="390" t="b">
        <f t="shared" si="3"/>
        <v>0</v>
      </c>
      <c r="G64" s="391">
        <f t="shared" si="6"/>
        <v>1</v>
      </c>
    </row>
    <row r="65" spans="1:7">
      <c r="A65" s="48">
        <v>54</v>
      </c>
      <c r="B65" s="7"/>
      <c r="C65" s="228"/>
      <c r="D65" s="19" t="str">
        <f t="shared" si="1"/>
        <v/>
      </c>
      <c r="E65" s="69" t="str">
        <f t="shared" si="5"/>
        <v/>
      </c>
      <c r="F65" s="390" t="b">
        <f t="shared" si="3"/>
        <v>0</v>
      </c>
      <c r="G65" s="391">
        <f t="shared" si="6"/>
        <v>1</v>
      </c>
    </row>
    <row r="66" spans="1:7">
      <c r="A66" s="48">
        <v>55</v>
      </c>
      <c r="B66" s="7"/>
      <c r="C66" s="228"/>
      <c r="D66" s="19" t="str">
        <f t="shared" si="1"/>
        <v/>
      </c>
      <c r="E66" s="69" t="str">
        <f t="shared" si="5"/>
        <v/>
      </c>
      <c r="F66" s="390" t="b">
        <f t="shared" si="3"/>
        <v>0</v>
      </c>
      <c r="G66" s="391">
        <f t="shared" si="6"/>
        <v>1</v>
      </c>
    </row>
    <row r="67" spans="1:7">
      <c r="A67" s="48">
        <v>56</v>
      </c>
      <c r="B67" s="7"/>
      <c r="C67" s="228"/>
      <c r="D67" s="19" t="str">
        <f t="shared" si="1"/>
        <v/>
      </c>
      <c r="E67" s="69" t="str">
        <f t="shared" si="5"/>
        <v/>
      </c>
      <c r="F67" s="390" t="b">
        <f t="shared" si="3"/>
        <v>0</v>
      </c>
      <c r="G67" s="391">
        <f t="shared" si="6"/>
        <v>1</v>
      </c>
    </row>
    <row r="68" spans="1:7">
      <c r="A68" s="48">
        <v>57</v>
      </c>
      <c r="B68" s="7"/>
      <c r="C68" s="228"/>
      <c r="D68" s="19" t="str">
        <f t="shared" si="1"/>
        <v/>
      </c>
      <c r="E68" s="69" t="str">
        <f t="shared" si="5"/>
        <v/>
      </c>
      <c r="F68" s="390" t="b">
        <f t="shared" si="3"/>
        <v>0</v>
      </c>
      <c r="G68" s="391">
        <f t="shared" si="6"/>
        <v>1</v>
      </c>
    </row>
    <row r="69" spans="1:7">
      <c r="A69" s="48">
        <v>58</v>
      </c>
      <c r="B69" s="7"/>
      <c r="C69" s="228"/>
      <c r="D69" s="19" t="str">
        <f t="shared" si="1"/>
        <v/>
      </c>
      <c r="E69" s="69" t="str">
        <f t="shared" si="5"/>
        <v/>
      </c>
      <c r="F69" s="390" t="b">
        <f t="shared" si="3"/>
        <v>0</v>
      </c>
      <c r="G69" s="391">
        <f t="shared" si="6"/>
        <v>1</v>
      </c>
    </row>
    <row r="70" spans="1:7">
      <c r="A70" s="48">
        <v>59</v>
      </c>
      <c r="B70" s="7"/>
      <c r="C70" s="228"/>
      <c r="D70" s="19" t="str">
        <f t="shared" si="1"/>
        <v/>
      </c>
      <c r="E70" s="69" t="str">
        <f t="shared" si="5"/>
        <v/>
      </c>
      <c r="F70" s="390" t="b">
        <f t="shared" si="3"/>
        <v>0</v>
      </c>
      <c r="G70" s="391">
        <f t="shared" si="6"/>
        <v>1</v>
      </c>
    </row>
    <row r="71" spans="1:7">
      <c r="A71" s="48">
        <v>60</v>
      </c>
      <c r="B71" s="7"/>
      <c r="C71" s="228"/>
      <c r="D71" s="19" t="str">
        <f t="shared" si="1"/>
        <v/>
      </c>
      <c r="E71" s="69" t="str">
        <f t="shared" si="5"/>
        <v/>
      </c>
      <c r="F71" s="390" t="b">
        <f t="shared" si="3"/>
        <v>0</v>
      </c>
      <c r="G71" s="391">
        <f t="shared" si="6"/>
        <v>1</v>
      </c>
    </row>
    <row r="72" spans="1:7">
      <c r="A72" s="48">
        <v>61</v>
      </c>
      <c r="B72" s="7"/>
      <c r="C72" s="228"/>
      <c r="D72" s="19" t="str">
        <f t="shared" si="1"/>
        <v/>
      </c>
      <c r="E72" s="69" t="str">
        <f t="shared" si="5"/>
        <v/>
      </c>
      <c r="F72" s="390" t="b">
        <f t="shared" si="3"/>
        <v>0</v>
      </c>
      <c r="G72" s="391">
        <f t="shared" si="6"/>
        <v>1</v>
      </c>
    </row>
    <row r="73" spans="1:7">
      <c r="A73" s="48">
        <v>62</v>
      </c>
      <c r="B73" s="7"/>
      <c r="C73" s="228"/>
      <c r="D73" s="19" t="str">
        <f t="shared" si="1"/>
        <v/>
      </c>
      <c r="E73" s="69" t="str">
        <f t="shared" si="5"/>
        <v/>
      </c>
      <c r="F73" s="390" t="b">
        <f t="shared" si="3"/>
        <v>0</v>
      </c>
      <c r="G73" s="391">
        <f t="shared" si="6"/>
        <v>1</v>
      </c>
    </row>
    <row r="74" spans="1:7">
      <c r="A74" s="48">
        <v>63</v>
      </c>
      <c r="B74" s="7"/>
      <c r="C74" s="228"/>
      <c r="D74" s="19" t="str">
        <f t="shared" si="1"/>
        <v/>
      </c>
      <c r="E74" s="69" t="str">
        <f t="shared" si="5"/>
        <v/>
      </c>
      <c r="F74" s="390" t="b">
        <f t="shared" si="3"/>
        <v>0</v>
      </c>
      <c r="G74" s="391">
        <f t="shared" si="6"/>
        <v>1</v>
      </c>
    </row>
    <row r="75" spans="1:7">
      <c r="A75" s="48">
        <v>64</v>
      </c>
      <c r="B75" s="7"/>
      <c r="C75" s="228"/>
      <c r="D75" s="19" t="str">
        <f t="shared" si="1"/>
        <v/>
      </c>
      <c r="E75" s="69" t="str">
        <f t="shared" si="5"/>
        <v/>
      </c>
      <c r="F75" s="390" t="b">
        <f t="shared" si="3"/>
        <v>0</v>
      </c>
      <c r="G75" s="391">
        <f t="shared" si="6"/>
        <v>1</v>
      </c>
    </row>
    <row r="76" spans="1:7">
      <c r="A76" s="48">
        <v>65</v>
      </c>
      <c r="B76" s="7"/>
      <c r="C76" s="228"/>
      <c r="D76" s="19" t="str">
        <f t="shared" ref="D76:D139" si="7">IF(OR($B76="",,$C76&lt;an_initial,$C76&gt;an_final),"",E76*20)</f>
        <v/>
      </c>
      <c r="E76" s="69" t="str">
        <f t="shared" ref="E76:E110" si="8">IF(OR($B76="",,$C76="",$C76&gt;an_final),"",IF($C76&gt;=an_initial,1,""))</f>
        <v/>
      </c>
      <c r="F76" s="390" t="b">
        <f t="shared" ref="F76:F110" si="9">IF(nume_candidat="",FALSE,ISNUMBER(SEARCH(nume_candidat,$B76)))</f>
        <v>0</v>
      </c>
      <c r="G76" s="391">
        <f t="shared" ref="G76:G110" si="10">LEN(B76)-LEN(SUBSTITUTE(B76,",",""))+1</f>
        <v>1</v>
      </c>
    </row>
    <row r="77" spans="1:7">
      <c r="A77" s="48">
        <v>66</v>
      </c>
      <c r="B77" s="7"/>
      <c r="C77" s="228"/>
      <c r="D77" s="19" t="str">
        <f t="shared" si="7"/>
        <v/>
      </c>
      <c r="E77" s="69" t="str">
        <f t="shared" si="8"/>
        <v/>
      </c>
      <c r="F77" s="390" t="b">
        <f t="shared" si="9"/>
        <v>0</v>
      </c>
      <c r="G77" s="391">
        <f t="shared" si="10"/>
        <v>1</v>
      </c>
    </row>
    <row r="78" spans="1:7">
      <c r="A78" s="48">
        <v>67</v>
      </c>
      <c r="B78" s="7"/>
      <c r="C78" s="228"/>
      <c r="D78" s="19" t="str">
        <f t="shared" si="7"/>
        <v/>
      </c>
      <c r="E78" s="69" t="str">
        <f t="shared" si="8"/>
        <v/>
      </c>
      <c r="F78" s="390" t="b">
        <f t="shared" si="9"/>
        <v>0</v>
      </c>
      <c r="G78" s="391">
        <f t="shared" si="10"/>
        <v>1</v>
      </c>
    </row>
    <row r="79" spans="1:7">
      <c r="A79" s="48">
        <v>68</v>
      </c>
      <c r="B79" s="7"/>
      <c r="C79" s="228"/>
      <c r="D79" s="19" t="str">
        <f t="shared" si="7"/>
        <v/>
      </c>
      <c r="E79" s="69" t="str">
        <f t="shared" si="8"/>
        <v/>
      </c>
      <c r="F79" s="390" t="b">
        <f t="shared" si="9"/>
        <v>0</v>
      </c>
      <c r="G79" s="391">
        <f t="shared" si="10"/>
        <v>1</v>
      </c>
    </row>
    <row r="80" spans="1:7">
      <c r="A80" s="48">
        <v>69</v>
      </c>
      <c r="B80" s="7"/>
      <c r="C80" s="228"/>
      <c r="D80" s="19" t="str">
        <f t="shared" si="7"/>
        <v/>
      </c>
      <c r="E80" s="69" t="str">
        <f t="shared" si="8"/>
        <v/>
      </c>
      <c r="F80" s="390" t="b">
        <f t="shared" si="9"/>
        <v>0</v>
      </c>
      <c r="G80" s="391">
        <f t="shared" si="10"/>
        <v>1</v>
      </c>
    </row>
    <row r="81" spans="1:7">
      <c r="A81" s="48">
        <v>70</v>
      </c>
      <c r="B81" s="7"/>
      <c r="C81" s="228"/>
      <c r="D81" s="19" t="str">
        <f t="shared" si="7"/>
        <v/>
      </c>
      <c r="E81" s="69" t="str">
        <f t="shared" si="8"/>
        <v/>
      </c>
      <c r="F81" s="390" t="b">
        <f t="shared" si="9"/>
        <v>0</v>
      </c>
      <c r="G81" s="391">
        <f t="shared" si="10"/>
        <v>1</v>
      </c>
    </row>
    <row r="82" spans="1:7">
      <c r="A82" s="48">
        <v>71</v>
      </c>
      <c r="B82" s="7"/>
      <c r="C82" s="228"/>
      <c r="D82" s="19" t="str">
        <f t="shared" si="7"/>
        <v/>
      </c>
      <c r="E82" s="69" t="str">
        <f t="shared" si="8"/>
        <v/>
      </c>
      <c r="F82" s="390" t="b">
        <f t="shared" si="9"/>
        <v>0</v>
      </c>
      <c r="G82" s="391">
        <f t="shared" si="10"/>
        <v>1</v>
      </c>
    </row>
    <row r="83" spans="1:7">
      <c r="A83" s="48">
        <v>72</v>
      </c>
      <c r="B83" s="7"/>
      <c r="C83" s="228"/>
      <c r="D83" s="19" t="str">
        <f t="shared" si="7"/>
        <v/>
      </c>
      <c r="E83" s="69" t="str">
        <f t="shared" si="8"/>
        <v/>
      </c>
      <c r="F83" s="390" t="b">
        <f t="shared" si="9"/>
        <v>0</v>
      </c>
      <c r="G83" s="391">
        <f t="shared" si="10"/>
        <v>1</v>
      </c>
    </row>
    <row r="84" spans="1:7">
      <c r="A84" s="48">
        <v>73</v>
      </c>
      <c r="B84" s="7"/>
      <c r="C84" s="228"/>
      <c r="D84" s="19" t="str">
        <f t="shared" si="7"/>
        <v/>
      </c>
      <c r="E84" s="69" t="str">
        <f t="shared" si="8"/>
        <v/>
      </c>
      <c r="F84" s="390" t="b">
        <f t="shared" si="9"/>
        <v>0</v>
      </c>
      <c r="G84" s="391">
        <f t="shared" si="10"/>
        <v>1</v>
      </c>
    </row>
    <row r="85" spans="1:7">
      <c r="A85" s="48">
        <v>74</v>
      </c>
      <c r="B85" s="7"/>
      <c r="C85" s="228"/>
      <c r="D85" s="19" t="str">
        <f t="shared" si="7"/>
        <v/>
      </c>
      <c r="E85" s="69" t="str">
        <f t="shared" si="8"/>
        <v/>
      </c>
      <c r="F85" s="390" t="b">
        <f t="shared" si="9"/>
        <v>0</v>
      </c>
      <c r="G85" s="391">
        <f t="shared" si="10"/>
        <v>1</v>
      </c>
    </row>
    <row r="86" spans="1:7">
      <c r="A86" s="48">
        <v>75</v>
      </c>
      <c r="B86" s="7"/>
      <c r="C86" s="228"/>
      <c r="D86" s="19" t="str">
        <f t="shared" si="7"/>
        <v/>
      </c>
      <c r="E86" s="69" t="str">
        <f t="shared" si="8"/>
        <v/>
      </c>
      <c r="F86" s="390" t="b">
        <f t="shared" si="9"/>
        <v>0</v>
      </c>
      <c r="G86" s="391">
        <f t="shared" si="10"/>
        <v>1</v>
      </c>
    </row>
    <row r="87" spans="1:7">
      <c r="A87" s="48">
        <v>76</v>
      </c>
      <c r="B87" s="7"/>
      <c r="C87" s="228"/>
      <c r="D87" s="19" t="str">
        <f t="shared" si="7"/>
        <v/>
      </c>
      <c r="E87" s="69" t="str">
        <f t="shared" si="8"/>
        <v/>
      </c>
      <c r="F87" s="390" t="b">
        <f t="shared" si="9"/>
        <v>0</v>
      </c>
      <c r="G87" s="391">
        <f t="shared" si="10"/>
        <v>1</v>
      </c>
    </row>
    <row r="88" spans="1:7">
      <c r="A88" s="48">
        <v>77</v>
      </c>
      <c r="B88" s="7"/>
      <c r="C88" s="228"/>
      <c r="D88" s="19" t="str">
        <f t="shared" si="7"/>
        <v/>
      </c>
      <c r="E88" s="69" t="str">
        <f t="shared" si="8"/>
        <v/>
      </c>
      <c r="F88" s="390" t="b">
        <f t="shared" si="9"/>
        <v>0</v>
      </c>
      <c r="G88" s="391">
        <f t="shared" si="10"/>
        <v>1</v>
      </c>
    </row>
    <row r="89" spans="1:7">
      <c r="A89" s="48">
        <v>78</v>
      </c>
      <c r="B89" s="7"/>
      <c r="C89" s="228"/>
      <c r="D89" s="19" t="str">
        <f t="shared" si="7"/>
        <v/>
      </c>
      <c r="E89" s="69" t="str">
        <f t="shared" si="8"/>
        <v/>
      </c>
      <c r="F89" s="390" t="b">
        <f t="shared" si="9"/>
        <v>0</v>
      </c>
      <c r="G89" s="391">
        <f t="shared" si="10"/>
        <v>1</v>
      </c>
    </row>
    <row r="90" spans="1:7">
      <c r="A90" s="48">
        <v>79</v>
      </c>
      <c r="B90" s="7"/>
      <c r="C90" s="228"/>
      <c r="D90" s="19" t="str">
        <f t="shared" si="7"/>
        <v/>
      </c>
      <c r="E90" s="69" t="str">
        <f t="shared" si="8"/>
        <v/>
      </c>
      <c r="F90" s="390" t="b">
        <f t="shared" si="9"/>
        <v>0</v>
      </c>
      <c r="G90" s="391">
        <f t="shared" si="10"/>
        <v>1</v>
      </c>
    </row>
    <row r="91" spans="1:7">
      <c r="A91" s="48">
        <v>80</v>
      </c>
      <c r="B91" s="7"/>
      <c r="C91" s="228"/>
      <c r="D91" s="19" t="str">
        <f t="shared" si="7"/>
        <v/>
      </c>
      <c r="E91" s="69" t="str">
        <f t="shared" si="8"/>
        <v/>
      </c>
      <c r="F91" s="390" t="b">
        <f t="shared" si="9"/>
        <v>0</v>
      </c>
      <c r="G91" s="391">
        <f t="shared" si="10"/>
        <v>1</v>
      </c>
    </row>
    <row r="92" spans="1:7">
      <c r="A92" s="48">
        <v>81</v>
      </c>
      <c r="B92" s="7"/>
      <c r="C92" s="228"/>
      <c r="D92" s="19" t="str">
        <f t="shared" si="7"/>
        <v/>
      </c>
      <c r="E92" s="69" t="str">
        <f t="shared" si="8"/>
        <v/>
      </c>
      <c r="F92" s="390" t="b">
        <f t="shared" si="9"/>
        <v>0</v>
      </c>
      <c r="G92" s="391">
        <f t="shared" si="10"/>
        <v>1</v>
      </c>
    </row>
    <row r="93" spans="1:7">
      <c r="A93" s="48">
        <v>82</v>
      </c>
      <c r="B93" s="7"/>
      <c r="C93" s="228"/>
      <c r="D93" s="19" t="str">
        <f t="shared" si="7"/>
        <v/>
      </c>
      <c r="E93" s="69" t="str">
        <f t="shared" si="8"/>
        <v/>
      </c>
      <c r="F93" s="390" t="b">
        <f t="shared" si="9"/>
        <v>0</v>
      </c>
      <c r="G93" s="391">
        <f t="shared" si="10"/>
        <v>1</v>
      </c>
    </row>
    <row r="94" spans="1:7">
      <c r="A94" s="48">
        <v>83</v>
      </c>
      <c r="B94" s="7"/>
      <c r="C94" s="228"/>
      <c r="D94" s="19" t="str">
        <f t="shared" si="7"/>
        <v/>
      </c>
      <c r="E94" s="69" t="str">
        <f t="shared" si="8"/>
        <v/>
      </c>
      <c r="F94" s="390" t="b">
        <f t="shared" si="9"/>
        <v>0</v>
      </c>
      <c r="G94" s="391">
        <f t="shared" si="10"/>
        <v>1</v>
      </c>
    </row>
    <row r="95" spans="1:7">
      <c r="A95" s="48">
        <v>84</v>
      </c>
      <c r="B95" s="7"/>
      <c r="C95" s="228"/>
      <c r="D95" s="19" t="str">
        <f t="shared" si="7"/>
        <v/>
      </c>
      <c r="E95" s="69" t="str">
        <f t="shared" si="8"/>
        <v/>
      </c>
      <c r="F95" s="390" t="b">
        <f t="shared" si="9"/>
        <v>0</v>
      </c>
      <c r="G95" s="391">
        <f t="shared" si="10"/>
        <v>1</v>
      </c>
    </row>
    <row r="96" spans="1:7">
      <c r="A96" s="48">
        <v>85</v>
      </c>
      <c r="B96" s="7"/>
      <c r="C96" s="228"/>
      <c r="D96" s="19" t="str">
        <f t="shared" si="7"/>
        <v/>
      </c>
      <c r="E96" s="69" t="str">
        <f t="shared" si="8"/>
        <v/>
      </c>
      <c r="F96" s="390" t="b">
        <f t="shared" si="9"/>
        <v>0</v>
      </c>
      <c r="G96" s="391">
        <f t="shared" si="10"/>
        <v>1</v>
      </c>
    </row>
    <row r="97" spans="1:7">
      <c r="A97" s="48">
        <v>86</v>
      </c>
      <c r="B97" s="7"/>
      <c r="C97" s="228"/>
      <c r="D97" s="19" t="str">
        <f t="shared" si="7"/>
        <v/>
      </c>
      <c r="E97" s="69" t="str">
        <f t="shared" si="8"/>
        <v/>
      </c>
      <c r="F97" s="390" t="b">
        <f t="shared" si="9"/>
        <v>0</v>
      </c>
      <c r="G97" s="391">
        <f t="shared" si="10"/>
        <v>1</v>
      </c>
    </row>
    <row r="98" spans="1:7">
      <c r="A98" s="48">
        <v>87</v>
      </c>
      <c r="B98" s="7"/>
      <c r="C98" s="228"/>
      <c r="D98" s="19" t="str">
        <f t="shared" si="7"/>
        <v/>
      </c>
      <c r="E98" s="69" t="str">
        <f t="shared" si="8"/>
        <v/>
      </c>
      <c r="F98" s="390" t="b">
        <f t="shared" si="9"/>
        <v>0</v>
      </c>
      <c r="G98" s="391">
        <f t="shared" si="10"/>
        <v>1</v>
      </c>
    </row>
    <row r="99" spans="1:7">
      <c r="A99" s="48">
        <v>88</v>
      </c>
      <c r="B99" s="7"/>
      <c r="C99" s="228"/>
      <c r="D99" s="19" t="str">
        <f t="shared" si="7"/>
        <v/>
      </c>
      <c r="E99" s="69" t="str">
        <f t="shared" si="8"/>
        <v/>
      </c>
      <c r="F99" s="390" t="b">
        <f t="shared" si="9"/>
        <v>0</v>
      </c>
      <c r="G99" s="391">
        <f t="shared" si="10"/>
        <v>1</v>
      </c>
    </row>
    <row r="100" spans="1:7">
      <c r="A100" s="48">
        <v>89</v>
      </c>
      <c r="B100" s="7"/>
      <c r="C100" s="228"/>
      <c r="D100" s="19" t="str">
        <f t="shared" si="7"/>
        <v/>
      </c>
      <c r="E100" s="69" t="str">
        <f t="shared" si="8"/>
        <v/>
      </c>
      <c r="F100" s="390" t="b">
        <f t="shared" si="9"/>
        <v>0</v>
      </c>
      <c r="G100" s="391">
        <f t="shared" si="10"/>
        <v>1</v>
      </c>
    </row>
    <row r="101" spans="1:7">
      <c r="A101" s="48">
        <v>90</v>
      </c>
      <c r="B101" s="7"/>
      <c r="C101" s="228"/>
      <c r="D101" s="19" t="str">
        <f t="shared" si="7"/>
        <v/>
      </c>
      <c r="E101" s="69" t="str">
        <f t="shared" si="8"/>
        <v/>
      </c>
      <c r="F101" s="390" t="b">
        <f t="shared" si="9"/>
        <v>0</v>
      </c>
      <c r="G101" s="391">
        <f t="shared" si="10"/>
        <v>1</v>
      </c>
    </row>
    <row r="102" spans="1:7">
      <c r="A102" s="48">
        <v>91</v>
      </c>
      <c r="B102" s="7"/>
      <c r="C102" s="228"/>
      <c r="D102" s="19" t="str">
        <f t="shared" si="7"/>
        <v/>
      </c>
      <c r="E102" s="69" t="str">
        <f t="shared" si="8"/>
        <v/>
      </c>
      <c r="F102" s="390" t="b">
        <f t="shared" si="9"/>
        <v>0</v>
      </c>
      <c r="G102" s="391">
        <f t="shared" si="10"/>
        <v>1</v>
      </c>
    </row>
    <row r="103" spans="1:7">
      <c r="A103" s="48">
        <v>92</v>
      </c>
      <c r="B103" s="7"/>
      <c r="C103" s="228"/>
      <c r="D103" s="19" t="str">
        <f t="shared" si="7"/>
        <v/>
      </c>
      <c r="E103" s="69" t="str">
        <f t="shared" si="8"/>
        <v/>
      </c>
      <c r="F103" s="390" t="b">
        <f t="shared" si="9"/>
        <v>0</v>
      </c>
      <c r="G103" s="391">
        <f t="shared" si="10"/>
        <v>1</v>
      </c>
    </row>
    <row r="104" spans="1:7">
      <c r="A104" s="48">
        <v>93</v>
      </c>
      <c r="B104" s="7"/>
      <c r="C104" s="228"/>
      <c r="D104" s="19" t="str">
        <f t="shared" si="7"/>
        <v/>
      </c>
      <c r="E104" s="69" t="str">
        <f t="shared" si="8"/>
        <v/>
      </c>
      <c r="F104" s="390" t="b">
        <f t="shared" si="9"/>
        <v>0</v>
      </c>
      <c r="G104" s="391">
        <f t="shared" si="10"/>
        <v>1</v>
      </c>
    </row>
    <row r="105" spans="1:7">
      <c r="A105" s="48">
        <v>94</v>
      </c>
      <c r="B105" s="7"/>
      <c r="C105" s="228"/>
      <c r="D105" s="19" t="str">
        <f t="shared" si="7"/>
        <v/>
      </c>
      <c r="E105" s="69" t="str">
        <f t="shared" si="8"/>
        <v/>
      </c>
      <c r="F105" s="390" t="b">
        <f t="shared" si="9"/>
        <v>0</v>
      </c>
      <c r="G105" s="391">
        <f t="shared" si="10"/>
        <v>1</v>
      </c>
    </row>
    <row r="106" spans="1:7">
      <c r="A106" s="48">
        <v>95</v>
      </c>
      <c r="B106" s="7"/>
      <c r="C106" s="228"/>
      <c r="D106" s="19" t="str">
        <f t="shared" si="7"/>
        <v/>
      </c>
      <c r="E106" s="69" t="str">
        <f t="shared" si="8"/>
        <v/>
      </c>
      <c r="F106" s="390" t="b">
        <f t="shared" si="9"/>
        <v>0</v>
      </c>
      <c r="G106" s="391">
        <f t="shared" si="10"/>
        <v>1</v>
      </c>
    </row>
    <row r="107" spans="1:7">
      <c r="A107" s="48">
        <v>96</v>
      </c>
      <c r="B107" s="7"/>
      <c r="C107" s="228"/>
      <c r="D107" s="19" t="str">
        <f t="shared" si="7"/>
        <v/>
      </c>
      <c r="E107" s="69" t="str">
        <f t="shared" si="8"/>
        <v/>
      </c>
      <c r="F107" s="390" t="b">
        <f t="shared" si="9"/>
        <v>0</v>
      </c>
      <c r="G107" s="391">
        <f t="shared" si="10"/>
        <v>1</v>
      </c>
    </row>
    <row r="108" spans="1:7">
      <c r="A108" s="48">
        <v>97</v>
      </c>
      <c r="B108" s="7"/>
      <c r="C108" s="228"/>
      <c r="D108" s="19" t="str">
        <f t="shared" si="7"/>
        <v/>
      </c>
      <c r="E108" s="69" t="str">
        <f t="shared" si="8"/>
        <v/>
      </c>
      <c r="F108" s="390" t="b">
        <f t="shared" si="9"/>
        <v>0</v>
      </c>
      <c r="G108" s="391">
        <f t="shared" si="10"/>
        <v>1</v>
      </c>
    </row>
    <row r="109" spans="1:7">
      <c r="A109" s="48">
        <v>98</v>
      </c>
      <c r="B109" s="7"/>
      <c r="C109" s="228"/>
      <c r="D109" s="19" t="str">
        <f t="shared" si="7"/>
        <v/>
      </c>
      <c r="E109" s="69" t="str">
        <f t="shared" si="8"/>
        <v/>
      </c>
      <c r="F109" s="390" t="b">
        <f t="shared" si="9"/>
        <v>0</v>
      </c>
      <c r="G109" s="391">
        <f t="shared" si="10"/>
        <v>1</v>
      </c>
    </row>
    <row r="110" spans="1:7">
      <c r="A110" s="154">
        <v>99</v>
      </c>
      <c r="B110" s="7"/>
      <c r="C110" s="228"/>
      <c r="D110" s="19" t="str">
        <f t="shared" si="7"/>
        <v/>
      </c>
      <c r="E110" s="69" t="str">
        <f t="shared" si="8"/>
        <v/>
      </c>
      <c r="F110" s="390" t="b">
        <f t="shared" si="9"/>
        <v>0</v>
      </c>
      <c r="G110" s="391">
        <f t="shared" si="10"/>
        <v>1</v>
      </c>
    </row>
    <row r="111" spans="1:7">
      <c r="A111" s="154">
        <v>100</v>
      </c>
      <c r="B111" s="155"/>
      <c r="C111" s="157"/>
      <c r="D111" s="19" t="str">
        <f t="shared" si="7"/>
        <v/>
      </c>
    </row>
    <row r="112" spans="1:7">
      <c r="A112" s="154">
        <v>101</v>
      </c>
      <c r="B112" s="155"/>
      <c r="C112" s="157"/>
      <c r="D112" s="19" t="str">
        <f t="shared" si="7"/>
        <v/>
      </c>
    </row>
    <row r="113" spans="1:16">
      <c r="A113" s="154">
        <v>102</v>
      </c>
      <c r="B113" s="155"/>
      <c r="C113" s="157"/>
      <c r="D113" s="19" t="str">
        <f t="shared" si="7"/>
        <v/>
      </c>
    </row>
    <row r="114" spans="1:16">
      <c r="A114" s="154">
        <v>103</v>
      </c>
      <c r="B114" s="155"/>
      <c r="C114" s="157"/>
      <c r="D114" s="19" t="str">
        <f t="shared" si="7"/>
        <v/>
      </c>
    </row>
    <row r="115" spans="1:16" s="81" customFormat="1">
      <c r="A115" s="154">
        <v>104</v>
      </c>
      <c r="B115" s="155"/>
      <c r="C115" s="157"/>
      <c r="D115" s="19" t="str">
        <f t="shared" si="7"/>
        <v/>
      </c>
      <c r="F115" s="82"/>
      <c r="G115" s="75"/>
      <c r="H115" s="75"/>
      <c r="I115" s="75"/>
      <c r="J115" s="75"/>
      <c r="K115" s="75"/>
      <c r="L115" s="75"/>
      <c r="M115" s="75"/>
      <c r="N115" s="75"/>
      <c r="O115" s="75"/>
      <c r="P115" s="75"/>
    </row>
    <row r="116" spans="1:16" s="81" customFormat="1">
      <c r="A116" s="154">
        <v>105</v>
      </c>
      <c r="B116" s="155"/>
      <c r="C116" s="157"/>
      <c r="D116" s="19" t="str">
        <f t="shared" si="7"/>
        <v/>
      </c>
      <c r="F116" s="82"/>
      <c r="G116" s="75"/>
      <c r="H116" s="75"/>
      <c r="I116" s="75"/>
      <c r="J116" s="75"/>
      <c r="K116" s="75"/>
      <c r="L116" s="75"/>
      <c r="M116" s="75"/>
      <c r="N116" s="75"/>
      <c r="O116" s="75"/>
      <c r="P116" s="75"/>
    </row>
    <row r="117" spans="1:16" s="81" customFormat="1">
      <c r="A117" s="154">
        <v>106</v>
      </c>
      <c r="B117" s="155"/>
      <c r="C117" s="157"/>
      <c r="D117" s="19" t="str">
        <f t="shared" si="7"/>
        <v/>
      </c>
      <c r="F117" s="82"/>
      <c r="G117" s="75"/>
      <c r="H117" s="75"/>
      <c r="I117" s="75"/>
      <c r="J117" s="75"/>
      <c r="K117" s="75"/>
      <c r="L117" s="75"/>
      <c r="M117" s="75"/>
      <c r="N117" s="75"/>
      <c r="O117" s="75"/>
      <c r="P117" s="75"/>
    </row>
    <row r="118" spans="1:16" s="81" customFormat="1">
      <c r="A118" s="154">
        <v>107</v>
      </c>
      <c r="B118" s="155"/>
      <c r="C118" s="157"/>
      <c r="D118" s="19" t="str">
        <f t="shared" si="7"/>
        <v/>
      </c>
      <c r="F118" s="82"/>
      <c r="G118" s="75"/>
      <c r="H118" s="75"/>
      <c r="I118" s="75"/>
      <c r="J118" s="75"/>
      <c r="K118" s="75"/>
      <c r="L118" s="75"/>
      <c r="M118" s="75"/>
      <c r="N118" s="75"/>
      <c r="O118" s="75"/>
      <c r="P118" s="75"/>
    </row>
    <row r="119" spans="1:16" s="81" customFormat="1">
      <c r="A119" s="154">
        <v>108</v>
      </c>
      <c r="B119" s="155"/>
      <c r="C119" s="157"/>
      <c r="D119" s="19" t="str">
        <f t="shared" si="7"/>
        <v/>
      </c>
      <c r="F119" s="82"/>
      <c r="G119" s="75"/>
      <c r="H119" s="75"/>
      <c r="I119" s="75"/>
      <c r="J119" s="75"/>
      <c r="K119" s="75"/>
      <c r="L119" s="75"/>
      <c r="M119" s="75"/>
      <c r="N119" s="75"/>
      <c r="O119" s="75"/>
      <c r="P119" s="75"/>
    </row>
    <row r="120" spans="1:16" s="81" customFormat="1">
      <c r="A120" s="154">
        <v>109</v>
      </c>
      <c r="B120" s="155"/>
      <c r="C120" s="157"/>
      <c r="D120" s="19" t="str">
        <f t="shared" si="7"/>
        <v/>
      </c>
      <c r="F120" s="82"/>
      <c r="G120" s="75"/>
      <c r="H120" s="75"/>
      <c r="I120" s="75"/>
      <c r="J120" s="75"/>
      <c r="K120" s="75"/>
      <c r="L120" s="75"/>
      <c r="M120" s="75"/>
      <c r="N120" s="75"/>
      <c r="O120" s="75"/>
      <c r="P120" s="75"/>
    </row>
    <row r="121" spans="1:16" s="81" customFormat="1">
      <c r="A121" s="154">
        <v>110</v>
      </c>
      <c r="B121" s="155"/>
      <c r="C121" s="157"/>
      <c r="D121" s="19" t="str">
        <f t="shared" si="7"/>
        <v/>
      </c>
      <c r="F121" s="82"/>
      <c r="G121" s="75"/>
      <c r="H121" s="75"/>
      <c r="I121" s="75"/>
      <c r="J121" s="75"/>
      <c r="K121" s="75"/>
      <c r="L121" s="75"/>
      <c r="M121" s="75"/>
      <c r="N121" s="75"/>
      <c r="O121" s="75"/>
      <c r="P121" s="75"/>
    </row>
    <row r="122" spans="1:16" s="81" customFormat="1">
      <c r="A122" s="154">
        <v>111</v>
      </c>
      <c r="B122" s="155"/>
      <c r="C122" s="157"/>
      <c r="D122" s="19" t="str">
        <f t="shared" si="7"/>
        <v/>
      </c>
      <c r="F122" s="82"/>
      <c r="G122" s="75"/>
      <c r="H122" s="75"/>
      <c r="I122" s="75"/>
      <c r="J122" s="75"/>
      <c r="K122" s="75"/>
      <c r="L122" s="75"/>
      <c r="M122" s="75"/>
      <c r="N122" s="75"/>
      <c r="O122" s="75"/>
      <c r="P122" s="75"/>
    </row>
    <row r="123" spans="1:16" s="81" customFormat="1">
      <c r="A123" s="154">
        <v>112</v>
      </c>
      <c r="B123" s="155"/>
      <c r="C123" s="157"/>
      <c r="D123" s="19" t="str">
        <f t="shared" si="7"/>
        <v/>
      </c>
      <c r="F123" s="82"/>
      <c r="G123" s="75"/>
      <c r="H123" s="75"/>
      <c r="I123" s="75"/>
      <c r="J123" s="75"/>
      <c r="K123" s="75"/>
      <c r="L123" s="75"/>
      <c r="M123" s="75"/>
      <c r="N123" s="75"/>
      <c r="O123" s="75"/>
      <c r="P123" s="75"/>
    </row>
    <row r="124" spans="1:16" s="81" customFormat="1">
      <c r="A124" s="154">
        <v>113</v>
      </c>
      <c r="B124" s="155"/>
      <c r="C124" s="157"/>
      <c r="D124" s="19" t="str">
        <f t="shared" si="7"/>
        <v/>
      </c>
      <c r="F124" s="82"/>
      <c r="G124" s="75"/>
      <c r="H124" s="75"/>
      <c r="I124" s="75"/>
      <c r="J124" s="75"/>
      <c r="K124" s="75"/>
      <c r="L124" s="75"/>
      <c r="M124" s="75"/>
      <c r="N124" s="75"/>
      <c r="O124" s="75"/>
      <c r="P124" s="75"/>
    </row>
    <row r="125" spans="1:16" s="81" customFormat="1">
      <c r="A125" s="154">
        <v>114</v>
      </c>
      <c r="B125" s="155"/>
      <c r="C125" s="157"/>
      <c r="D125" s="19" t="str">
        <f t="shared" si="7"/>
        <v/>
      </c>
      <c r="F125" s="82"/>
      <c r="G125" s="75"/>
      <c r="H125" s="75"/>
      <c r="I125" s="75"/>
      <c r="J125" s="75"/>
      <c r="K125" s="75"/>
      <c r="L125" s="75"/>
      <c r="M125" s="75"/>
      <c r="N125" s="75"/>
      <c r="O125" s="75"/>
      <c r="P125" s="75"/>
    </row>
    <row r="126" spans="1:16" s="81" customFormat="1">
      <c r="A126" s="154">
        <v>115</v>
      </c>
      <c r="B126" s="155"/>
      <c r="C126" s="157"/>
      <c r="D126" s="19" t="str">
        <f t="shared" si="7"/>
        <v/>
      </c>
      <c r="F126" s="82"/>
      <c r="G126" s="75"/>
      <c r="H126" s="75"/>
      <c r="I126" s="75"/>
      <c r="J126" s="75"/>
      <c r="K126" s="75"/>
      <c r="L126" s="75"/>
      <c r="M126" s="75"/>
      <c r="N126" s="75"/>
      <c r="O126" s="75"/>
      <c r="P126" s="75"/>
    </row>
    <row r="127" spans="1:16" s="81" customFormat="1">
      <c r="A127" s="154">
        <v>116</v>
      </c>
      <c r="B127" s="155"/>
      <c r="C127" s="157"/>
      <c r="D127" s="19" t="str">
        <f t="shared" si="7"/>
        <v/>
      </c>
      <c r="F127" s="82"/>
      <c r="G127" s="75"/>
      <c r="H127" s="75"/>
      <c r="I127" s="75"/>
      <c r="J127" s="75"/>
      <c r="K127" s="75"/>
      <c r="L127" s="75"/>
      <c r="M127" s="75"/>
      <c r="N127" s="75"/>
      <c r="O127" s="75"/>
      <c r="P127" s="75"/>
    </row>
    <row r="128" spans="1:16" s="81" customFormat="1">
      <c r="A128" s="154">
        <v>117</v>
      </c>
      <c r="B128" s="155"/>
      <c r="C128" s="157"/>
      <c r="D128" s="19" t="str">
        <f t="shared" si="7"/>
        <v/>
      </c>
      <c r="F128" s="82"/>
      <c r="G128" s="75"/>
      <c r="H128" s="75"/>
      <c r="I128" s="75"/>
      <c r="J128" s="75"/>
      <c r="K128" s="75"/>
      <c r="L128" s="75"/>
      <c r="M128" s="75"/>
      <c r="N128" s="75"/>
      <c r="O128" s="75"/>
      <c r="P128" s="75"/>
    </row>
    <row r="129" spans="1:16" s="81" customFormat="1">
      <c r="A129" s="154">
        <v>118</v>
      </c>
      <c r="B129" s="155"/>
      <c r="C129" s="157"/>
      <c r="D129" s="19" t="str">
        <f t="shared" si="7"/>
        <v/>
      </c>
      <c r="F129" s="82"/>
      <c r="G129" s="75"/>
      <c r="H129" s="75"/>
      <c r="I129" s="75"/>
      <c r="J129" s="75"/>
      <c r="K129" s="75"/>
      <c r="L129" s="75"/>
      <c r="M129" s="75"/>
      <c r="N129" s="75"/>
      <c r="O129" s="75"/>
      <c r="P129" s="75"/>
    </row>
    <row r="130" spans="1:16" s="81" customFormat="1">
      <c r="A130" s="154">
        <v>119</v>
      </c>
      <c r="B130" s="155"/>
      <c r="C130" s="157"/>
      <c r="D130" s="19" t="str">
        <f t="shared" si="7"/>
        <v/>
      </c>
      <c r="F130" s="82"/>
      <c r="G130" s="75"/>
      <c r="H130" s="75"/>
      <c r="I130" s="75"/>
      <c r="J130" s="75"/>
      <c r="K130" s="75"/>
      <c r="L130" s="75"/>
      <c r="M130" s="75"/>
      <c r="N130" s="75"/>
      <c r="O130" s="75"/>
      <c r="P130" s="75"/>
    </row>
    <row r="131" spans="1:16" s="81" customFormat="1">
      <c r="A131" s="154">
        <v>120</v>
      </c>
      <c r="B131" s="155"/>
      <c r="C131" s="157"/>
      <c r="D131" s="19" t="str">
        <f t="shared" si="7"/>
        <v/>
      </c>
      <c r="F131" s="82"/>
      <c r="G131" s="75"/>
      <c r="H131" s="75"/>
      <c r="I131" s="75"/>
      <c r="J131" s="75"/>
      <c r="K131" s="75"/>
      <c r="L131" s="75"/>
      <c r="M131" s="75"/>
      <c r="N131" s="75"/>
      <c r="O131" s="75"/>
      <c r="P131" s="75"/>
    </row>
    <row r="132" spans="1:16" s="81" customFormat="1">
      <c r="A132" s="154">
        <v>121</v>
      </c>
      <c r="B132" s="155"/>
      <c r="C132" s="157"/>
      <c r="D132" s="19" t="str">
        <f t="shared" si="7"/>
        <v/>
      </c>
      <c r="F132" s="82"/>
      <c r="G132" s="75"/>
      <c r="H132" s="75"/>
      <c r="I132" s="75"/>
      <c r="J132" s="75"/>
      <c r="K132" s="75"/>
      <c r="L132" s="75"/>
      <c r="M132" s="75"/>
      <c r="N132" s="75"/>
      <c r="O132" s="75"/>
      <c r="P132" s="75"/>
    </row>
    <row r="133" spans="1:16" s="81" customFormat="1">
      <c r="A133" s="154">
        <v>122</v>
      </c>
      <c r="B133" s="155"/>
      <c r="C133" s="157"/>
      <c r="D133" s="19" t="str">
        <f t="shared" si="7"/>
        <v/>
      </c>
      <c r="F133" s="82"/>
      <c r="G133" s="75"/>
      <c r="H133" s="75"/>
      <c r="I133" s="75"/>
      <c r="J133" s="75"/>
      <c r="K133" s="75"/>
      <c r="L133" s="75"/>
      <c r="M133" s="75"/>
      <c r="N133" s="75"/>
      <c r="O133" s="75"/>
      <c r="P133" s="75"/>
    </row>
    <row r="134" spans="1:16" s="81" customFormat="1">
      <c r="A134" s="154">
        <v>123</v>
      </c>
      <c r="B134" s="155"/>
      <c r="C134" s="157"/>
      <c r="D134" s="19" t="str">
        <f t="shared" si="7"/>
        <v/>
      </c>
      <c r="F134" s="82"/>
      <c r="G134" s="75"/>
      <c r="H134" s="75"/>
      <c r="I134" s="75"/>
      <c r="J134" s="75"/>
      <c r="K134" s="75"/>
      <c r="L134" s="75"/>
      <c r="M134" s="75"/>
      <c r="N134" s="75"/>
      <c r="O134" s="75"/>
      <c r="P134" s="75"/>
    </row>
    <row r="135" spans="1:16" s="81" customFormat="1">
      <c r="A135" s="154">
        <v>124</v>
      </c>
      <c r="B135" s="155"/>
      <c r="C135" s="157"/>
      <c r="D135" s="19" t="str">
        <f t="shared" si="7"/>
        <v/>
      </c>
      <c r="F135" s="82"/>
      <c r="G135" s="75"/>
      <c r="H135" s="75"/>
      <c r="I135" s="75"/>
      <c r="J135" s="75"/>
      <c r="K135" s="75"/>
      <c r="L135" s="75"/>
      <c r="M135" s="75"/>
      <c r="N135" s="75"/>
      <c r="O135" s="75"/>
      <c r="P135" s="75"/>
    </row>
    <row r="136" spans="1:16" s="81" customFormat="1">
      <c r="A136" s="154">
        <v>125</v>
      </c>
      <c r="B136" s="155"/>
      <c r="C136" s="157"/>
      <c r="D136" s="19" t="str">
        <f t="shared" si="7"/>
        <v/>
      </c>
      <c r="F136" s="82"/>
      <c r="G136" s="75"/>
      <c r="H136" s="75"/>
      <c r="I136" s="75"/>
      <c r="J136" s="75"/>
      <c r="K136" s="75"/>
      <c r="L136" s="75"/>
      <c r="M136" s="75"/>
      <c r="N136" s="75"/>
      <c r="O136" s="75"/>
      <c r="P136" s="75"/>
    </row>
    <row r="137" spans="1:16" s="81" customFormat="1">
      <c r="A137" s="154">
        <v>126</v>
      </c>
      <c r="B137" s="155"/>
      <c r="C137" s="157"/>
      <c r="D137" s="19" t="str">
        <f t="shared" si="7"/>
        <v/>
      </c>
      <c r="F137" s="82"/>
      <c r="G137" s="75"/>
      <c r="H137" s="75"/>
      <c r="I137" s="75"/>
      <c r="J137" s="75"/>
      <c r="K137" s="75"/>
      <c r="L137" s="75"/>
      <c r="M137" s="75"/>
      <c r="N137" s="75"/>
      <c r="O137" s="75"/>
      <c r="P137" s="75"/>
    </row>
    <row r="138" spans="1:16" s="81" customFormat="1">
      <c r="A138" s="154">
        <v>127</v>
      </c>
      <c r="B138" s="155"/>
      <c r="C138" s="157"/>
      <c r="D138" s="19" t="str">
        <f t="shared" si="7"/>
        <v/>
      </c>
      <c r="F138" s="82"/>
      <c r="G138" s="75"/>
      <c r="H138" s="75"/>
      <c r="I138" s="75"/>
      <c r="J138" s="75"/>
      <c r="K138" s="75"/>
      <c r="L138" s="75"/>
      <c r="M138" s="75"/>
      <c r="N138" s="75"/>
      <c r="O138" s="75"/>
      <c r="P138" s="75"/>
    </row>
    <row r="139" spans="1:16" s="81" customFormat="1">
      <c r="A139" s="154">
        <v>128</v>
      </c>
      <c r="B139" s="155"/>
      <c r="C139" s="157"/>
      <c r="D139" s="19" t="str">
        <f t="shared" si="7"/>
        <v/>
      </c>
      <c r="F139" s="82"/>
      <c r="G139" s="75"/>
      <c r="H139" s="75"/>
      <c r="I139" s="75"/>
      <c r="J139" s="75"/>
      <c r="K139" s="75"/>
      <c r="L139" s="75"/>
      <c r="M139" s="75"/>
      <c r="N139" s="75"/>
      <c r="O139" s="75"/>
      <c r="P139" s="75"/>
    </row>
    <row r="140" spans="1:16" s="81" customFormat="1">
      <c r="A140" s="154">
        <v>129</v>
      </c>
      <c r="B140" s="155"/>
      <c r="C140" s="157"/>
      <c r="D140" s="19" t="str">
        <f t="shared" ref="D140:D203" si="11">IF(OR($B140="",,$C140&lt;an_initial,$C140&gt;an_final),"",E140*20)</f>
        <v/>
      </c>
      <c r="F140" s="82"/>
      <c r="G140" s="75"/>
      <c r="H140" s="75"/>
      <c r="I140" s="75"/>
      <c r="J140" s="75"/>
      <c r="K140" s="75"/>
      <c r="L140" s="75"/>
      <c r="M140" s="75"/>
      <c r="N140" s="75"/>
      <c r="O140" s="75"/>
      <c r="P140" s="75"/>
    </row>
    <row r="141" spans="1:16" s="81" customFormat="1">
      <c r="A141" s="154">
        <v>130</v>
      </c>
      <c r="B141" s="155"/>
      <c r="C141" s="157"/>
      <c r="D141" s="19" t="str">
        <f t="shared" si="11"/>
        <v/>
      </c>
      <c r="F141" s="82"/>
      <c r="G141" s="75"/>
      <c r="H141" s="75"/>
      <c r="I141" s="75"/>
      <c r="J141" s="75"/>
      <c r="K141" s="75"/>
      <c r="L141" s="75"/>
      <c r="M141" s="75"/>
      <c r="N141" s="75"/>
      <c r="O141" s="75"/>
      <c r="P141" s="75"/>
    </row>
    <row r="142" spans="1:16" s="81" customFormat="1">
      <c r="A142" s="154">
        <v>131</v>
      </c>
      <c r="B142" s="155"/>
      <c r="C142" s="157"/>
      <c r="D142" s="19" t="str">
        <f t="shared" si="11"/>
        <v/>
      </c>
      <c r="F142" s="82"/>
      <c r="G142" s="75"/>
      <c r="H142" s="75"/>
      <c r="I142" s="75"/>
      <c r="J142" s="75"/>
      <c r="K142" s="75"/>
      <c r="L142" s="75"/>
      <c r="M142" s="75"/>
      <c r="N142" s="75"/>
      <c r="O142" s="75"/>
      <c r="P142" s="75"/>
    </row>
    <row r="143" spans="1:16" s="81" customFormat="1">
      <c r="A143" s="154">
        <v>132</v>
      </c>
      <c r="B143" s="155"/>
      <c r="C143" s="157"/>
      <c r="D143" s="19" t="str">
        <f t="shared" si="11"/>
        <v/>
      </c>
      <c r="F143" s="82"/>
      <c r="G143" s="75"/>
      <c r="H143" s="75"/>
      <c r="I143" s="75"/>
      <c r="J143" s="75"/>
      <c r="K143" s="75"/>
      <c r="L143" s="75"/>
      <c r="M143" s="75"/>
      <c r="N143" s="75"/>
      <c r="O143" s="75"/>
      <c r="P143" s="75"/>
    </row>
    <row r="144" spans="1:16" s="81" customFormat="1">
      <c r="A144" s="154">
        <v>133</v>
      </c>
      <c r="B144" s="155"/>
      <c r="C144" s="157"/>
      <c r="D144" s="19" t="str">
        <f t="shared" si="11"/>
        <v/>
      </c>
      <c r="F144" s="82"/>
      <c r="G144" s="75"/>
      <c r="H144" s="75"/>
      <c r="I144" s="75"/>
      <c r="J144" s="75"/>
      <c r="K144" s="75"/>
      <c r="L144" s="75"/>
      <c r="M144" s="75"/>
      <c r="N144" s="75"/>
      <c r="O144" s="75"/>
      <c r="P144" s="75"/>
    </row>
    <row r="145" spans="1:16" s="81" customFormat="1">
      <c r="A145" s="154">
        <v>134</v>
      </c>
      <c r="B145" s="155"/>
      <c r="C145" s="157"/>
      <c r="D145" s="19" t="str">
        <f t="shared" si="11"/>
        <v/>
      </c>
      <c r="F145" s="82"/>
      <c r="G145" s="75"/>
      <c r="H145" s="75"/>
      <c r="I145" s="75"/>
      <c r="J145" s="75"/>
      <c r="K145" s="75"/>
      <c r="L145" s="75"/>
      <c r="M145" s="75"/>
      <c r="N145" s="75"/>
      <c r="O145" s="75"/>
      <c r="P145" s="75"/>
    </row>
    <row r="146" spans="1:16" s="81" customFormat="1">
      <c r="A146" s="154">
        <v>135</v>
      </c>
      <c r="B146" s="155"/>
      <c r="C146" s="157"/>
      <c r="D146" s="19" t="str">
        <f t="shared" si="11"/>
        <v/>
      </c>
      <c r="F146" s="82"/>
      <c r="G146" s="75"/>
      <c r="H146" s="75"/>
      <c r="I146" s="75"/>
      <c r="J146" s="75"/>
      <c r="K146" s="75"/>
      <c r="L146" s="75"/>
      <c r="M146" s="75"/>
      <c r="N146" s="75"/>
      <c r="O146" s="75"/>
      <c r="P146" s="75"/>
    </row>
    <row r="147" spans="1:16" s="81" customFormat="1">
      <c r="A147" s="154">
        <v>136</v>
      </c>
      <c r="B147" s="155"/>
      <c r="C147" s="157"/>
      <c r="D147" s="19" t="str">
        <f t="shared" si="11"/>
        <v/>
      </c>
      <c r="F147" s="82"/>
      <c r="G147" s="75"/>
      <c r="H147" s="75"/>
      <c r="I147" s="75"/>
      <c r="J147" s="75"/>
      <c r="K147" s="75"/>
      <c r="L147" s="75"/>
      <c r="M147" s="75"/>
      <c r="N147" s="75"/>
      <c r="O147" s="75"/>
      <c r="P147" s="75"/>
    </row>
    <row r="148" spans="1:16" s="81" customFormat="1">
      <c r="A148" s="154">
        <v>137</v>
      </c>
      <c r="B148" s="155"/>
      <c r="C148" s="157"/>
      <c r="D148" s="19" t="str">
        <f t="shared" si="11"/>
        <v/>
      </c>
      <c r="F148" s="82"/>
      <c r="G148" s="75"/>
      <c r="H148" s="75"/>
      <c r="I148" s="75"/>
      <c r="J148" s="75"/>
      <c r="K148" s="75"/>
      <c r="L148" s="75"/>
      <c r="M148" s="75"/>
      <c r="N148" s="75"/>
      <c r="O148" s="75"/>
      <c r="P148" s="75"/>
    </row>
    <row r="149" spans="1:16" s="81" customFormat="1">
      <c r="A149" s="154">
        <v>138</v>
      </c>
      <c r="B149" s="155"/>
      <c r="C149" s="157"/>
      <c r="D149" s="19" t="str">
        <f t="shared" si="11"/>
        <v/>
      </c>
      <c r="F149" s="82"/>
      <c r="G149" s="75"/>
      <c r="H149" s="75"/>
      <c r="I149" s="75"/>
      <c r="J149" s="75"/>
      <c r="K149" s="75"/>
      <c r="L149" s="75"/>
      <c r="M149" s="75"/>
      <c r="N149" s="75"/>
      <c r="O149" s="75"/>
      <c r="P149" s="75"/>
    </row>
    <row r="150" spans="1:16" s="81" customFormat="1">
      <c r="A150" s="154">
        <v>139</v>
      </c>
      <c r="B150" s="155"/>
      <c r="C150" s="157"/>
      <c r="D150" s="19" t="str">
        <f t="shared" si="11"/>
        <v/>
      </c>
      <c r="F150" s="82"/>
      <c r="G150" s="75"/>
      <c r="H150" s="75"/>
      <c r="I150" s="75"/>
      <c r="J150" s="75"/>
      <c r="K150" s="75"/>
      <c r="L150" s="75"/>
      <c r="M150" s="75"/>
      <c r="N150" s="75"/>
      <c r="O150" s="75"/>
      <c r="P150" s="75"/>
    </row>
    <row r="151" spans="1:16" s="81" customFormat="1">
      <c r="A151" s="154">
        <v>140</v>
      </c>
      <c r="B151" s="155"/>
      <c r="C151" s="157"/>
      <c r="D151" s="19" t="str">
        <f t="shared" si="11"/>
        <v/>
      </c>
      <c r="F151" s="82"/>
      <c r="G151" s="75"/>
      <c r="H151" s="75"/>
      <c r="I151" s="75"/>
      <c r="J151" s="75"/>
      <c r="K151" s="75"/>
      <c r="L151" s="75"/>
      <c r="M151" s="75"/>
      <c r="N151" s="75"/>
      <c r="O151" s="75"/>
      <c r="P151" s="75"/>
    </row>
    <row r="152" spans="1:16" s="81" customFormat="1">
      <c r="A152" s="154">
        <v>141</v>
      </c>
      <c r="B152" s="155"/>
      <c r="C152" s="157"/>
      <c r="D152" s="19" t="str">
        <f t="shared" si="11"/>
        <v/>
      </c>
      <c r="F152" s="82"/>
      <c r="G152" s="75"/>
      <c r="H152" s="75"/>
      <c r="I152" s="75"/>
      <c r="J152" s="75"/>
      <c r="K152" s="75"/>
      <c r="L152" s="75"/>
      <c r="M152" s="75"/>
      <c r="N152" s="75"/>
      <c r="O152" s="75"/>
      <c r="P152" s="75"/>
    </row>
    <row r="153" spans="1:16" s="81" customFormat="1">
      <c r="A153" s="154">
        <v>142</v>
      </c>
      <c r="B153" s="155"/>
      <c r="C153" s="157"/>
      <c r="D153" s="19" t="str">
        <f t="shared" si="11"/>
        <v/>
      </c>
      <c r="F153" s="82"/>
      <c r="G153" s="75"/>
      <c r="H153" s="75"/>
      <c r="I153" s="75"/>
      <c r="J153" s="75"/>
      <c r="K153" s="75"/>
      <c r="L153" s="75"/>
      <c r="M153" s="75"/>
      <c r="N153" s="75"/>
      <c r="O153" s="75"/>
      <c r="P153" s="75"/>
    </row>
    <row r="154" spans="1:16" s="81" customFormat="1">
      <c r="A154" s="154">
        <v>143</v>
      </c>
      <c r="B154" s="155"/>
      <c r="C154" s="157"/>
      <c r="D154" s="19" t="str">
        <f t="shared" si="11"/>
        <v/>
      </c>
      <c r="F154" s="82"/>
      <c r="G154" s="75"/>
      <c r="H154" s="75"/>
      <c r="I154" s="75"/>
      <c r="J154" s="75"/>
      <c r="K154" s="75"/>
      <c r="L154" s="75"/>
      <c r="M154" s="75"/>
      <c r="N154" s="75"/>
      <c r="O154" s="75"/>
      <c r="P154" s="75"/>
    </row>
    <row r="155" spans="1:16" s="81" customFormat="1">
      <c r="A155" s="154">
        <v>144</v>
      </c>
      <c r="B155" s="155"/>
      <c r="C155" s="157"/>
      <c r="D155" s="19" t="str">
        <f t="shared" si="11"/>
        <v/>
      </c>
      <c r="F155" s="82"/>
      <c r="G155" s="75"/>
      <c r="H155" s="75"/>
      <c r="I155" s="75"/>
      <c r="J155" s="75"/>
      <c r="K155" s="75"/>
      <c r="L155" s="75"/>
      <c r="M155" s="75"/>
      <c r="N155" s="75"/>
      <c r="O155" s="75"/>
      <c r="P155" s="75"/>
    </row>
    <row r="156" spans="1:16" s="81" customFormat="1">
      <c r="A156" s="154">
        <v>145</v>
      </c>
      <c r="B156" s="155"/>
      <c r="C156" s="157"/>
      <c r="D156" s="19" t="str">
        <f t="shared" si="11"/>
        <v/>
      </c>
      <c r="F156" s="82"/>
      <c r="G156" s="75"/>
      <c r="H156" s="75"/>
      <c r="I156" s="75"/>
      <c r="J156" s="75"/>
      <c r="K156" s="75"/>
      <c r="L156" s="75"/>
      <c r="M156" s="75"/>
      <c r="N156" s="75"/>
      <c r="O156" s="75"/>
      <c r="P156" s="75"/>
    </row>
    <row r="157" spans="1:16" s="81" customFormat="1">
      <c r="A157" s="154">
        <v>146</v>
      </c>
      <c r="B157" s="155"/>
      <c r="C157" s="157"/>
      <c r="D157" s="19" t="str">
        <f t="shared" si="11"/>
        <v/>
      </c>
      <c r="F157" s="82"/>
      <c r="G157" s="75"/>
      <c r="H157" s="75"/>
      <c r="I157" s="75"/>
      <c r="J157" s="75"/>
      <c r="K157" s="75"/>
      <c r="L157" s="75"/>
      <c r="M157" s="75"/>
      <c r="N157" s="75"/>
      <c r="O157" s="75"/>
      <c r="P157" s="75"/>
    </row>
    <row r="158" spans="1:16" s="81" customFormat="1">
      <c r="A158" s="154">
        <v>147</v>
      </c>
      <c r="B158" s="155"/>
      <c r="C158" s="157"/>
      <c r="D158" s="19" t="str">
        <f t="shared" si="11"/>
        <v/>
      </c>
      <c r="F158" s="82"/>
      <c r="G158" s="75"/>
      <c r="H158" s="75"/>
      <c r="I158" s="75"/>
      <c r="J158" s="75"/>
      <c r="K158" s="75"/>
      <c r="L158" s="75"/>
      <c r="M158" s="75"/>
      <c r="N158" s="75"/>
      <c r="O158" s="75"/>
      <c r="P158" s="75"/>
    </row>
    <row r="159" spans="1:16" s="81" customFormat="1">
      <c r="A159" s="154">
        <v>148</v>
      </c>
      <c r="B159" s="155"/>
      <c r="C159" s="157"/>
      <c r="D159" s="19" t="str">
        <f t="shared" si="11"/>
        <v/>
      </c>
      <c r="F159" s="82"/>
      <c r="G159" s="75"/>
      <c r="H159" s="75"/>
      <c r="I159" s="75"/>
      <c r="J159" s="75"/>
      <c r="K159" s="75"/>
      <c r="L159" s="75"/>
      <c r="M159" s="75"/>
      <c r="N159" s="75"/>
      <c r="O159" s="75"/>
      <c r="P159" s="75"/>
    </row>
    <row r="160" spans="1:16" s="81" customFormat="1">
      <c r="A160" s="154">
        <v>149</v>
      </c>
      <c r="B160" s="155"/>
      <c r="C160" s="157"/>
      <c r="D160" s="19" t="str">
        <f t="shared" si="11"/>
        <v/>
      </c>
      <c r="F160" s="82"/>
      <c r="G160" s="75"/>
      <c r="H160" s="75"/>
      <c r="I160" s="75"/>
      <c r="J160" s="75"/>
      <c r="K160" s="75"/>
      <c r="L160" s="75"/>
      <c r="M160" s="75"/>
      <c r="N160" s="75"/>
      <c r="O160" s="75"/>
      <c r="P160" s="75"/>
    </row>
    <row r="161" spans="1:16" s="81" customFormat="1">
      <c r="A161" s="154">
        <v>150</v>
      </c>
      <c r="B161" s="155"/>
      <c r="C161" s="157"/>
      <c r="D161" s="19" t="str">
        <f t="shared" si="11"/>
        <v/>
      </c>
      <c r="F161" s="82"/>
      <c r="G161" s="75"/>
      <c r="H161" s="75"/>
      <c r="I161" s="75"/>
      <c r="J161" s="75"/>
      <c r="K161" s="75"/>
      <c r="L161" s="75"/>
      <c r="M161" s="75"/>
      <c r="N161" s="75"/>
      <c r="O161" s="75"/>
      <c r="P161" s="75"/>
    </row>
    <row r="162" spans="1:16" s="81" customFormat="1">
      <c r="A162" s="154">
        <v>151</v>
      </c>
      <c r="B162" s="155"/>
      <c r="C162" s="157"/>
      <c r="D162" s="19" t="str">
        <f t="shared" si="11"/>
        <v/>
      </c>
      <c r="F162" s="82"/>
      <c r="G162" s="75"/>
      <c r="H162" s="75"/>
      <c r="I162" s="75"/>
      <c r="J162" s="75"/>
      <c r="K162" s="75"/>
      <c r="L162" s="75"/>
      <c r="M162" s="75"/>
      <c r="N162" s="75"/>
      <c r="O162" s="75"/>
      <c r="P162" s="75"/>
    </row>
    <row r="163" spans="1:16" s="81" customFormat="1">
      <c r="A163" s="154">
        <v>152</v>
      </c>
      <c r="B163" s="155"/>
      <c r="C163" s="157"/>
      <c r="D163" s="19" t="str">
        <f t="shared" si="11"/>
        <v/>
      </c>
      <c r="F163" s="82"/>
      <c r="G163" s="75"/>
      <c r="H163" s="75"/>
      <c r="I163" s="75"/>
      <c r="J163" s="75"/>
      <c r="K163" s="75"/>
      <c r="L163" s="75"/>
      <c r="M163" s="75"/>
      <c r="N163" s="75"/>
      <c r="O163" s="75"/>
      <c r="P163" s="75"/>
    </row>
    <row r="164" spans="1:16" s="81" customFormat="1">
      <c r="A164" s="154">
        <v>153</v>
      </c>
      <c r="B164" s="155"/>
      <c r="C164" s="157"/>
      <c r="D164" s="19" t="str">
        <f t="shared" si="11"/>
        <v/>
      </c>
      <c r="F164" s="82"/>
      <c r="G164" s="75"/>
      <c r="H164" s="75"/>
      <c r="I164" s="75"/>
      <c r="J164" s="75"/>
      <c r="K164" s="75"/>
      <c r="L164" s="75"/>
      <c r="M164" s="75"/>
      <c r="N164" s="75"/>
      <c r="O164" s="75"/>
      <c r="P164" s="75"/>
    </row>
    <row r="165" spans="1:16" s="81" customFormat="1">
      <c r="A165" s="154">
        <v>154</v>
      </c>
      <c r="B165" s="155"/>
      <c r="C165" s="157"/>
      <c r="D165" s="19" t="str">
        <f t="shared" si="11"/>
        <v/>
      </c>
      <c r="F165" s="82"/>
      <c r="G165" s="75"/>
      <c r="H165" s="75"/>
      <c r="I165" s="75"/>
      <c r="J165" s="75"/>
      <c r="K165" s="75"/>
      <c r="L165" s="75"/>
      <c r="M165" s="75"/>
      <c r="N165" s="75"/>
      <c r="O165" s="75"/>
      <c r="P165" s="75"/>
    </row>
    <row r="166" spans="1:16" s="81" customFormat="1">
      <c r="A166" s="154">
        <v>155</v>
      </c>
      <c r="B166" s="155"/>
      <c r="C166" s="157"/>
      <c r="D166" s="19" t="str">
        <f t="shared" si="11"/>
        <v/>
      </c>
      <c r="F166" s="82"/>
      <c r="G166" s="75"/>
      <c r="H166" s="75"/>
      <c r="I166" s="75"/>
      <c r="J166" s="75"/>
      <c r="K166" s="75"/>
      <c r="L166" s="75"/>
      <c r="M166" s="75"/>
      <c r="N166" s="75"/>
      <c r="O166" s="75"/>
      <c r="P166" s="75"/>
    </row>
    <row r="167" spans="1:16" s="81" customFormat="1">
      <c r="A167" s="154">
        <v>156</v>
      </c>
      <c r="B167" s="155"/>
      <c r="C167" s="157"/>
      <c r="D167" s="19" t="str">
        <f t="shared" si="11"/>
        <v/>
      </c>
      <c r="F167" s="82"/>
      <c r="G167" s="75"/>
      <c r="H167" s="75"/>
      <c r="I167" s="75"/>
      <c r="J167" s="75"/>
      <c r="K167" s="75"/>
      <c r="L167" s="75"/>
      <c r="M167" s="75"/>
      <c r="N167" s="75"/>
      <c r="O167" s="75"/>
      <c r="P167" s="75"/>
    </row>
    <row r="168" spans="1:16" s="81" customFormat="1">
      <c r="A168" s="154">
        <v>157</v>
      </c>
      <c r="B168" s="155"/>
      <c r="C168" s="157"/>
      <c r="D168" s="19" t="str">
        <f t="shared" si="11"/>
        <v/>
      </c>
      <c r="F168" s="82"/>
      <c r="G168" s="75"/>
      <c r="H168" s="75"/>
      <c r="I168" s="75"/>
      <c r="J168" s="75"/>
      <c r="K168" s="75"/>
      <c r="L168" s="75"/>
      <c r="M168" s="75"/>
      <c r="N168" s="75"/>
      <c r="O168" s="75"/>
      <c r="P168" s="75"/>
    </row>
    <row r="169" spans="1:16" s="81" customFormat="1">
      <c r="A169" s="154">
        <v>158</v>
      </c>
      <c r="B169" s="155"/>
      <c r="C169" s="157"/>
      <c r="D169" s="19" t="str">
        <f t="shared" si="11"/>
        <v/>
      </c>
      <c r="F169" s="82"/>
      <c r="G169" s="75"/>
      <c r="H169" s="75"/>
      <c r="I169" s="75"/>
      <c r="J169" s="75"/>
      <c r="K169" s="75"/>
      <c r="L169" s="75"/>
      <c r="M169" s="75"/>
      <c r="N169" s="75"/>
      <c r="O169" s="75"/>
      <c r="P169" s="75"/>
    </row>
    <row r="170" spans="1:16" s="81" customFormat="1">
      <c r="A170" s="154">
        <v>159</v>
      </c>
      <c r="B170" s="155"/>
      <c r="C170" s="157"/>
      <c r="D170" s="19" t="str">
        <f t="shared" si="11"/>
        <v/>
      </c>
      <c r="F170" s="82"/>
      <c r="G170" s="75"/>
      <c r="H170" s="75"/>
      <c r="I170" s="75"/>
      <c r="J170" s="75"/>
      <c r="K170" s="75"/>
      <c r="L170" s="75"/>
      <c r="M170" s="75"/>
      <c r="N170" s="75"/>
      <c r="O170" s="75"/>
      <c r="P170" s="75"/>
    </row>
    <row r="171" spans="1:16" s="81" customFormat="1">
      <c r="A171" s="154">
        <v>160</v>
      </c>
      <c r="B171" s="155"/>
      <c r="C171" s="157"/>
      <c r="D171" s="19" t="str">
        <f t="shared" si="11"/>
        <v/>
      </c>
      <c r="F171" s="82"/>
      <c r="G171" s="75"/>
      <c r="H171" s="75"/>
      <c r="I171" s="75"/>
      <c r="J171" s="75"/>
      <c r="K171" s="75"/>
      <c r="L171" s="75"/>
      <c r="M171" s="75"/>
      <c r="N171" s="75"/>
      <c r="O171" s="75"/>
      <c r="P171" s="75"/>
    </row>
    <row r="172" spans="1:16" s="81" customFormat="1">
      <c r="A172" s="154">
        <v>161</v>
      </c>
      <c r="B172" s="155"/>
      <c r="C172" s="157"/>
      <c r="D172" s="19" t="str">
        <f t="shared" si="11"/>
        <v/>
      </c>
      <c r="F172" s="82"/>
      <c r="G172" s="75"/>
      <c r="H172" s="75"/>
      <c r="I172" s="75"/>
      <c r="J172" s="75"/>
      <c r="K172" s="75"/>
      <c r="L172" s="75"/>
      <c r="M172" s="75"/>
      <c r="N172" s="75"/>
      <c r="O172" s="75"/>
      <c r="P172" s="75"/>
    </row>
    <row r="173" spans="1:16" s="81" customFormat="1">
      <c r="A173" s="154">
        <v>162</v>
      </c>
      <c r="B173" s="155"/>
      <c r="C173" s="157"/>
      <c r="D173" s="19" t="str">
        <f t="shared" si="11"/>
        <v/>
      </c>
      <c r="F173" s="82"/>
      <c r="G173" s="75"/>
      <c r="H173" s="75"/>
      <c r="I173" s="75"/>
      <c r="J173" s="75"/>
      <c r="K173" s="75"/>
      <c r="L173" s="75"/>
      <c r="M173" s="75"/>
      <c r="N173" s="75"/>
      <c r="O173" s="75"/>
      <c r="P173" s="75"/>
    </row>
    <row r="174" spans="1:16" s="81" customFormat="1">
      <c r="A174" s="154">
        <v>163</v>
      </c>
      <c r="B174" s="155"/>
      <c r="C174" s="157"/>
      <c r="D174" s="19" t="str">
        <f t="shared" si="11"/>
        <v/>
      </c>
      <c r="F174" s="82"/>
      <c r="G174" s="75"/>
      <c r="H174" s="75"/>
      <c r="I174" s="75"/>
      <c r="J174" s="75"/>
      <c r="K174" s="75"/>
      <c r="L174" s="75"/>
      <c r="M174" s="75"/>
      <c r="N174" s="75"/>
      <c r="O174" s="75"/>
      <c r="P174" s="75"/>
    </row>
    <row r="175" spans="1:16" s="81" customFormat="1">
      <c r="A175" s="154">
        <v>164</v>
      </c>
      <c r="B175" s="155"/>
      <c r="C175" s="157"/>
      <c r="D175" s="19" t="str">
        <f t="shared" si="11"/>
        <v/>
      </c>
      <c r="F175" s="82"/>
      <c r="G175" s="75"/>
      <c r="H175" s="75"/>
      <c r="I175" s="75"/>
      <c r="J175" s="75"/>
      <c r="K175" s="75"/>
      <c r="L175" s="75"/>
      <c r="M175" s="75"/>
      <c r="N175" s="75"/>
      <c r="O175" s="75"/>
      <c r="P175" s="75"/>
    </row>
    <row r="176" spans="1:16" s="81" customFormat="1">
      <c r="A176" s="154">
        <v>165</v>
      </c>
      <c r="B176" s="155"/>
      <c r="C176" s="157"/>
      <c r="D176" s="19" t="str">
        <f t="shared" si="11"/>
        <v/>
      </c>
      <c r="F176" s="82"/>
      <c r="G176" s="75"/>
      <c r="H176" s="75"/>
      <c r="I176" s="75"/>
      <c r="J176" s="75"/>
      <c r="K176" s="75"/>
      <c r="L176" s="75"/>
      <c r="M176" s="75"/>
      <c r="N176" s="75"/>
      <c r="O176" s="75"/>
      <c r="P176" s="75"/>
    </row>
    <row r="177" spans="1:16" s="81" customFormat="1">
      <c r="A177" s="154">
        <v>166</v>
      </c>
      <c r="B177" s="155"/>
      <c r="C177" s="157"/>
      <c r="D177" s="19" t="str">
        <f t="shared" si="11"/>
        <v/>
      </c>
      <c r="F177" s="82"/>
      <c r="G177" s="75"/>
      <c r="H177" s="75"/>
      <c r="I177" s="75"/>
      <c r="J177" s="75"/>
      <c r="K177" s="75"/>
      <c r="L177" s="75"/>
      <c r="M177" s="75"/>
      <c r="N177" s="75"/>
      <c r="O177" s="75"/>
      <c r="P177" s="75"/>
    </row>
    <row r="178" spans="1:16" s="81" customFormat="1">
      <c r="A178" s="154">
        <v>167</v>
      </c>
      <c r="B178" s="155"/>
      <c r="C178" s="157"/>
      <c r="D178" s="19" t="str">
        <f t="shared" si="11"/>
        <v/>
      </c>
      <c r="F178" s="82"/>
      <c r="G178" s="75"/>
      <c r="H178" s="75"/>
      <c r="I178" s="75"/>
      <c r="J178" s="75"/>
      <c r="K178" s="75"/>
      <c r="L178" s="75"/>
      <c r="M178" s="75"/>
      <c r="N178" s="75"/>
      <c r="O178" s="75"/>
      <c r="P178" s="75"/>
    </row>
    <row r="179" spans="1:16" s="81" customFormat="1">
      <c r="A179" s="154">
        <v>168</v>
      </c>
      <c r="B179" s="155"/>
      <c r="C179" s="157"/>
      <c r="D179" s="19" t="str">
        <f t="shared" si="11"/>
        <v/>
      </c>
      <c r="F179" s="82"/>
      <c r="G179" s="75"/>
      <c r="H179" s="75"/>
      <c r="I179" s="75"/>
      <c r="J179" s="75"/>
      <c r="K179" s="75"/>
      <c r="L179" s="75"/>
      <c r="M179" s="75"/>
      <c r="N179" s="75"/>
      <c r="O179" s="75"/>
      <c r="P179" s="75"/>
    </row>
    <row r="180" spans="1:16" s="81" customFormat="1">
      <c r="A180" s="154">
        <v>169</v>
      </c>
      <c r="B180" s="155"/>
      <c r="C180" s="157"/>
      <c r="D180" s="19" t="str">
        <f t="shared" si="11"/>
        <v/>
      </c>
      <c r="F180" s="82"/>
      <c r="G180" s="75"/>
      <c r="H180" s="75"/>
      <c r="I180" s="75"/>
      <c r="J180" s="75"/>
      <c r="K180" s="75"/>
      <c r="L180" s="75"/>
      <c r="M180" s="75"/>
      <c r="N180" s="75"/>
      <c r="O180" s="75"/>
      <c r="P180" s="75"/>
    </row>
    <row r="181" spans="1:16" s="81" customFormat="1">
      <c r="A181" s="154">
        <v>170</v>
      </c>
      <c r="B181" s="155"/>
      <c r="C181" s="157"/>
      <c r="D181" s="19" t="str">
        <f t="shared" si="11"/>
        <v/>
      </c>
      <c r="F181" s="82"/>
      <c r="G181" s="75"/>
      <c r="H181" s="75"/>
      <c r="I181" s="75"/>
      <c r="J181" s="75"/>
      <c r="K181" s="75"/>
      <c r="L181" s="75"/>
      <c r="M181" s="75"/>
      <c r="N181" s="75"/>
      <c r="O181" s="75"/>
      <c r="P181" s="75"/>
    </row>
    <row r="182" spans="1:16" s="81" customFormat="1">
      <c r="A182" s="154">
        <v>171</v>
      </c>
      <c r="B182" s="155"/>
      <c r="C182" s="157"/>
      <c r="D182" s="19" t="str">
        <f t="shared" si="11"/>
        <v/>
      </c>
      <c r="F182" s="82"/>
      <c r="G182" s="75"/>
      <c r="H182" s="75"/>
      <c r="I182" s="75"/>
      <c r="J182" s="75"/>
      <c r="K182" s="75"/>
      <c r="L182" s="75"/>
      <c r="M182" s="75"/>
      <c r="N182" s="75"/>
      <c r="O182" s="75"/>
      <c r="P182" s="75"/>
    </row>
    <row r="183" spans="1:16" s="81" customFormat="1">
      <c r="A183" s="154">
        <v>172</v>
      </c>
      <c r="B183" s="155"/>
      <c r="C183" s="157"/>
      <c r="D183" s="19" t="str">
        <f t="shared" si="11"/>
        <v/>
      </c>
      <c r="F183" s="82"/>
      <c r="G183" s="75"/>
      <c r="H183" s="75"/>
      <c r="I183" s="75"/>
      <c r="J183" s="75"/>
      <c r="K183" s="75"/>
      <c r="L183" s="75"/>
      <c r="M183" s="75"/>
      <c r="N183" s="75"/>
      <c r="O183" s="75"/>
      <c r="P183" s="75"/>
    </row>
    <row r="184" spans="1:16" s="81" customFormat="1">
      <c r="A184" s="154">
        <v>173</v>
      </c>
      <c r="B184" s="155"/>
      <c r="C184" s="157"/>
      <c r="D184" s="19" t="str">
        <f t="shared" si="11"/>
        <v/>
      </c>
      <c r="F184" s="82"/>
      <c r="G184" s="75"/>
      <c r="H184" s="75"/>
      <c r="I184" s="75"/>
      <c r="J184" s="75"/>
      <c r="K184" s="75"/>
      <c r="L184" s="75"/>
      <c r="M184" s="75"/>
      <c r="N184" s="75"/>
      <c r="O184" s="75"/>
      <c r="P184" s="75"/>
    </row>
    <row r="185" spans="1:16" s="81" customFormat="1">
      <c r="A185" s="154">
        <v>174</v>
      </c>
      <c r="B185" s="155"/>
      <c r="C185" s="157"/>
      <c r="D185" s="19" t="str">
        <f t="shared" si="11"/>
        <v/>
      </c>
      <c r="F185" s="82"/>
      <c r="G185" s="75"/>
      <c r="H185" s="75"/>
      <c r="I185" s="75"/>
      <c r="J185" s="75"/>
      <c r="K185" s="75"/>
      <c r="L185" s="75"/>
      <c r="M185" s="75"/>
      <c r="N185" s="75"/>
      <c r="O185" s="75"/>
      <c r="P185" s="75"/>
    </row>
    <row r="186" spans="1:16" s="81" customFormat="1">
      <c r="A186" s="154">
        <v>175</v>
      </c>
      <c r="B186" s="155"/>
      <c r="C186" s="157"/>
      <c r="D186" s="19" t="str">
        <f t="shared" si="11"/>
        <v/>
      </c>
      <c r="F186" s="82"/>
      <c r="G186" s="75"/>
      <c r="H186" s="75"/>
      <c r="I186" s="75"/>
      <c r="J186" s="75"/>
      <c r="K186" s="75"/>
      <c r="L186" s="75"/>
      <c r="M186" s="75"/>
      <c r="N186" s="75"/>
      <c r="O186" s="75"/>
      <c r="P186" s="75"/>
    </row>
    <row r="187" spans="1:16" s="81" customFormat="1">
      <c r="A187" s="154">
        <v>176</v>
      </c>
      <c r="B187" s="155"/>
      <c r="C187" s="157"/>
      <c r="D187" s="19" t="str">
        <f t="shared" si="11"/>
        <v/>
      </c>
      <c r="F187" s="82"/>
      <c r="G187" s="75"/>
      <c r="H187" s="75"/>
      <c r="I187" s="75"/>
      <c r="J187" s="75"/>
      <c r="K187" s="75"/>
      <c r="L187" s="75"/>
      <c r="M187" s="75"/>
      <c r="N187" s="75"/>
      <c r="O187" s="75"/>
      <c r="P187" s="75"/>
    </row>
    <row r="188" spans="1:16" s="81" customFormat="1">
      <c r="A188" s="154">
        <v>177</v>
      </c>
      <c r="B188" s="155"/>
      <c r="C188" s="157"/>
      <c r="D188" s="19" t="str">
        <f t="shared" si="11"/>
        <v/>
      </c>
      <c r="F188" s="82"/>
      <c r="G188" s="75"/>
      <c r="H188" s="75"/>
      <c r="I188" s="75"/>
      <c r="J188" s="75"/>
      <c r="K188" s="75"/>
      <c r="L188" s="75"/>
      <c r="M188" s="75"/>
      <c r="N188" s="75"/>
      <c r="O188" s="75"/>
      <c r="P188" s="75"/>
    </row>
    <row r="189" spans="1:16" s="81" customFormat="1">
      <c r="A189" s="154">
        <v>178</v>
      </c>
      <c r="B189" s="155"/>
      <c r="C189" s="157"/>
      <c r="D189" s="19" t="str">
        <f t="shared" si="11"/>
        <v/>
      </c>
      <c r="F189" s="82"/>
      <c r="G189" s="75"/>
      <c r="H189" s="75"/>
      <c r="I189" s="75"/>
      <c r="J189" s="75"/>
      <c r="K189" s="75"/>
      <c r="L189" s="75"/>
      <c r="M189" s="75"/>
      <c r="N189" s="75"/>
      <c r="O189" s="75"/>
      <c r="P189" s="75"/>
    </row>
    <row r="190" spans="1:16" s="81" customFormat="1">
      <c r="A190" s="154">
        <v>179</v>
      </c>
      <c r="B190" s="155"/>
      <c r="C190" s="157"/>
      <c r="D190" s="19" t="str">
        <f t="shared" si="11"/>
        <v/>
      </c>
      <c r="F190" s="82"/>
      <c r="G190" s="75"/>
      <c r="H190" s="75"/>
      <c r="I190" s="75"/>
      <c r="J190" s="75"/>
      <c r="K190" s="75"/>
      <c r="L190" s="75"/>
      <c r="M190" s="75"/>
      <c r="N190" s="75"/>
      <c r="O190" s="75"/>
      <c r="P190" s="75"/>
    </row>
    <row r="191" spans="1:16" s="81" customFormat="1">
      <c r="A191" s="154">
        <v>180</v>
      </c>
      <c r="B191" s="155"/>
      <c r="C191" s="157"/>
      <c r="D191" s="19" t="str">
        <f t="shared" si="11"/>
        <v/>
      </c>
      <c r="F191" s="82"/>
      <c r="G191" s="75"/>
      <c r="H191" s="75"/>
      <c r="I191" s="75"/>
      <c r="J191" s="75"/>
      <c r="K191" s="75"/>
      <c r="L191" s="75"/>
      <c r="M191" s="75"/>
      <c r="N191" s="75"/>
      <c r="O191" s="75"/>
      <c r="P191" s="75"/>
    </row>
    <row r="192" spans="1:16" s="81" customFormat="1">
      <c r="A192" s="154">
        <v>181</v>
      </c>
      <c r="B192" s="155"/>
      <c r="C192" s="157"/>
      <c r="D192" s="19" t="str">
        <f t="shared" si="11"/>
        <v/>
      </c>
      <c r="F192" s="82"/>
      <c r="G192" s="75"/>
      <c r="H192" s="75"/>
      <c r="I192" s="75"/>
      <c r="J192" s="75"/>
      <c r="K192" s="75"/>
      <c r="L192" s="75"/>
      <c r="M192" s="75"/>
      <c r="N192" s="75"/>
      <c r="O192" s="75"/>
      <c r="P192" s="75"/>
    </row>
    <row r="193" spans="1:16" s="81" customFormat="1">
      <c r="A193" s="154">
        <v>182</v>
      </c>
      <c r="B193" s="155"/>
      <c r="C193" s="157"/>
      <c r="D193" s="19" t="str">
        <f t="shared" si="11"/>
        <v/>
      </c>
      <c r="F193" s="82"/>
      <c r="G193" s="75"/>
      <c r="H193" s="75"/>
      <c r="I193" s="75"/>
      <c r="J193" s="75"/>
      <c r="K193" s="75"/>
      <c r="L193" s="75"/>
      <c r="M193" s="75"/>
      <c r="N193" s="75"/>
      <c r="O193" s="75"/>
      <c r="P193" s="75"/>
    </row>
    <row r="194" spans="1:16" s="81" customFormat="1">
      <c r="A194" s="154">
        <v>183</v>
      </c>
      <c r="B194" s="155"/>
      <c r="C194" s="157"/>
      <c r="D194" s="19" t="str">
        <f t="shared" si="11"/>
        <v/>
      </c>
      <c r="F194" s="82"/>
      <c r="G194" s="75"/>
      <c r="H194" s="75"/>
      <c r="I194" s="75"/>
      <c r="J194" s="75"/>
      <c r="K194" s="75"/>
      <c r="L194" s="75"/>
      <c r="M194" s="75"/>
      <c r="N194" s="75"/>
      <c r="O194" s="75"/>
      <c r="P194" s="75"/>
    </row>
    <row r="195" spans="1:16" s="81" customFormat="1">
      <c r="A195" s="154">
        <v>184</v>
      </c>
      <c r="B195" s="155"/>
      <c r="C195" s="157"/>
      <c r="D195" s="19" t="str">
        <f t="shared" si="11"/>
        <v/>
      </c>
      <c r="F195" s="82"/>
      <c r="G195" s="75"/>
      <c r="H195" s="75"/>
      <c r="I195" s="75"/>
      <c r="J195" s="75"/>
      <c r="K195" s="75"/>
      <c r="L195" s="75"/>
      <c r="M195" s="75"/>
      <c r="N195" s="75"/>
      <c r="O195" s="75"/>
      <c r="P195" s="75"/>
    </row>
    <row r="196" spans="1:16" s="81" customFormat="1">
      <c r="A196" s="154">
        <v>185</v>
      </c>
      <c r="B196" s="155"/>
      <c r="C196" s="157"/>
      <c r="D196" s="19" t="str">
        <f t="shared" si="11"/>
        <v/>
      </c>
      <c r="F196" s="82"/>
      <c r="G196" s="75"/>
      <c r="H196" s="75"/>
      <c r="I196" s="75"/>
      <c r="J196" s="75"/>
      <c r="K196" s="75"/>
      <c r="L196" s="75"/>
      <c r="M196" s="75"/>
      <c r="N196" s="75"/>
      <c r="O196" s="75"/>
      <c r="P196" s="75"/>
    </row>
    <row r="197" spans="1:16" s="81" customFormat="1">
      <c r="A197" s="154">
        <v>186</v>
      </c>
      <c r="B197" s="155"/>
      <c r="C197" s="157"/>
      <c r="D197" s="19" t="str">
        <f t="shared" si="11"/>
        <v/>
      </c>
      <c r="F197" s="82"/>
      <c r="G197" s="75"/>
      <c r="H197" s="75"/>
      <c r="I197" s="75"/>
      <c r="J197" s="75"/>
      <c r="K197" s="75"/>
      <c r="L197" s="75"/>
      <c r="M197" s="75"/>
      <c r="N197" s="75"/>
      <c r="O197" s="75"/>
      <c r="P197" s="75"/>
    </row>
    <row r="198" spans="1:16" s="81" customFormat="1">
      <c r="A198" s="154">
        <v>187</v>
      </c>
      <c r="B198" s="155"/>
      <c r="C198" s="157"/>
      <c r="D198" s="19" t="str">
        <f t="shared" si="11"/>
        <v/>
      </c>
      <c r="F198" s="82"/>
      <c r="G198" s="75"/>
      <c r="H198" s="75"/>
      <c r="I198" s="75"/>
      <c r="J198" s="75"/>
      <c r="K198" s="75"/>
      <c r="L198" s="75"/>
      <c r="M198" s="75"/>
      <c r="N198" s="75"/>
      <c r="O198" s="75"/>
      <c r="P198" s="75"/>
    </row>
    <row r="199" spans="1:16" s="81" customFormat="1">
      <c r="A199" s="154">
        <v>188</v>
      </c>
      <c r="B199" s="155"/>
      <c r="C199" s="157"/>
      <c r="D199" s="19" t="str">
        <f t="shared" si="11"/>
        <v/>
      </c>
      <c r="F199" s="82"/>
      <c r="G199" s="75"/>
      <c r="H199" s="75"/>
      <c r="I199" s="75"/>
      <c r="J199" s="75"/>
      <c r="K199" s="75"/>
      <c r="L199" s="75"/>
      <c r="M199" s="75"/>
      <c r="N199" s="75"/>
      <c r="O199" s="75"/>
      <c r="P199" s="75"/>
    </row>
    <row r="200" spans="1:16" s="81" customFormat="1">
      <c r="A200" s="154">
        <v>189</v>
      </c>
      <c r="B200" s="155"/>
      <c r="C200" s="157"/>
      <c r="D200" s="19" t="str">
        <f t="shared" si="11"/>
        <v/>
      </c>
      <c r="F200" s="82"/>
      <c r="G200" s="75"/>
      <c r="H200" s="75"/>
      <c r="I200" s="75"/>
      <c r="J200" s="75"/>
      <c r="K200" s="75"/>
      <c r="L200" s="75"/>
      <c r="M200" s="75"/>
      <c r="N200" s="75"/>
      <c r="O200" s="75"/>
      <c r="P200" s="75"/>
    </row>
    <row r="201" spans="1:16" s="81" customFormat="1">
      <c r="A201" s="154">
        <v>190</v>
      </c>
      <c r="B201" s="155"/>
      <c r="C201" s="157"/>
      <c r="D201" s="19" t="str">
        <f t="shared" si="11"/>
        <v/>
      </c>
      <c r="F201" s="82"/>
      <c r="G201" s="75"/>
      <c r="H201" s="75"/>
      <c r="I201" s="75"/>
      <c r="J201" s="75"/>
      <c r="K201" s="75"/>
      <c r="L201" s="75"/>
      <c r="M201" s="75"/>
      <c r="N201" s="75"/>
      <c r="O201" s="75"/>
      <c r="P201" s="75"/>
    </row>
    <row r="202" spans="1:16" s="81" customFormat="1">
      <c r="A202" s="154">
        <v>191</v>
      </c>
      <c r="B202" s="155"/>
      <c r="C202" s="157"/>
      <c r="D202" s="19" t="str">
        <f t="shared" si="11"/>
        <v/>
      </c>
      <c r="F202" s="82"/>
      <c r="G202" s="75"/>
      <c r="H202" s="75"/>
      <c r="I202" s="75"/>
      <c r="J202" s="75"/>
      <c r="K202" s="75"/>
      <c r="L202" s="75"/>
      <c r="M202" s="75"/>
      <c r="N202" s="75"/>
      <c r="O202" s="75"/>
      <c r="P202" s="75"/>
    </row>
    <row r="203" spans="1:16" s="81" customFormat="1">
      <c r="A203" s="154">
        <v>192</v>
      </c>
      <c r="B203" s="155"/>
      <c r="C203" s="157"/>
      <c r="D203" s="19" t="str">
        <f t="shared" si="11"/>
        <v/>
      </c>
      <c r="F203" s="82"/>
      <c r="G203" s="75"/>
      <c r="H203" s="75"/>
      <c r="I203" s="75"/>
      <c r="J203" s="75"/>
      <c r="K203" s="75"/>
      <c r="L203" s="75"/>
      <c r="M203" s="75"/>
      <c r="N203" s="75"/>
      <c r="O203" s="75"/>
      <c r="P203" s="75"/>
    </row>
    <row r="204" spans="1:16" s="81" customFormat="1">
      <c r="A204" s="154">
        <v>193</v>
      </c>
      <c r="B204" s="155"/>
      <c r="C204" s="157"/>
      <c r="D204" s="19" t="str">
        <f t="shared" ref="D204:D261" si="12">IF(OR($B204="",,$C204&lt;an_initial,$C204&gt;an_final),"",E204*20)</f>
        <v/>
      </c>
      <c r="F204" s="82"/>
      <c r="G204" s="75"/>
      <c r="H204" s="75"/>
      <c r="I204" s="75"/>
      <c r="J204" s="75"/>
      <c r="K204" s="75"/>
      <c r="L204" s="75"/>
      <c r="M204" s="75"/>
      <c r="N204" s="75"/>
      <c r="O204" s="75"/>
      <c r="P204" s="75"/>
    </row>
    <row r="205" spans="1:16" s="81" customFormat="1">
      <c r="A205" s="154">
        <v>194</v>
      </c>
      <c r="B205" s="155"/>
      <c r="C205" s="157"/>
      <c r="D205" s="19" t="str">
        <f t="shared" si="12"/>
        <v/>
      </c>
      <c r="F205" s="82"/>
      <c r="G205" s="75"/>
      <c r="H205" s="75"/>
      <c r="I205" s="75"/>
      <c r="J205" s="75"/>
      <c r="K205" s="75"/>
      <c r="L205" s="75"/>
      <c r="M205" s="75"/>
      <c r="N205" s="75"/>
      <c r="O205" s="75"/>
      <c r="P205" s="75"/>
    </row>
    <row r="206" spans="1:16" s="81" customFormat="1">
      <c r="A206" s="154">
        <v>195</v>
      </c>
      <c r="B206" s="155"/>
      <c r="C206" s="157"/>
      <c r="D206" s="19" t="str">
        <f t="shared" si="12"/>
        <v/>
      </c>
      <c r="F206" s="82"/>
      <c r="G206" s="75"/>
      <c r="H206" s="75"/>
      <c r="I206" s="75"/>
      <c r="J206" s="75"/>
      <c r="K206" s="75"/>
      <c r="L206" s="75"/>
      <c r="M206" s="75"/>
      <c r="N206" s="75"/>
      <c r="O206" s="75"/>
      <c r="P206" s="75"/>
    </row>
    <row r="207" spans="1:16" s="81" customFormat="1">
      <c r="A207" s="154">
        <v>196</v>
      </c>
      <c r="B207" s="155"/>
      <c r="C207" s="157"/>
      <c r="D207" s="19" t="str">
        <f t="shared" si="12"/>
        <v/>
      </c>
      <c r="F207" s="82"/>
      <c r="G207" s="75"/>
      <c r="H207" s="75"/>
      <c r="I207" s="75"/>
      <c r="J207" s="75"/>
      <c r="K207" s="75"/>
      <c r="L207" s="75"/>
      <c r="M207" s="75"/>
      <c r="N207" s="75"/>
      <c r="O207" s="75"/>
      <c r="P207" s="75"/>
    </row>
    <row r="208" spans="1:16" s="81" customFormat="1">
      <c r="A208" s="154">
        <v>197</v>
      </c>
      <c r="B208" s="155"/>
      <c r="C208" s="157"/>
      <c r="D208" s="19" t="str">
        <f t="shared" si="12"/>
        <v/>
      </c>
      <c r="F208" s="82"/>
      <c r="G208" s="75"/>
      <c r="H208" s="75"/>
      <c r="I208" s="75"/>
      <c r="J208" s="75"/>
      <c r="K208" s="75"/>
      <c r="L208" s="75"/>
      <c r="M208" s="75"/>
      <c r="N208" s="75"/>
      <c r="O208" s="75"/>
      <c r="P208" s="75"/>
    </row>
    <row r="209" spans="1:16" s="81" customFormat="1">
      <c r="A209" s="154">
        <v>198</v>
      </c>
      <c r="B209" s="155"/>
      <c r="C209" s="157"/>
      <c r="D209" s="19" t="str">
        <f t="shared" si="12"/>
        <v/>
      </c>
      <c r="F209" s="82"/>
      <c r="G209" s="75"/>
      <c r="H209" s="75"/>
      <c r="I209" s="75"/>
      <c r="J209" s="75"/>
      <c r="K209" s="75"/>
      <c r="L209" s="75"/>
      <c r="M209" s="75"/>
      <c r="N209" s="75"/>
      <c r="O209" s="75"/>
      <c r="P209" s="75"/>
    </row>
    <row r="210" spans="1:16" s="81" customFormat="1">
      <c r="A210" s="154">
        <v>199</v>
      </c>
      <c r="B210" s="155"/>
      <c r="C210" s="157"/>
      <c r="D210" s="19" t="str">
        <f t="shared" si="12"/>
        <v/>
      </c>
      <c r="F210" s="82"/>
      <c r="G210" s="75"/>
      <c r="H210" s="75"/>
      <c r="I210" s="75"/>
      <c r="J210" s="75"/>
      <c r="K210" s="75"/>
      <c r="L210" s="75"/>
      <c r="M210" s="75"/>
      <c r="N210" s="75"/>
      <c r="O210" s="75"/>
      <c r="P210" s="75"/>
    </row>
    <row r="211" spans="1:16" s="81" customFormat="1">
      <c r="A211" s="154">
        <v>200</v>
      </c>
      <c r="B211" s="155"/>
      <c r="C211" s="157"/>
      <c r="D211" s="19" t="str">
        <f t="shared" si="12"/>
        <v/>
      </c>
      <c r="F211" s="82"/>
      <c r="G211" s="75"/>
      <c r="H211" s="75"/>
      <c r="I211" s="75"/>
      <c r="J211" s="75"/>
      <c r="K211" s="75"/>
      <c r="L211" s="75"/>
      <c r="M211" s="75"/>
      <c r="N211" s="75"/>
      <c r="O211" s="75"/>
      <c r="P211" s="75"/>
    </row>
    <row r="212" spans="1:16" s="81" customFormat="1">
      <c r="A212" s="154">
        <v>201</v>
      </c>
      <c r="B212" s="155"/>
      <c r="C212" s="157"/>
      <c r="D212" s="19" t="str">
        <f t="shared" si="12"/>
        <v/>
      </c>
      <c r="F212" s="82"/>
      <c r="G212" s="75"/>
      <c r="H212" s="75"/>
      <c r="I212" s="75"/>
      <c r="J212" s="75"/>
      <c r="K212" s="75"/>
      <c r="L212" s="75"/>
      <c r="M212" s="75"/>
      <c r="N212" s="75"/>
      <c r="O212" s="75"/>
      <c r="P212" s="75"/>
    </row>
    <row r="213" spans="1:16" s="81" customFormat="1">
      <c r="A213" s="154">
        <v>202</v>
      </c>
      <c r="B213" s="155"/>
      <c r="C213" s="157"/>
      <c r="D213" s="19" t="str">
        <f t="shared" si="12"/>
        <v/>
      </c>
      <c r="F213" s="82"/>
      <c r="G213" s="75"/>
      <c r="H213" s="75"/>
      <c r="I213" s="75"/>
      <c r="J213" s="75"/>
      <c r="K213" s="75"/>
      <c r="L213" s="75"/>
      <c r="M213" s="75"/>
      <c r="N213" s="75"/>
      <c r="O213" s="75"/>
      <c r="P213" s="75"/>
    </row>
    <row r="214" spans="1:16" s="81" customFormat="1">
      <c r="A214" s="154">
        <v>203</v>
      </c>
      <c r="B214" s="155"/>
      <c r="C214" s="157"/>
      <c r="D214" s="19" t="str">
        <f t="shared" si="12"/>
        <v/>
      </c>
      <c r="F214" s="82"/>
      <c r="G214" s="75"/>
      <c r="H214" s="75"/>
      <c r="I214" s="75"/>
      <c r="J214" s="75"/>
      <c r="K214" s="75"/>
      <c r="L214" s="75"/>
      <c r="M214" s="75"/>
      <c r="N214" s="75"/>
      <c r="O214" s="75"/>
      <c r="P214" s="75"/>
    </row>
    <row r="215" spans="1:16" s="81" customFormat="1">
      <c r="A215" s="154">
        <v>204</v>
      </c>
      <c r="B215" s="155"/>
      <c r="C215" s="157"/>
      <c r="D215" s="19" t="str">
        <f t="shared" si="12"/>
        <v/>
      </c>
      <c r="F215" s="82"/>
      <c r="G215" s="75"/>
      <c r="H215" s="75"/>
      <c r="I215" s="75"/>
      <c r="J215" s="75"/>
      <c r="K215" s="75"/>
      <c r="L215" s="75"/>
      <c r="M215" s="75"/>
      <c r="N215" s="75"/>
      <c r="O215" s="75"/>
      <c r="P215" s="75"/>
    </row>
    <row r="216" spans="1:16" s="81" customFormat="1">
      <c r="A216" s="154">
        <v>205</v>
      </c>
      <c r="B216" s="155"/>
      <c r="C216" s="157"/>
      <c r="D216" s="19" t="str">
        <f t="shared" si="12"/>
        <v/>
      </c>
      <c r="F216" s="82"/>
      <c r="G216" s="75"/>
      <c r="H216" s="75"/>
      <c r="I216" s="75"/>
      <c r="J216" s="75"/>
      <c r="K216" s="75"/>
      <c r="L216" s="75"/>
      <c r="M216" s="75"/>
      <c r="N216" s="75"/>
      <c r="O216" s="75"/>
      <c r="P216" s="75"/>
    </row>
    <row r="217" spans="1:16" s="81" customFormat="1">
      <c r="A217" s="154">
        <v>206</v>
      </c>
      <c r="B217" s="155"/>
      <c r="C217" s="157"/>
      <c r="D217" s="19" t="str">
        <f t="shared" si="12"/>
        <v/>
      </c>
      <c r="F217" s="82"/>
      <c r="G217" s="75"/>
      <c r="H217" s="75"/>
      <c r="I217" s="75"/>
      <c r="J217" s="75"/>
      <c r="K217" s="75"/>
      <c r="L217" s="75"/>
      <c r="M217" s="75"/>
      <c r="N217" s="75"/>
      <c r="O217" s="75"/>
      <c r="P217" s="75"/>
    </row>
    <row r="218" spans="1:16" s="81" customFormat="1">
      <c r="A218" s="154">
        <v>207</v>
      </c>
      <c r="B218" s="155"/>
      <c r="C218" s="157"/>
      <c r="D218" s="19" t="str">
        <f t="shared" si="12"/>
        <v/>
      </c>
      <c r="F218" s="82"/>
      <c r="G218" s="75"/>
      <c r="H218" s="75"/>
      <c r="I218" s="75"/>
      <c r="J218" s="75"/>
      <c r="K218" s="75"/>
      <c r="L218" s="75"/>
      <c r="M218" s="75"/>
      <c r="N218" s="75"/>
      <c r="O218" s="75"/>
      <c r="P218" s="75"/>
    </row>
    <row r="219" spans="1:16" s="81" customFormat="1">
      <c r="A219" s="154">
        <v>208</v>
      </c>
      <c r="B219" s="155"/>
      <c r="C219" s="157"/>
      <c r="D219" s="19" t="str">
        <f t="shared" si="12"/>
        <v/>
      </c>
      <c r="F219" s="82"/>
      <c r="G219" s="75"/>
      <c r="H219" s="75"/>
      <c r="I219" s="75"/>
      <c r="J219" s="75"/>
      <c r="K219" s="75"/>
      <c r="L219" s="75"/>
      <c r="M219" s="75"/>
      <c r="N219" s="75"/>
      <c r="O219" s="75"/>
      <c r="P219" s="75"/>
    </row>
    <row r="220" spans="1:16" s="81" customFormat="1">
      <c r="A220" s="154">
        <v>209</v>
      </c>
      <c r="B220" s="155"/>
      <c r="C220" s="157"/>
      <c r="D220" s="19" t="str">
        <f t="shared" si="12"/>
        <v/>
      </c>
      <c r="F220" s="82"/>
      <c r="G220" s="75"/>
      <c r="H220" s="75"/>
      <c r="I220" s="75"/>
      <c r="J220" s="75"/>
      <c r="K220" s="75"/>
      <c r="L220" s="75"/>
      <c r="M220" s="75"/>
      <c r="N220" s="75"/>
      <c r="O220" s="75"/>
      <c r="P220" s="75"/>
    </row>
    <row r="221" spans="1:16" s="81" customFormat="1">
      <c r="A221" s="154">
        <v>210</v>
      </c>
      <c r="B221" s="155"/>
      <c r="C221" s="157"/>
      <c r="D221" s="19" t="str">
        <f t="shared" si="12"/>
        <v/>
      </c>
      <c r="F221" s="82"/>
      <c r="G221" s="75"/>
      <c r="H221" s="75"/>
      <c r="I221" s="75"/>
      <c r="J221" s="75"/>
      <c r="K221" s="75"/>
      <c r="L221" s="75"/>
      <c r="M221" s="75"/>
      <c r="N221" s="75"/>
      <c r="O221" s="75"/>
      <c r="P221" s="75"/>
    </row>
    <row r="222" spans="1:16" s="81" customFormat="1">
      <c r="A222" s="154">
        <v>211</v>
      </c>
      <c r="B222" s="155"/>
      <c r="C222" s="157"/>
      <c r="D222" s="19" t="str">
        <f t="shared" si="12"/>
        <v/>
      </c>
      <c r="F222" s="82"/>
      <c r="G222" s="75"/>
      <c r="H222" s="75"/>
      <c r="I222" s="75"/>
      <c r="J222" s="75"/>
      <c r="K222" s="75"/>
      <c r="L222" s="75"/>
      <c r="M222" s="75"/>
      <c r="N222" s="75"/>
      <c r="O222" s="75"/>
      <c r="P222" s="75"/>
    </row>
    <row r="223" spans="1:16" s="81" customFormat="1">
      <c r="A223" s="154">
        <v>212</v>
      </c>
      <c r="B223" s="155"/>
      <c r="C223" s="157"/>
      <c r="D223" s="19" t="str">
        <f t="shared" si="12"/>
        <v/>
      </c>
      <c r="F223" s="82"/>
      <c r="G223" s="75"/>
      <c r="H223" s="75"/>
      <c r="I223" s="75"/>
      <c r="J223" s="75"/>
      <c r="K223" s="75"/>
      <c r="L223" s="75"/>
      <c r="M223" s="75"/>
      <c r="N223" s="75"/>
      <c r="O223" s="75"/>
      <c r="P223" s="75"/>
    </row>
    <row r="224" spans="1:16" s="81" customFormat="1">
      <c r="A224" s="154">
        <v>213</v>
      </c>
      <c r="B224" s="155"/>
      <c r="C224" s="157"/>
      <c r="D224" s="19" t="str">
        <f t="shared" si="12"/>
        <v/>
      </c>
      <c r="F224" s="82"/>
      <c r="G224" s="75"/>
      <c r="H224" s="75"/>
      <c r="I224" s="75"/>
      <c r="J224" s="75"/>
      <c r="K224" s="75"/>
      <c r="L224" s="75"/>
      <c r="M224" s="75"/>
      <c r="N224" s="75"/>
      <c r="O224" s="75"/>
      <c r="P224" s="75"/>
    </row>
    <row r="225" spans="1:16" s="81" customFormat="1">
      <c r="A225" s="154">
        <v>214</v>
      </c>
      <c r="B225" s="155"/>
      <c r="C225" s="157"/>
      <c r="D225" s="19" t="str">
        <f t="shared" si="12"/>
        <v/>
      </c>
      <c r="F225" s="82"/>
      <c r="G225" s="75"/>
      <c r="H225" s="75"/>
      <c r="I225" s="75"/>
      <c r="J225" s="75"/>
      <c r="K225" s="75"/>
      <c r="L225" s="75"/>
      <c r="M225" s="75"/>
      <c r="N225" s="75"/>
      <c r="O225" s="75"/>
      <c r="P225" s="75"/>
    </row>
    <row r="226" spans="1:16" s="81" customFormat="1">
      <c r="A226" s="154">
        <v>215</v>
      </c>
      <c r="B226" s="155"/>
      <c r="C226" s="157"/>
      <c r="D226" s="19" t="str">
        <f t="shared" si="12"/>
        <v/>
      </c>
      <c r="F226" s="82"/>
      <c r="G226" s="75"/>
      <c r="H226" s="75"/>
      <c r="I226" s="75"/>
      <c r="J226" s="75"/>
      <c r="K226" s="75"/>
      <c r="L226" s="75"/>
      <c r="M226" s="75"/>
      <c r="N226" s="75"/>
      <c r="O226" s="75"/>
      <c r="P226" s="75"/>
    </row>
    <row r="227" spans="1:16" s="81" customFormat="1">
      <c r="A227" s="154">
        <v>216</v>
      </c>
      <c r="B227" s="155"/>
      <c r="C227" s="157"/>
      <c r="D227" s="19" t="str">
        <f t="shared" si="12"/>
        <v/>
      </c>
      <c r="F227" s="82"/>
      <c r="G227" s="75"/>
      <c r="H227" s="75"/>
      <c r="I227" s="75"/>
      <c r="J227" s="75"/>
      <c r="K227" s="75"/>
      <c r="L227" s="75"/>
      <c r="M227" s="75"/>
      <c r="N227" s="75"/>
      <c r="O227" s="75"/>
      <c r="P227" s="75"/>
    </row>
    <row r="228" spans="1:16" s="81" customFormat="1">
      <c r="A228" s="154">
        <v>217</v>
      </c>
      <c r="B228" s="155"/>
      <c r="C228" s="157"/>
      <c r="D228" s="19" t="str">
        <f t="shared" si="12"/>
        <v/>
      </c>
      <c r="F228" s="82"/>
      <c r="G228" s="75"/>
      <c r="H228" s="75"/>
      <c r="I228" s="75"/>
      <c r="J228" s="75"/>
      <c r="K228" s="75"/>
      <c r="L228" s="75"/>
      <c r="M228" s="75"/>
      <c r="N228" s="75"/>
      <c r="O228" s="75"/>
      <c r="P228" s="75"/>
    </row>
    <row r="229" spans="1:16" s="81" customFormat="1">
      <c r="A229" s="154">
        <v>218</v>
      </c>
      <c r="B229" s="155"/>
      <c r="C229" s="157"/>
      <c r="D229" s="19" t="str">
        <f t="shared" si="12"/>
        <v/>
      </c>
      <c r="F229" s="82"/>
      <c r="G229" s="75"/>
      <c r="H229" s="75"/>
      <c r="I229" s="75"/>
      <c r="J229" s="75"/>
      <c r="K229" s="75"/>
      <c r="L229" s="75"/>
      <c r="M229" s="75"/>
      <c r="N229" s="75"/>
      <c r="O229" s="75"/>
      <c r="P229" s="75"/>
    </row>
    <row r="230" spans="1:16" s="81" customFormat="1">
      <c r="A230" s="154">
        <v>219</v>
      </c>
      <c r="B230" s="155"/>
      <c r="C230" s="157"/>
      <c r="D230" s="19" t="str">
        <f t="shared" si="12"/>
        <v/>
      </c>
      <c r="F230" s="82"/>
      <c r="G230" s="75"/>
      <c r="H230" s="75"/>
      <c r="I230" s="75"/>
      <c r="J230" s="75"/>
      <c r="K230" s="75"/>
      <c r="L230" s="75"/>
      <c r="M230" s="75"/>
      <c r="N230" s="75"/>
      <c r="O230" s="75"/>
      <c r="P230" s="75"/>
    </row>
    <row r="231" spans="1:16" s="81" customFormat="1">
      <c r="A231" s="154">
        <v>220</v>
      </c>
      <c r="B231" s="155"/>
      <c r="C231" s="157"/>
      <c r="D231" s="19" t="str">
        <f t="shared" si="12"/>
        <v/>
      </c>
      <c r="F231" s="82"/>
      <c r="G231" s="75"/>
      <c r="H231" s="75"/>
      <c r="I231" s="75"/>
      <c r="J231" s="75"/>
      <c r="K231" s="75"/>
      <c r="L231" s="75"/>
      <c r="M231" s="75"/>
      <c r="N231" s="75"/>
      <c r="O231" s="75"/>
      <c r="P231" s="75"/>
    </row>
    <row r="232" spans="1:16" s="81" customFormat="1">
      <c r="A232" s="154">
        <v>221</v>
      </c>
      <c r="B232" s="155"/>
      <c r="C232" s="157"/>
      <c r="D232" s="19" t="str">
        <f t="shared" si="12"/>
        <v/>
      </c>
      <c r="F232" s="82"/>
      <c r="G232" s="75"/>
      <c r="H232" s="75"/>
      <c r="I232" s="75"/>
      <c r="J232" s="75"/>
      <c r="K232" s="75"/>
      <c r="L232" s="75"/>
      <c r="M232" s="75"/>
      <c r="N232" s="75"/>
      <c r="O232" s="75"/>
      <c r="P232" s="75"/>
    </row>
    <row r="233" spans="1:16" s="81" customFormat="1">
      <c r="A233" s="154">
        <v>222</v>
      </c>
      <c r="B233" s="155"/>
      <c r="C233" s="157"/>
      <c r="D233" s="19" t="str">
        <f t="shared" si="12"/>
        <v/>
      </c>
      <c r="F233" s="82"/>
      <c r="G233" s="75"/>
      <c r="H233" s="75"/>
      <c r="I233" s="75"/>
      <c r="J233" s="75"/>
      <c r="K233" s="75"/>
      <c r="L233" s="75"/>
      <c r="M233" s="75"/>
      <c r="N233" s="75"/>
      <c r="O233" s="75"/>
      <c r="P233" s="75"/>
    </row>
    <row r="234" spans="1:16" s="81" customFormat="1">
      <c r="A234" s="154">
        <v>223</v>
      </c>
      <c r="B234" s="155"/>
      <c r="C234" s="157"/>
      <c r="D234" s="19" t="str">
        <f t="shared" si="12"/>
        <v/>
      </c>
      <c r="F234" s="82"/>
      <c r="G234" s="75"/>
      <c r="H234" s="75"/>
      <c r="I234" s="75"/>
      <c r="J234" s="75"/>
      <c r="K234" s="75"/>
      <c r="L234" s="75"/>
      <c r="M234" s="75"/>
      <c r="N234" s="75"/>
      <c r="O234" s="75"/>
      <c r="P234" s="75"/>
    </row>
    <row r="235" spans="1:16" s="81" customFormat="1">
      <c r="A235" s="154">
        <v>224</v>
      </c>
      <c r="B235" s="155"/>
      <c r="C235" s="157"/>
      <c r="D235" s="19" t="str">
        <f t="shared" si="12"/>
        <v/>
      </c>
      <c r="F235" s="82"/>
      <c r="G235" s="75"/>
      <c r="H235" s="75"/>
      <c r="I235" s="75"/>
      <c r="J235" s="75"/>
      <c r="K235" s="75"/>
      <c r="L235" s="75"/>
      <c r="M235" s="75"/>
      <c r="N235" s="75"/>
      <c r="O235" s="75"/>
      <c r="P235" s="75"/>
    </row>
    <row r="236" spans="1:16" s="81" customFormat="1">
      <c r="A236" s="154">
        <v>225</v>
      </c>
      <c r="B236" s="155"/>
      <c r="C236" s="157"/>
      <c r="D236" s="19" t="str">
        <f t="shared" si="12"/>
        <v/>
      </c>
      <c r="F236" s="82"/>
      <c r="G236" s="75"/>
      <c r="H236" s="75"/>
      <c r="I236" s="75"/>
      <c r="J236" s="75"/>
      <c r="K236" s="75"/>
      <c r="L236" s="75"/>
      <c r="M236" s="75"/>
      <c r="N236" s="75"/>
      <c r="O236" s="75"/>
      <c r="P236" s="75"/>
    </row>
    <row r="237" spans="1:16" s="81" customFormat="1">
      <c r="A237" s="154">
        <v>226</v>
      </c>
      <c r="B237" s="155"/>
      <c r="C237" s="157"/>
      <c r="D237" s="19" t="str">
        <f t="shared" si="12"/>
        <v/>
      </c>
      <c r="F237" s="82"/>
      <c r="G237" s="75"/>
      <c r="H237" s="75"/>
      <c r="I237" s="75"/>
      <c r="J237" s="75"/>
      <c r="K237" s="75"/>
      <c r="L237" s="75"/>
      <c r="M237" s="75"/>
      <c r="N237" s="75"/>
      <c r="O237" s="75"/>
      <c r="P237" s="75"/>
    </row>
    <row r="238" spans="1:16" s="81" customFormat="1">
      <c r="A238" s="154">
        <v>227</v>
      </c>
      <c r="B238" s="155"/>
      <c r="C238" s="157"/>
      <c r="D238" s="19" t="str">
        <f t="shared" si="12"/>
        <v/>
      </c>
      <c r="F238" s="82"/>
      <c r="G238" s="75"/>
      <c r="H238" s="75"/>
      <c r="I238" s="75"/>
      <c r="J238" s="75"/>
      <c r="K238" s="75"/>
      <c r="L238" s="75"/>
      <c r="M238" s="75"/>
      <c r="N238" s="75"/>
      <c r="O238" s="75"/>
      <c r="P238" s="75"/>
    </row>
    <row r="239" spans="1:16" s="81" customFormat="1">
      <c r="A239" s="154">
        <v>228</v>
      </c>
      <c r="B239" s="155"/>
      <c r="C239" s="157"/>
      <c r="D239" s="19" t="str">
        <f t="shared" si="12"/>
        <v/>
      </c>
      <c r="F239" s="82"/>
      <c r="G239" s="75"/>
      <c r="H239" s="75"/>
      <c r="I239" s="75"/>
      <c r="J239" s="75"/>
      <c r="K239" s="75"/>
      <c r="L239" s="75"/>
      <c r="M239" s="75"/>
      <c r="N239" s="75"/>
      <c r="O239" s="75"/>
      <c r="P239" s="75"/>
    </row>
    <row r="240" spans="1:16" s="81" customFormat="1">
      <c r="A240" s="154">
        <v>229</v>
      </c>
      <c r="B240" s="155"/>
      <c r="C240" s="157"/>
      <c r="D240" s="19" t="str">
        <f t="shared" si="12"/>
        <v/>
      </c>
      <c r="F240" s="82"/>
      <c r="G240" s="75"/>
      <c r="H240" s="75"/>
      <c r="I240" s="75"/>
      <c r="J240" s="75"/>
      <c r="K240" s="75"/>
      <c r="L240" s="75"/>
      <c r="M240" s="75"/>
      <c r="N240" s="75"/>
      <c r="O240" s="75"/>
      <c r="P240" s="75"/>
    </row>
    <row r="241" spans="1:16" s="81" customFormat="1">
      <c r="A241" s="154">
        <v>230</v>
      </c>
      <c r="B241" s="155"/>
      <c r="C241" s="157"/>
      <c r="D241" s="19" t="str">
        <f t="shared" si="12"/>
        <v/>
      </c>
      <c r="F241" s="82"/>
      <c r="G241" s="75"/>
      <c r="H241" s="75"/>
      <c r="I241" s="75"/>
      <c r="J241" s="75"/>
      <c r="K241" s="75"/>
      <c r="L241" s="75"/>
      <c r="M241" s="75"/>
      <c r="N241" s="75"/>
      <c r="O241" s="75"/>
      <c r="P241" s="75"/>
    </row>
    <row r="242" spans="1:16" s="81" customFormat="1">
      <c r="A242" s="154">
        <v>231</v>
      </c>
      <c r="B242" s="155"/>
      <c r="C242" s="157"/>
      <c r="D242" s="19" t="str">
        <f t="shared" si="12"/>
        <v/>
      </c>
      <c r="F242" s="82"/>
      <c r="G242" s="75"/>
      <c r="H242" s="75"/>
      <c r="I242" s="75"/>
      <c r="J242" s="75"/>
      <c r="K242" s="75"/>
      <c r="L242" s="75"/>
      <c r="M242" s="75"/>
      <c r="N242" s="75"/>
      <c r="O242" s="75"/>
      <c r="P242" s="75"/>
    </row>
    <row r="243" spans="1:16" s="81" customFormat="1">
      <c r="A243" s="154">
        <v>232</v>
      </c>
      <c r="B243" s="155"/>
      <c r="C243" s="157"/>
      <c r="D243" s="19" t="str">
        <f t="shared" si="12"/>
        <v/>
      </c>
      <c r="F243" s="82"/>
      <c r="G243" s="75"/>
      <c r="H243" s="75"/>
      <c r="I243" s="75"/>
      <c r="J243" s="75"/>
      <c r="K243" s="75"/>
      <c r="L243" s="75"/>
      <c r="M243" s="75"/>
      <c r="N243" s="75"/>
      <c r="O243" s="75"/>
      <c r="P243" s="75"/>
    </row>
    <row r="244" spans="1:16" s="81" customFormat="1">
      <c r="A244" s="154">
        <v>233</v>
      </c>
      <c r="B244" s="155"/>
      <c r="C244" s="157"/>
      <c r="D244" s="19" t="str">
        <f t="shared" si="12"/>
        <v/>
      </c>
      <c r="F244" s="82"/>
      <c r="G244" s="75"/>
      <c r="H244" s="75"/>
      <c r="I244" s="75"/>
      <c r="J244" s="75"/>
      <c r="K244" s="75"/>
      <c r="L244" s="75"/>
      <c r="M244" s="75"/>
      <c r="N244" s="75"/>
      <c r="O244" s="75"/>
      <c r="P244" s="75"/>
    </row>
    <row r="245" spans="1:16" s="81" customFormat="1">
      <c r="A245" s="154">
        <v>234</v>
      </c>
      <c r="B245" s="155"/>
      <c r="C245" s="157"/>
      <c r="D245" s="19" t="str">
        <f t="shared" si="12"/>
        <v/>
      </c>
      <c r="F245" s="82"/>
      <c r="G245" s="75"/>
      <c r="H245" s="75"/>
      <c r="I245" s="75"/>
      <c r="J245" s="75"/>
      <c r="K245" s="75"/>
      <c r="L245" s="75"/>
      <c r="M245" s="75"/>
      <c r="N245" s="75"/>
      <c r="O245" s="75"/>
      <c r="P245" s="75"/>
    </row>
    <row r="246" spans="1:16" s="81" customFormat="1">
      <c r="A246" s="154">
        <v>235</v>
      </c>
      <c r="B246" s="155"/>
      <c r="C246" s="157"/>
      <c r="D246" s="19" t="str">
        <f t="shared" si="12"/>
        <v/>
      </c>
      <c r="F246" s="82"/>
      <c r="G246" s="75"/>
      <c r="H246" s="75"/>
      <c r="I246" s="75"/>
      <c r="J246" s="75"/>
      <c r="K246" s="75"/>
      <c r="L246" s="75"/>
      <c r="M246" s="75"/>
      <c r="N246" s="75"/>
      <c r="O246" s="75"/>
      <c r="P246" s="75"/>
    </row>
    <row r="247" spans="1:16" s="81" customFormat="1">
      <c r="A247" s="154">
        <v>236</v>
      </c>
      <c r="B247" s="155"/>
      <c r="C247" s="157"/>
      <c r="D247" s="19" t="str">
        <f t="shared" si="12"/>
        <v/>
      </c>
      <c r="F247" s="82"/>
      <c r="G247" s="75"/>
      <c r="H247" s="75"/>
      <c r="I247" s="75"/>
      <c r="J247" s="75"/>
      <c r="K247" s="75"/>
      <c r="L247" s="75"/>
      <c r="M247" s="75"/>
      <c r="N247" s="75"/>
      <c r="O247" s="75"/>
      <c r="P247" s="75"/>
    </row>
    <row r="248" spans="1:16" s="81" customFormat="1">
      <c r="A248" s="154">
        <v>237</v>
      </c>
      <c r="B248" s="155"/>
      <c r="C248" s="157"/>
      <c r="D248" s="19" t="str">
        <f t="shared" si="12"/>
        <v/>
      </c>
      <c r="F248" s="82"/>
      <c r="G248" s="75"/>
      <c r="H248" s="75"/>
      <c r="I248" s="75"/>
      <c r="J248" s="75"/>
      <c r="K248" s="75"/>
      <c r="L248" s="75"/>
      <c r="M248" s="75"/>
      <c r="N248" s="75"/>
      <c r="O248" s="75"/>
      <c r="P248" s="75"/>
    </row>
    <row r="249" spans="1:16" s="81" customFormat="1">
      <c r="A249" s="154">
        <v>238</v>
      </c>
      <c r="B249" s="155"/>
      <c r="C249" s="157"/>
      <c r="D249" s="19" t="str">
        <f t="shared" si="12"/>
        <v/>
      </c>
      <c r="F249" s="82"/>
      <c r="G249" s="75"/>
      <c r="H249" s="75"/>
      <c r="I249" s="75"/>
      <c r="J249" s="75"/>
      <c r="K249" s="75"/>
      <c r="L249" s="75"/>
      <c r="M249" s="75"/>
      <c r="N249" s="75"/>
      <c r="O249" s="75"/>
      <c r="P249" s="75"/>
    </row>
    <row r="250" spans="1:16" s="81" customFormat="1">
      <c r="A250" s="154">
        <v>239</v>
      </c>
      <c r="B250" s="155"/>
      <c r="C250" s="157"/>
      <c r="D250" s="19" t="str">
        <f t="shared" si="12"/>
        <v/>
      </c>
      <c r="F250" s="82"/>
      <c r="G250" s="75"/>
      <c r="H250" s="75"/>
      <c r="I250" s="75"/>
      <c r="J250" s="75"/>
      <c r="K250" s="75"/>
      <c r="L250" s="75"/>
      <c r="M250" s="75"/>
      <c r="N250" s="75"/>
      <c r="O250" s="75"/>
      <c r="P250" s="75"/>
    </row>
    <row r="251" spans="1:16" s="81" customFormat="1">
      <c r="A251" s="154">
        <v>240</v>
      </c>
      <c r="B251" s="155"/>
      <c r="C251" s="157"/>
      <c r="D251" s="19" t="str">
        <f t="shared" si="12"/>
        <v/>
      </c>
      <c r="F251" s="82"/>
      <c r="G251" s="75"/>
      <c r="H251" s="75"/>
      <c r="I251" s="75"/>
      <c r="J251" s="75"/>
      <c r="K251" s="75"/>
      <c r="L251" s="75"/>
      <c r="M251" s="75"/>
      <c r="N251" s="75"/>
      <c r="O251" s="75"/>
      <c r="P251" s="75"/>
    </row>
    <row r="252" spans="1:16" s="81" customFormat="1">
      <c r="A252" s="154">
        <v>241</v>
      </c>
      <c r="B252" s="155"/>
      <c r="C252" s="157"/>
      <c r="D252" s="19" t="str">
        <f t="shared" si="12"/>
        <v/>
      </c>
      <c r="F252" s="82"/>
      <c r="G252" s="75"/>
      <c r="H252" s="75"/>
      <c r="I252" s="75"/>
      <c r="J252" s="75"/>
      <c r="K252" s="75"/>
      <c r="L252" s="75"/>
      <c r="M252" s="75"/>
      <c r="N252" s="75"/>
      <c r="O252" s="75"/>
      <c r="P252" s="75"/>
    </row>
    <row r="253" spans="1:16" s="81" customFormat="1">
      <c r="A253" s="154">
        <v>242</v>
      </c>
      <c r="B253" s="155"/>
      <c r="C253" s="157"/>
      <c r="D253" s="19" t="str">
        <f t="shared" si="12"/>
        <v/>
      </c>
      <c r="F253" s="82"/>
      <c r="G253" s="75"/>
      <c r="H253" s="75"/>
      <c r="I253" s="75"/>
      <c r="J253" s="75"/>
      <c r="K253" s="75"/>
      <c r="L253" s="75"/>
      <c r="M253" s="75"/>
      <c r="N253" s="75"/>
      <c r="O253" s="75"/>
      <c r="P253" s="75"/>
    </row>
    <row r="254" spans="1:16" s="81" customFormat="1">
      <c r="A254" s="154">
        <v>243</v>
      </c>
      <c r="B254" s="155"/>
      <c r="C254" s="157"/>
      <c r="D254" s="19" t="str">
        <f t="shared" si="12"/>
        <v/>
      </c>
      <c r="F254" s="82"/>
      <c r="G254" s="75"/>
      <c r="H254" s="75"/>
      <c r="I254" s="75"/>
      <c r="J254" s="75"/>
      <c r="K254" s="75"/>
      <c r="L254" s="75"/>
      <c r="M254" s="75"/>
      <c r="N254" s="75"/>
      <c r="O254" s="75"/>
      <c r="P254" s="75"/>
    </row>
    <row r="255" spans="1:16" s="81" customFormat="1">
      <c r="A255" s="154">
        <v>244</v>
      </c>
      <c r="B255" s="155"/>
      <c r="C255" s="157"/>
      <c r="D255" s="19" t="str">
        <f t="shared" si="12"/>
        <v/>
      </c>
      <c r="F255" s="82"/>
      <c r="G255" s="75"/>
      <c r="H255" s="75"/>
      <c r="I255" s="75"/>
      <c r="J255" s="75"/>
      <c r="K255" s="75"/>
      <c r="L255" s="75"/>
      <c r="M255" s="75"/>
      <c r="N255" s="75"/>
      <c r="O255" s="75"/>
      <c r="P255" s="75"/>
    </row>
    <row r="256" spans="1:16" s="81" customFormat="1">
      <c r="A256" s="154">
        <v>245</v>
      </c>
      <c r="B256" s="155"/>
      <c r="C256" s="157"/>
      <c r="D256" s="19" t="str">
        <f t="shared" si="12"/>
        <v/>
      </c>
      <c r="F256" s="82"/>
      <c r="G256" s="75"/>
      <c r="H256" s="75"/>
      <c r="I256" s="75"/>
      <c r="J256" s="75"/>
      <c r="K256" s="75"/>
      <c r="L256" s="75"/>
      <c r="M256" s="75"/>
      <c r="N256" s="75"/>
      <c r="O256" s="75"/>
      <c r="P256" s="75"/>
    </row>
    <row r="257" spans="1:16" s="81" customFormat="1">
      <c r="A257" s="154">
        <v>246</v>
      </c>
      <c r="B257" s="155"/>
      <c r="C257" s="157"/>
      <c r="D257" s="19" t="str">
        <f t="shared" si="12"/>
        <v/>
      </c>
      <c r="F257" s="82"/>
      <c r="G257" s="75"/>
      <c r="H257" s="75"/>
      <c r="I257" s="75"/>
      <c r="J257" s="75"/>
      <c r="K257" s="75"/>
      <c r="L257" s="75"/>
      <c r="M257" s="75"/>
      <c r="N257" s="75"/>
      <c r="O257" s="75"/>
      <c r="P257" s="75"/>
    </row>
    <row r="258" spans="1:16" s="81" customFormat="1">
      <c r="A258" s="154">
        <v>247</v>
      </c>
      <c r="B258" s="155"/>
      <c r="C258" s="157"/>
      <c r="D258" s="19" t="str">
        <f t="shared" si="12"/>
        <v/>
      </c>
      <c r="F258" s="82"/>
      <c r="G258" s="75"/>
      <c r="H258" s="75"/>
      <c r="I258" s="75"/>
      <c r="J258" s="75"/>
      <c r="K258" s="75"/>
      <c r="L258" s="75"/>
      <c r="M258" s="75"/>
      <c r="N258" s="75"/>
      <c r="O258" s="75"/>
      <c r="P258" s="75"/>
    </row>
    <row r="259" spans="1:16" s="81" customFormat="1">
      <c r="A259" s="154">
        <v>248</v>
      </c>
      <c r="B259" s="155"/>
      <c r="C259" s="157"/>
      <c r="D259" s="19" t="str">
        <f t="shared" si="12"/>
        <v/>
      </c>
      <c r="F259" s="82"/>
      <c r="G259" s="75"/>
      <c r="H259" s="75"/>
      <c r="I259" s="75"/>
      <c r="J259" s="75"/>
      <c r="K259" s="75"/>
      <c r="L259" s="75"/>
      <c r="M259" s="75"/>
      <c r="N259" s="75"/>
      <c r="O259" s="75"/>
      <c r="P259" s="75"/>
    </row>
    <row r="260" spans="1:16" s="81" customFormat="1">
      <c r="A260" s="154">
        <v>249</v>
      </c>
      <c r="B260" s="155"/>
      <c r="C260" s="157"/>
      <c r="D260" s="19" t="str">
        <f t="shared" si="12"/>
        <v/>
      </c>
      <c r="F260" s="82"/>
      <c r="G260" s="75"/>
      <c r="H260" s="75"/>
      <c r="I260" s="75"/>
      <c r="J260" s="75"/>
      <c r="K260" s="75"/>
      <c r="L260" s="75"/>
      <c r="M260" s="75"/>
      <c r="N260" s="75"/>
      <c r="O260" s="75"/>
      <c r="P260" s="75"/>
    </row>
    <row r="261" spans="1:16" s="81" customFormat="1">
      <c r="A261" s="154">
        <v>250</v>
      </c>
      <c r="B261" s="155"/>
      <c r="C261" s="157"/>
      <c r="D261" s="19" t="str">
        <f t="shared" si="12"/>
        <v/>
      </c>
      <c r="F261" s="82"/>
      <c r="G261" s="75"/>
      <c r="H261" s="75"/>
      <c r="I261" s="75"/>
      <c r="J261" s="75"/>
      <c r="K261" s="75"/>
      <c r="L261" s="75"/>
      <c r="M261" s="75"/>
      <c r="N261" s="75"/>
      <c r="O261" s="75"/>
      <c r="P261" s="75"/>
    </row>
  </sheetData>
  <sheetProtection sheet="1" objects="1" scenarios="1" formatCells="0" formatRows="0" insertRows="0"/>
  <mergeCells count="9">
    <mergeCell ref="E7:E9"/>
    <mergeCell ref="F7:F10"/>
    <mergeCell ref="G7:G10"/>
    <mergeCell ref="A4:D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sheetPr codeName="Sheet14">
    <pageSetUpPr fitToPage="1"/>
  </sheetPr>
  <dimension ref="A1:K259"/>
  <sheetViews>
    <sheetView workbookViewId="0">
      <selection activeCell="E21" sqref="E21"/>
    </sheetView>
  </sheetViews>
  <sheetFormatPr defaultRowHeight="15.75"/>
  <cols>
    <col min="1" max="1" width="5.7109375" style="71" customWidth="1"/>
    <col min="2" max="2" width="36.7109375" style="75" customWidth="1"/>
    <col min="3" max="3" width="38.42578125" style="75" customWidth="1"/>
    <col min="4" max="4" width="27.42578125" style="356" customWidth="1"/>
    <col min="5" max="5" width="38.42578125" style="75" customWidth="1"/>
    <col min="6" max="6" width="8.7109375" style="75" customWidth="1"/>
    <col min="7" max="7" width="12.28515625" style="75" customWidth="1"/>
    <col min="8" max="8" width="10.7109375" style="81" hidden="1" customWidth="1"/>
    <col min="9" max="9" width="9.140625" style="82" hidden="1" customWidth="1"/>
    <col min="10" max="10" width="9.140625" style="75" hidden="1" customWidth="1"/>
    <col min="11" max="25" width="9.140625" style="75" customWidth="1"/>
    <col min="26" max="16384" width="9.140625" style="75"/>
  </cols>
  <sheetData>
    <row r="1" spans="1:10" s="71" customFormat="1">
      <c r="A1" s="70" t="s">
        <v>482</v>
      </c>
      <c r="D1" s="434"/>
      <c r="F1" s="72"/>
      <c r="G1" s="74"/>
      <c r="H1" s="73"/>
      <c r="I1" s="327"/>
    </row>
    <row r="2" spans="1:10" s="71" customFormat="1">
      <c r="A2" s="387" t="str">
        <f>IF(ISBLANK(facultate), IF(ISBLANK(departament),"","Departament " &amp; departament), "Facultatea " &amp; facultate)</f>
        <v>Facultatea Electronică și Telecomunicații</v>
      </c>
      <c r="D2" s="434"/>
      <c r="F2" s="72"/>
      <c r="G2" s="74"/>
      <c r="H2" s="73"/>
      <c r="I2" s="327"/>
    </row>
    <row r="3" spans="1:10" s="71" customFormat="1">
      <c r="A3" s="387" t="str">
        <f>IF(ISBLANK(departament),"","Departamentul " &amp; departament)</f>
        <v>Departamentul Electronică Aplicată</v>
      </c>
      <c r="D3" s="434"/>
      <c r="F3" s="72"/>
      <c r="G3" s="74"/>
      <c r="H3" s="73"/>
      <c r="I3" s="327"/>
    </row>
    <row r="4" spans="1:10">
      <c r="A4" s="460" t="s">
        <v>956</v>
      </c>
      <c r="B4" s="460"/>
      <c r="C4" s="460"/>
      <c r="D4" s="460"/>
      <c r="E4" s="460"/>
      <c r="F4" s="460"/>
      <c r="G4" s="460"/>
      <c r="H4" s="239"/>
      <c r="I4" s="329"/>
    </row>
    <row r="5" spans="1:10">
      <c r="A5" s="466" t="s">
        <v>1079</v>
      </c>
      <c r="B5" s="460"/>
      <c r="C5" s="460"/>
      <c r="D5" s="460"/>
      <c r="E5" s="460"/>
      <c r="F5" s="460"/>
      <c r="G5" s="460"/>
      <c r="H5" s="239"/>
    </row>
    <row r="6" spans="1:10" ht="13.5" customHeight="1">
      <c r="G6" s="388" t="str">
        <f>CONCATENATE(functie," ",nume_candidat)</f>
        <v>Șef de lucrări Papazian Petru</v>
      </c>
    </row>
    <row r="7" spans="1:10" s="44" customFormat="1" ht="15.75" customHeight="1">
      <c r="A7" s="457" t="s">
        <v>337</v>
      </c>
      <c r="B7" s="457" t="s">
        <v>0</v>
      </c>
      <c r="C7" s="457" t="s">
        <v>1</v>
      </c>
      <c r="D7" s="457" t="s">
        <v>1080</v>
      </c>
      <c r="E7" s="457" t="s">
        <v>957</v>
      </c>
      <c r="F7" s="457" t="s">
        <v>2</v>
      </c>
      <c r="G7" s="458" t="s">
        <v>544</v>
      </c>
      <c r="H7" s="229" t="s">
        <v>4</v>
      </c>
      <c r="I7" s="464" t="s">
        <v>540</v>
      </c>
      <c r="J7" s="467" t="s">
        <v>551</v>
      </c>
    </row>
    <row r="8" spans="1:10" s="44" customFormat="1" ht="31.5">
      <c r="A8" s="457"/>
      <c r="B8" s="457"/>
      <c r="C8" s="457"/>
      <c r="D8" s="457"/>
      <c r="E8" s="457"/>
      <c r="F8" s="457"/>
      <c r="G8" s="459"/>
      <c r="H8" s="389" t="str">
        <f>CONCATENATE("ultimii                                  ",durata_evaluare," ani")</f>
        <v>ultimii                                  5 ani</v>
      </c>
      <c r="I8" s="464"/>
      <c r="J8" s="467"/>
    </row>
    <row r="9" spans="1:10" s="44" customFormat="1">
      <c r="A9" s="99"/>
      <c r="B9" s="76"/>
      <c r="C9" s="76"/>
      <c r="D9" s="76"/>
      <c r="E9" s="76"/>
      <c r="F9" s="174"/>
      <c r="G9" s="158">
        <f>SUMIF(G10:G259,"&gt;0")</f>
        <v>0</v>
      </c>
      <c r="H9" s="4">
        <f>SUMIF(H10:H259,"&gt;0")</f>
        <v>0</v>
      </c>
      <c r="I9" s="336"/>
      <c r="J9" s="342"/>
    </row>
    <row r="10" spans="1:10" s="90" customFormat="1">
      <c r="A10" s="48">
        <v>1</v>
      </c>
      <c r="B10" s="421"/>
      <c r="C10" s="421"/>
      <c r="D10" s="14"/>
      <c r="E10" s="14"/>
      <c r="F10" s="232"/>
      <c r="G10" s="19" t="str">
        <f>IF(OR($B10="",$C10="",$D10="",$F10&lt;an_initial,$F10&gt;an_final,$I10=FALSE),"",(HLOOKUP(E10,ii11punctaje,2,FALSE))*VLOOKUP(J10,Coef!$E$2:$F$17,2,FALSE))</f>
        <v/>
      </c>
      <c r="H10" s="69" t="str">
        <f t="shared" ref="H10:H73" si="0">IF(OR($B10="",$C10="",$D10="",$F10&gt;an_final,$I10=FALSE),"",IF($F10&gt;=an_initial,1,""))</f>
        <v/>
      </c>
      <c r="I10" s="390" t="b">
        <f t="shared" ref="I10:I73" si="1">IF(nume_candidat="",FALSE,ISNUMBER(SEARCH(nume_candidat,$B10)))</f>
        <v>0</v>
      </c>
      <c r="J10" s="398">
        <f t="shared" ref="J10:J41" si="2">LEN(B10)-LEN(SUBSTITUTE(B10,",",""))+1</f>
        <v>1</v>
      </c>
    </row>
    <row r="11" spans="1:10" s="44" customFormat="1">
      <c r="A11" s="48">
        <v>2</v>
      </c>
      <c r="B11" s="8"/>
      <c r="C11" s="8"/>
      <c r="D11" s="421"/>
      <c r="E11" s="8"/>
      <c r="F11" s="232"/>
      <c r="G11" s="19" t="str">
        <f>IF(OR($B11="",$C11="",$D11="",$F11&lt;an_initial,$F11&gt;an_final,$I11=FALSE),"",(HLOOKUP(E11,ii11punctaje,2,FALSE))*VLOOKUP(J11,Coef!$E$2:$F$17,2,FALSE))</f>
        <v/>
      </c>
      <c r="H11" s="69" t="str">
        <f>IF(OR($B11="",$C11="",$D11="",$F11&gt;an_final,$I11=FALSE),"",IF($F11&gt;=an_initial,1,""))</f>
        <v/>
      </c>
      <c r="I11" s="390" t="b">
        <f t="shared" si="1"/>
        <v>0</v>
      </c>
      <c r="J11" s="398">
        <f t="shared" si="2"/>
        <v>1</v>
      </c>
    </row>
    <row r="12" spans="1:10" s="44" customFormat="1">
      <c r="A12" s="48">
        <v>3</v>
      </c>
      <c r="B12" s="7"/>
      <c r="C12" s="8"/>
      <c r="D12" s="421"/>
      <c r="E12" s="208"/>
      <c r="F12" s="232"/>
      <c r="G12" s="19" t="str">
        <f>IF(OR($B12="",$C12="",$D12="",$F12&lt;an_initial,$F12&gt;an_final,$I12=FALSE),"",(HLOOKUP(E12,ii11punctaje,2,FALSE))*VLOOKUP(J12,Coef!$E$2:$F$17,2,FALSE))</f>
        <v/>
      </c>
      <c r="H12" s="69" t="str">
        <f>IF(OR($B12="",$C12="",$D12="",$F12&gt;an_final,$I12=FALSE),"",IF($F12&gt;=an_initial,1,""))</f>
        <v/>
      </c>
      <c r="I12" s="390" t="b">
        <f t="shared" si="1"/>
        <v>0</v>
      </c>
      <c r="J12" s="398">
        <f t="shared" si="2"/>
        <v>1</v>
      </c>
    </row>
    <row r="13" spans="1:10" s="44" customFormat="1">
      <c r="A13" s="48">
        <v>4</v>
      </c>
      <c r="B13" s="7"/>
      <c r="C13" s="7"/>
      <c r="D13" s="7"/>
      <c r="E13" s="7"/>
      <c r="F13" s="229"/>
      <c r="G13" s="19" t="str">
        <f>IF(OR($B13="",$C13="",$D13="",$F13&lt;an_initial,$F13&gt;an_final,$I13=FALSE),"",(HLOOKUP(E13,ii11punctaje,2,FALSE))*VLOOKUP(J13,Coef!$E$2:$F$17,2,FALSE))</f>
        <v/>
      </c>
      <c r="H13" s="69" t="str">
        <f t="shared" si="0"/>
        <v/>
      </c>
      <c r="I13" s="390" t="b">
        <f t="shared" si="1"/>
        <v>0</v>
      </c>
      <c r="J13" s="398">
        <f t="shared" si="2"/>
        <v>1</v>
      </c>
    </row>
    <row r="14" spans="1:10" s="44" customFormat="1">
      <c r="A14" s="48">
        <v>5</v>
      </c>
      <c r="B14" s="7"/>
      <c r="C14" s="7"/>
      <c r="D14" s="7"/>
      <c r="E14" s="7"/>
      <c r="F14" s="229"/>
      <c r="G14" s="19" t="str">
        <f>IF(OR($B14="",$C14="",$D14="",$F14&lt;an_initial,$F14&gt;an_final,$I14=FALSE),"",(HLOOKUP(E14,ii11punctaje,2,FALSE))*VLOOKUP(J14,Coef!$E$2:$F$17,2,FALSE))</f>
        <v/>
      </c>
      <c r="H14" s="69" t="str">
        <f t="shared" si="0"/>
        <v/>
      </c>
      <c r="I14" s="390" t="b">
        <f t="shared" si="1"/>
        <v>0</v>
      </c>
      <c r="J14" s="398">
        <f t="shared" si="2"/>
        <v>1</v>
      </c>
    </row>
    <row r="15" spans="1:10" s="44" customFormat="1">
      <c r="A15" s="48">
        <v>6</v>
      </c>
      <c r="B15" s="7"/>
      <c r="C15" s="7"/>
      <c r="D15" s="7"/>
      <c r="E15" s="7"/>
      <c r="F15" s="229"/>
      <c r="G15" s="19" t="str">
        <f>IF(OR($B15="",$C15="",$D15="",$F15&lt;an_initial,$F15&gt;an_final,$I15=FALSE),"",(HLOOKUP(E15,ii11punctaje,2,FALSE))*VLOOKUP(J15,Coef!$E$2:$F$17,2,FALSE))</f>
        <v/>
      </c>
      <c r="H15" s="69" t="str">
        <f t="shared" si="0"/>
        <v/>
      </c>
      <c r="I15" s="390" t="b">
        <f t="shared" si="1"/>
        <v>0</v>
      </c>
      <c r="J15" s="398">
        <f t="shared" si="2"/>
        <v>1</v>
      </c>
    </row>
    <row r="16" spans="1:10" s="44" customFormat="1">
      <c r="A16" s="48">
        <v>7</v>
      </c>
      <c r="B16" s="7"/>
      <c r="C16" s="7"/>
      <c r="D16" s="7"/>
      <c r="E16" s="7"/>
      <c r="F16" s="229"/>
      <c r="G16" s="19" t="str">
        <f>IF(OR($B16="",$C16="",$D16="",$F16&lt;an_initial,$F16&gt;an_final,$I16=FALSE),"",(HLOOKUP(E16,ii11punctaje,2,FALSE))*VLOOKUP(J16,Coef!$E$2:$F$17,2,FALSE))</f>
        <v/>
      </c>
      <c r="H16" s="69" t="str">
        <f t="shared" si="0"/>
        <v/>
      </c>
      <c r="I16" s="390" t="b">
        <f t="shared" si="1"/>
        <v>0</v>
      </c>
      <c r="J16" s="398">
        <f t="shared" si="2"/>
        <v>1</v>
      </c>
    </row>
    <row r="17" spans="1:10" s="44" customFormat="1">
      <c r="A17" s="48">
        <v>8</v>
      </c>
      <c r="B17" s="7"/>
      <c r="C17" s="7"/>
      <c r="D17" s="7"/>
      <c r="E17" s="7"/>
      <c r="F17" s="229"/>
      <c r="G17" s="19" t="str">
        <f>IF(OR($B17="",$C17="",$D17="",$F17&lt;an_initial,$F17&gt;an_final,$I17=FALSE),"",(HLOOKUP(E17,ii11punctaje,2,FALSE))*VLOOKUP(J17,Coef!$E$2:$F$17,2,FALSE))</f>
        <v/>
      </c>
      <c r="H17" s="69" t="str">
        <f t="shared" si="0"/>
        <v/>
      </c>
      <c r="I17" s="390" t="b">
        <f t="shared" si="1"/>
        <v>0</v>
      </c>
      <c r="J17" s="398">
        <f t="shared" si="2"/>
        <v>1</v>
      </c>
    </row>
    <row r="18" spans="1:10" s="44" customFormat="1">
      <c r="A18" s="48">
        <v>9</v>
      </c>
      <c r="B18" s="7"/>
      <c r="C18" s="7"/>
      <c r="D18" s="7"/>
      <c r="E18" s="7"/>
      <c r="F18" s="229"/>
      <c r="G18" s="19" t="str">
        <f>IF(OR($B18="",$C18="",$D18="",$F18&lt;an_initial,$F18&gt;an_final,$I18=FALSE),"",(HLOOKUP(E18,ii11punctaje,2,FALSE))*VLOOKUP(J18,Coef!$E$2:$F$17,2,FALSE))</f>
        <v/>
      </c>
      <c r="H18" s="69" t="str">
        <f t="shared" si="0"/>
        <v/>
      </c>
      <c r="I18" s="390" t="b">
        <f t="shared" si="1"/>
        <v>0</v>
      </c>
      <c r="J18" s="398">
        <f t="shared" si="2"/>
        <v>1</v>
      </c>
    </row>
    <row r="19" spans="1:10" s="44" customFormat="1">
      <c r="A19" s="48">
        <v>10</v>
      </c>
      <c r="B19" s="7"/>
      <c r="C19" s="12"/>
      <c r="D19" s="7"/>
      <c r="E19" s="7"/>
      <c r="F19" s="229"/>
      <c r="G19" s="19" t="str">
        <f>IF(OR($B19="",$C19="",$D19="",$F19&lt;an_initial,$F19&gt;an_final,$I19=FALSE),"",(HLOOKUP(E19,ii11punctaje,2,FALSE))*VLOOKUP(J19,Coef!$E$2:$F$17,2,FALSE))</f>
        <v/>
      </c>
      <c r="H19" s="69" t="str">
        <f t="shared" si="0"/>
        <v/>
      </c>
      <c r="I19" s="390" t="b">
        <f t="shared" si="1"/>
        <v>0</v>
      </c>
      <c r="J19" s="398">
        <f t="shared" si="2"/>
        <v>1</v>
      </c>
    </row>
    <row r="20" spans="1:10" s="44" customFormat="1">
      <c r="A20" s="48">
        <v>11</v>
      </c>
      <c r="B20" s="7"/>
      <c r="C20" s="7"/>
      <c r="D20" s="7"/>
      <c r="E20" s="7"/>
      <c r="F20" s="229"/>
      <c r="G20" s="19" t="str">
        <f>IF(OR($B20="",$C20="",$D20="",$F20&lt;an_initial,$F20&gt;an_final,$I20=FALSE),"",(HLOOKUP(E20,ii11punctaje,2,FALSE))*VLOOKUP(J20,Coef!$E$2:$F$17,2,FALSE))</f>
        <v/>
      </c>
      <c r="H20" s="69" t="str">
        <f t="shared" si="0"/>
        <v/>
      </c>
      <c r="I20" s="390" t="b">
        <f t="shared" si="1"/>
        <v>0</v>
      </c>
      <c r="J20" s="398">
        <f t="shared" si="2"/>
        <v>1</v>
      </c>
    </row>
    <row r="21" spans="1:10" s="44" customFormat="1">
      <c r="A21" s="48">
        <v>12</v>
      </c>
      <c r="B21" s="7"/>
      <c r="C21" s="7"/>
      <c r="D21" s="7"/>
      <c r="E21" s="7"/>
      <c r="F21" s="229"/>
      <c r="G21" s="19" t="str">
        <f>IF(OR($B21="",$C21="",$D21="",$F21&lt;an_initial,$F21&gt;an_final,$I21=FALSE),"",(HLOOKUP(E21,ii11punctaje,2,FALSE))*VLOOKUP(J21,Coef!$E$2:$F$17,2,FALSE))</f>
        <v/>
      </c>
      <c r="H21" s="69" t="str">
        <f t="shared" si="0"/>
        <v/>
      </c>
      <c r="I21" s="390" t="b">
        <f t="shared" si="1"/>
        <v>0</v>
      </c>
      <c r="J21" s="398">
        <f t="shared" si="2"/>
        <v>1</v>
      </c>
    </row>
    <row r="22" spans="1:10" s="44" customFormat="1">
      <c r="A22" s="48">
        <v>13</v>
      </c>
      <c r="B22" s="7"/>
      <c r="C22" s="7"/>
      <c r="D22" s="7"/>
      <c r="E22" s="7"/>
      <c r="F22" s="229"/>
      <c r="G22" s="19" t="str">
        <f>IF(OR($B22="",$C22="",$D22="",$F22&lt;an_initial,$F22&gt;an_final,$I22=FALSE),"",(HLOOKUP(E22,ii11punctaje,2,FALSE))*VLOOKUP(J22,Coef!$E$2:$F$17,2,FALSE))</f>
        <v/>
      </c>
      <c r="H22" s="69" t="str">
        <f t="shared" si="0"/>
        <v/>
      </c>
      <c r="I22" s="390" t="b">
        <f t="shared" si="1"/>
        <v>0</v>
      </c>
      <c r="J22" s="398">
        <f t="shared" si="2"/>
        <v>1</v>
      </c>
    </row>
    <row r="23" spans="1:10" s="44" customFormat="1">
      <c r="A23" s="48">
        <v>14</v>
      </c>
      <c r="B23" s="7"/>
      <c r="C23" s="7"/>
      <c r="D23" s="7"/>
      <c r="E23" s="7"/>
      <c r="F23" s="229"/>
      <c r="G23" s="19" t="str">
        <f>IF(OR($B23="",$C23="",$D23="",$F23&lt;an_initial,$F23&gt;an_final,$I23=FALSE),"",(HLOOKUP(E23,ii11punctaje,2,FALSE))*VLOOKUP(J23,Coef!$E$2:$F$17,2,FALSE))</f>
        <v/>
      </c>
      <c r="H23" s="69" t="str">
        <f t="shared" si="0"/>
        <v/>
      </c>
      <c r="I23" s="390" t="b">
        <f t="shared" si="1"/>
        <v>0</v>
      </c>
      <c r="J23" s="398">
        <f t="shared" si="2"/>
        <v>1</v>
      </c>
    </row>
    <row r="24" spans="1:10" s="44" customFormat="1">
      <c r="A24" s="48">
        <v>15</v>
      </c>
      <c r="B24" s="7"/>
      <c r="C24" s="7"/>
      <c r="D24" s="7"/>
      <c r="E24" s="7"/>
      <c r="F24" s="229"/>
      <c r="G24" s="19" t="str">
        <f>IF(OR($B24="",$C24="",$D24="",$F24&lt;an_initial,$F24&gt;an_final,$I24=FALSE),"",(HLOOKUP(E24,ii11punctaje,2,FALSE))*VLOOKUP(J24,Coef!$E$2:$F$17,2,FALSE))</f>
        <v/>
      </c>
      <c r="H24" s="69" t="str">
        <f t="shared" si="0"/>
        <v/>
      </c>
      <c r="I24" s="390" t="b">
        <f t="shared" si="1"/>
        <v>0</v>
      </c>
      <c r="J24" s="398">
        <f t="shared" si="2"/>
        <v>1</v>
      </c>
    </row>
    <row r="25" spans="1:10" s="44" customFormat="1">
      <c r="A25" s="48">
        <v>16</v>
      </c>
      <c r="B25" s="7"/>
      <c r="C25" s="7"/>
      <c r="D25" s="7"/>
      <c r="E25" s="7"/>
      <c r="F25" s="229"/>
      <c r="G25" s="19" t="str">
        <f>IF(OR($B25="",$C25="",$D25="",$F25&lt;an_initial,$F25&gt;an_final,$I25=FALSE),"",(HLOOKUP(E25,ii11punctaje,2,FALSE))*VLOOKUP(J25,Coef!$E$2:$F$17,2,FALSE))</f>
        <v/>
      </c>
      <c r="H25" s="69" t="str">
        <f t="shared" si="0"/>
        <v/>
      </c>
      <c r="I25" s="390" t="b">
        <f t="shared" si="1"/>
        <v>0</v>
      </c>
      <c r="J25" s="398">
        <f t="shared" si="2"/>
        <v>1</v>
      </c>
    </row>
    <row r="26" spans="1:10" s="44" customFormat="1">
      <c r="A26" s="48">
        <v>17</v>
      </c>
      <c r="B26" s="7"/>
      <c r="C26" s="7"/>
      <c r="D26" s="7"/>
      <c r="E26" s="7"/>
      <c r="F26" s="229"/>
      <c r="G26" s="19" t="str">
        <f>IF(OR($B26="",$C26="",$D26="",$F26&lt;an_initial,$F26&gt;an_final,$I26=FALSE),"",(HLOOKUP(E26,ii11punctaje,2,FALSE))*VLOOKUP(J26,Coef!$E$2:$F$17,2,FALSE))</f>
        <v/>
      </c>
      <c r="H26" s="69" t="str">
        <f t="shared" si="0"/>
        <v/>
      </c>
      <c r="I26" s="390" t="b">
        <f t="shared" si="1"/>
        <v>0</v>
      </c>
      <c r="J26" s="398">
        <f t="shared" si="2"/>
        <v>1</v>
      </c>
    </row>
    <row r="27" spans="1:10" s="44" customFormat="1">
      <c r="A27" s="48">
        <v>18</v>
      </c>
      <c r="B27" s="7"/>
      <c r="C27" s="7"/>
      <c r="D27" s="7"/>
      <c r="E27" s="7"/>
      <c r="F27" s="229"/>
      <c r="G27" s="19" t="str">
        <f>IF(OR($B27="",$C27="",$D27="",$F27&lt;an_initial,$F27&gt;an_final,$I27=FALSE),"",(HLOOKUP(E27,ii11punctaje,2,FALSE))*VLOOKUP(J27,Coef!$E$2:$F$17,2,FALSE))</f>
        <v/>
      </c>
      <c r="H27" s="69" t="str">
        <f t="shared" si="0"/>
        <v/>
      </c>
      <c r="I27" s="390" t="b">
        <f t="shared" si="1"/>
        <v>0</v>
      </c>
      <c r="J27" s="398">
        <f t="shared" si="2"/>
        <v>1</v>
      </c>
    </row>
    <row r="28" spans="1:10" s="44" customFormat="1">
      <c r="A28" s="48">
        <v>19</v>
      </c>
      <c r="B28" s="7"/>
      <c r="C28" s="7"/>
      <c r="D28" s="7"/>
      <c r="E28" s="7"/>
      <c r="F28" s="229"/>
      <c r="G28" s="19" t="str">
        <f>IF(OR($B28="",$C28="",$D28="",$F28&lt;an_initial,$F28&gt;an_final,$I28=FALSE),"",(HLOOKUP(E28,ii11punctaje,2,FALSE))*VLOOKUP(J28,Coef!$E$2:$F$17,2,FALSE))</f>
        <v/>
      </c>
      <c r="H28" s="69" t="str">
        <f t="shared" si="0"/>
        <v/>
      </c>
      <c r="I28" s="390" t="b">
        <f t="shared" si="1"/>
        <v>0</v>
      </c>
      <c r="J28" s="398">
        <f t="shared" si="2"/>
        <v>1</v>
      </c>
    </row>
    <row r="29" spans="1:10" s="44" customFormat="1">
      <c r="A29" s="48">
        <v>20</v>
      </c>
      <c r="B29" s="7"/>
      <c r="C29" s="7"/>
      <c r="D29" s="7"/>
      <c r="E29" s="7"/>
      <c r="F29" s="229"/>
      <c r="G29" s="19" t="str">
        <f>IF(OR($B29="",$C29="",$D29="",$F29&lt;an_initial,$F29&gt;an_final,$I29=FALSE),"",(HLOOKUP(E29,ii11punctaje,2,FALSE))*VLOOKUP(J29,Coef!$E$2:$F$17,2,FALSE))</f>
        <v/>
      </c>
      <c r="H29" s="69" t="str">
        <f t="shared" si="0"/>
        <v/>
      </c>
      <c r="I29" s="390" t="b">
        <f t="shared" si="1"/>
        <v>0</v>
      </c>
      <c r="J29" s="398">
        <f t="shared" si="2"/>
        <v>1</v>
      </c>
    </row>
    <row r="30" spans="1:10" s="44" customFormat="1">
      <c r="A30" s="48">
        <v>21</v>
      </c>
      <c r="B30" s="7"/>
      <c r="C30" s="7"/>
      <c r="D30" s="7"/>
      <c r="E30" s="7"/>
      <c r="F30" s="229"/>
      <c r="G30" s="19" t="str">
        <f>IF(OR($B30="",$C30="",$D30="",$F30&lt;an_initial,$F30&gt;an_final,$I30=FALSE),"",(HLOOKUP(E30,ii11punctaje,2,FALSE))*VLOOKUP(J30,Coef!$E$2:$F$17,2,FALSE))</f>
        <v/>
      </c>
      <c r="H30" s="69" t="str">
        <f t="shared" si="0"/>
        <v/>
      </c>
      <c r="I30" s="390" t="b">
        <f t="shared" si="1"/>
        <v>0</v>
      </c>
      <c r="J30" s="398">
        <f t="shared" si="2"/>
        <v>1</v>
      </c>
    </row>
    <row r="31" spans="1:10" s="44" customFormat="1">
      <c r="A31" s="48">
        <v>22</v>
      </c>
      <c r="B31" s="7"/>
      <c r="C31" s="7"/>
      <c r="D31" s="7"/>
      <c r="E31" s="7"/>
      <c r="F31" s="229"/>
      <c r="G31" s="19" t="str">
        <f>IF(OR($B31="",$C31="",$D31="",$F31&lt;an_initial,$F31&gt;an_final,$I31=FALSE),"",(HLOOKUP(E31,ii11punctaje,2,FALSE))*VLOOKUP(J31,Coef!$E$2:$F$17,2,FALSE))</f>
        <v/>
      </c>
      <c r="H31" s="69" t="str">
        <f t="shared" si="0"/>
        <v/>
      </c>
      <c r="I31" s="390" t="b">
        <f t="shared" si="1"/>
        <v>0</v>
      </c>
      <c r="J31" s="398">
        <f t="shared" si="2"/>
        <v>1</v>
      </c>
    </row>
    <row r="32" spans="1:10" s="44" customFormat="1">
      <c r="A32" s="48">
        <v>23</v>
      </c>
      <c r="B32" s="7"/>
      <c r="C32" s="7"/>
      <c r="D32" s="7"/>
      <c r="E32" s="7"/>
      <c r="F32" s="229"/>
      <c r="G32" s="19" t="str">
        <f>IF(OR($B32="",$C32="",$D32="",$F32&lt;an_initial,$F32&gt;an_final,$I32=FALSE),"",(HLOOKUP(E32,ii11punctaje,2,FALSE))*VLOOKUP(J32,Coef!$E$2:$F$17,2,FALSE))</f>
        <v/>
      </c>
      <c r="H32" s="69" t="str">
        <f t="shared" si="0"/>
        <v/>
      </c>
      <c r="I32" s="390" t="b">
        <f t="shared" si="1"/>
        <v>0</v>
      </c>
      <c r="J32" s="398">
        <f t="shared" si="2"/>
        <v>1</v>
      </c>
    </row>
    <row r="33" spans="1:10" s="44" customFormat="1">
      <c r="A33" s="48">
        <v>24</v>
      </c>
      <c r="B33" s="7"/>
      <c r="C33" s="7"/>
      <c r="D33" s="7"/>
      <c r="E33" s="7"/>
      <c r="F33" s="229"/>
      <c r="G33" s="19" t="str">
        <f>IF(OR($B33="",$C33="",$D33="",$F33&lt;an_initial,$F33&gt;an_final,$I33=FALSE),"",(HLOOKUP(E33,ii11punctaje,2,FALSE))*VLOOKUP(J33,Coef!$E$2:$F$17,2,FALSE))</f>
        <v/>
      </c>
      <c r="H33" s="69" t="str">
        <f t="shared" si="0"/>
        <v/>
      </c>
      <c r="I33" s="390" t="b">
        <f t="shared" si="1"/>
        <v>0</v>
      </c>
      <c r="J33" s="398">
        <f t="shared" si="2"/>
        <v>1</v>
      </c>
    </row>
    <row r="34" spans="1:10" s="44" customFormat="1">
      <c r="A34" s="48">
        <v>25</v>
      </c>
      <c r="B34" s="7"/>
      <c r="C34" s="7"/>
      <c r="D34" s="7"/>
      <c r="E34" s="7"/>
      <c r="F34" s="229"/>
      <c r="G34" s="19" t="str">
        <f>IF(OR($B34="",$C34="",$D34="",$F34&lt;an_initial,$F34&gt;an_final,$I34=FALSE),"",(HLOOKUP(E34,ii11punctaje,2,FALSE))*VLOOKUP(J34,Coef!$E$2:$F$17,2,FALSE))</f>
        <v/>
      </c>
      <c r="H34" s="69" t="str">
        <f t="shared" si="0"/>
        <v/>
      </c>
      <c r="I34" s="390" t="b">
        <f t="shared" si="1"/>
        <v>0</v>
      </c>
      <c r="J34" s="398">
        <f t="shared" si="2"/>
        <v>1</v>
      </c>
    </row>
    <row r="35" spans="1:10" s="44" customFormat="1">
      <c r="A35" s="48">
        <v>26</v>
      </c>
      <c r="B35" s="7"/>
      <c r="C35" s="7"/>
      <c r="D35" s="7"/>
      <c r="E35" s="7"/>
      <c r="F35" s="229"/>
      <c r="G35" s="19" t="str">
        <f>IF(OR($B35="",$C35="",$D35="",$F35&lt;an_initial,$F35&gt;an_final,$I35=FALSE),"",(HLOOKUP(E35,ii11punctaje,2,FALSE))*VLOOKUP(J35,Coef!$E$2:$F$17,2,FALSE))</f>
        <v/>
      </c>
      <c r="H35" s="69" t="str">
        <f t="shared" si="0"/>
        <v/>
      </c>
      <c r="I35" s="390" t="b">
        <f t="shared" si="1"/>
        <v>0</v>
      </c>
      <c r="J35" s="398">
        <f t="shared" si="2"/>
        <v>1</v>
      </c>
    </row>
    <row r="36" spans="1:10" s="44" customFormat="1">
      <c r="A36" s="48">
        <v>27</v>
      </c>
      <c r="B36" s="7"/>
      <c r="C36" s="7"/>
      <c r="D36" s="7"/>
      <c r="E36" s="7"/>
      <c r="F36" s="229"/>
      <c r="G36" s="19" t="str">
        <f>IF(OR($B36="",$C36="",$D36="",$F36&lt;an_initial,$F36&gt;an_final,$I36=FALSE),"",(HLOOKUP(E36,ii11punctaje,2,FALSE))*VLOOKUP(J36,Coef!$E$2:$F$17,2,FALSE))</f>
        <v/>
      </c>
      <c r="H36" s="69" t="str">
        <f t="shared" si="0"/>
        <v/>
      </c>
      <c r="I36" s="390" t="b">
        <f t="shared" si="1"/>
        <v>0</v>
      </c>
      <c r="J36" s="398">
        <f t="shared" si="2"/>
        <v>1</v>
      </c>
    </row>
    <row r="37" spans="1:10" s="44" customFormat="1">
      <c r="A37" s="48">
        <v>28</v>
      </c>
      <c r="B37" s="7"/>
      <c r="C37" s="7"/>
      <c r="D37" s="7"/>
      <c r="E37" s="7"/>
      <c r="F37" s="229"/>
      <c r="G37" s="19" t="str">
        <f>IF(OR($B37="",$C37="",$D37="",$F37&lt;an_initial,$F37&gt;an_final,$I37=FALSE),"",(HLOOKUP(E37,ii11punctaje,2,FALSE))*VLOOKUP(J37,Coef!$E$2:$F$17,2,FALSE))</f>
        <v/>
      </c>
      <c r="H37" s="69" t="str">
        <f t="shared" si="0"/>
        <v/>
      </c>
      <c r="I37" s="390" t="b">
        <f t="shared" si="1"/>
        <v>0</v>
      </c>
      <c r="J37" s="398">
        <f t="shared" si="2"/>
        <v>1</v>
      </c>
    </row>
    <row r="38" spans="1:10" s="44" customFormat="1">
      <c r="A38" s="48">
        <v>29</v>
      </c>
      <c r="B38" s="7"/>
      <c r="C38" s="7"/>
      <c r="D38" s="7"/>
      <c r="E38" s="7"/>
      <c r="F38" s="229"/>
      <c r="G38" s="19" t="str">
        <f>IF(OR($B38="",$C38="",$D38="",$F38&lt;an_initial,$F38&gt;an_final,$I38=FALSE),"",(HLOOKUP(E38,ii11punctaje,2,FALSE))*VLOOKUP(J38,Coef!$E$2:$F$17,2,FALSE))</f>
        <v/>
      </c>
      <c r="H38" s="69" t="str">
        <f t="shared" si="0"/>
        <v/>
      </c>
      <c r="I38" s="390" t="b">
        <f t="shared" si="1"/>
        <v>0</v>
      </c>
      <c r="J38" s="398">
        <f t="shared" si="2"/>
        <v>1</v>
      </c>
    </row>
    <row r="39" spans="1:10" s="44" customFormat="1">
      <c r="A39" s="48">
        <v>30</v>
      </c>
      <c r="B39" s="7"/>
      <c r="C39" s="7"/>
      <c r="D39" s="7"/>
      <c r="E39" s="7"/>
      <c r="F39" s="229"/>
      <c r="G39" s="19" t="str">
        <f>IF(OR($B39="",$C39="",$D39="",$F39&lt;an_initial,$F39&gt;an_final,$I39=FALSE),"",(HLOOKUP(E39,ii11punctaje,2,FALSE))*VLOOKUP(J39,Coef!$E$2:$F$17,2,FALSE))</f>
        <v/>
      </c>
      <c r="H39" s="69" t="str">
        <f t="shared" si="0"/>
        <v/>
      </c>
      <c r="I39" s="390" t="b">
        <f t="shared" si="1"/>
        <v>0</v>
      </c>
      <c r="J39" s="398">
        <f t="shared" si="2"/>
        <v>1</v>
      </c>
    </row>
    <row r="40" spans="1:10" s="44" customFormat="1">
      <c r="A40" s="48">
        <v>31</v>
      </c>
      <c r="B40" s="7"/>
      <c r="C40" s="7"/>
      <c r="D40" s="7"/>
      <c r="E40" s="7"/>
      <c r="F40" s="229"/>
      <c r="G40" s="19" t="str">
        <f>IF(OR($B40="",$C40="",$D40="",$F40&lt;an_initial,$F40&gt;an_final,$I40=FALSE),"",(HLOOKUP(E40,ii11punctaje,2,FALSE))*VLOOKUP(J40,Coef!$E$2:$F$17,2,FALSE))</f>
        <v/>
      </c>
      <c r="H40" s="69" t="str">
        <f t="shared" si="0"/>
        <v/>
      </c>
      <c r="I40" s="390" t="b">
        <f t="shared" si="1"/>
        <v>0</v>
      </c>
      <c r="J40" s="398">
        <f t="shared" si="2"/>
        <v>1</v>
      </c>
    </row>
    <row r="41" spans="1:10" s="44" customFormat="1">
      <c r="A41" s="48">
        <v>32</v>
      </c>
      <c r="B41" s="7"/>
      <c r="C41" s="7"/>
      <c r="D41" s="7"/>
      <c r="E41" s="7"/>
      <c r="F41" s="229"/>
      <c r="G41" s="19" t="str">
        <f>IF(OR($B41="",$C41="",$D41="",$F41&lt;an_initial,$F41&gt;an_final,$I41=FALSE),"",(HLOOKUP(E41,ii11punctaje,2,FALSE))*VLOOKUP(J41,Coef!$E$2:$F$17,2,FALSE))</f>
        <v/>
      </c>
      <c r="H41" s="69" t="str">
        <f t="shared" si="0"/>
        <v/>
      </c>
      <c r="I41" s="390" t="b">
        <f t="shared" si="1"/>
        <v>0</v>
      </c>
      <c r="J41" s="398">
        <f t="shared" si="2"/>
        <v>1</v>
      </c>
    </row>
    <row r="42" spans="1:10" s="44" customFormat="1">
      <c r="A42" s="48">
        <v>33</v>
      </c>
      <c r="B42" s="7"/>
      <c r="C42" s="7"/>
      <c r="D42" s="7"/>
      <c r="E42" s="7"/>
      <c r="F42" s="229"/>
      <c r="G42" s="19" t="str">
        <f>IF(OR($B42="",$C42="",$D42="",$F42&lt;an_initial,$F42&gt;an_final,$I42=FALSE),"",(HLOOKUP(E42,ii11punctaje,2,FALSE))*VLOOKUP(J42,Coef!$E$2:$F$17,2,FALSE))</f>
        <v/>
      </c>
      <c r="H42" s="69" t="str">
        <f t="shared" si="0"/>
        <v/>
      </c>
      <c r="I42" s="390" t="b">
        <f t="shared" si="1"/>
        <v>0</v>
      </c>
      <c r="J42" s="398">
        <f t="shared" ref="J42:J73" si="3">LEN(B42)-LEN(SUBSTITUTE(B42,",",""))+1</f>
        <v>1</v>
      </c>
    </row>
    <row r="43" spans="1:10" s="44" customFormat="1">
      <c r="A43" s="48">
        <v>34</v>
      </c>
      <c r="B43" s="7"/>
      <c r="C43" s="7"/>
      <c r="D43" s="7"/>
      <c r="E43" s="7"/>
      <c r="F43" s="229"/>
      <c r="G43" s="19" t="str">
        <f>IF(OR($B43="",$C43="",$D43="",$F43&lt;an_initial,$F43&gt;an_final,$I43=FALSE),"",(HLOOKUP(E43,ii11punctaje,2,FALSE))*VLOOKUP(J43,Coef!$E$2:$F$17,2,FALSE))</f>
        <v/>
      </c>
      <c r="H43" s="69" t="str">
        <f t="shared" si="0"/>
        <v/>
      </c>
      <c r="I43" s="390" t="b">
        <f t="shared" si="1"/>
        <v>0</v>
      </c>
      <c r="J43" s="398">
        <f t="shared" si="3"/>
        <v>1</v>
      </c>
    </row>
    <row r="44" spans="1:10" s="44" customFormat="1">
      <c r="A44" s="48">
        <v>35</v>
      </c>
      <c r="B44" s="7"/>
      <c r="C44" s="7"/>
      <c r="D44" s="7"/>
      <c r="E44" s="7"/>
      <c r="F44" s="229"/>
      <c r="G44" s="19" t="str">
        <f>IF(OR($B44="",$C44="",$D44="",$F44&lt;an_initial,$F44&gt;an_final,$I44=FALSE),"",(HLOOKUP(E44,ii11punctaje,2,FALSE))*VLOOKUP(J44,Coef!$E$2:$F$17,2,FALSE))</f>
        <v/>
      </c>
      <c r="H44" s="69" t="str">
        <f t="shared" si="0"/>
        <v/>
      </c>
      <c r="I44" s="390" t="b">
        <f t="shared" si="1"/>
        <v>0</v>
      </c>
      <c r="J44" s="398">
        <f t="shared" si="3"/>
        <v>1</v>
      </c>
    </row>
    <row r="45" spans="1:10" s="44" customFormat="1">
      <c r="A45" s="48">
        <v>36</v>
      </c>
      <c r="B45" s="7"/>
      <c r="C45" s="7"/>
      <c r="D45" s="7"/>
      <c r="E45" s="7"/>
      <c r="F45" s="229"/>
      <c r="G45" s="19" t="str">
        <f>IF(OR($B45="",$C45="",$D45="",$F45&lt;an_initial,$F45&gt;an_final,$I45=FALSE),"",(HLOOKUP(E45,ii11punctaje,2,FALSE))*VLOOKUP(J45,Coef!$E$2:$F$17,2,FALSE))</f>
        <v/>
      </c>
      <c r="H45" s="69" t="str">
        <f t="shared" si="0"/>
        <v/>
      </c>
      <c r="I45" s="390" t="b">
        <f t="shared" si="1"/>
        <v>0</v>
      </c>
      <c r="J45" s="398">
        <f t="shared" si="3"/>
        <v>1</v>
      </c>
    </row>
    <row r="46" spans="1:10" s="44" customFormat="1">
      <c r="A46" s="48">
        <v>37</v>
      </c>
      <c r="B46" s="7"/>
      <c r="C46" s="7"/>
      <c r="D46" s="7"/>
      <c r="E46" s="7"/>
      <c r="F46" s="229"/>
      <c r="G46" s="19" t="str">
        <f>IF(OR($B46="",$C46="",$D46="",$F46&lt;an_initial,$F46&gt;an_final,$I46=FALSE),"",(HLOOKUP(E46,ii11punctaje,2,FALSE))*VLOOKUP(J46,Coef!$E$2:$F$17,2,FALSE))</f>
        <v/>
      </c>
      <c r="H46" s="69" t="str">
        <f t="shared" si="0"/>
        <v/>
      </c>
      <c r="I46" s="390" t="b">
        <f t="shared" si="1"/>
        <v>0</v>
      </c>
      <c r="J46" s="398">
        <f t="shared" si="3"/>
        <v>1</v>
      </c>
    </row>
    <row r="47" spans="1:10" s="44" customFormat="1">
      <c r="A47" s="48">
        <v>38</v>
      </c>
      <c r="B47" s="7"/>
      <c r="C47" s="7"/>
      <c r="D47" s="7"/>
      <c r="E47" s="7"/>
      <c r="F47" s="229"/>
      <c r="G47" s="19" t="str">
        <f>IF(OR($B47="",$C47="",$D47="",$F47&lt;an_initial,$F47&gt;an_final,$I47=FALSE),"",(HLOOKUP(E47,ii11punctaje,2,FALSE))*VLOOKUP(J47,Coef!$E$2:$F$17,2,FALSE))</f>
        <v/>
      </c>
      <c r="H47" s="69" t="str">
        <f t="shared" si="0"/>
        <v/>
      </c>
      <c r="I47" s="390" t="b">
        <f t="shared" si="1"/>
        <v>0</v>
      </c>
      <c r="J47" s="398">
        <f t="shared" si="3"/>
        <v>1</v>
      </c>
    </row>
    <row r="48" spans="1:10" s="44" customFormat="1">
      <c r="A48" s="48">
        <v>39</v>
      </c>
      <c r="B48" s="7"/>
      <c r="C48" s="7"/>
      <c r="D48" s="7"/>
      <c r="E48" s="7"/>
      <c r="F48" s="229"/>
      <c r="G48" s="19" t="str">
        <f>IF(OR($B48="",$C48="",$D48="",$F48&lt;an_initial,$F48&gt;an_final,$I48=FALSE),"",(HLOOKUP(E48,ii11punctaje,2,FALSE))*VLOOKUP(J48,Coef!$E$2:$F$17,2,FALSE))</f>
        <v/>
      </c>
      <c r="H48" s="69" t="str">
        <f t="shared" si="0"/>
        <v/>
      </c>
      <c r="I48" s="390" t="b">
        <f t="shared" si="1"/>
        <v>0</v>
      </c>
      <c r="J48" s="398">
        <f t="shared" si="3"/>
        <v>1</v>
      </c>
    </row>
    <row r="49" spans="1:10" s="44" customFormat="1">
      <c r="A49" s="48">
        <v>40</v>
      </c>
      <c r="B49" s="7"/>
      <c r="C49" s="7"/>
      <c r="D49" s="7"/>
      <c r="E49" s="7"/>
      <c r="F49" s="229"/>
      <c r="G49" s="19" t="str">
        <f>IF(OR($B49="",$C49="",$D49="",$F49&lt;an_initial,$F49&gt;an_final,$I49=FALSE),"",(HLOOKUP(E49,ii11punctaje,2,FALSE))*VLOOKUP(J49,Coef!$E$2:$F$17,2,FALSE))</f>
        <v/>
      </c>
      <c r="H49" s="69" t="str">
        <f t="shared" si="0"/>
        <v/>
      </c>
      <c r="I49" s="390" t="b">
        <f t="shared" si="1"/>
        <v>0</v>
      </c>
      <c r="J49" s="398">
        <f t="shared" si="3"/>
        <v>1</v>
      </c>
    </row>
    <row r="50" spans="1:10" s="44" customFormat="1">
      <c r="A50" s="48">
        <v>41</v>
      </c>
      <c r="B50" s="7"/>
      <c r="C50" s="7"/>
      <c r="D50" s="7"/>
      <c r="E50" s="7"/>
      <c r="F50" s="229"/>
      <c r="G50" s="19" t="str">
        <f>IF(OR($B50="",$C50="",$D50="",$F50&lt;an_initial,$F50&gt;an_final,$I50=FALSE),"",(HLOOKUP(E50,ii11punctaje,2,FALSE))*VLOOKUP(J50,Coef!$E$2:$F$17,2,FALSE))</f>
        <v/>
      </c>
      <c r="H50" s="69" t="str">
        <f t="shared" si="0"/>
        <v/>
      </c>
      <c r="I50" s="390" t="b">
        <f t="shared" si="1"/>
        <v>0</v>
      </c>
      <c r="J50" s="398">
        <f t="shared" si="3"/>
        <v>1</v>
      </c>
    </row>
    <row r="51" spans="1:10" s="44" customFormat="1">
      <c r="A51" s="48">
        <v>42</v>
      </c>
      <c r="B51" s="7"/>
      <c r="C51" s="7"/>
      <c r="D51" s="7"/>
      <c r="E51" s="7"/>
      <c r="F51" s="229"/>
      <c r="G51" s="19" t="str">
        <f>IF(OR($B51="",$C51="",$D51="",$F51&lt;an_initial,$F51&gt;an_final,$I51=FALSE),"",(HLOOKUP(E51,ii11punctaje,2,FALSE))*VLOOKUP(J51,Coef!$E$2:$F$17,2,FALSE))</f>
        <v/>
      </c>
      <c r="H51" s="69" t="str">
        <f t="shared" si="0"/>
        <v/>
      </c>
      <c r="I51" s="390" t="b">
        <f t="shared" si="1"/>
        <v>0</v>
      </c>
      <c r="J51" s="398">
        <f t="shared" si="3"/>
        <v>1</v>
      </c>
    </row>
    <row r="52" spans="1:10" s="44" customFormat="1">
      <c r="A52" s="48">
        <v>43</v>
      </c>
      <c r="B52" s="7"/>
      <c r="C52" s="7"/>
      <c r="D52" s="7"/>
      <c r="E52" s="7"/>
      <c r="F52" s="229"/>
      <c r="G52" s="19" t="str">
        <f>IF(OR($B52="",$C52="",$D52="",$F52&lt;an_initial,$F52&gt;an_final,$I52=FALSE),"",(HLOOKUP(E52,ii11punctaje,2,FALSE))*VLOOKUP(J52,Coef!$E$2:$F$17,2,FALSE))</f>
        <v/>
      </c>
      <c r="H52" s="69" t="str">
        <f t="shared" si="0"/>
        <v/>
      </c>
      <c r="I52" s="390" t="b">
        <f t="shared" si="1"/>
        <v>0</v>
      </c>
      <c r="J52" s="398">
        <f t="shared" si="3"/>
        <v>1</v>
      </c>
    </row>
    <row r="53" spans="1:10" s="44" customFormat="1">
      <c r="A53" s="48">
        <v>44</v>
      </c>
      <c r="B53" s="7"/>
      <c r="C53" s="7"/>
      <c r="D53" s="7"/>
      <c r="E53" s="7"/>
      <c r="F53" s="229"/>
      <c r="G53" s="19" t="str">
        <f>IF(OR($B53="",$C53="",$D53="",$F53&lt;an_initial,$F53&gt;an_final,$I53=FALSE),"",(HLOOKUP(E53,ii11punctaje,2,FALSE))*VLOOKUP(J53,Coef!$E$2:$F$17,2,FALSE))</f>
        <v/>
      </c>
      <c r="H53" s="69" t="str">
        <f t="shared" si="0"/>
        <v/>
      </c>
      <c r="I53" s="390" t="b">
        <f t="shared" si="1"/>
        <v>0</v>
      </c>
      <c r="J53" s="398">
        <f t="shared" si="3"/>
        <v>1</v>
      </c>
    </row>
    <row r="54" spans="1:10" s="44" customFormat="1">
      <c r="A54" s="48">
        <v>45</v>
      </c>
      <c r="B54" s="7"/>
      <c r="C54" s="7"/>
      <c r="D54" s="7"/>
      <c r="E54" s="7"/>
      <c r="F54" s="229"/>
      <c r="G54" s="19" t="str">
        <f>IF(OR($B54="",$C54="",$D54="",$F54&lt;an_initial,$F54&gt;an_final,$I54=FALSE),"",(HLOOKUP(E54,ii11punctaje,2,FALSE))*VLOOKUP(J54,Coef!$E$2:$F$17,2,FALSE))</f>
        <v/>
      </c>
      <c r="H54" s="69" t="str">
        <f t="shared" si="0"/>
        <v/>
      </c>
      <c r="I54" s="390" t="b">
        <f t="shared" si="1"/>
        <v>0</v>
      </c>
      <c r="J54" s="398">
        <f t="shared" si="3"/>
        <v>1</v>
      </c>
    </row>
    <row r="55" spans="1:10" s="44" customFormat="1">
      <c r="A55" s="48">
        <v>46</v>
      </c>
      <c r="B55" s="7"/>
      <c r="C55" s="7"/>
      <c r="D55" s="7"/>
      <c r="E55" s="7"/>
      <c r="F55" s="229"/>
      <c r="G55" s="19" t="str">
        <f>IF(OR($B55="",$C55="",$D55="",$F55&lt;an_initial,$F55&gt;an_final,$I55=FALSE),"",(HLOOKUP(E55,ii11punctaje,2,FALSE))*VLOOKUP(J55,Coef!$E$2:$F$17,2,FALSE))</f>
        <v/>
      </c>
      <c r="H55" s="69" t="str">
        <f t="shared" si="0"/>
        <v/>
      </c>
      <c r="I55" s="390" t="b">
        <f t="shared" si="1"/>
        <v>0</v>
      </c>
      <c r="J55" s="398">
        <f t="shared" si="3"/>
        <v>1</v>
      </c>
    </row>
    <row r="56" spans="1:10" s="44" customFormat="1">
      <c r="A56" s="48">
        <v>47</v>
      </c>
      <c r="B56" s="7"/>
      <c r="C56" s="7"/>
      <c r="D56" s="7"/>
      <c r="E56" s="7"/>
      <c r="F56" s="229"/>
      <c r="G56" s="19" t="str">
        <f>IF(OR($B56="",$C56="",$D56="",$F56&lt;an_initial,$F56&gt;an_final,$I56=FALSE),"",(HLOOKUP(E56,ii11punctaje,2,FALSE))*VLOOKUP(J56,Coef!$E$2:$F$17,2,FALSE))</f>
        <v/>
      </c>
      <c r="H56" s="69" t="str">
        <f t="shared" si="0"/>
        <v/>
      </c>
      <c r="I56" s="390" t="b">
        <f t="shared" si="1"/>
        <v>0</v>
      </c>
      <c r="J56" s="398">
        <f t="shared" si="3"/>
        <v>1</v>
      </c>
    </row>
    <row r="57" spans="1:10" s="44" customFormat="1">
      <c r="A57" s="48">
        <v>48</v>
      </c>
      <c r="B57" s="7"/>
      <c r="C57" s="7"/>
      <c r="D57" s="7"/>
      <c r="E57" s="7"/>
      <c r="F57" s="229"/>
      <c r="G57" s="19" t="str">
        <f>IF(OR($B57="",$C57="",$D57="",$F57&lt;an_initial,$F57&gt;an_final,$I57=FALSE),"",(HLOOKUP(E57,ii11punctaje,2,FALSE))*VLOOKUP(J57,Coef!$E$2:$F$17,2,FALSE))</f>
        <v/>
      </c>
      <c r="H57" s="69" t="str">
        <f t="shared" si="0"/>
        <v/>
      </c>
      <c r="I57" s="390" t="b">
        <f t="shared" si="1"/>
        <v>0</v>
      </c>
      <c r="J57" s="398">
        <f t="shared" si="3"/>
        <v>1</v>
      </c>
    </row>
    <row r="58" spans="1:10" s="44" customFormat="1">
      <c r="A58" s="48">
        <v>49</v>
      </c>
      <c r="B58" s="7"/>
      <c r="C58" s="7"/>
      <c r="D58" s="7"/>
      <c r="E58" s="7"/>
      <c r="F58" s="229"/>
      <c r="G58" s="19" t="str">
        <f>IF(OR($B58="",$C58="",$D58="",$F58&lt;an_initial,$F58&gt;an_final,$I58=FALSE),"",(HLOOKUP(E58,ii11punctaje,2,FALSE))*VLOOKUP(J58,Coef!$E$2:$F$17,2,FALSE))</f>
        <v/>
      </c>
      <c r="H58" s="69" t="str">
        <f t="shared" si="0"/>
        <v/>
      </c>
      <c r="I58" s="390" t="b">
        <f t="shared" si="1"/>
        <v>0</v>
      </c>
      <c r="J58" s="398">
        <f t="shared" si="3"/>
        <v>1</v>
      </c>
    </row>
    <row r="59" spans="1:10" s="44" customFormat="1">
      <c r="A59" s="48">
        <v>50</v>
      </c>
      <c r="B59" s="7"/>
      <c r="C59" s="7"/>
      <c r="D59" s="7"/>
      <c r="E59" s="7"/>
      <c r="F59" s="229"/>
      <c r="G59" s="19" t="str">
        <f>IF(OR($B59="",$C59="",$D59="",$F59&lt;an_initial,$F59&gt;an_final,$I59=FALSE),"",(HLOOKUP(E59,ii11punctaje,2,FALSE))*VLOOKUP(J59,Coef!$E$2:$F$17,2,FALSE))</f>
        <v/>
      </c>
      <c r="H59" s="69" t="str">
        <f t="shared" si="0"/>
        <v/>
      </c>
      <c r="I59" s="390" t="b">
        <f t="shared" si="1"/>
        <v>0</v>
      </c>
      <c r="J59" s="398">
        <f t="shared" si="3"/>
        <v>1</v>
      </c>
    </row>
    <row r="60" spans="1:10" s="44" customFormat="1">
      <c r="A60" s="48">
        <v>51</v>
      </c>
      <c r="B60" s="7"/>
      <c r="C60" s="7"/>
      <c r="D60" s="7"/>
      <c r="E60" s="7"/>
      <c r="F60" s="229"/>
      <c r="G60" s="19" t="str">
        <f>IF(OR($B60="",$C60="",$D60="",$F60&lt;an_initial,$F60&gt;an_final,$I60=FALSE),"",(HLOOKUP(E60,ii11punctaje,2,FALSE))*VLOOKUP(J60,Coef!$E$2:$F$17,2,FALSE))</f>
        <v/>
      </c>
      <c r="H60" s="69" t="str">
        <f t="shared" si="0"/>
        <v/>
      </c>
      <c r="I60" s="390" t="b">
        <f t="shared" si="1"/>
        <v>0</v>
      </c>
      <c r="J60" s="398">
        <f t="shared" si="3"/>
        <v>1</v>
      </c>
    </row>
    <row r="61" spans="1:10" s="44" customFormat="1">
      <c r="A61" s="48">
        <v>52</v>
      </c>
      <c r="B61" s="7"/>
      <c r="C61" s="7"/>
      <c r="D61" s="7"/>
      <c r="E61" s="7"/>
      <c r="F61" s="229"/>
      <c r="G61" s="19" t="str">
        <f>IF(OR($B61="",$C61="",$D61="",$F61&lt;an_initial,$F61&gt;an_final,$I61=FALSE),"",(HLOOKUP(E61,ii11punctaje,2,FALSE))*VLOOKUP(J61,Coef!$E$2:$F$17,2,FALSE))</f>
        <v/>
      </c>
      <c r="H61" s="69" t="str">
        <f t="shared" si="0"/>
        <v/>
      </c>
      <c r="I61" s="390" t="b">
        <f t="shared" si="1"/>
        <v>0</v>
      </c>
      <c r="J61" s="398">
        <f t="shared" si="3"/>
        <v>1</v>
      </c>
    </row>
    <row r="62" spans="1:10" s="44" customFormat="1">
      <c r="A62" s="48">
        <v>53</v>
      </c>
      <c r="B62" s="7"/>
      <c r="C62" s="7"/>
      <c r="D62" s="7"/>
      <c r="E62" s="7"/>
      <c r="F62" s="229"/>
      <c r="G62" s="19" t="str">
        <f>IF(OR($B62="",$C62="",$D62="",$F62&lt;an_initial,$F62&gt;an_final,$I62=FALSE),"",(HLOOKUP(E62,ii11punctaje,2,FALSE))*VLOOKUP(J62,Coef!$E$2:$F$17,2,FALSE))</f>
        <v/>
      </c>
      <c r="H62" s="69" t="str">
        <f t="shared" si="0"/>
        <v/>
      </c>
      <c r="I62" s="390" t="b">
        <f t="shared" si="1"/>
        <v>0</v>
      </c>
      <c r="J62" s="398">
        <f t="shared" si="3"/>
        <v>1</v>
      </c>
    </row>
    <row r="63" spans="1:10" s="44" customFormat="1">
      <c r="A63" s="48">
        <v>54</v>
      </c>
      <c r="B63" s="7"/>
      <c r="C63" s="7"/>
      <c r="D63" s="7"/>
      <c r="E63" s="7"/>
      <c r="F63" s="229"/>
      <c r="G63" s="19" t="str">
        <f>IF(OR($B63="",$C63="",$D63="",$F63&lt;an_initial,$F63&gt;an_final,$I63=FALSE),"",(HLOOKUP(E63,ii11punctaje,2,FALSE))*VLOOKUP(J63,Coef!$E$2:$F$17,2,FALSE))</f>
        <v/>
      </c>
      <c r="H63" s="69" t="str">
        <f t="shared" si="0"/>
        <v/>
      </c>
      <c r="I63" s="390" t="b">
        <f t="shared" si="1"/>
        <v>0</v>
      </c>
      <c r="J63" s="398">
        <f t="shared" si="3"/>
        <v>1</v>
      </c>
    </row>
    <row r="64" spans="1:10" s="44" customFormat="1">
      <c r="A64" s="48">
        <v>55</v>
      </c>
      <c r="B64" s="7"/>
      <c r="C64" s="7"/>
      <c r="D64" s="7"/>
      <c r="E64" s="7"/>
      <c r="F64" s="229"/>
      <c r="G64" s="19" t="str">
        <f>IF(OR($B64="",$C64="",$D64="",$F64&lt;an_initial,$F64&gt;an_final,$I64=FALSE),"",(HLOOKUP(E64,ii11punctaje,2,FALSE))*VLOOKUP(J64,Coef!$E$2:$F$17,2,FALSE))</f>
        <v/>
      </c>
      <c r="H64" s="69" t="str">
        <f t="shared" si="0"/>
        <v/>
      </c>
      <c r="I64" s="390" t="b">
        <f t="shared" si="1"/>
        <v>0</v>
      </c>
      <c r="J64" s="398">
        <f t="shared" si="3"/>
        <v>1</v>
      </c>
    </row>
    <row r="65" spans="1:11" s="44" customFormat="1">
      <c r="A65" s="48">
        <v>56</v>
      </c>
      <c r="B65" s="7"/>
      <c r="C65" s="7"/>
      <c r="D65" s="7"/>
      <c r="E65" s="7"/>
      <c r="F65" s="229"/>
      <c r="G65" s="19" t="str">
        <f>IF(OR($B65="",$C65="",$D65="",$F65&lt;an_initial,$F65&gt;an_final,$I65=FALSE),"",(HLOOKUP(E65,ii11punctaje,2,FALSE))*VLOOKUP(J65,Coef!$E$2:$F$17,2,FALSE))</f>
        <v/>
      </c>
      <c r="H65" s="69" t="str">
        <f t="shared" si="0"/>
        <v/>
      </c>
      <c r="I65" s="390" t="b">
        <f t="shared" si="1"/>
        <v>0</v>
      </c>
      <c r="J65" s="398">
        <f t="shared" si="3"/>
        <v>1</v>
      </c>
    </row>
    <row r="66" spans="1:11" s="44" customFormat="1">
      <c r="A66" s="48">
        <v>57</v>
      </c>
      <c r="B66" s="7"/>
      <c r="C66" s="7"/>
      <c r="D66" s="7"/>
      <c r="E66" s="7"/>
      <c r="F66" s="229"/>
      <c r="G66" s="19" t="str">
        <f>IF(OR($B66="",$C66="",$D66="",$F66&lt;an_initial,$F66&gt;an_final,$I66=FALSE),"",(HLOOKUP(E66,ii11punctaje,2,FALSE))*VLOOKUP(J66,Coef!$E$2:$F$17,2,FALSE))</f>
        <v/>
      </c>
      <c r="H66" s="69" t="str">
        <f t="shared" si="0"/>
        <v/>
      </c>
      <c r="I66" s="390" t="b">
        <f t="shared" si="1"/>
        <v>0</v>
      </c>
      <c r="J66" s="398">
        <f t="shared" si="3"/>
        <v>1</v>
      </c>
    </row>
    <row r="67" spans="1:11" s="44" customFormat="1">
      <c r="A67" s="48">
        <v>58</v>
      </c>
      <c r="B67" s="7"/>
      <c r="C67" s="7"/>
      <c r="D67" s="7"/>
      <c r="E67" s="7"/>
      <c r="F67" s="229"/>
      <c r="G67" s="19" t="str">
        <f>IF(OR($B67="",$C67="",$D67="",$F67&lt;an_initial,$F67&gt;an_final,$I67=FALSE),"",(HLOOKUP(E67,ii11punctaje,2,FALSE))*VLOOKUP(J67,Coef!$E$2:$F$17,2,FALSE))</f>
        <v/>
      </c>
      <c r="H67" s="69" t="str">
        <f t="shared" si="0"/>
        <v/>
      </c>
      <c r="I67" s="390" t="b">
        <f t="shared" si="1"/>
        <v>0</v>
      </c>
      <c r="J67" s="398">
        <f t="shared" si="3"/>
        <v>1</v>
      </c>
    </row>
    <row r="68" spans="1:11" s="44" customFormat="1">
      <c r="A68" s="48">
        <v>59</v>
      </c>
      <c r="B68" s="7"/>
      <c r="C68" s="7"/>
      <c r="D68" s="7"/>
      <c r="E68" s="7"/>
      <c r="F68" s="229"/>
      <c r="G68" s="19" t="str">
        <f>IF(OR($B68="",$C68="",$D68="",$F68&lt;an_initial,$F68&gt;an_final,$I68=FALSE),"",(HLOOKUP(E68,ii11punctaje,2,FALSE))*VLOOKUP(J68,Coef!$E$2:$F$17,2,FALSE))</f>
        <v/>
      </c>
      <c r="H68" s="69" t="str">
        <f t="shared" si="0"/>
        <v/>
      </c>
      <c r="I68" s="390" t="b">
        <f t="shared" si="1"/>
        <v>0</v>
      </c>
      <c r="J68" s="398">
        <f t="shared" si="3"/>
        <v>1</v>
      </c>
    </row>
    <row r="69" spans="1:11" s="44" customFormat="1">
      <c r="A69" s="48">
        <v>60</v>
      </c>
      <c r="B69" s="7"/>
      <c r="C69" s="7"/>
      <c r="D69" s="7"/>
      <c r="E69" s="7"/>
      <c r="F69" s="229"/>
      <c r="G69" s="19" t="str">
        <f>IF(OR($B69="",$C69="",$D69="",$F69&lt;an_initial,$F69&gt;an_final,$I69=FALSE),"",(HLOOKUP(E69,ii11punctaje,2,FALSE))*VLOOKUP(J69,Coef!$E$2:$F$17,2,FALSE))</f>
        <v/>
      </c>
      <c r="H69" s="69" t="str">
        <f t="shared" si="0"/>
        <v/>
      </c>
      <c r="I69" s="390" t="b">
        <f t="shared" si="1"/>
        <v>0</v>
      </c>
      <c r="J69" s="398">
        <f t="shared" si="3"/>
        <v>1</v>
      </c>
    </row>
    <row r="70" spans="1:11" s="44" customFormat="1">
      <c r="A70" s="48">
        <v>61</v>
      </c>
      <c r="B70" s="7"/>
      <c r="C70" s="7"/>
      <c r="D70" s="7"/>
      <c r="E70" s="7"/>
      <c r="F70" s="229"/>
      <c r="G70" s="19" t="str">
        <f>IF(OR($B70="",$C70="",$D70="",$F70&lt;an_initial,$F70&gt;an_final,$I70=FALSE),"",(HLOOKUP(E70,ii11punctaje,2,FALSE))*VLOOKUP(J70,Coef!$E$2:$F$17,2,FALSE))</f>
        <v/>
      </c>
      <c r="H70" s="69" t="str">
        <f t="shared" si="0"/>
        <v/>
      </c>
      <c r="I70" s="390" t="b">
        <f t="shared" si="1"/>
        <v>0</v>
      </c>
      <c r="J70" s="398">
        <f t="shared" si="3"/>
        <v>1</v>
      </c>
    </row>
    <row r="71" spans="1:11" s="44" customFormat="1">
      <c r="A71" s="48">
        <v>62</v>
      </c>
      <c r="B71" s="7"/>
      <c r="C71" s="7"/>
      <c r="D71" s="7"/>
      <c r="E71" s="7"/>
      <c r="F71" s="229"/>
      <c r="G71" s="19" t="str">
        <f>IF(OR($B71="",$C71="",$D71="",$F71&lt;an_initial,$F71&gt;an_final,$I71=FALSE),"",(HLOOKUP(E71,ii11punctaje,2,FALSE))*VLOOKUP(J71,Coef!$E$2:$F$17,2,FALSE))</f>
        <v/>
      </c>
      <c r="H71" s="69" t="str">
        <f t="shared" si="0"/>
        <v/>
      </c>
      <c r="I71" s="390" t="b">
        <f t="shared" si="1"/>
        <v>0</v>
      </c>
      <c r="J71" s="398">
        <f t="shared" si="3"/>
        <v>1</v>
      </c>
    </row>
    <row r="72" spans="1:11" s="44" customFormat="1">
      <c r="A72" s="48">
        <v>63</v>
      </c>
      <c r="B72" s="7"/>
      <c r="C72" s="7"/>
      <c r="D72" s="7"/>
      <c r="E72" s="7"/>
      <c r="F72" s="229"/>
      <c r="G72" s="19" t="str">
        <f>IF(OR($B72="",$C72="",$D72="",$F72&lt;an_initial,$F72&gt;an_final,$I72=FALSE),"",(HLOOKUP(E72,ii11punctaje,2,FALSE))*VLOOKUP(J72,Coef!$E$2:$F$17,2,FALSE))</f>
        <v/>
      </c>
      <c r="H72" s="69" t="str">
        <f t="shared" si="0"/>
        <v/>
      </c>
      <c r="I72" s="390" t="b">
        <f t="shared" si="1"/>
        <v>0</v>
      </c>
      <c r="J72" s="398">
        <f t="shared" si="3"/>
        <v>1</v>
      </c>
    </row>
    <row r="73" spans="1:11" s="44" customFormat="1">
      <c r="A73" s="48">
        <v>64</v>
      </c>
      <c r="B73" s="7"/>
      <c r="C73" s="7"/>
      <c r="D73" s="7"/>
      <c r="E73" s="7"/>
      <c r="F73" s="229"/>
      <c r="G73" s="19" t="str">
        <f>IF(OR($B73="",$C73="",$D73="",$F73&lt;an_initial,$F73&gt;an_final,$I73=FALSE),"",(HLOOKUP(E73,ii11punctaje,2,FALSE))*VLOOKUP(J73,Coef!$E$2:$F$17,2,FALSE))</f>
        <v/>
      </c>
      <c r="H73" s="69" t="str">
        <f t="shared" si="0"/>
        <v/>
      </c>
      <c r="I73" s="390" t="b">
        <f t="shared" si="1"/>
        <v>0</v>
      </c>
      <c r="J73" s="398">
        <f t="shared" si="3"/>
        <v>1</v>
      </c>
    </row>
    <row r="74" spans="1:11" s="44" customFormat="1">
      <c r="A74" s="48">
        <v>65</v>
      </c>
      <c r="B74" s="7"/>
      <c r="C74" s="7"/>
      <c r="D74" s="7"/>
      <c r="E74" s="7"/>
      <c r="F74" s="229"/>
      <c r="G74" s="19" t="str">
        <f>IF(OR($B74="",$C74="",$D74="",$F74&lt;an_initial,$F74&gt;an_final,$I74=FALSE),"",(HLOOKUP(E74,ii11punctaje,2,FALSE))*VLOOKUP(J74,Coef!$E$2:$F$17,2,FALSE))</f>
        <v/>
      </c>
      <c r="H74" s="69" t="str">
        <f t="shared" ref="H74:H137" si="4">IF(OR($B74="",$C74="",$D74="",$F74&gt;an_final,$I74=FALSE),"",IF($F74&gt;=an_initial,1,""))</f>
        <v/>
      </c>
      <c r="I74" s="390" t="b">
        <f t="shared" ref="I74:I137" si="5">IF(nume_candidat="",FALSE,ISNUMBER(SEARCH(nume_candidat,$B74)))</f>
        <v>0</v>
      </c>
      <c r="J74" s="398">
        <f t="shared" ref="J74:J105" si="6">LEN(B74)-LEN(SUBSTITUTE(B74,",",""))+1</f>
        <v>1</v>
      </c>
    </row>
    <row r="75" spans="1:11" s="44" customFormat="1">
      <c r="A75" s="48">
        <v>66</v>
      </c>
      <c r="B75" s="7"/>
      <c r="C75" s="7"/>
      <c r="D75" s="7"/>
      <c r="E75" s="7"/>
      <c r="F75" s="229"/>
      <c r="G75" s="19" t="str">
        <f>IF(OR($B75="",$C75="",$D75="",$F75&lt;an_initial,$F75&gt;an_final,$I75=FALSE),"",(HLOOKUP(E75,ii11punctaje,2,FALSE))*VLOOKUP(J75,Coef!$E$2:$F$17,2,FALSE))</f>
        <v/>
      </c>
      <c r="H75" s="69" t="str">
        <f t="shared" si="4"/>
        <v/>
      </c>
      <c r="I75" s="390" t="b">
        <f t="shared" si="5"/>
        <v>0</v>
      </c>
      <c r="J75" s="398">
        <f t="shared" si="6"/>
        <v>1</v>
      </c>
    </row>
    <row r="76" spans="1:11" s="44" customFormat="1">
      <c r="A76" s="48">
        <v>67</v>
      </c>
      <c r="B76" s="7"/>
      <c r="C76" s="7"/>
      <c r="D76" s="7"/>
      <c r="E76" s="7"/>
      <c r="F76" s="229"/>
      <c r="G76" s="19" t="str">
        <f>IF(OR($B76="",$C76="",$D76="",$F76&lt;an_initial,$F76&gt;an_final,$I76=FALSE),"",(HLOOKUP(E76,ii11punctaje,2,FALSE))*VLOOKUP(J76,Coef!$E$2:$F$17,2,FALSE))</f>
        <v/>
      </c>
      <c r="H76" s="69" t="str">
        <f t="shared" si="4"/>
        <v/>
      </c>
      <c r="I76" s="390" t="b">
        <f t="shared" si="5"/>
        <v>0</v>
      </c>
      <c r="J76" s="398">
        <f t="shared" si="6"/>
        <v>1</v>
      </c>
    </row>
    <row r="77" spans="1:11" s="44" customFormat="1">
      <c r="A77" s="48">
        <v>68</v>
      </c>
      <c r="B77" s="7"/>
      <c r="C77" s="7"/>
      <c r="D77" s="7"/>
      <c r="E77" s="7"/>
      <c r="F77" s="229"/>
      <c r="G77" s="19" t="str">
        <f>IF(OR($B77="",$C77="",$D77="",$F77&lt;an_initial,$F77&gt;an_final,$I77=FALSE),"",(HLOOKUP(E77,ii11punctaje,2,FALSE))*VLOOKUP(J77,Coef!$E$2:$F$17,2,FALSE))</f>
        <v/>
      </c>
      <c r="H77" s="69" t="str">
        <f t="shared" si="4"/>
        <v/>
      </c>
      <c r="I77" s="390" t="b">
        <f t="shared" si="5"/>
        <v>0</v>
      </c>
      <c r="J77" s="398">
        <f t="shared" si="6"/>
        <v>1</v>
      </c>
    </row>
    <row r="78" spans="1:11" s="44" customFormat="1">
      <c r="A78" s="48">
        <v>69</v>
      </c>
      <c r="B78" s="7"/>
      <c r="C78" s="7"/>
      <c r="D78" s="7"/>
      <c r="E78" s="7"/>
      <c r="F78" s="229"/>
      <c r="G78" s="19" t="str">
        <f>IF(OR($B78="",$C78="",$D78="",$F78&lt;an_initial,$F78&gt;an_final,$I78=FALSE),"",(HLOOKUP(E78,ii11punctaje,2,FALSE))*VLOOKUP(J78,Coef!$E$2:$F$17,2,FALSE))</f>
        <v/>
      </c>
      <c r="H78" s="69" t="str">
        <f t="shared" si="4"/>
        <v/>
      </c>
      <c r="I78" s="390" t="b">
        <f t="shared" si="5"/>
        <v>0</v>
      </c>
      <c r="J78" s="398">
        <f t="shared" si="6"/>
        <v>1</v>
      </c>
    </row>
    <row r="79" spans="1:11" s="44" customFormat="1">
      <c r="A79" s="48">
        <v>70</v>
      </c>
      <c r="B79" s="7"/>
      <c r="C79" s="7"/>
      <c r="D79" s="7"/>
      <c r="E79" s="7"/>
      <c r="F79" s="229"/>
      <c r="G79" s="19" t="str">
        <f>IF(OR($B79="",$C79="",$D79="",$F79&lt;an_initial,$F79&gt;an_final,$I79=FALSE),"",(HLOOKUP(E79,ii11punctaje,2,FALSE))*VLOOKUP(J79,Coef!$E$2:$F$17,2,FALSE))</f>
        <v/>
      </c>
      <c r="H79" s="69" t="str">
        <f t="shared" si="4"/>
        <v/>
      </c>
      <c r="I79" s="390" t="b">
        <f t="shared" si="5"/>
        <v>0</v>
      </c>
      <c r="J79" s="398">
        <f t="shared" si="6"/>
        <v>1</v>
      </c>
    </row>
    <row r="80" spans="1:11">
      <c r="A80" s="48">
        <v>71</v>
      </c>
      <c r="B80" s="7"/>
      <c r="C80" s="7"/>
      <c r="D80" s="7"/>
      <c r="E80" s="7"/>
      <c r="F80" s="229"/>
      <c r="G80" s="19" t="str">
        <f>IF(OR($B80="",$C80="",$D80="",$F80&lt;an_initial,$F80&gt;an_final,$I80=FALSE),"",(HLOOKUP(E80,ii11punctaje,2,FALSE))*VLOOKUP(J80,Coef!$E$2:$F$17,2,FALSE))</f>
        <v/>
      </c>
      <c r="H80" s="69" t="str">
        <f t="shared" si="4"/>
        <v/>
      </c>
      <c r="I80" s="390" t="b">
        <f t="shared" si="5"/>
        <v>0</v>
      </c>
      <c r="J80" s="398">
        <f t="shared" si="6"/>
        <v>1</v>
      </c>
      <c r="K80" s="44"/>
    </row>
    <row r="81" spans="1:11">
      <c r="A81" s="48">
        <v>72</v>
      </c>
      <c r="B81" s="7"/>
      <c r="C81" s="7"/>
      <c r="D81" s="7"/>
      <c r="E81" s="7"/>
      <c r="F81" s="229"/>
      <c r="G81" s="19" t="str">
        <f>IF(OR($B81="",$C81="",$D81="",$F81&lt;an_initial,$F81&gt;an_final,$I81=FALSE),"",(HLOOKUP(E81,ii11punctaje,2,FALSE))*VLOOKUP(J81,Coef!$E$2:$F$17,2,FALSE))</f>
        <v/>
      </c>
      <c r="H81" s="69" t="str">
        <f t="shared" si="4"/>
        <v/>
      </c>
      <c r="I81" s="390" t="b">
        <f t="shared" si="5"/>
        <v>0</v>
      </c>
      <c r="J81" s="398">
        <f t="shared" si="6"/>
        <v>1</v>
      </c>
      <c r="K81" s="44"/>
    </row>
    <row r="82" spans="1:11">
      <c r="A82" s="48">
        <v>73</v>
      </c>
      <c r="B82" s="7"/>
      <c r="C82" s="7"/>
      <c r="D82" s="7"/>
      <c r="E82" s="7"/>
      <c r="F82" s="229"/>
      <c r="G82" s="19" t="str">
        <f>IF(OR($B82="",$C82="",$D82="",$F82&lt;an_initial,$F82&gt;an_final,$I82=FALSE),"",(HLOOKUP(E82,ii11punctaje,2,FALSE))*VLOOKUP(J82,Coef!$E$2:$F$17,2,FALSE))</f>
        <v/>
      </c>
      <c r="H82" s="69" t="str">
        <f t="shared" si="4"/>
        <v/>
      </c>
      <c r="I82" s="390" t="b">
        <f t="shared" si="5"/>
        <v>0</v>
      </c>
      <c r="J82" s="398">
        <f t="shared" si="6"/>
        <v>1</v>
      </c>
      <c r="K82" s="44"/>
    </row>
    <row r="83" spans="1:11">
      <c r="A83" s="48">
        <v>74</v>
      </c>
      <c r="B83" s="7"/>
      <c r="C83" s="7"/>
      <c r="D83" s="7"/>
      <c r="E83" s="7"/>
      <c r="F83" s="229"/>
      <c r="G83" s="19" t="str">
        <f>IF(OR($B83="",$C83="",$D83="",$F83&lt;an_initial,$F83&gt;an_final,$I83=FALSE),"",(HLOOKUP(E83,ii11punctaje,2,FALSE))*VLOOKUP(J83,Coef!$E$2:$F$17,2,FALSE))</f>
        <v/>
      </c>
      <c r="H83" s="69" t="str">
        <f t="shared" si="4"/>
        <v/>
      </c>
      <c r="I83" s="390" t="b">
        <f t="shared" si="5"/>
        <v>0</v>
      </c>
      <c r="J83" s="398">
        <f t="shared" si="6"/>
        <v>1</v>
      </c>
      <c r="K83" s="44"/>
    </row>
    <row r="84" spans="1:11">
      <c r="A84" s="48">
        <v>75</v>
      </c>
      <c r="B84" s="7"/>
      <c r="C84" s="7"/>
      <c r="D84" s="7"/>
      <c r="E84" s="7"/>
      <c r="F84" s="229"/>
      <c r="G84" s="19" t="str">
        <f>IF(OR($B84="",$C84="",$D84="",$F84&lt;an_initial,$F84&gt;an_final,$I84=FALSE),"",(HLOOKUP(E84,ii11punctaje,2,FALSE))*VLOOKUP(J84,Coef!$E$2:$F$17,2,FALSE))</f>
        <v/>
      </c>
      <c r="H84" s="69" t="str">
        <f t="shared" si="4"/>
        <v/>
      </c>
      <c r="I84" s="390" t="b">
        <f t="shared" si="5"/>
        <v>0</v>
      </c>
      <c r="J84" s="398">
        <f t="shared" si="6"/>
        <v>1</v>
      </c>
      <c r="K84" s="44"/>
    </row>
    <row r="85" spans="1:11">
      <c r="A85" s="48">
        <v>76</v>
      </c>
      <c r="B85" s="7"/>
      <c r="C85" s="7"/>
      <c r="D85" s="7"/>
      <c r="E85" s="7"/>
      <c r="F85" s="229"/>
      <c r="G85" s="19" t="str">
        <f>IF(OR($B85="",$C85="",$D85="",$F85&lt;an_initial,$F85&gt;an_final,$I85=FALSE),"",(HLOOKUP(E85,ii11punctaje,2,FALSE))*VLOOKUP(J85,Coef!$E$2:$F$17,2,FALSE))</f>
        <v/>
      </c>
      <c r="H85" s="69" t="str">
        <f t="shared" si="4"/>
        <v/>
      </c>
      <c r="I85" s="390" t="b">
        <f t="shared" si="5"/>
        <v>0</v>
      </c>
      <c r="J85" s="398">
        <f t="shared" si="6"/>
        <v>1</v>
      </c>
      <c r="K85" s="44"/>
    </row>
    <row r="86" spans="1:11">
      <c r="A86" s="48">
        <v>77</v>
      </c>
      <c r="B86" s="7"/>
      <c r="C86" s="7"/>
      <c r="D86" s="7"/>
      <c r="E86" s="7"/>
      <c r="F86" s="229"/>
      <c r="G86" s="19" t="str">
        <f>IF(OR($B86="",$C86="",$D86="",$F86&lt;an_initial,$F86&gt;an_final,$I86=FALSE),"",(HLOOKUP(E86,ii11punctaje,2,FALSE))*VLOOKUP(J86,Coef!$E$2:$F$17,2,FALSE))</f>
        <v/>
      </c>
      <c r="H86" s="69" t="str">
        <f t="shared" si="4"/>
        <v/>
      </c>
      <c r="I86" s="390" t="b">
        <f t="shared" si="5"/>
        <v>0</v>
      </c>
      <c r="J86" s="398">
        <f t="shared" si="6"/>
        <v>1</v>
      </c>
      <c r="K86" s="44"/>
    </row>
    <row r="87" spans="1:11">
      <c r="A87" s="48">
        <v>78</v>
      </c>
      <c r="B87" s="7"/>
      <c r="C87" s="7"/>
      <c r="D87" s="7"/>
      <c r="E87" s="7"/>
      <c r="F87" s="229"/>
      <c r="G87" s="19" t="str">
        <f>IF(OR($B87="",$C87="",$D87="",$F87&lt;an_initial,$F87&gt;an_final,$I87=FALSE),"",(HLOOKUP(E87,ii11punctaje,2,FALSE))*VLOOKUP(J87,Coef!$E$2:$F$17,2,FALSE))</f>
        <v/>
      </c>
      <c r="H87" s="69" t="str">
        <f t="shared" si="4"/>
        <v/>
      </c>
      <c r="I87" s="390" t="b">
        <f t="shared" si="5"/>
        <v>0</v>
      </c>
      <c r="J87" s="398">
        <f t="shared" si="6"/>
        <v>1</v>
      </c>
      <c r="K87" s="44"/>
    </row>
    <row r="88" spans="1:11">
      <c r="A88" s="48">
        <v>79</v>
      </c>
      <c r="B88" s="7"/>
      <c r="C88" s="7"/>
      <c r="D88" s="7"/>
      <c r="E88" s="7"/>
      <c r="F88" s="229"/>
      <c r="G88" s="19" t="str">
        <f>IF(OR($B88="",$C88="",$D88="",$F88&lt;an_initial,$F88&gt;an_final,$I88=FALSE),"",(HLOOKUP(E88,ii11punctaje,2,FALSE))*VLOOKUP(J88,Coef!$E$2:$F$17,2,FALSE))</f>
        <v/>
      </c>
      <c r="H88" s="69" t="str">
        <f t="shared" si="4"/>
        <v/>
      </c>
      <c r="I88" s="390" t="b">
        <f t="shared" si="5"/>
        <v>0</v>
      </c>
      <c r="J88" s="398">
        <f t="shared" si="6"/>
        <v>1</v>
      </c>
      <c r="K88" s="44"/>
    </row>
    <row r="89" spans="1:11">
      <c r="A89" s="48">
        <v>80</v>
      </c>
      <c r="B89" s="7"/>
      <c r="C89" s="7"/>
      <c r="D89" s="7"/>
      <c r="E89" s="7"/>
      <c r="F89" s="229"/>
      <c r="G89" s="19" t="str">
        <f>IF(OR($B89="",$C89="",$D89="",$F89&lt;an_initial,$F89&gt;an_final,$I89=FALSE),"",(HLOOKUP(E89,ii11punctaje,2,FALSE))*VLOOKUP(J89,Coef!$E$2:$F$17,2,FALSE))</f>
        <v/>
      </c>
      <c r="H89" s="69" t="str">
        <f t="shared" si="4"/>
        <v/>
      </c>
      <c r="I89" s="390" t="b">
        <f t="shared" si="5"/>
        <v>0</v>
      </c>
      <c r="J89" s="398">
        <f t="shared" si="6"/>
        <v>1</v>
      </c>
      <c r="K89" s="44"/>
    </row>
    <row r="90" spans="1:11">
      <c r="A90" s="48">
        <v>81</v>
      </c>
      <c r="B90" s="7"/>
      <c r="C90" s="7"/>
      <c r="D90" s="7"/>
      <c r="E90" s="7"/>
      <c r="F90" s="229"/>
      <c r="G90" s="19" t="str">
        <f>IF(OR($B90="",$C90="",$D90="",$F90&lt;an_initial,$F90&gt;an_final,$I90=FALSE),"",(HLOOKUP(E90,ii11punctaje,2,FALSE))*VLOOKUP(J90,Coef!$E$2:$F$17,2,FALSE))</f>
        <v/>
      </c>
      <c r="H90" s="69" t="str">
        <f t="shared" si="4"/>
        <v/>
      </c>
      <c r="I90" s="390" t="b">
        <f t="shared" si="5"/>
        <v>0</v>
      </c>
      <c r="J90" s="398">
        <f t="shared" si="6"/>
        <v>1</v>
      </c>
      <c r="K90" s="44"/>
    </row>
    <row r="91" spans="1:11">
      <c r="A91" s="48">
        <v>82</v>
      </c>
      <c r="B91" s="7"/>
      <c r="C91" s="7"/>
      <c r="D91" s="7"/>
      <c r="E91" s="7"/>
      <c r="F91" s="229"/>
      <c r="G91" s="19" t="str">
        <f>IF(OR($B91="",$C91="",$D91="",$F91&lt;an_initial,$F91&gt;an_final,$I91=FALSE),"",(HLOOKUP(E91,ii11punctaje,2,FALSE))*VLOOKUP(J91,Coef!$E$2:$F$17,2,FALSE))</f>
        <v/>
      </c>
      <c r="H91" s="69" t="str">
        <f t="shared" si="4"/>
        <v/>
      </c>
      <c r="I91" s="390" t="b">
        <f t="shared" si="5"/>
        <v>0</v>
      </c>
      <c r="J91" s="398">
        <f t="shared" si="6"/>
        <v>1</v>
      </c>
      <c r="K91" s="44"/>
    </row>
    <row r="92" spans="1:11">
      <c r="A92" s="48">
        <v>83</v>
      </c>
      <c r="B92" s="7"/>
      <c r="C92" s="7"/>
      <c r="D92" s="7"/>
      <c r="E92" s="7"/>
      <c r="F92" s="229"/>
      <c r="G92" s="19" t="str">
        <f>IF(OR($B92="",$C92="",$D92="",$F92&lt;an_initial,$F92&gt;an_final,$I92=FALSE),"",(HLOOKUP(E92,ii11punctaje,2,FALSE))*VLOOKUP(J92,Coef!$E$2:$F$17,2,FALSE))</f>
        <v/>
      </c>
      <c r="H92" s="69" t="str">
        <f t="shared" si="4"/>
        <v/>
      </c>
      <c r="I92" s="390" t="b">
        <f t="shared" si="5"/>
        <v>0</v>
      </c>
      <c r="J92" s="398">
        <f t="shared" si="6"/>
        <v>1</v>
      </c>
      <c r="K92" s="44"/>
    </row>
    <row r="93" spans="1:11">
      <c r="A93" s="48">
        <v>84</v>
      </c>
      <c r="B93" s="7"/>
      <c r="C93" s="7"/>
      <c r="D93" s="7"/>
      <c r="E93" s="7"/>
      <c r="F93" s="229"/>
      <c r="G93" s="19" t="str">
        <f>IF(OR($B93="",$C93="",$D93="",$F93&lt;an_initial,$F93&gt;an_final,$I93=FALSE),"",(HLOOKUP(E93,ii11punctaje,2,FALSE))*VLOOKUP(J93,Coef!$E$2:$F$17,2,FALSE))</f>
        <v/>
      </c>
      <c r="H93" s="69" t="str">
        <f t="shared" si="4"/>
        <v/>
      </c>
      <c r="I93" s="390" t="b">
        <f t="shared" si="5"/>
        <v>0</v>
      </c>
      <c r="J93" s="398">
        <f t="shared" si="6"/>
        <v>1</v>
      </c>
      <c r="K93" s="44"/>
    </row>
    <row r="94" spans="1:11">
      <c r="A94" s="48">
        <v>85</v>
      </c>
      <c r="B94" s="7"/>
      <c r="C94" s="7"/>
      <c r="D94" s="7"/>
      <c r="E94" s="7"/>
      <c r="F94" s="229"/>
      <c r="G94" s="19" t="str">
        <f>IF(OR($B94="",$C94="",$D94="",$F94&lt;an_initial,$F94&gt;an_final,$I94=FALSE),"",(HLOOKUP(E94,ii11punctaje,2,FALSE))*VLOOKUP(J94,Coef!$E$2:$F$17,2,FALSE))</f>
        <v/>
      </c>
      <c r="H94" s="69" t="str">
        <f t="shared" si="4"/>
        <v/>
      </c>
      <c r="I94" s="390" t="b">
        <f t="shared" si="5"/>
        <v>0</v>
      </c>
      <c r="J94" s="398">
        <f t="shared" si="6"/>
        <v>1</v>
      </c>
      <c r="K94" s="44"/>
    </row>
    <row r="95" spans="1:11">
      <c r="A95" s="48">
        <v>86</v>
      </c>
      <c r="B95" s="7"/>
      <c r="C95" s="7"/>
      <c r="D95" s="7"/>
      <c r="E95" s="7"/>
      <c r="F95" s="229"/>
      <c r="G95" s="19" t="str">
        <f>IF(OR($B95="",$C95="",$D95="",$F95&lt;an_initial,$F95&gt;an_final,$I95=FALSE),"",(HLOOKUP(E95,ii11punctaje,2,FALSE))*VLOOKUP(J95,Coef!$E$2:$F$17,2,FALSE))</f>
        <v/>
      </c>
      <c r="H95" s="69" t="str">
        <f t="shared" si="4"/>
        <v/>
      </c>
      <c r="I95" s="390" t="b">
        <f t="shared" si="5"/>
        <v>0</v>
      </c>
      <c r="J95" s="398">
        <f t="shared" si="6"/>
        <v>1</v>
      </c>
      <c r="K95" s="44"/>
    </row>
    <row r="96" spans="1:11">
      <c r="A96" s="48">
        <v>87</v>
      </c>
      <c r="B96" s="7"/>
      <c r="C96" s="7"/>
      <c r="D96" s="7"/>
      <c r="E96" s="7"/>
      <c r="F96" s="229"/>
      <c r="G96" s="19" t="str">
        <f>IF(OR($B96="",$C96="",$D96="",$F96&lt;an_initial,$F96&gt;an_final,$I96=FALSE),"",(HLOOKUP(E96,ii11punctaje,2,FALSE))*VLOOKUP(J96,Coef!$E$2:$F$17,2,FALSE))</f>
        <v/>
      </c>
      <c r="H96" s="69" t="str">
        <f t="shared" si="4"/>
        <v/>
      </c>
      <c r="I96" s="390" t="b">
        <f t="shared" si="5"/>
        <v>0</v>
      </c>
      <c r="J96" s="398">
        <f t="shared" si="6"/>
        <v>1</v>
      </c>
      <c r="K96" s="44"/>
    </row>
    <row r="97" spans="1:11">
      <c r="A97" s="48">
        <v>88</v>
      </c>
      <c r="B97" s="7"/>
      <c r="C97" s="7"/>
      <c r="D97" s="7"/>
      <c r="E97" s="7"/>
      <c r="F97" s="229"/>
      <c r="G97" s="19" t="str">
        <f>IF(OR($B97="",$C97="",$D97="",$F97&lt;an_initial,$F97&gt;an_final,$I97=FALSE),"",(HLOOKUP(E97,ii11punctaje,2,FALSE))*VLOOKUP(J97,Coef!$E$2:$F$17,2,FALSE))</f>
        <v/>
      </c>
      <c r="H97" s="69" t="str">
        <f t="shared" si="4"/>
        <v/>
      </c>
      <c r="I97" s="390" t="b">
        <f t="shared" si="5"/>
        <v>0</v>
      </c>
      <c r="J97" s="398">
        <f t="shared" si="6"/>
        <v>1</v>
      </c>
      <c r="K97" s="44"/>
    </row>
    <row r="98" spans="1:11">
      <c r="A98" s="48">
        <v>89</v>
      </c>
      <c r="B98" s="7"/>
      <c r="C98" s="7"/>
      <c r="D98" s="7"/>
      <c r="E98" s="7"/>
      <c r="F98" s="229"/>
      <c r="G98" s="19" t="str">
        <f>IF(OR($B98="",$C98="",$D98="",$F98&lt;an_initial,$F98&gt;an_final,$I98=FALSE),"",(HLOOKUP(E98,ii11punctaje,2,FALSE))*VLOOKUP(J98,Coef!$E$2:$F$17,2,FALSE))</f>
        <v/>
      </c>
      <c r="H98" s="69" t="str">
        <f t="shared" si="4"/>
        <v/>
      </c>
      <c r="I98" s="390" t="b">
        <f t="shared" si="5"/>
        <v>0</v>
      </c>
      <c r="J98" s="398">
        <f t="shared" si="6"/>
        <v>1</v>
      </c>
      <c r="K98" s="44"/>
    </row>
    <row r="99" spans="1:11">
      <c r="A99" s="48">
        <v>90</v>
      </c>
      <c r="B99" s="7"/>
      <c r="C99" s="7"/>
      <c r="D99" s="7"/>
      <c r="E99" s="7"/>
      <c r="F99" s="229"/>
      <c r="G99" s="19" t="str">
        <f>IF(OR($B99="",$C99="",$D99="",$F99&lt;an_initial,$F99&gt;an_final,$I99=FALSE),"",(HLOOKUP(E99,ii11punctaje,2,FALSE))*VLOOKUP(J99,Coef!$E$2:$F$17,2,FALSE))</f>
        <v/>
      </c>
      <c r="H99" s="69" t="str">
        <f t="shared" si="4"/>
        <v/>
      </c>
      <c r="I99" s="390" t="b">
        <f t="shared" si="5"/>
        <v>0</v>
      </c>
      <c r="J99" s="398">
        <f t="shared" si="6"/>
        <v>1</v>
      </c>
      <c r="K99" s="44"/>
    </row>
    <row r="100" spans="1:11">
      <c r="A100" s="48">
        <v>91</v>
      </c>
      <c r="B100" s="7"/>
      <c r="C100" s="7"/>
      <c r="D100" s="7"/>
      <c r="E100" s="7"/>
      <c r="F100" s="229"/>
      <c r="G100" s="19" t="str">
        <f>IF(OR($B100="",$C100="",$D100="",$F100&lt;an_initial,$F100&gt;an_final,$I100=FALSE),"",(HLOOKUP(E100,ii11punctaje,2,FALSE))*VLOOKUP(J100,Coef!$E$2:$F$17,2,FALSE))</f>
        <v/>
      </c>
      <c r="H100" s="69" t="str">
        <f t="shared" si="4"/>
        <v/>
      </c>
      <c r="I100" s="390" t="b">
        <f t="shared" si="5"/>
        <v>0</v>
      </c>
      <c r="J100" s="398">
        <f t="shared" si="6"/>
        <v>1</v>
      </c>
      <c r="K100" s="44"/>
    </row>
    <row r="101" spans="1:11">
      <c r="A101" s="48">
        <v>92</v>
      </c>
      <c r="B101" s="7"/>
      <c r="C101" s="7"/>
      <c r="D101" s="7"/>
      <c r="E101" s="7"/>
      <c r="F101" s="229"/>
      <c r="G101" s="19" t="str">
        <f>IF(OR($B101="",$C101="",$D101="",$F101&lt;an_initial,$F101&gt;an_final,$I101=FALSE),"",(HLOOKUP(E101,ii11punctaje,2,FALSE))*VLOOKUP(J101,Coef!$E$2:$F$17,2,FALSE))</f>
        <v/>
      </c>
      <c r="H101" s="69" t="str">
        <f t="shared" si="4"/>
        <v/>
      </c>
      <c r="I101" s="390" t="b">
        <f t="shared" si="5"/>
        <v>0</v>
      </c>
      <c r="J101" s="398">
        <f t="shared" si="6"/>
        <v>1</v>
      </c>
      <c r="K101" s="44"/>
    </row>
    <row r="102" spans="1:11">
      <c r="A102" s="48">
        <v>93</v>
      </c>
      <c r="B102" s="7"/>
      <c r="C102" s="7"/>
      <c r="D102" s="7"/>
      <c r="E102" s="7"/>
      <c r="F102" s="229"/>
      <c r="G102" s="19" t="str">
        <f>IF(OR($B102="",$C102="",$D102="",$F102&lt;an_initial,$F102&gt;an_final,$I102=FALSE),"",(HLOOKUP(E102,ii11punctaje,2,FALSE))*VLOOKUP(J102,Coef!$E$2:$F$17,2,FALSE))</f>
        <v/>
      </c>
      <c r="H102" s="69" t="str">
        <f t="shared" si="4"/>
        <v/>
      </c>
      <c r="I102" s="390" t="b">
        <f t="shared" si="5"/>
        <v>0</v>
      </c>
      <c r="J102" s="398">
        <f t="shared" si="6"/>
        <v>1</v>
      </c>
      <c r="K102" s="44"/>
    </row>
    <row r="103" spans="1:11">
      <c r="A103" s="48">
        <v>94</v>
      </c>
      <c r="B103" s="7"/>
      <c r="C103" s="7"/>
      <c r="D103" s="7"/>
      <c r="E103" s="7"/>
      <c r="F103" s="229"/>
      <c r="G103" s="19" t="str">
        <f>IF(OR($B103="",$C103="",$D103="",$F103&lt;an_initial,$F103&gt;an_final,$I103=FALSE),"",(HLOOKUP(E103,ii11punctaje,2,FALSE))*VLOOKUP(J103,Coef!$E$2:$F$17,2,FALSE))</f>
        <v/>
      </c>
      <c r="H103" s="69" t="str">
        <f t="shared" si="4"/>
        <v/>
      </c>
      <c r="I103" s="390" t="b">
        <f t="shared" si="5"/>
        <v>0</v>
      </c>
      <c r="J103" s="398">
        <f t="shared" si="6"/>
        <v>1</v>
      </c>
      <c r="K103" s="44"/>
    </row>
    <row r="104" spans="1:11">
      <c r="A104" s="48">
        <v>95</v>
      </c>
      <c r="B104" s="7"/>
      <c r="C104" s="7"/>
      <c r="D104" s="7"/>
      <c r="E104" s="7"/>
      <c r="F104" s="229"/>
      <c r="G104" s="19" t="str">
        <f>IF(OR($B104="",$C104="",$D104="",$F104&lt;an_initial,$F104&gt;an_final,$I104=FALSE),"",(HLOOKUP(E104,ii11punctaje,2,FALSE))*VLOOKUP(J104,Coef!$E$2:$F$17,2,FALSE))</f>
        <v/>
      </c>
      <c r="H104" s="69" t="str">
        <f t="shared" si="4"/>
        <v/>
      </c>
      <c r="I104" s="390" t="b">
        <f t="shared" si="5"/>
        <v>0</v>
      </c>
      <c r="J104" s="398">
        <f t="shared" si="6"/>
        <v>1</v>
      </c>
      <c r="K104" s="44"/>
    </row>
    <row r="105" spans="1:11">
      <c r="A105" s="48">
        <v>96</v>
      </c>
      <c r="B105" s="7"/>
      <c r="C105" s="7"/>
      <c r="D105" s="7"/>
      <c r="E105" s="7"/>
      <c r="F105" s="229"/>
      <c r="G105" s="19" t="str">
        <f>IF(OR($B105="",$C105="",$D105="",$F105&lt;an_initial,$F105&gt;an_final,$I105=FALSE),"",(HLOOKUP(E105,ii11punctaje,2,FALSE))*VLOOKUP(J105,Coef!$E$2:$F$17,2,FALSE))</f>
        <v/>
      </c>
      <c r="H105" s="69" t="str">
        <f t="shared" si="4"/>
        <v/>
      </c>
      <c r="I105" s="390" t="b">
        <f t="shared" si="5"/>
        <v>0</v>
      </c>
      <c r="J105" s="398">
        <f t="shared" si="6"/>
        <v>1</v>
      </c>
      <c r="K105" s="44"/>
    </row>
    <row r="106" spans="1:11">
      <c r="A106" s="48">
        <v>97</v>
      </c>
      <c r="B106" s="7"/>
      <c r="C106" s="7"/>
      <c r="D106" s="7"/>
      <c r="E106" s="7"/>
      <c r="F106" s="229"/>
      <c r="G106" s="19" t="str">
        <f>IF(OR($B106="",$C106="",$D106="",$F106&lt;an_initial,$F106&gt;an_final,$I106=FALSE),"",(HLOOKUP(E106,ii11punctaje,2,FALSE))*VLOOKUP(J106,Coef!$E$2:$F$17,2,FALSE))</f>
        <v/>
      </c>
      <c r="H106" s="69" t="str">
        <f t="shared" si="4"/>
        <v/>
      </c>
      <c r="I106" s="390" t="b">
        <f t="shared" si="5"/>
        <v>0</v>
      </c>
      <c r="J106" s="398">
        <f t="shared" ref="J106:J137" si="7">LEN(B106)-LEN(SUBSTITUTE(B106,",",""))+1</f>
        <v>1</v>
      </c>
      <c r="K106" s="44"/>
    </row>
    <row r="107" spans="1:11">
      <c r="A107" s="48">
        <v>98</v>
      </c>
      <c r="B107" s="7"/>
      <c r="C107" s="7"/>
      <c r="D107" s="7"/>
      <c r="E107" s="7"/>
      <c r="F107" s="229"/>
      <c r="G107" s="19" t="str">
        <f>IF(OR($B107="",$C107="",$D107="",$F107&lt;an_initial,$F107&gt;an_final,$I107=FALSE),"",(HLOOKUP(E107,ii11punctaje,2,FALSE))*VLOOKUP(J107,Coef!$E$2:$F$17,2,FALSE))</f>
        <v/>
      </c>
      <c r="H107" s="69" t="str">
        <f t="shared" si="4"/>
        <v/>
      </c>
      <c r="I107" s="390" t="b">
        <f t="shared" si="5"/>
        <v>0</v>
      </c>
      <c r="J107" s="398">
        <f t="shared" si="7"/>
        <v>1</v>
      </c>
      <c r="K107" s="44"/>
    </row>
    <row r="108" spans="1:11">
      <c r="A108" s="48">
        <v>99</v>
      </c>
      <c r="B108" s="7"/>
      <c r="C108" s="7"/>
      <c r="D108" s="7"/>
      <c r="E108" s="7"/>
      <c r="F108" s="229"/>
      <c r="G108" s="19" t="str">
        <f>IF(OR($B108="",$C108="",$D108="",$F108&lt;an_initial,$F108&gt;an_final,$I108=FALSE),"",(HLOOKUP(E108,ii11punctaje,2,FALSE))*VLOOKUP(J108,Coef!$E$2:$F$17,2,FALSE))</f>
        <v/>
      </c>
      <c r="H108" s="69" t="str">
        <f t="shared" si="4"/>
        <v/>
      </c>
      <c r="I108" s="390" t="b">
        <f t="shared" si="5"/>
        <v>0</v>
      </c>
      <c r="J108" s="398">
        <f t="shared" si="7"/>
        <v>1</v>
      </c>
      <c r="K108" s="44"/>
    </row>
    <row r="109" spans="1:11">
      <c r="A109" s="48">
        <v>100</v>
      </c>
      <c r="B109" s="7"/>
      <c r="C109" s="7"/>
      <c r="D109" s="7"/>
      <c r="E109" s="7"/>
      <c r="F109" s="229"/>
      <c r="G109" s="19" t="str">
        <f>IF(OR($B109="",$C109="",$D109="",$F109&lt;an_initial,$F109&gt;an_final,$I109=FALSE),"",(HLOOKUP(E109,ii11punctaje,2,FALSE))*VLOOKUP(J109,Coef!$E$2:$F$17,2,FALSE))</f>
        <v/>
      </c>
      <c r="H109" s="69" t="str">
        <f t="shared" si="4"/>
        <v/>
      </c>
      <c r="I109" s="390" t="b">
        <f t="shared" si="5"/>
        <v>0</v>
      </c>
      <c r="J109" s="398">
        <f t="shared" si="7"/>
        <v>1</v>
      </c>
      <c r="K109" s="44"/>
    </row>
    <row r="110" spans="1:11">
      <c r="A110" s="48">
        <v>101</v>
      </c>
      <c r="B110" s="7"/>
      <c r="C110" s="7"/>
      <c r="D110" s="7"/>
      <c r="E110" s="7"/>
      <c r="F110" s="229"/>
      <c r="G110" s="19" t="str">
        <f>IF(OR($B110="",$C110="",$D110="",$F110&lt;an_initial,$F110&gt;an_final,$I110=FALSE),"",(HLOOKUP(E110,ii11punctaje,2,FALSE))*VLOOKUP(J110,Coef!$E$2:$F$17,2,FALSE))</f>
        <v/>
      </c>
      <c r="H110" s="69" t="str">
        <f t="shared" si="4"/>
        <v/>
      </c>
      <c r="I110" s="390" t="b">
        <f t="shared" si="5"/>
        <v>0</v>
      </c>
      <c r="J110" s="398">
        <f t="shared" si="7"/>
        <v>1</v>
      </c>
      <c r="K110" s="44"/>
    </row>
    <row r="111" spans="1:11">
      <c r="A111" s="48">
        <v>102</v>
      </c>
      <c r="B111" s="7"/>
      <c r="C111" s="7"/>
      <c r="D111" s="7"/>
      <c r="E111" s="7"/>
      <c r="F111" s="229"/>
      <c r="G111" s="19" t="str">
        <f>IF(OR($B111="",$C111="",$D111="",$F111&lt;an_initial,$F111&gt;an_final,$I111=FALSE),"",(HLOOKUP(E111,ii11punctaje,2,FALSE))*VLOOKUP(J111,Coef!$E$2:$F$17,2,FALSE))</f>
        <v/>
      </c>
      <c r="H111" s="69" t="str">
        <f t="shared" si="4"/>
        <v/>
      </c>
      <c r="I111" s="390" t="b">
        <f t="shared" si="5"/>
        <v>0</v>
      </c>
      <c r="J111" s="398">
        <f t="shared" si="7"/>
        <v>1</v>
      </c>
      <c r="K111" s="44"/>
    </row>
    <row r="112" spans="1:11">
      <c r="A112" s="48">
        <v>103</v>
      </c>
      <c r="B112" s="7"/>
      <c r="C112" s="7"/>
      <c r="D112" s="7"/>
      <c r="E112" s="7"/>
      <c r="F112" s="229"/>
      <c r="G112" s="19" t="str">
        <f>IF(OR($B112="",$C112="",$D112="",$F112&lt;an_initial,$F112&gt;an_final,$I112=FALSE),"",(HLOOKUP(E112,ii11punctaje,2,FALSE))*VLOOKUP(J112,Coef!$E$2:$F$17,2,FALSE))</f>
        <v/>
      </c>
      <c r="H112" s="69" t="str">
        <f t="shared" si="4"/>
        <v/>
      </c>
      <c r="I112" s="390" t="b">
        <f t="shared" si="5"/>
        <v>0</v>
      </c>
      <c r="J112" s="398">
        <f t="shared" si="7"/>
        <v>1</v>
      </c>
      <c r="K112" s="44"/>
    </row>
    <row r="113" spans="1:11">
      <c r="A113" s="48">
        <v>104</v>
      </c>
      <c r="B113" s="7"/>
      <c r="C113" s="7"/>
      <c r="D113" s="7"/>
      <c r="E113" s="7"/>
      <c r="F113" s="229"/>
      <c r="G113" s="19" t="str">
        <f>IF(OR($B113="",$C113="",$D113="",$F113&lt;an_initial,$F113&gt;an_final,$I113=FALSE),"",(HLOOKUP(E113,ii11punctaje,2,FALSE))*VLOOKUP(J113,Coef!$E$2:$F$17,2,FALSE))</f>
        <v/>
      </c>
      <c r="H113" s="69" t="str">
        <f t="shared" si="4"/>
        <v/>
      </c>
      <c r="I113" s="390" t="b">
        <f t="shared" si="5"/>
        <v>0</v>
      </c>
      <c r="J113" s="398">
        <f t="shared" si="7"/>
        <v>1</v>
      </c>
      <c r="K113" s="44"/>
    </row>
    <row r="114" spans="1:11">
      <c r="A114" s="48">
        <v>105</v>
      </c>
      <c r="B114" s="7"/>
      <c r="C114" s="7"/>
      <c r="D114" s="7"/>
      <c r="E114" s="7"/>
      <c r="F114" s="229"/>
      <c r="G114" s="19" t="str">
        <f>IF(OR($B114="",$C114="",$D114="",$F114&lt;an_initial,$F114&gt;an_final,$I114=FALSE),"",(HLOOKUP(E114,ii11punctaje,2,FALSE))*VLOOKUP(J114,Coef!$E$2:$F$17,2,FALSE))</f>
        <v/>
      </c>
      <c r="H114" s="69" t="str">
        <f t="shared" si="4"/>
        <v/>
      </c>
      <c r="I114" s="390" t="b">
        <f t="shared" si="5"/>
        <v>0</v>
      </c>
      <c r="J114" s="398">
        <f t="shared" si="7"/>
        <v>1</v>
      </c>
      <c r="K114" s="44"/>
    </row>
    <row r="115" spans="1:11">
      <c r="A115" s="48">
        <v>106</v>
      </c>
      <c r="B115" s="7"/>
      <c r="C115" s="7"/>
      <c r="D115" s="7"/>
      <c r="E115" s="7"/>
      <c r="F115" s="229"/>
      <c r="G115" s="19" t="str">
        <f>IF(OR($B115="",$C115="",$D115="",$F115&lt;an_initial,$F115&gt;an_final,$I115=FALSE),"",(HLOOKUP(E115,ii11punctaje,2,FALSE))*VLOOKUP(J115,Coef!$E$2:$F$17,2,FALSE))</f>
        <v/>
      </c>
      <c r="H115" s="69" t="str">
        <f t="shared" si="4"/>
        <v/>
      </c>
      <c r="I115" s="390" t="b">
        <f t="shared" si="5"/>
        <v>0</v>
      </c>
      <c r="J115" s="398">
        <f t="shared" si="7"/>
        <v>1</v>
      </c>
      <c r="K115" s="44"/>
    </row>
    <row r="116" spans="1:11">
      <c r="A116" s="48">
        <v>107</v>
      </c>
      <c r="B116" s="7"/>
      <c r="C116" s="7"/>
      <c r="D116" s="7"/>
      <c r="E116" s="7"/>
      <c r="F116" s="229"/>
      <c r="G116" s="19" t="str">
        <f>IF(OR($B116="",$C116="",$D116="",$F116&lt;an_initial,$F116&gt;an_final,$I116=FALSE),"",(HLOOKUP(E116,ii11punctaje,2,FALSE))*VLOOKUP(J116,Coef!$E$2:$F$17,2,FALSE))</f>
        <v/>
      </c>
      <c r="H116" s="69" t="str">
        <f t="shared" si="4"/>
        <v/>
      </c>
      <c r="I116" s="390" t="b">
        <f t="shared" si="5"/>
        <v>0</v>
      </c>
      <c r="J116" s="398">
        <f t="shared" si="7"/>
        <v>1</v>
      </c>
      <c r="K116" s="44"/>
    </row>
    <row r="117" spans="1:11">
      <c r="A117" s="48">
        <v>108</v>
      </c>
      <c r="B117" s="7"/>
      <c r="C117" s="7"/>
      <c r="D117" s="7"/>
      <c r="E117" s="7"/>
      <c r="F117" s="229"/>
      <c r="G117" s="19" t="str">
        <f>IF(OR($B117="",$C117="",$D117="",$F117&lt;an_initial,$F117&gt;an_final,$I117=FALSE),"",(HLOOKUP(E117,ii11punctaje,2,FALSE))*VLOOKUP(J117,Coef!$E$2:$F$17,2,FALSE))</f>
        <v/>
      </c>
      <c r="H117" s="69" t="str">
        <f t="shared" si="4"/>
        <v/>
      </c>
      <c r="I117" s="390" t="b">
        <f t="shared" si="5"/>
        <v>0</v>
      </c>
      <c r="J117" s="398">
        <f t="shared" si="7"/>
        <v>1</v>
      </c>
      <c r="K117" s="44"/>
    </row>
    <row r="118" spans="1:11">
      <c r="A118" s="48">
        <v>109</v>
      </c>
      <c r="B118" s="7"/>
      <c r="C118" s="7"/>
      <c r="D118" s="7"/>
      <c r="E118" s="7"/>
      <c r="F118" s="229"/>
      <c r="G118" s="19" t="str">
        <f>IF(OR($B118="",$C118="",$D118="",$F118&lt;an_initial,$F118&gt;an_final,$I118=FALSE),"",(HLOOKUP(E118,ii11punctaje,2,FALSE))*VLOOKUP(J118,Coef!$E$2:$F$17,2,FALSE))</f>
        <v/>
      </c>
      <c r="H118" s="69" t="str">
        <f t="shared" si="4"/>
        <v/>
      </c>
      <c r="I118" s="390" t="b">
        <f t="shared" si="5"/>
        <v>0</v>
      </c>
      <c r="J118" s="398">
        <f t="shared" si="7"/>
        <v>1</v>
      </c>
      <c r="K118" s="44"/>
    </row>
    <row r="119" spans="1:11">
      <c r="A119" s="48">
        <v>110</v>
      </c>
      <c r="B119" s="7"/>
      <c r="C119" s="7"/>
      <c r="D119" s="7"/>
      <c r="E119" s="7"/>
      <c r="F119" s="229"/>
      <c r="G119" s="19" t="str">
        <f>IF(OR($B119="",$C119="",$D119="",$F119&lt;an_initial,$F119&gt;an_final,$I119=FALSE),"",(HLOOKUP(E119,ii11punctaje,2,FALSE))*VLOOKUP(J119,Coef!$E$2:$F$17,2,FALSE))</f>
        <v/>
      </c>
      <c r="H119" s="69" t="str">
        <f t="shared" si="4"/>
        <v/>
      </c>
      <c r="I119" s="390" t="b">
        <f t="shared" si="5"/>
        <v>0</v>
      </c>
      <c r="J119" s="398">
        <f t="shared" si="7"/>
        <v>1</v>
      </c>
      <c r="K119" s="44"/>
    </row>
    <row r="120" spans="1:11">
      <c r="A120" s="48">
        <v>111</v>
      </c>
      <c r="B120" s="7"/>
      <c r="C120" s="7"/>
      <c r="D120" s="7"/>
      <c r="E120" s="7"/>
      <c r="F120" s="229"/>
      <c r="G120" s="19" t="str">
        <f>IF(OR($B120="",$C120="",$D120="",$F120&lt;an_initial,$F120&gt;an_final,$I120=FALSE),"",(HLOOKUP(E120,ii11punctaje,2,FALSE))*VLOOKUP(J120,Coef!$E$2:$F$17,2,FALSE))</f>
        <v/>
      </c>
      <c r="H120" s="69" t="str">
        <f t="shared" si="4"/>
        <v/>
      </c>
      <c r="I120" s="390" t="b">
        <f t="shared" si="5"/>
        <v>0</v>
      </c>
      <c r="J120" s="398">
        <f t="shared" si="7"/>
        <v>1</v>
      </c>
      <c r="K120" s="44"/>
    </row>
    <row r="121" spans="1:11">
      <c r="A121" s="48">
        <v>112</v>
      </c>
      <c r="B121" s="7"/>
      <c r="C121" s="7"/>
      <c r="D121" s="7"/>
      <c r="E121" s="7"/>
      <c r="F121" s="229"/>
      <c r="G121" s="19" t="str">
        <f>IF(OR($B121="",$C121="",$D121="",$F121&lt;an_initial,$F121&gt;an_final,$I121=FALSE),"",(HLOOKUP(E121,ii11punctaje,2,FALSE))*VLOOKUP(J121,Coef!$E$2:$F$17,2,FALSE))</f>
        <v/>
      </c>
      <c r="H121" s="69" t="str">
        <f t="shared" si="4"/>
        <v/>
      </c>
      <c r="I121" s="390" t="b">
        <f t="shared" si="5"/>
        <v>0</v>
      </c>
      <c r="J121" s="398">
        <f t="shared" si="7"/>
        <v>1</v>
      </c>
      <c r="K121" s="44"/>
    </row>
    <row r="122" spans="1:11">
      <c r="A122" s="48">
        <v>113</v>
      </c>
      <c r="B122" s="7"/>
      <c r="C122" s="7"/>
      <c r="D122" s="7"/>
      <c r="E122" s="7"/>
      <c r="F122" s="229"/>
      <c r="G122" s="19" t="str">
        <f>IF(OR($B122="",$C122="",$D122="",$F122&lt;an_initial,$F122&gt;an_final,$I122=FALSE),"",(HLOOKUP(E122,ii11punctaje,2,FALSE))*VLOOKUP(J122,Coef!$E$2:$F$17,2,FALSE))</f>
        <v/>
      </c>
      <c r="H122" s="69" t="str">
        <f t="shared" si="4"/>
        <v/>
      </c>
      <c r="I122" s="390" t="b">
        <f t="shared" si="5"/>
        <v>0</v>
      </c>
      <c r="J122" s="398">
        <f t="shared" si="7"/>
        <v>1</v>
      </c>
      <c r="K122" s="44"/>
    </row>
    <row r="123" spans="1:11">
      <c r="A123" s="48">
        <v>114</v>
      </c>
      <c r="B123" s="7"/>
      <c r="C123" s="7"/>
      <c r="D123" s="7"/>
      <c r="E123" s="7"/>
      <c r="F123" s="229"/>
      <c r="G123" s="19" t="str">
        <f>IF(OR($B123="",$C123="",$D123="",$F123&lt;an_initial,$F123&gt;an_final,$I123=FALSE),"",(HLOOKUP(E123,ii11punctaje,2,FALSE))*VLOOKUP(J123,Coef!$E$2:$F$17,2,FALSE))</f>
        <v/>
      </c>
      <c r="H123" s="69" t="str">
        <f t="shared" si="4"/>
        <v/>
      </c>
      <c r="I123" s="390" t="b">
        <f t="shared" si="5"/>
        <v>0</v>
      </c>
      <c r="J123" s="398">
        <f t="shared" si="7"/>
        <v>1</v>
      </c>
      <c r="K123" s="44"/>
    </row>
    <row r="124" spans="1:11">
      <c r="A124" s="48">
        <v>115</v>
      </c>
      <c r="B124" s="7"/>
      <c r="C124" s="7"/>
      <c r="D124" s="7"/>
      <c r="E124" s="7"/>
      <c r="F124" s="229"/>
      <c r="G124" s="19" t="str">
        <f>IF(OR($B124="",$C124="",$D124="",$F124&lt;an_initial,$F124&gt;an_final,$I124=FALSE),"",(HLOOKUP(E124,ii11punctaje,2,FALSE))*VLOOKUP(J124,Coef!$E$2:$F$17,2,FALSE))</f>
        <v/>
      </c>
      <c r="H124" s="69" t="str">
        <f t="shared" si="4"/>
        <v/>
      </c>
      <c r="I124" s="390" t="b">
        <f t="shared" si="5"/>
        <v>0</v>
      </c>
      <c r="J124" s="398">
        <f t="shared" si="7"/>
        <v>1</v>
      </c>
      <c r="K124" s="44"/>
    </row>
    <row r="125" spans="1:11">
      <c r="A125" s="48">
        <v>116</v>
      </c>
      <c r="B125" s="7"/>
      <c r="C125" s="7"/>
      <c r="D125" s="7"/>
      <c r="E125" s="7"/>
      <c r="F125" s="229"/>
      <c r="G125" s="19" t="str">
        <f>IF(OR($B125="",$C125="",$D125="",$F125&lt;an_initial,$F125&gt;an_final,$I125=FALSE),"",(HLOOKUP(E125,ii11punctaje,2,FALSE))*VLOOKUP(J125,Coef!$E$2:$F$17,2,FALSE))</f>
        <v/>
      </c>
      <c r="H125" s="69" t="str">
        <f t="shared" si="4"/>
        <v/>
      </c>
      <c r="I125" s="390" t="b">
        <f t="shared" si="5"/>
        <v>0</v>
      </c>
      <c r="J125" s="398">
        <f t="shared" si="7"/>
        <v>1</v>
      </c>
      <c r="K125" s="44"/>
    </row>
    <row r="126" spans="1:11">
      <c r="A126" s="48">
        <v>117</v>
      </c>
      <c r="B126" s="7"/>
      <c r="C126" s="7"/>
      <c r="D126" s="7"/>
      <c r="E126" s="7"/>
      <c r="F126" s="229"/>
      <c r="G126" s="19" t="str">
        <f>IF(OR($B126="",$C126="",$D126="",$F126&lt;an_initial,$F126&gt;an_final,$I126=FALSE),"",(HLOOKUP(E126,ii11punctaje,2,FALSE))*VLOOKUP(J126,Coef!$E$2:$F$17,2,FALSE))</f>
        <v/>
      </c>
      <c r="H126" s="69" t="str">
        <f t="shared" si="4"/>
        <v/>
      </c>
      <c r="I126" s="390" t="b">
        <f t="shared" si="5"/>
        <v>0</v>
      </c>
      <c r="J126" s="398">
        <f t="shared" si="7"/>
        <v>1</v>
      </c>
      <c r="K126" s="44"/>
    </row>
    <row r="127" spans="1:11">
      <c r="A127" s="48">
        <v>118</v>
      </c>
      <c r="B127" s="7"/>
      <c r="C127" s="7"/>
      <c r="D127" s="7"/>
      <c r="E127" s="7"/>
      <c r="F127" s="229"/>
      <c r="G127" s="19" t="str">
        <f>IF(OR($B127="",$C127="",$D127="",$F127&lt;an_initial,$F127&gt;an_final,$I127=FALSE),"",(HLOOKUP(E127,ii11punctaje,2,FALSE))*VLOOKUP(J127,Coef!$E$2:$F$17,2,FALSE))</f>
        <v/>
      </c>
      <c r="H127" s="69" t="str">
        <f t="shared" si="4"/>
        <v/>
      </c>
      <c r="I127" s="390" t="b">
        <f t="shared" si="5"/>
        <v>0</v>
      </c>
      <c r="J127" s="398">
        <f t="shared" si="7"/>
        <v>1</v>
      </c>
      <c r="K127" s="44"/>
    </row>
    <row r="128" spans="1:11">
      <c r="A128" s="48">
        <v>119</v>
      </c>
      <c r="B128" s="7"/>
      <c r="C128" s="7"/>
      <c r="D128" s="7"/>
      <c r="E128" s="7"/>
      <c r="F128" s="229"/>
      <c r="G128" s="19" t="str">
        <f>IF(OR($B128="",$C128="",$D128="",$F128&lt;an_initial,$F128&gt;an_final,$I128=FALSE),"",(HLOOKUP(E128,ii11punctaje,2,FALSE))*VLOOKUP(J128,Coef!$E$2:$F$17,2,FALSE))</f>
        <v/>
      </c>
      <c r="H128" s="69" t="str">
        <f t="shared" si="4"/>
        <v/>
      </c>
      <c r="I128" s="390" t="b">
        <f t="shared" si="5"/>
        <v>0</v>
      </c>
      <c r="J128" s="398">
        <f t="shared" si="7"/>
        <v>1</v>
      </c>
      <c r="K128" s="44"/>
    </row>
    <row r="129" spans="1:11">
      <c r="A129" s="48">
        <v>120</v>
      </c>
      <c r="B129" s="7"/>
      <c r="C129" s="7"/>
      <c r="D129" s="7"/>
      <c r="E129" s="7"/>
      <c r="F129" s="229"/>
      <c r="G129" s="19" t="str">
        <f>IF(OR($B129="",$C129="",$D129="",$F129&lt;an_initial,$F129&gt;an_final,$I129=FALSE),"",(HLOOKUP(E129,ii11punctaje,2,FALSE))*VLOOKUP(J129,Coef!$E$2:$F$17,2,FALSE))</f>
        <v/>
      </c>
      <c r="H129" s="69" t="str">
        <f t="shared" si="4"/>
        <v/>
      </c>
      <c r="I129" s="390" t="b">
        <f t="shared" si="5"/>
        <v>0</v>
      </c>
      <c r="J129" s="398">
        <f t="shared" si="7"/>
        <v>1</v>
      </c>
      <c r="K129" s="44"/>
    </row>
    <row r="130" spans="1:11">
      <c r="A130" s="48">
        <v>121</v>
      </c>
      <c r="B130" s="7"/>
      <c r="C130" s="7"/>
      <c r="D130" s="7"/>
      <c r="E130" s="7"/>
      <c r="F130" s="229"/>
      <c r="G130" s="19" t="str">
        <f>IF(OR($B130="",$C130="",$D130="",$F130&lt;an_initial,$F130&gt;an_final,$I130=FALSE),"",(HLOOKUP(E130,ii11punctaje,2,FALSE))*VLOOKUP(J130,Coef!$E$2:$F$17,2,FALSE))</f>
        <v/>
      </c>
      <c r="H130" s="69" t="str">
        <f t="shared" si="4"/>
        <v/>
      </c>
      <c r="I130" s="390" t="b">
        <f t="shared" si="5"/>
        <v>0</v>
      </c>
      <c r="J130" s="398">
        <f t="shared" si="7"/>
        <v>1</v>
      </c>
      <c r="K130" s="44"/>
    </row>
    <row r="131" spans="1:11">
      <c r="A131" s="48">
        <v>122</v>
      </c>
      <c r="B131" s="7"/>
      <c r="C131" s="7"/>
      <c r="D131" s="7"/>
      <c r="E131" s="7"/>
      <c r="F131" s="229"/>
      <c r="G131" s="19" t="str">
        <f>IF(OR($B131="",$C131="",$D131="",$F131&lt;an_initial,$F131&gt;an_final,$I131=FALSE),"",(HLOOKUP(E131,ii11punctaje,2,FALSE))*VLOOKUP(J131,Coef!$E$2:$F$17,2,FALSE))</f>
        <v/>
      </c>
      <c r="H131" s="69" t="str">
        <f t="shared" si="4"/>
        <v/>
      </c>
      <c r="I131" s="390" t="b">
        <f t="shared" si="5"/>
        <v>0</v>
      </c>
      <c r="J131" s="398">
        <f t="shared" si="7"/>
        <v>1</v>
      </c>
      <c r="K131" s="44"/>
    </row>
    <row r="132" spans="1:11">
      <c r="A132" s="48">
        <v>123</v>
      </c>
      <c r="B132" s="7"/>
      <c r="C132" s="7"/>
      <c r="D132" s="7"/>
      <c r="E132" s="7"/>
      <c r="F132" s="229"/>
      <c r="G132" s="19" t="str">
        <f>IF(OR($B132="",$C132="",$D132="",$F132&lt;an_initial,$F132&gt;an_final,$I132=FALSE),"",(HLOOKUP(E132,ii11punctaje,2,FALSE))*VLOOKUP(J132,Coef!$E$2:$F$17,2,FALSE))</f>
        <v/>
      </c>
      <c r="H132" s="69" t="str">
        <f t="shared" si="4"/>
        <v/>
      </c>
      <c r="I132" s="390" t="b">
        <f t="shared" si="5"/>
        <v>0</v>
      </c>
      <c r="J132" s="398">
        <f t="shared" si="7"/>
        <v>1</v>
      </c>
      <c r="K132" s="44"/>
    </row>
    <row r="133" spans="1:11">
      <c r="A133" s="48">
        <v>124</v>
      </c>
      <c r="B133" s="7"/>
      <c r="C133" s="7"/>
      <c r="D133" s="7"/>
      <c r="E133" s="7"/>
      <c r="F133" s="229"/>
      <c r="G133" s="19" t="str">
        <f>IF(OR($B133="",$C133="",$D133="",$F133&lt;an_initial,$F133&gt;an_final,$I133=FALSE),"",(HLOOKUP(E133,ii11punctaje,2,FALSE))*VLOOKUP(J133,Coef!$E$2:$F$17,2,FALSE))</f>
        <v/>
      </c>
      <c r="H133" s="69" t="str">
        <f t="shared" si="4"/>
        <v/>
      </c>
      <c r="I133" s="390" t="b">
        <f t="shared" si="5"/>
        <v>0</v>
      </c>
      <c r="J133" s="398">
        <f t="shared" si="7"/>
        <v>1</v>
      </c>
      <c r="K133" s="44"/>
    </row>
    <row r="134" spans="1:11">
      <c r="A134" s="48">
        <v>125</v>
      </c>
      <c r="B134" s="7"/>
      <c r="C134" s="7"/>
      <c r="D134" s="7"/>
      <c r="E134" s="7"/>
      <c r="F134" s="229"/>
      <c r="G134" s="19" t="str">
        <f>IF(OR($B134="",$C134="",$D134="",$F134&lt;an_initial,$F134&gt;an_final,$I134=FALSE),"",(HLOOKUP(E134,ii11punctaje,2,FALSE))*VLOOKUP(J134,Coef!$E$2:$F$17,2,FALSE))</f>
        <v/>
      </c>
      <c r="H134" s="69" t="str">
        <f t="shared" si="4"/>
        <v/>
      </c>
      <c r="I134" s="390" t="b">
        <f t="shared" si="5"/>
        <v>0</v>
      </c>
      <c r="J134" s="398">
        <f t="shared" si="7"/>
        <v>1</v>
      </c>
      <c r="K134" s="44"/>
    </row>
    <row r="135" spans="1:11">
      <c r="A135" s="48">
        <v>126</v>
      </c>
      <c r="B135" s="7"/>
      <c r="C135" s="7"/>
      <c r="D135" s="7"/>
      <c r="E135" s="7"/>
      <c r="F135" s="229"/>
      <c r="G135" s="19" t="str">
        <f>IF(OR($B135="",$C135="",$D135="",$F135&lt;an_initial,$F135&gt;an_final,$I135=FALSE),"",(HLOOKUP(E135,ii11punctaje,2,FALSE))*VLOOKUP(J135,Coef!$E$2:$F$17,2,FALSE))</f>
        <v/>
      </c>
      <c r="H135" s="69" t="str">
        <f t="shared" si="4"/>
        <v/>
      </c>
      <c r="I135" s="390" t="b">
        <f t="shared" si="5"/>
        <v>0</v>
      </c>
      <c r="J135" s="398">
        <f t="shared" si="7"/>
        <v>1</v>
      </c>
      <c r="K135" s="44"/>
    </row>
    <row r="136" spans="1:11">
      <c r="A136" s="48">
        <v>127</v>
      </c>
      <c r="B136" s="7"/>
      <c r="C136" s="7"/>
      <c r="D136" s="7"/>
      <c r="E136" s="7"/>
      <c r="F136" s="229"/>
      <c r="G136" s="19" t="str">
        <f>IF(OR($B136="",$C136="",$D136="",$F136&lt;an_initial,$F136&gt;an_final,$I136=FALSE),"",(HLOOKUP(E136,ii11punctaje,2,FALSE))*VLOOKUP(J136,Coef!$E$2:$F$17,2,FALSE))</f>
        <v/>
      </c>
      <c r="H136" s="69" t="str">
        <f t="shared" si="4"/>
        <v/>
      </c>
      <c r="I136" s="390" t="b">
        <f t="shared" si="5"/>
        <v>0</v>
      </c>
      <c r="J136" s="398">
        <f t="shared" si="7"/>
        <v>1</v>
      </c>
      <c r="K136" s="44"/>
    </row>
    <row r="137" spans="1:11">
      <c r="A137" s="48">
        <v>128</v>
      </c>
      <c r="B137" s="7"/>
      <c r="C137" s="7"/>
      <c r="D137" s="7"/>
      <c r="E137" s="7"/>
      <c r="F137" s="229"/>
      <c r="G137" s="19" t="str">
        <f>IF(OR($B137="",$C137="",$D137="",$F137&lt;an_initial,$F137&gt;an_final,$I137=FALSE),"",(HLOOKUP(E137,ii11punctaje,2,FALSE))*VLOOKUP(J137,Coef!$E$2:$F$17,2,FALSE))</f>
        <v/>
      </c>
      <c r="H137" s="69" t="str">
        <f t="shared" si="4"/>
        <v/>
      </c>
      <c r="I137" s="390" t="b">
        <f t="shared" si="5"/>
        <v>0</v>
      </c>
      <c r="J137" s="398">
        <f t="shared" si="7"/>
        <v>1</v>
      </c>
      <c r="K137" s="44"/>
    </row>
    <row r="138" spans="1:11">
      <c r="A138" s="48">
        <v>129</v>
      </c>
      <c r="B138" s="7"/>
      <c r="C138" s="7"/>
      <c r="D138" s="7"/>
      <c r="E138" s="7"/>
      <c r="F138" s="229"/>
      <c r="G138" s="19" t="str">
        <f>IF(OR($B138="",$C138="",$D138="",$F138&lt;an_initial,$F138&gt;an_final,$I138=FALSE),"",(HLOOKUP(E138,ii11punctaje,2,FALSE))*VLOOKUP(J138,Coef!$E$2:$F$17,2,FALSE))</f>
        <v/>
      </c>
      <c r="H138" s="69" t="str">
        <f t="shared" ref="H138:H201" si="8">IF(OR($B138="",$C138="",$D138="",$F138&gt;an_final,$I138=FALSE),"",IF($F138&gt;=an_initial,1,""))</f>
        <v/>
      </c>
      <c r="I138" s="390" t="b">
        <f t="shared" ref="I138:I201" si="9">IF(nume_candidat="",FALSE,ISNUMBER(SEARCH(nume_candidat,$B138)))</f>
        <v>0</v>
      </c>
      <c r="J138" s="398">
        <f t="shared" ref="J138:J169" si="10">LEN(B138)-LEN(SUBSTITUTE(B138,",",""))+1</f>
        <v>1</v>
      </c>
      <c r="K138" s="44"/>
    </row>
    <row r="139" spans="1:11">
      <c r="A139" s="48">
        <v>130</v>
      </c>
      <c r="B139" s="7"/>
      <c r="C139" s="7"/>
      <c r="D139" s="7"/>
      <c r="E139" s="7"/>
      <c r="F139" s="229"/>
      <c r="G139" s="19" t="str">
        <f>IF(OR($B139="",$C139="",$D139="",$F139&lt;an_initial,$F139&gt;an_final,$I139=FALSE),"",(HLOOKUP(E139,ii11punctaje,2,FALSE))*VLOOKUP(J139,Coef!$E$2:$F$17,2,FALSE))</f>
        <v/>
      </c>
      <c r="H139" s="69" t="str">
        <f t="shared" si="8"/>
        <v/>
      </c>
      <c r="I139" s="390" t="b">
        <f t="shared" si="9"/>
        <v>0</v>
      </c>
      <c r="J139" s="398">
        <f t="shared" si="10"/>
        <v>1</v>
      </c>
      <c r="K139" s="44"/>
    </row>
    <row r="140" spans="1:11">
      <c r="A140" s="48">
        <v>131</v>
      </c>
      <c r="B140" s="7"/>
      <c r="C140" s="7"/>
      <c r="D140" s="7"/>
      <c r="E140" s="7"/>
      <c r="F140" s="229"/>
      <c r="G140" s="19" t="str">
        <f>IF(OR($B140="",$C140="",$D140="",$F140&lt;an_initial,$F140&gt;an_final,$I140=FALSE),"",(HLOOKUP(E140,ii11punctaje,2,FALSE))*VLOOKUP(J140,Coef!$E$2:$F$17,2,FALSE))</f>
        <v/>
      </c>
      <c r="H140" s="69" t="str">
        <f t="shared" si="8"/>
        <v/>
      </c>
      <c r="I140" s="390" t="b">
        <f t="shared" si="9"/>
        <v>0</v>
      </c>
      <c r="J140" s="398">
        <f t="shared" si="10"/>
        <v>1</v>
      </c>
      <c r="K140" s="44"/>
    </row>
    <row r="141" spans="1:11">
      <c r="A141" s="48">
        <v>132</v>
      </c>
      <c r="B141" s="7"/>
      <c r="C141" s="7"/>
      <c r="D141" s="7"/>
      <c r="E141" s="7"/>
      <c r="F141" s="229"/>
      <c r="G141" s="19" t="str">
        <f>IF(OR($B141="",$C141="",$D141="",$F141&lt;an_initial,$F141&gt;an_final,$I141=FALSE),"",(HLOOKUP(E141,ii11punctaje,2,FALSE))*VLOOKUP(J141,Coef!$E$2:$F$17,2,FALSE))</f>
        <v/>
      </c>
      <c r="H141" s="69" t="str">
        <f t="shared" si="8"/>
        <v/>
      </c>
      <c r="I141" s="390" t="b">
        <f t="shared" si="9"/>
        <v>0</v>
      </c>
      <c r="J141" s="398">
        <f t="shared" si="10"/>
        <v>1</v>
      </c>
      <c r="K141" s="44"/>
    </row>
    <row r="142" spans="1:11">
      <c r="A142" s="48">
        <v>133</v>
      </c>
      <c r="B142" s="7"/>
      <c r="C142" s="7"/>
      <c r="D142" s="7"/>
      <c r="E142" s="7"/>
      <c r="F142" s="229"/>
      <c r="G142" s="19" t="str">
        <f>IF(OR($B142="",$C142="",$D142="",$F142&lt;an_initial,$F142&gt;an_final,$I142=FALSE),"",(HLOOKUP(E142,ii11punctaje,2,FALSE))*VLOOKUP(J142,Coef!$E$2:$F$17,2,FALSE))</f>
        <v/>
      </c>
      <c r="H142" s="69" t="str">
        <f t="shared" si="8"/>
        <v/>
      </c>
      <c r="I142" s="390" t="b">
        <f t="shared" si="9"/>
        <v>0</v>
      </c>
      <c r="J142" s="398">
        <f t="shared" si="10"/>
        <v>1</v>
      </c>
      <c r="K142" s="44"/>
    </row>
    <row r="143" spans="1:11">
      <c r="A143" s="48">
        <v>134</v>
      </c>
      <c r="B143" s="7"/>
      <c r="C143" s="7"/>
      <c r="D143" s="7"/>
      <c r="E143" s="7"/>
      <c r="F143" s="229"/>
      <c r="G143" s="19" t="str">
        <f>IF(OR($B143="",$C143="",$D143="",$F143&lt;an_initial,$F143&gt;an_final,$I143=FALSE),"",(HLOOKUP(E143,ii11punctaje,2,FALSE))*VLOOKUP(J143,Coef!$E$2:$F$17,2,FALSE))</f>
        <v/>
      </c>
      <c r="H143" s="69" t="str">
        <f t="shared" si="8"/>
        <v/>
      </c>
      <c r="I143" s="390" t="b">
        <f t="shared" si="9"/>
        <v>0</v>
      </c>
      <c r="J143" s="398">
        <f t="shared" si="10"/>
        <v>1</v>
      </c>
      <c r="K143" s="44"/>
    </row>
    <row r="144" spans="1:11">
      <c r="A144" s="48">
        <v>135</v>
      </c>
      <c r="B144" s="7"/>
      <c r="C144" s="7"/>
      <c r="D144" s="7"/>
      <c r="E144" s="7"/>
      <c r="F144" s="229"/>
      <c r="G144" s="19" t="str">
        <f>IF(OR($B144="",$C144="",$D144="",$F144&lt;an_initial,$F144&gt;an_final,$I144=FALSE),"",(HLOOKUP(E144,ii11punctaje,2,FALSE))*VLOOKUP(J144,Coef!$E$2:$F$17,2,FALSE))</f>
        <v/>
      </c>
      <c r="H144" s="69" t="str">
        <f t="shared" si="8"/>
        <v/>
      </c>
      <c r="I144" s="390" t="b">
        <f t="shared" si="9"/>
        <v>0</v>
      </c>
      <c r="J144" s="398">
        <f t="shared" si="10"/>
        <v>1</v>
      </c>
      <c r="K144" s="44"/>
    </row>
    <row r="145" spans="1:11">
      <c r="A145" s="48">
        <v>136</v>
      </c>
      <c r="B145" s="7"/>
      <c r="C145" s="7"/>
      <c r="D145" s="7"/>
      <c r="E145" s="7"/>
      <c r="F145" s="229"/>
      <c r="G145" s="19" t="str">
        <f>IF(OR($B145="",$C145="",$D145="",$F145&lt;an_initial,$F145&gt;an_final,$I145=FALSE),"",(HLOOKUP(E145,ii11punctaje,2,FALSE))*VLOOKUP(J145,Coef!$E$2:$F$17,2,FALSE))</f>
        <v/>
      </c>
      <c r="H145" s="69" t="str">
        <f t="shared" si="8"/>
        <v/>
      </c>
      <c r="I145" s="390" t="b">
        <f t="shared" si="9"/>
        <v>0</v>
      </c>
      <c r="J145" s="398">
        <f t="shared" si="10"/>
        <v>1</v>
      </c>
      <c r="K145" s="44"/>
    </row>
    <row r="146" spans="1:11">
      <c r="A146" s="48">
        <v>137</v>
      </c>
      <c r="B146" s="7"/>
      <c r="C146" s="7"/>
      <c r="D146" s="7"/>
      <c r="E146" s="7"/>
      <c r="F146" s="229"/>
      <c r="G146" s="19" t="str">
        <f>IF(OR($B146="",$C146="",$D146="",$F146&lt;an_initial,$F146&gt;an_final,$I146=FALSE),"",(HLOOKUP(E146,ii11punctaje,2,FALSE))*VLOOKUP(J146,Coef!$E$2:$F$17,2,FALSE))</f>
        <v/>
      </c>
      <c r="H146" s="69" t="str">
        <f t="shared" si="8"/>
        <v/>
      </c>
      <c r="I146" s="390" t="b">
        <f t="shared" si="9"/>
        <v>0</v>
      </c>
      <c r="J146" s="398">
        <f t="shared" si="10"/>
        <v>1</v>
      </c>
      <c r="K146" s="44"/>
    </row>
    <row r="147" spans="1:11">
      <c r="A147" s="48">
        <v>138</v>
      </c>
      <c r="B147" s="7"/>
      <c r="C147" s="7"/>
      <c r="D147" s="7"/>
      <c r="E147" s="7"/>
      <c r="F147" s="229"/>
      <c r="G147" s="19" t="str">
        <f>IF(OR($B147="",$C147="",$D147="",$F147&lt;an_initial,$F147&gt;an_final,$I147=FALSE),"",(HLOOKUP(E147,ii11punctaje,2,FALSE))*VLOOKUP(J147,Coef!$E$2:$F$17,2,FALSE))</f>
        <v/>
      </c>
      <c r="H147" s="69" t="str">
        <f t="shared" si="8"/>
        <v/>
      </c>
      <c r="I147" s="390" t="b">
        <f t="shared" si="9"/>
        <v>0</v>
      </c>
      <c r="J147" s="398">
        <f t="shared" si="10"/>
        <v>1</v>
      </c>
      <c r="K147" s="44"/>
    </row>
    <row r="148" spans="1:11">
      <c r="A148" s="48">
        <v>139</v>
      </c>
      <c r="B148" s="7"/>
      <c r="C148" s="7"/>
      <c r="D148" s="7"/>
      <c r="E148" s="7"/>
      <c r="F148" s="229"/>
      <c r="G148" s="19" t="str">
        <f>IF(OR($B148="",$C148="",$D148="",$F148&lt;an_initial,$F148&gt;an_final,$I148=FALSE),"",(HLOOKUP(E148,ii11punctaje,2,FALSE))*VLOOKUP(J148,Coef!$E$2:$F$17,2,FALSE))</f>
        <v/>
      </c>
      <c r="H148" s="69" t="str">
        <f t="shared" si="8"/>
        <v/>
      </c>
      <c r="I148" s="390" t="b">
        <f t="shared" si="9"/>
        <v>0</v>
      </c>
      <c r="J148" s="398">
        <f t="shared" si="10"/>
        <v>1</v>
      </c>
      <c r="K148" s="44"/>
    </row>
    <row r="149" spans="1:11">
      <c r="A149" s="48">
        <v>140</v>
      </c>
      <c r="B149" s="7"/>
      <c r="C149" s="7"/>
      <c r="D149" s="7"/>
      <c r="E149" s="7"/>
      <c r="F149" s="229"/>
      <c r="G149" s="19" t="str">
        <f>IF(OR($B149="",$C149="",$D149="",$F149&lt;an_initial,$F149&gt;an_final,$I149=FALSE),"",(HLOOKUP(E149,ii11punctaje,2,FALSE))*VLOOKUP(J149,Coef!$E$2:$F$17,2,FALSE))</f>
        <v/>
      </c>
      <c r="H149" s="69" t="str">
        <f t="shared" si="8"/>
        <v/>
      </c>
      <c r="I149" s="390" t="b">
        <f t="shared" si="9"/>
        <v>0</v>
      </c>
      <c r="J149" s="398">
        <f t="shared" si="10"/>
        <v>1</v>
      </c>
      <c r="K149" s="44"/>
    </row>
    <row r="150" spans="1:11">
      <c r="A150" s="48">
        <v>141</v>
      </c>
      <c r="B150" s="7"/>
      <c r="C150" s="7"/>
      <c r="D150" s="7"/>
      <c r="E150" s="7"/>
      <c r="F150" s="229"/>
      <c r="G150" s="19" t="str">
        <f>IF(OR($B150="",$C150="",$D150="",$F150&lt;an_initial,$F150&gt;an_final,$I150=FALSE),"",(HLOOKUP(E150,ii11punctaje,2,FALSE))*VLOOKUP(J150,Coef!$E$2:$F$17,2,FALSE))</f>
        <v/>
      </c>
      <c r="H150" s="69" t="str">
        <f t="shared" si="8"/>
        <v/>
      </c>
      <c r="I150" s="390" t="b">
        <f t="shared" si="9"/>
        <v>0</v>
      </c>
      <c r="J150" s="398">
        <f t="shared" si="10"/>
        <v>1</v>
      </c>
      <c r="K150" s="44"/>
    </row>
    <row r="151" spans="1:11">
      <c r="A151" s="48">
        <v>142</v>
      </c>
      <c r="B151" s="7"/>
      <c r="C151" s="7"/>
      <c r="D151" s="7"/>
      <c r="E151" s="7"/>
      <c r="F151" s="229"/>
      <c r="G151" s="19" t="str">
        <f>IF(OR($B151="",$C151="",$D151="",$F151&lt;an_initial,$F151&gt;an_final,$I151=FALSE),"",(HLOOKUP(E151,ii11punctaje,2,FALSE))*VLOOKUP(J151,Coef!$E$2:$F$17,2,FALSE))</f>
        <v/>
      </c>
      <c r="H151" s="69" t="str">
        <f t="shared" si="8"/>
        <v/>
      </c>
      <c r="I151" s="390" t="b">
        <f t="shared" si="9"/>
        <v>0</v>
      </c>
      <c r="J151" s="398">
        <f t="shared" si="10"/>
        <v>1</v>
      </c>
      <c r="K151" s="44"/>
    </row>
    <row r="152" spans="1:11">
      <c r="A152" s="48">
        <v>143</v>
      </c>
      <c r="B152" s="7"/>
      <c r="C152" s="7"/>
      <c r="D152" s="7"/>
      <c r="E152" s="7"/>
      <c r="F152" s="229"/>
      <c r="G152" s="19" t="str">
        <f>IF(OR($B152="",$C152="",$D152="",$F152&lt;an_initial,$F152&gt;an_final,$I152=FALSE),"",(HLOOKUP(E152,ii11punctaje,2,FALSE))*VLOOKUP(J152,Coef!$E$2:$F$17,2,FALSE))</f>
        <v/>
      </c>
      <c r="H152" s="69" t="str">
        <f t="shared" si="8"/>
        <v/>
      </c>
      <c r="I152" s="390" t="b">
        <f t="shared" si="9"/>
        <v>0</v>
      </c>
      <c r="J152" s="398">
        <f t="shared" si="10"/>
        <v>1</v>
      </c>
      <c r="K152" s="44"/>
    </row>
    <row r="153" spans="1:11">
      <c r="A153" s="48">
        <v>144</v>
      </c>
      <c r="B153" s="7"/>
      <c r="C153" s="7"/>
      <c r="D153" s="7"/>
      <c r="E153" s="7"/>
      <c r="F153" s="229"/>
      <c r="G153" s="19" t="str">
        <f>IF(OR($B153="",$C153="",$D153="",$F153&lt;an_initial,$F153&gt;an_final,$I153=FALSE),"",(HLOOKUP(E153,ii11punctaje,2,FALSE))*VLOOKUP(J153,Coef!$E$2:$F$17,2,FALSE))</f>
        <v/>
      </c>
      <c r="H153" s="69" t="str">
        <f t="shared" si="8"/>
        <v/>
      </c>
      <c r="I153" s="390" t="b">
        <f t="shared" si="9"/>
        <v>0</v>
      </c>
      <c r="J153" s="398">
        <f t="shared" si="10"/>
        <v>1</v>
      </c>
      <c r="K153" s="44"/>
    </row>
    <row r="154" spans="1:11">
      <c r="A154" s="48">
        <v>145</v>
      </c>
      <c r="B154" s="7"/>
      <c r="C154" s="7"/>
      <c r="D154" s="7"/>
      <c r="E154" s="7"/>
      <c r="F154" s="229"/>
      <c r="G154" s="19" t="str">
        <f>IF(OR($B154="",$C154="",$D154="",$F154&lt;an_initial,$F154&gt;an_final,$I154=FALSE),"",(HLOOKUP(E154,ii11punctaje,2,FALSE))*VLOOKUP(J154,Coef!$E$2:$F$17,2,FALSE))</f>
        <v/>
      </c>
      <c r="H154" s="69" t="str">
        <f t="shared" si="8"/>
        <v/>
      </c>
      <c r="I154" s="390" t="b">
        <f t="shared" si="9"/>
        <v>0</v>
      </c>
      <c r="J154" s="398">
        <f t="shared" si="10"/>
        <v>1</v>
      </c>
      <c r="K154" s="44"/>
    </row>
    <row r="155" spans="1:11">
      <c r="A155" s="48">
        <v>146</v>
      </c>
      <c r="B155" s="7"/>
      <c r="C155" s="7"/>
      <c r="D155" s="7"/>
      <c r="E155" s="7"/>
      <c r="F155" s="229"/>
      <c r="G155" s="19" t="str">
        <f>IF(OR($B155="",$C155="",$D155="",$F155&lt;an_initial,$F155&gt;an_final,$I155=FALSE),"",(HLOOKUP(E155,ii11punctaje,2,FALSE))*VLOOKUP(J155,Coef!$E$2:$F$17,2,FALSE))</f>
        <v/>
      </c>
      <c r="H155" s="69" t="str">
        <f t="shared" si="8"/>
        <v/>
      </c>
      <c r="I155" s="390" t="b">
        <f t="shared" si="9"/>
        <v>0</v>
      </c>
      <c r="J155" s="398">
        <f t="shared" si="10"/>
        <v>1</v>
      </c>
      <c r="K155" s="44"/>
    </row>
    <row r="156" spans="1:11">
      <c r="A156" s="48">
        <v>147</v>
      </c>
      <c r="B156" s="7"/>
      <c r="C156" s="7"/>
      <c r="D156" s="7"/>
      <c r="E156" s="7"/>
      <c r="F156" s="229"/>
      <c r="G156" s="19" t="str">
        <f>IF(OR($B156="",$C156="",$D156="",$F156&lt;an_initial,$F156&gt;an_final,$I156=FALSE),"",(HLOOKUP(E156,ii11punctaje,2,FALSE))*VLOOKUP(J156,Coef!$E$2:$F$17,2,FALSE))</f>
        <v/>
      </c>
      <c r="H156" s="69" t="str">
        <f t="shared" si="8"/>
        <v/>
      </c>
      <c r="I156" s="390" t="b">
        <f t="shared" si="9"/>
        <v>0</v>
      </c>
      <c r="J156" s="398">
        <f t="shared" si="10"/>
        <v>1</v>
      </c>
      <c r="K156" s="44"/>
    </row>
    <row r="157" spans="1:11">
      <c r="A157" s="48">
        <v>148</v>
      </c>
      <c r="B157" s="7"/>
      <c r="C157" s="7"/>
      <c r="D157" s="7"/>
      <c r="E157" s="7"/>
      <c r="F157" s="229"/>
      <c r="G157" s="19" t="str">
        <f>IF(OR($B157="",$C157="",$D157="",$F157&lt;an_initial,$F157&gt;an_final,$I157=FALSE),"",(HLOOKUP(E157,ii11punctaje,2,FALSE))*VLOOKUP(J157,Coef!$E$2:$F$17,2,FALSE))</f>
        <v/>
      </c>
      <c r="H157" s="69" t="str">
        <f t="shared" si="8"/>
        <v/>
      </c>
      <c r="I157" s="390" t="b">
        <f t="shared" si="9"/>
        <v>0</v>
      </c>
      <c r="J157" s="398">
        <f t="shared" si="10"/>
        <v>1</v>
      </c>
      <c r="K157" s="44"/>
    </row>
    <row r="158" spans="1:11">
      <c r="A158" s="48">
        <v>149</v>
      </c>
      <c r="B158" s="7"/>
      <c r="C158" s="7"/>
      <c r="D158" s="7"/>
      <c r="E158" s="7"/>
      <c r="F158" s="229"/>
      <c r="G158" s="19" t="str">
        <f>IF(OR($B158="",$C158="",$D158="",$F158&lt;an_initial,$F158&gt;an_final,$I158=FALSE),"",(HLOOKUP(E158,ii11punctaje,2,FALSE))*VLOOKUP(J158,Coef!$E$2:$F$17,2,FALSE))</f>
        <v/>
      </c>
      <c r="H158" s="69" t="str">
        <f t="shared" si="8"/>
        <v/>
      </c>
      <c r="I158" s="390" t="b">
        <f t="shared" si="9"/>
        <v>0</v>
      </c>
      <c r="J158" s="398">
        <f t="shared" si="10"/>
        <v>1</v>
      </c>
      <c r="K158" s="44"/>
    </row>
    <row r="159" spans="1:11">
      <c r="A159" s="48">
        <v>150</v>
      </c>
      <c r="B159" s="7"/>
      <c r="C159" s="7"/>
      <c r="D159" s="7"/>
      <c r="E159" s="7"/>
      <c r="F159" s="229"/>
      <c r="G159" s="19" t="str">
        <f>IF(OR($B159="",$C159="",$D159="",$F159&lt;an_initial,$F159&gt;an_final,$I159=FALSE),"",(HLOOKUP(E159,ii11punctaje,2,FALSE))*VLOOKUP(J159,Coef!$E$2:$F$17,2,FALSE))</f>
        <v/>
      </c>
      <c r="H159" s="69" t="str">
        <f t="shared" si="8"/>
        <v/>
      </c>
      <c r="I159" s="390" t="b">
        <f t="shared" si="9"/>
        <v>0</v>
      </c>
      <c r="J159" s="398">
        <f t="shared" si="10"/>
        <v>1</v>
      </c>
      <c r="K159" s="44"/>
    </row>
    <row r="160" spans="1:11">
      <c r="A160" s="48">
        <v>151</v>
      </c>
      <c r="B160" s="7"/>
      <c r="C160" s="7"/>
      <c r="D160" s="7"/>
      <c r="E160" s="7"/>
      <c r="F160" s="229"/>
      <c r="G160" s="19" t="str">
        <f>IF(OR($B160="",$C160="",$D160="",$F160&lt;an_initial,$F160&gt;an_final,$I160=FALSE),"",(HLOOKUP(E160,ii11punctaje,2,FALSE))*VLOOKUP(J160,Coef!$E$2:$F$17,2,FALSE))</f>
        <v/>
      </c>
      <c r="H160" s="69" t="str">
        <f t="shared" si="8"/>
        <v/>
      </c>
      <c r="I160" s="390" t="b">
        <f t="shared" si="9"/>
        <v>0</v>
      </c>
      <c r="J160" s="398">
        <f t="shared" si="10"/>
        <v>1</v>
      </c>
      <c r="K160" s="44"/>
    </row>
    <row r="161" spans="1:11">
      <c r="A161" s="48">
        <v>152</v>
      </c>
      <c r="B161" s="7"/>
      <c r="C161" s="7"/>
      <c r="D161" s="7"/>
      <c r="E161" s="7"/>
      <c r="F161" s="229"/>
      <c r="G161" s="19" t="str">
        <f>IF(OR($B161="",$C161="",$D161="",$F161&lt;an_initial,$F161&gt;an_final,$I161=FALSE),"",(HLOOKUP(E161,ii11punctaje,2,FALSE))*VLOOKUP(J161,Coef!$E$2:$F$17,2,FALSE))</f>
        <v/>
      </c>
      <c r="H161" s="69" t="str">
        <f t="shared" si="8"/>
        <v/>
      </c>
      <c r="I161" s="390" t="b">
        <f t="shared" si="9"/>
        <v>0</v>
      </c>
      <c r="J161" s="398">
        <f t="shared" si="10"/>
        <v>1</v>
      </c>
      <c r="K161" s="44"/>
    </row>
    <row r="162" spans="1:11">
      <c r="A162" s="48">
        <v>153</v>
      </c>
      <c r="B162" s="7"/>
      <c r="C162" s="7"/>
      <c r="D162" s="7"/>
      <c r="E162" s="7"/>
      <c r="F162" s="229"/>
      <c r="G162" s="19" t="str">
        <f>IF(OR($B162="",$C162="",$D162="",$F162&lt;an_initial,$F162&gt;an_final,$I162=FALSE),"",(HLOOKUP(E162,ii11punctaje,2,FALSE))*VLOOKUP(J162,Coef!$E$2:$F$17,2,FALSE))</f>
        <v/>
      </c>
      <c r="H162" s="69" t="str">
        <f t="shared" si="8"/>
        <v/>
      </c>
      <c r="I162" s="390" t="b">
        <f t="shared" si="9"/>
        <v>0</v>
      </c>
      <c r="J162" s="398">
        <f t="shared" si="10"/>
        <v>1</v>
      </c>
      <c r="K162" s="44"/>
    </row>
    <row r="163" spans="1:11">
      <c r="A163" s="48">
        <v>154</v>
      </c>
      <c r="B163" s="7"/>
      <c r="C163" s="7"/>
      <c r="D163" s="7"/>
      <c r="E163" s="7"/>
      <c r="F163" s="229"/>
      <c r="G163" s="19" t="str">
        <f>IF(OR($B163="",$C163="",$D163="",$F163&lt;an_initial,$F163&gt;an_final,$I163=FALSE),"",(HLOOKUP(E163,ii11punctaje,2,FALSE))*VLOOKUP(J163,Coef!$E$2:$F$17,2,FALSE))</f>
        <v/>
      </c>
      <c r="H163" s="69" t="str">
        <f t="shared" si="8"/>
        <v/>
      </c>
      <c r="I163" s="390" t="b">
        <f t="shared" si="9"/>
        <v>0</v>
      </c>
      <c r="J163" s="398">
        <f t="shared" si="10"/>
        <v>1</v>
      </c>
      <c r="K163" s="44"/>
    </row>
    <row r="164" spans="1:11">
      <c r="A164" s="48">
        <v>155</v>
      </c>
      <c r="B164" s="7"/>
      <c r="C164" s="7"/>
      <c r="D164" s="7"/>
      <c r="E164" s="7"/>
      <c r="F164" s="229"/>
      <c r="G164" s="19" t="str">
        <f>IF(OR($B164="",$C164="",$D164="",$F164&lt;an_initial,$F164&gt;an_final,$I164=FALSE),"",(HLOOKUP(E164,ii11punctaje,2,FALSE))*VLOOKUP(J164,Coef!$E$2:$F$17,2,FALSE))</f>
        <v/>
      </c>
      <c r="H164" s="69" t="str">
        <f t="shared" si="8"/>
        <v/>
      </c>
      <c r="I164" s="390" t="b">
        <f t="shared" si="9"/>
        <v>0</v>
      </c>
      <c r="J164" s="398">
        <f t="shared" si="10"/>
        <v>1</v>
      </c>
      <c r="K164" s="44"/>
    </row>
    <row r="165" spans="1:11">
      <c r="A165" s="48">
        <v>156</v>
      </c>
      <c r="B165" s="7"/>
      <c r="C165" s="7"/>
      <c r="D165" s="7"/>
      <c r="E165" s="7"/>
      <c r="F165" s="229"/>
      <c r="G165" s="19" t="str">
        <f>IF(OR($B165="",$C165="",$D165="",$F165&lt;an_initial,$F165&gt;an_final,$I165=FALSE),"",(HLOOKUP(E165,ii11punctaje,2,FALSE))*VLOOKUP(J165,Coef!$E$2:$F$17,2,FALSE))</f>
        <v/>
      </c>
      <c r="H165" s="69" t="str">
        <f t="shared" si="8"/>
        <v/>
      </c>
      <c r="I165" s="390" t="b">
        <f t="shared" si="9"/>
        <v>0</v>
      </c>
      <c r="J165" s="398">
        <f t="shared" si="10"/>
        <v>1</v>
      </c>
      <c r="K165" s="44"/>
    </row>
    <row r="166" spans="1:11">
      <c r="A166" s="48">
        <v>157</v>
      </c>
      <c r="B166" s="7"/>
      <c r="C166" s="7"/>
      <c r="D166" s="7"/>
      <c r="E166" s="7"/>
      <c r="F166" s="229"/>
      <c r="G166" s="19" t="str">
        <f>IF(OR($B166="",$C166="",$D166="",$F166&lt;an_initial,$F166&gt;an_final,$I166=FALSE),"",(HLOOKUP(E166,ii11punctaje,2,FALSE))*VLOOKUP(J166,Coef!$E$2:$F$17,2,FALSE))</f>
        <v/>
      </c>
      <c r="H166" s="69" t="str">
        <f t="shared" si="8"/>
        <v/>
      </c>
      <c r="I166" s="390" t="b">
        <f t="shared" si="9"/>
        <v>0</v>
      </c>
      <c r="J166" s="398">
        <f t="shared" si="10"/>
        <v>1</v>
      </c>
      <c r="K166" s="44"/>
    </row>
    <row r="167" spans="1:11">
      <c r="A167" s="48">
        <v>158</v>
      </c>
      <c r="B167" s="7"/>
      <c r="C167" s="7"/>
      <c r="D167" s="7"/>
      <c r="E167" s="7"/>
      <c r="F167" s="229"/>
      <c r="G167" s="19" t="str">
        <f>IF(OR($B167="",$C167="",$D167="",$F167&lt;an_initial,$F167&gt;an_final,$I167=FALSE),"",(HLOOKUP(E167,ii11punctaje,2,FALSE))*VLOOKUP(J167,Coef!$E$2:$F$17,2,FALSE))</f>
        <v/>
      </c>
      <c r="H167" s="69" t="str">
        <f t="shared" si="8"/>
        <v/>
      </c>
      <c r="I167" s="390" t="b">
        <f t="shared" si="9"/>
        <v>0</v>
      </c>
      <c r="J167" s="398">
        <f t="shared" si="10"/>
        <v>1</v>
      </c>
      <c r="K167" s="44"/>
    </row>
    <row r="168" spans="1:11">
      <c r="A168" s="48">
        <v>159</v>
      </c>
      <c r="B168" s="7"/>
      <c r="C168" s="7"/>
      <c r="D168" s="7"/>
      <c r="E168" s="7"/>
      <c r="F168" s="229"/>
      <c r="G168" s="19" t="str">
        <f>IF(OR($B168="",$C168="",$D168="",$F168&lt;an_initial,$F168&gt;an_final,$I168=FALSE),"",(HLOOKUP(E168,ii11punctaje,2,FALSE))*VLOOKUP(J168,Coef!$E$2:$F$17,2,FALSE))</f>
        <v/>
      </c>
      <c r="H168" s="69" t="str">
        <f t="shared" si="8"/>
        <v/>
      </c>
      <c r="I168" s="390" t="b">
        <f t="shared" si="9"/>
        <v>0</v>
      </c>
      <c r="J168" s="398">
        <f t="shared" si="10"/>
        <v>1</v>
      </c>
      <c r="K168" s="44"/>
    </row>
    <row r="169" spans="1:11">
      <c r="A169" s="48">
        <v>160</v>
      </c>
      <c r="B169" s="7"/>
      <c r="C169" s="7"/>
      <c r="D169" s="7"/>
      <c r="E169" s="7"/>
      <c r="F169" s="229"/>
      <c r="G169" s="19" t="str">
        <f>IF(OR($B169="",$C169="",$D169="",$F169&lt;an_initial,$F169&gt;an_final,$I169=FALSE),"",(HLOOKUP(E169,ii11punctaje,2,FALSE))*VLOOKUP(J169,Coef!$E$2:$F$17,2,FALSE))</f>
        <v/>
      </c>
      <c r="H169" s="69" t="str">
        <f t="shared" si="8"/>
        <v/>
      </c>
      <c r="I169" s="390" t="b">
        <f t="shared" si="9"/>
        <v>0</v>
      </c>
      <c r="J169" s="398">
        <f t="shared" si="10"/>
        <v>1</v>
      </c>
      <c r="K169" s="44"/>
    </row>
    <row r="170" spans="1:11">
      <c r="A170" s="48">
        <v>161</v>
      </c>
      <c r="B170" s="7"/>
      <c r="C170" s="7"/>
      <c r="D170" s="7"/>
      <c r="E170" s="7"/>
      <c r="F170" s="229"/>
      <c r="G170" s="19" t="str">
        <f>IF(OR($B170="",$C170="",$D170="",$F170&lt;an_initial,$F170&gt;an_final,$I170=FALSE),"",(HLOOKUP(E170,ii11punctaje,2,FALSE))*VLOOKUP(J170,Coef!$E$2:$F$17,2,FALSE))</f>
        <v/>
      </c>
      <c r="H170" s="69" t="str">
        <f t="shared" si="8"/>
        <v/>
      </c>
      <c r="I170" s="390" t="b">
        <f t="shared" si="9"/>
        <v>0</v>
      </c>
      <c r="J170" s="398">
        <f t="shared" ref="J170:J202" si="11">LEN(B170)-LEN(SUBSTITUTE(B170,",",""))+1</f>
        <v>1</v>
      </c>
      <c r="K170" s="44"/>
    </row>
    <row r="171" spans="1:11">
      <c r="A171" s="48">
        <v>162</v>
      </c>
      <c r="B171" s="7"/>
      <c r="C171" s="7"/>
      <c r="D171" s="7"/>
      <c r="E171" s="7"/>
      <c r="F171" s="229"/>
      <c r="G171" s="19" t="str">
        <f>IF(OR($B171="",$C171="",$D171="",$F171&lt;an_initial,$F171&gt;an_final,$I171=FALSE),"",(HLOOKUP(E171,ii11punctaje,2,FALSE))*VLOOKUP(J171,Coef!$E$2:$F$17,2,FALSE))</f>
        <v/>
      </c>
      <c r="H171" s="69" t="str">
        <f t="shared" si="8"/>
        <v/>
      </c>
      <c r="I171" s="390" t="b">
        <f t="shared" si="9"/>
        <v>0</v>
      </c>
      <c r="J171" s="398">
        <f t="shared" si="11"/>
        <v>1</v>
      </c>
      <c r="K171" s="44"/>
    </row>
    <row r="172" spans="1:11">
      <c r="A172" s="48">
        <v>163</v>
      </c>
      <c r="B172" s="7"/>
      <c r="C172" s="7"/>
      <c r="D172" s="7"/>
      <c r="E172" s="7"/>
      <c r="F172" s="229"/>
      <c r="G172" s="19" t="str">
        <f>IF(OR($B172="",$C172="",$D172="",$F172&lt;an_initial,$F172&gt;an_final,$I172=FALSE),"",(HLOOKUP(E172,ii11punctaje,2,FALSE))*VLOOKUP(J172,Coef!$E$2:$F$17,2,FALSE))</f>
        <v/>
      </c>
      <c r="H172" s="69" t="str">
        <f t="shared" si="8"/>
        <v/>
      </c>
      <c r="I172" s="390" t="b">
        <f t="shared" si="9"/>
        <v>0</v>
      </c>
      <c r="J172" s="398">
        <f t="shared" si="11"/>
        <v>1</v>
      </c>
      <c r="K172" s="44"/>
    </row>
    <row r="173" spans="1:11">
      <c r="A173" s="48">
        <v>164</v>
      </c>
      <c r="B173" s="7"/>
      <c r="C173" s="7"/>
      <c r="D173" s="7"/>
      <c r="E173" s="7"/>
      <c r="F173" s="229"/>
      <c r="G173" s="19" t="str">
        <f>IF(OR($B173="",$C173="",$D173="",$F173&lt;an_initial,$F173&gt;an_final,$I173=FALSE),"",(HLOOKUP(E173,ii11punctaje,2,FALSE))*VLOOKUP(J173,Coef!$E$2:$F$17,2,FALSE))</f>
        <v/>
      </c>
      <c r="H173" s="69" t="str">
        <f t="shared" si="8"/>
        <v/>
      </c>
      <c r="I173" s="390" t="b">
        <f t="shared" si="9"/>
        <v>0</v>
      </c>
      <c r="J173" s="398">
        <f t="shared" si="11"/>
        <v>1</v>
      </c>
      <c r="K173" s="44"/>
    </row>
    <row r="174" spans="1:11">
      <c r="A174" s="48">
        <v>165</v>
      </c>
      <c r="B174" s="7"/>
      <c r="C174" s="7"/>
      <c r="D174" s="7"/>
      <c r="E174" s="7"/>
      <c r="F174" s="229"/>
      <c r="G174" s="19" t="str">
        <f>IF(OR($B174="",$C174="",$D174="",$F174&lt;an_initial,$F174&gt;an_final,$I174=FALSE),"",(HLOOKUP(E174,ii11punctaje,2,FALSE))*VLOOKUP(J174,Coef!$E$2:$F$17,2,FALSE))</f>
        <v/>
      </c>
      <c r="H174" s="69" t="str">
        <f t="shared" si="8"/>
        <v/>
      </c>
      <c r="I174" s="390" t="b">
        <f t="shared" si="9"/>
        <v>0</v>
      </c>
      <c r="J174" s="398">
        <f t="shared" si="11"/>
        <v>1</v>
      </c>
      <c r="K174" s="44"/>
    </row>
    <row r="175" spans="1:11">
      <c r="A175" s="48">
        <v>166</v>
      </c>
      <c r="B175" s="7"/>
      <c r="C175" s="7"/>
      <c r="D175" s="7"/>
      <c r="E175" s="7"/>
      <c r="F175" s="229"/>
      <c r="G175" s="19" t="str">
        <f>IF(OR($B175="",$C175="",$D175="",$F175&lt;an_initial,$F175&gt;an_final,$I175=FALSE),"",(HLOOKUP(E175,ii11punctaje,2,FALSE))*VLOOKUP(J175,Coef!$E$2:$F$17,2,FALSE))</f>
        <v/>
      </c>
      <c r="H175" s="69" t="str">
        <f t="shared" si="8"/>
        <v/>
      </c>
      <c r="I175" s="390" t="b">
        <f t="shared" si="9"/>
        <v>0</v>
      </c>
      <c r="J175" s="398">
        <f t="shared" si="11"/>
        <v>1</v>
      </c>
      <c r="K175" s="44"/>
    </row>
    <row r="176" spans="1:11">
      <c r="A176" s="48">
        <v>167</v>
      </c>
      <c r="B176" s="7"/>
      <c r="C176" s="7"/>
      <c r="D176" s="7"/>
      <c r="E176" s="7"/>
      <c r="F176" s="229"/>
      <c r="G176" s="19" t="str">
        <f>IF(OR($B176="",$C176="",$D176="",$F176&lt;an_initial,$F176&gt;an_final,$I176=FALSE),"",(HLOOKUP(E176,ii11punctaje,2,FALSE))*VLOOKUP(J176,Coef!$E$2:$F$17,2,FALSE))</f>
        <v/>
      </c>
      <c r="H176" s="69" t="str">
        <f t="shared" si="8"/>
        <v/>
      </c>
      <c r="I176" s="390" t="b">
        <f t="shared" si="9"/>
        <v>0</v>
      </c>
      <c r="J176" s="398">
        <f t="shared" si="11"/>
        <v>1</v>
      </c>
      <c r="K176" s="44"/>
    </row>
    <row r="177" spans="1:11">
      <c r="A177" s="48">
        <v>168</v>
      </c>
      <c r="B177" s="7"/>
      <c r="C177" s="7"/>
      <c r="D177" s="7"/>
      <c r="E177" s="7"/>
      <c r="F177" s="229"/>
      <c r="G177" s="19" t="str">
        <f>IF(OR($B177="",$C177="",$D177="",$F177&lt;an_initial,$F177&gt;an_final,$I177=FALSE),"",(HLOOKUP(E177,ii11punctaje,2,FALSE))*VLOOKUP(J177,Coef!$E$2:$F$17,2,FALSE))</f>
        <v/>
      </c>
      <c r="H177" s="69" t="str">
        <f t="shared" si="8"/>
        <v/>
      </c>
      <c r="I177" s="390" t="b">
        <f t="shared" si="9"/>
        <v>0</v>
      </c>
      <c r="J177" s="398">
        <f t="shared" si="11"/>
        <v>1</v>
      </c>
      <c r="K177" s="44"/>
    </row>
    <row r="178" spans="1:11">
      <c r="A178" s="48">
        <v>169</v>
      </c>
      <c r="B178" s="7"/>
      <c r="C178" s="7"/>
      <c r="D178" s="7"/>
      <c r="E178" s="7"/>
      <c r="F178" s="229"/>
      <c r="G178" s="19" t="str">
        <f>IF(OR($B178="",$C178="",$D178="",$F178&lt;an_initial,$F178&gt;an_final,$I178=FALSE),"",(HLOOKUP(E178,ii11punctaje,2,FALSE))*VLOOKUP(J178,Coef!$E$2:$F$17,2,FALSE))</f>
        <v/>
      </c>
      <c r="H178" s="69" t="str">
        <f t="shared" si="8"/>
        <v/>
      </c>
      <c r="I178" s="390" t="b">
        <f t="shared" si="9"/>
        <v>0</v>
      </c>
      <c r="J178" s="398">
        <f t="shared" si="11"/>
        <v>1</v>
      </c>
      <c r="K178" s="44"/>
    </row>
    <row r="179" spans="1:11">
      <c r="A179" s="48">
        <v>170</v>
      </c>
      <c r="B179" s="7"/>
      <c r="C179" s="7"/>
      <c r="D179" s="7"/>
      <c r="E179" s="7"/>
      <c r="F179" s="229"/>
      <c r="G179" s="19" t="str">
        <f>IF(OR($B179="",$C179="",$D179="",$F179&lt;an_initial,$F179&gt;an_final,$I179=FALSE),"",(HLOOKUP(E179,ii11punctaje,2,FALSE))*VLOOKUP(J179,Coef!$E$2:$F$17,2,FALSE))</f>
        <v/>
      </c>
      <c r="H179" s="69" t="str">
        <f t="shared" si="8"/>
        <v/>
      </c>
      <c r="I179" s="390" t="b">
        <f t="shared" si="9"/>
        <v>0</v>
      </c>
      <c r="J179" s="398">
        <f t="shared" si="11"/>
        <v>1</v>
      </c>
      <c r="K179" s="44"/>
    </row>
    <row r="180" spans="1:11">
      <c r="A180" s="48">
        <v>171</v>
      </c>
      <c r="B180" s="7"/>
      <c r="C180" s="7"/>
      <c r="D180" s="7"/>
      <c r="E180" s="7"/>
      <c r="F180" s="229"/>
      <c r="G180" s="19" t="str">
        <f>IF(OR($B180="",$C180="",$D180="",$F180&lt;an_initial,$F180&gt;an_final,$I180=FALSE),"",(HLOOKUP(E180,ii11punctaje,2,FALSE))*VLOOKUP(J180,Coef!$E$2:$F$17,2,FALSE))</f>
        <v/>
      </c>
      <c r="H180" s="69" t="str">
        <f t="shared" si="8"/>
        <v/>
      </c>
      <c r="I180" s="390" t="b">
        <f t="shared" si="9"/>
        <v>0</v>
      </c>
      <c r="J180" s="398">
        <f t="shared" si="11"/>
        <v>1</v>
      </c>
      <c r="K180" s="44"/>
    </row>
    <row r="181" spans="1:11">
      <c r="A181" s="48">
        <v>172</v>
      </c>
      <c r="B181" s="7"/>
      <c r="C181" s="7"/>
      <c r="D181" s="7"/>
      <c r="E181" s="7"/>
      <c r="F181" s="229"/>
      <c r="G181" s="19" t="str">
        <f>IF(OR($B181="",$C181="",$D181="",$F181&lt;an_initial,$F181&gt;an_final,$I181=FALSE),"",(HLOOKUP(E181,ii11punctaje,2,FALSE))*VLOOKUP(J181,Coef!$E$2:$F$17,2,FALSE))</f>
        <v/>
      </c>
      <c r="H181" s="69" t="str">
        <f t="shared" si="8"/>
        <v/>
      </c>
      <c r="I181" s="390" t="b">
        <f t="shared" si="9"/>
        <v>0</v>
      </c>
      <c r="J181" s="398">
        <f t="shared" si="11"/>
        <v>1</v>
      </c>
      <c r="K181" s="44"/>
    </row>
    <row r="182" spans="1:11">
      <c r="A182" s="48">
        <v>173</v>
      </c>
      <c r="B182" s="7"/>
      <c r="C182" s="7"/>
      <c r="D182" s="7"/>
      <c r="E182" s="7"/>
      <c r="F182" s="229"/>
      <c r="G182" s="19" t="str">
        <f>IF(OR($B182="",$C182="",$D182="",$F182&lt;an_initial,$F182&gt;an_final,$I182=FALSE),"",(HLOOKUP(E182,ii11punctaje,2,FALSE))*VLOOKUP(J182,Coef!$E$2:$F$17,2,FALSE))</f>
        <v/>
      </c>
      <c r="H182" s="69" t="str">
        <f t="shared" si="8"/>
        <v/>
      </c>
      <c r="I182" s="390" t="b">
        <f t="shared" si="9"/>
        <v>0</v>
      </c>
      <c r="J182" s="398">
        <f t="shared" si="11"/>
        <v>1</v>
      </c>
      <c r="K182" s="44"/>
    </row>
    <row r="183" spans="1:11">
      <c r="A183" s="48">
        <v>174</v>
      </c>
      <c r="B183" s="7"/>
      <c r="C183" s="7"/>
      <c r="D183" s="7"/>
      <c r="E183" s="7"/>
      <c r="F183" s="229"/>
      <c r="G183" s="19" t="str">
        <f>IF(OR($B183="",$C183="",$D183="",$F183&lt;an_initial,$F183&gt;an_final,$I183=FALSE),"",(HLOOKUP(E183,ii11punctaje,2,FALSE))*VLOOKUP(J183,Coef!$E$2:$F$17,2,FALSE))</f>
        <v/>
      </c>
      <c r="H183" s="69" t="str">
        <f t="shared" si="8"/>
        <v/>
      </c>
      <c r="I183" s="390" t="b">
        <f t="shared" si="9"/>
        <v>0</v>
      </c>
      <c r="J183" s="398">
        <f t="shared" si="11"/>
        <v>1</v>
      </c>
      <c r="K183" s="44"/>
    </row>
    <row r="184" spans="1:11">
      <c r="A184" s="48">
        <v>175</v>
      </c>
      <c r="B184" s="7"/>
      <c r="C184" s="7"/>
      <c r="D184" s="7"/>
      <c r="E184" s="7"/>
      <c r="F184" s="229"/>
      <c r="G184" s="19" t="str">
        <f>IF(OR($B184="",$C184="",$D184="",$F184&lt;an_initial,$F184&gt;an_final,$I184=FALSE),"",(HLOOKUP(E184,ii11punctaje,2,FALSE))*VLOOKUP(J184,Coef!$E$2:$F$17,2,FALSE))</f>
        <v/>
      </c>
      <c r="H184" s="69" t="str">
        <f t="shared" si="8"/>
        <v/>
      </c>
      <c r="I184" s="390" t="b">
        <f t="shared" si="9"/>
        <v>0</v>
      </c>
      <c r="J184" s="398">
        <f t="shared" si="11"/>
        <v>1</v>
      </c>
      <c r="K184" s="44"/>
    </row>
    <row r="185" spans="1:11">
      <c r="A185" s="48">
        <v>176</v>
      </c>
      <c r="B185" s="7"/>
      <c r="C185" s="7"/>
      <c r="D185" s="7"/>
      <c r="E185" s="7"/>
      <c r="F185" s="229"/>
      <c r="G185" s="19" t="str">
        <f>IF(OR($B185="",$C185="",$D185="",$F185&lt;an_initial,$F185&gt;an_final,$I185=FALSE),"",(HLOOKUP(E185,ii11punctaje,2,FALSE))*VLOOKUP(J185,Coef!$E$2:$F$17,2,FALSE))</f>
        <v/>
      </c>
      <c r="H185" s="69" t="str">
        <f t="shared" si="8"/>
        <v/>
      </c>
      <c r="I185" s="390" t="b">
        <f t="shared" si="9"/>
        <v>0</v>
      </c>
      <c r="J185" s="398">
        <f t="shared" si="11"/>
        <v>1</v>
      </c>
      <c r="K185" s="44"/>
    </row>
    <row r="186" spans="1:11">
      <c r="A186" s="48">
        <v>177</v>
      </c>
      <c r="B186" s="7"/>
      <c r="C186" s="7"/>
      <c r="D186" s="7"/>
      <c r="E186" s="7"/>
      <c r="F186" s="229"/>
      <c r="G186" s="19" t="str">
        <f>IF(OR($B186="",$C186="",$D186="",$F186&lt;an_initial,$F186&gt;an_final,$I186=FALSE),"",(HLOOKUP(E186,ii11punctaje,2,FALSE))*VLOOKUP(J186,Coef!$E$2:$F$17,2,FALSE))</f>
        <v/>
      </c>
      <c r="H186" s="69" t="str">
        <f t="shared" si="8"/>
        <v/>
      </c>
      <c r="I186" s="390" t="b">
        <f t="shared" si="9"/>
        <v>0</v>
      </c>
      <c r="J186" s="398">
        <f t="shared" si="11"/>
        <v>1</v>
      </c>
      <c r="K186" s="44"/>
    </row>
    <row r="187" spans="1:11">
      <c r="A187" s="48">
        <v>178</v>
      </c>
      <c r="B187" s="7"/>
      <c r="C187" s="7"/>
      <c r="D187" s="7"/>
      <c r="E187" s="7"/>
      <c r="F187" s="229"/>
      <c r="G187" s="19" t="str">
        <f>IF(OR($B187="",$C187="",$D187="",$F187&lt;an_initial,$F187&gt;an_final,$I187=FALSE),"",(HLOOKUP(E187,ii11punctaje,2,FALSE))*VLOOKUP(J187,Coef!$E$2:$F$17,2,FALSE))</f>
        <v/>
      </c>
      <c r="H187" s="69" t="str">
        <f t="shared" si="8"/>
        <v/>
      </c>
      <c r="I187" s="390" t="b">
        <f t="shared" si="9"/>
        <v>0</v>
      </c>
      <c r="J187" s="398">
        <f t="shared" si="11"/>
        <v>1</v>
      </c>
      <c r="K187" s="44"/>
    </row>
    <row r="188" spans="1:11">
      <c r="A188" s="48">
        <v>179</v>
      </c>
      <c r="B188" s="7"/>
      <c r="C188" s="7"/>
      <c r="D188" s="7"/>
      <c r="E188" s="7"/>
      <c r="F188" s="229"/>
      <c r="G188" s="19" t="str">
        <f>IF(OR($B188="",$C188="",$D188="",$F188&lt;an_initial,$F188&gt;an_final,$I188=FALSE),"",(HLOOKUP(E188,ii11punctaje,2,FALSE))*VLOOKUP(J188,Coef!$E$2:$F$17,2,FALSE))</f>
        <v/>
      </c>
      <c r="H188" s="69" t="str">
        <f t="shared" si="8"/>
        <v/>
      </c>
      <c r="I188" s="390" t="b">
        <f t="shared" si="9"/>
        <v>0</v>
      </c>
      <c r="J188" s="398">
        <f t="shared" si="11"/>
        <v>1</v>
      </c>
      <c r="K188" s="44"/>
    </row>
    <row r="189" spans="1:11">
      <c r="A189" s="48">
        <v>180</v>
      </c>
      <c r="B189" s="7"/>
      <c r="C189" s="7"/>
      <c r="D189" s="7"/>
      <c r="E189" s="7"/>
      <c r="F189" s="229"/>
      <c r="G189" s="19" t="str">
        <f>IF(OR($B189="",$C189="",$D189="",$F189&lt;an_initial,$F189&gt;an_final,$I189=FALSE),"",(HLOOKUP(E189,ii11punctaje,2,FALSE))*VLOOKUP(J189,Coef!$E$2:$F$17,2,FALSE))</f>
        <v/>
      </c>
      <c r="H189" s="69" t="str">
        <f t="shared" si="8"/>
        <v/>
      </c>
      <c r="I189" s="390" t="b">
        <f t="shared" si="9"/>
        <v>0</v>
      </c>
      <c r="J189" s="398">
        <f t="shared" si="11"/>
        <v>1</v>
      </c>
      <c r="K189" s="44"/>
    </row>
    <row r="190" spans="1:11">
      <c r="A190" s="48">
        <v>181</v>
      </c>
      <c r="B190" s="7"/>
      <c r="C190" s="7"/>
      <c r="D190" s="7"/>
      <c r="E190" s="7"/>
      <c r="F190" s="229"/>
      <c r="G190" s="19" t="str">
        <f>IF(OR($B190="",$C190="",$D190="",$F190&lt;an_initial,$F190&gt;an_final,$I190=FALSE),"",(HLOOKUP(E190,ii11punctaje,2,FALSE))*VLOOKUP(J190,Coef!$E$2:$F$17,2,FALSE))</f>
        <v/>
      </c>
      <c r="H190" s="69" t="str">
        <f t="shared" si="8"/>
        <v/>
      </c>
      <c r="I190" s="390" t="b">
        <f t="shared" si="9"/>
        <v>0</v>
      </c>
      <c r="J190" s="398">
        <f t="shared" si="11"/>
        <v>1</v>
      </c>
      <c r="K190" s="44"/>
    </row>
    <row r="191" spans="1:11">
      <c r="A191" s="48">
        <v>182</v>
      </c>
      <c r="B191" s="7"/>
      <c r="C191" s="7"/>
      <c r="D191" s="7"/>
      <c r="E191" s="7"/>
      <c r="F191" s="229"/>
      <c r="G191" s="19" t="str">
        <f>IF(OR($B191="",$C191="",$D191="",$F191&lt;an_initial,$F191&gt;an_final,$I191=FALSE),"",(HLOOKUP(E191,ii11punctaje,2,FALSE))*VLOOKUP(J191,Coef!$E$2:$F$17,2,FALSE))</f>
        <v/>
      </c>
      <c r="H191" s="69" t="str">
        <f t="shared" si="8"/>
        <v/>
      </c>
      <c r="I191" s="390" t="b">
        <f t="shared" si="9"/>
        <v>0</v>
      </c>
      <c r="J191" s="398">
        <f t="shared" si="11"/>
        <v>1</v>
      </c>
      <c r="K191" s="44"/>
    </row>
    <row r="192" spans="1:11">
      <c r="A192" s="48">
        <v>183</v>
      </c>
      <c r="B192" s="7"/>
      <c r="C192" s="7"/>
      <c r="D192" s="7"/>
      <c r="E192" s="7"/>
      <c r="F192" s="229"/>
      <c r="G192" s="19" t="str">
        <f>IF(OR($B192="",$C192="",$D192="",$F192&lt;an_initial,$F192&gt;an_final,$I192=FALSE),"",(HLOOKUP(E192,ii11punctaje,2,FALSE))*VLOOKUP(J192,Coef!$E$2:$F$17,2,FALSE))</f>
        <v/>
      </c>
      <c r="H192" s="69" t="str">
        <f t="shared" si="8"/>
        <v/>
      </c>
      <c r="I192" s="390" t="b">
        <f t="shared" si="9"/>
        <v>0</v>
      </c>
      <c r="J192" s="398">
        <f t="shared" si="11"/>
        <v>1</v>
      </c>
      <c r="K192" s="44"/>
    </row>
    <row r="193" spans="1:11">
      <c r="A193" s="48">
        <v>184</v>
      </c>
      <c r="B193" s="7"/>
      <c r="C193" s="7"/>
      <c r="D193" s="7"/>
      <c r="E193" s="7"/>
      <c r="F193" s="229"/>
      <c r="G193" s="19" t="str">
        <f>IF(OR($B193="",$C193="",$D193="",$F193&lt;an_initial,$F193&gt;an_final,$I193=FALSE),"",(HLOOKUP(E193,ii11punctaje,2,FALSE))*VLOOKUP(J193,Coef!$E$2:$F$17,2,FALSE))</f>
        <v/>
      </c>
      <c r="H193" s="69" t="str">
        <f t="shared" si="8"/>
        <v/>
      </c>
      <c r="I193" s="390" t="b">
        <f t="shared" si="9"/>
        <v>0</v>
      </c>
      <c r="J193" s="398">
        <f t="shared" si="11"/>
        <v>1</v>
      </c>
      <c r="K193" s="44"/>
    </row>
    <row r="194" spans="1:11">
      <c r="A194" s="48">
        <v>185</v>
      </c>
      <c r="B194" s="7"/>
      <c r="C194" s="7"/>
      <c r="D194" s="7"/>
      <c r="E194" s="7"/>
      <c r="F194" s="229"/>
      <c r="G194" s="19" t="str">
        <f>IF(OR($B194="",$C194="",$D194="",$F194&lt;an_initial,$F194&gt;an_final,$I194=FALSE),"",(HLOOKUP(E194,ii11punctaje,2,FALSE))*VLOOKUP(J194,Coef!$E$2:$F$17,2,FALSE))</f>
        <v/>
      </c>
      <c r="H194" s="69" t="str">
        <f t="shared" si="8"/>
        <v/>
      </c>
      <c r="I194" s="390" t="b">
        <f t="shared" si="9"/>
        <v>0</v>
      </c>
      <c r="J194" s="398">
        <f t="shared" si="11"/>
        <v>1</v>
      </c>
      <c r="K194" s="44"/>
    </row>
    <row r="195" spans="1:11">
      <c r="A195" s="48">
        <v>186</v>
      </c>
      <c r="B195" s="7"/>
      <c r="C195" s="7"/>
      <c r="D195" s="7"/>
      <c r="E195" s="7"/>
      <c r="F195" s="229"/>
      <c r="G195" s="19" t="str">
        <f>IF(OR($B195="",$C195="",$D195="",$F195&lt;an_initial,$F195&gt;an_final,$I195=FALSE),"",(HLOOKUP(E195,ii11punctaje,2,FALSE))*VLOOKUP(J195,Coef!$E$2:$F$17,2,FALSE))</f>
        <v/>
      </c>
      <c r="H195" s="69" t="str">
        <f t="shared" si="8"/>
        <v/>
      </c>
      <c r="I195" s="390" t="b">
        <f t="shared" si="9"/>
        <v>0</v>
      </c>
      <c r="J195" s="398">
        <f t="shared" si="11"/>
        <v>1</v>
      </c>
      <c r="K195" s="44"/>
    </row>
    <row r="196" spans="1:11">
      <c r="A196" s="48">
        <v>187</v>
      </c>
      <c r="B196" s="7"/>
      <c r="C196" s="7"/>
      <c r="D196" s="7"/>
      <c r="E196" s="7"/>
      <c r="F196" s="229"/>
      <c r="G196" s="19" t="str">
        <f>IF(OR($B196="",$C196="",$D196="",$F196&lt;an_initial,$F196&gt;an_final,$I196=FALSE),"",(HLOOKUP(E196,ii11punctaje,2,FALSE))*VLOOKUP(J196,Coef!$E$2:$F$17,2,FALSE))</f>
        <v/>
      </c>
      <c r="H196" s="69" t="str">
        <f t="shared" si="8"/>
        <v/>
      </c>
      <c r="I196" s="390" t="b">
        <f t="shared" si="9"/>
        <v>0</v>
      </c>
      <c r="J196" s="398">
        <f t="shared" si="11"/>
        <v>1</v>
      </c>
      <c r="K196" s="44"/>
    </row>
    <row r="197" spans="1:11">
      <c r="A197" s="48">
        <v>188</v>
      </c>
      <c r="B197" s="7"/>
      <c r="C197" s="7"/>
      <c r="D197" s="7"/>
      <c r="E197" s="7"/>
      <c r="F197" s="229"/>
      <c r="G197" s="19" t="str">
        <f>IF(OR($B197="",$C197="",$D197="",$F197&lt;an_initial,$F197&gt;an_final,$I197=FALSE),"",(HLOOKUP(E197,ii11punctaje,2,FALSE))*VLOOKUP(J197,Coef!$E$2:$F$17,2,FALSE))</f>
        <v/>
      </c>
      <c r="H197" s="69" t="str">
        <f t="shared" si="8"/>
        <v/>
      </c>
      <c r="I197" s="390" t="b">
        <f t="shared" si="9"/>
        <v>0</v>
      </c>
      <c r="J197" s="398">
        <f t="shared" si="11"/>
        <v>1</v>
      </c>
      <c r="K197" s="44"/>
    </row>
    <row r="198" spans="1:11">
      <c r="A198" s="48">
        <v>189</v>
      </c>
      <c r="B198" s="7"/>
      <c r="C198" s="7"/>
      <c r="D198" s="7"/>
      <c r="E198" s="7"/>
      <c r="F198" s="229"/>
      <c r="G198" s="19" t="str">
        <f>IF(OR($B198="",$C198="",$D198="",$F198&lt;an_initial,$F198&gt;an_final,$I198=FALSE),"",(HLOOKUP(E198,ii11punctaje,2,FALSE))*VLOOKUP(J198,Coef!$E$2:$F$17,2,FALSE))</f>
        <v/>
      </c>
      <c r="H198" s="69" t="str">
        <f t="shared" si="8"/>
        <v/>
      </c>
      <c r="I198" s="390" t="b">
        <f t="shared" si="9"/>
        <v>0</v>
      </c>
      <c r="J198" s="398">
        <f t="shared" si="11"/>
        <v>1</v>
      </c>
      <c r="K198" s="44"/>
    </row>
    <row r="199" spans="1:11">
      <c r="A199" s="48">
        <v>190</v>
      </c>
      <c r="B199" s="7"/>
      <c r="C199" s="7"/>
      <c r="D199" s="7"/>
      <c r="E199" s="7"/>
      <c r="F199" s="229"/>
      <c r="G199" s="19" t="str">
        <f>IF(OR($B199="",$C199="",$D199="",$F199&lt;an_initial,$F199&gt;an_final,$I199=FALSE),"",(HLOOKUP(E199,ii11punctaje,2,FALSE))*VLOOKUP(J199,Coef!$E$2:$F$17,2,FALSE))</f>
        <v/>
      </c>
      <c r="H199" s="69" t="str">
        <f t="shared" si="8"/>
        <v/>
      </c>
      <c r="I199" s="390" t="b">
        <f t="shared" si="9"/>
        <v>0</v>
      </c>
      <c r="J199" s="398">
        <f t="shared" si="11"/>
        <v>1</v>
      </c>
      <c r="K199" s="44"/>
    </row>
    <row r="200" spans="1:11">
      <c r="A200" s="48">
        <v>191</v>
      </c>
      <c r="B200" s="7"/>
      <c r="C200" s="7"/>
      <c r="D200" s="7"/>
      <c r="E200" s="7"/>
      <c r="F200" s="229"/>
      <c r="G200" s="19" t="str">
        <f>IF(OR($B200="",$C200="",$D200="",$F200&lt;an_initial,$F200&gt;an_final,$I200=FALSE),"",(HLOOKUP(E200,ii11punctaje,2,FALSE))*VLOOKUP(J200,Coef!$E$2:$F$17,2,FALSE))</f>
        <v/>
      </c>
      <c r="H200" s="69" t="str">
        <f t="shared" si="8"/>
        <v/>
      </c>
      <c r="I200" s="390" t="b">
        <f t="shared" si="9"/>
        <v>0</v>
      </c>
      <c r="J200" s="398">
        <f t="shared" si="11"/>
        <v>1</v>
      </c>
      <c r="K200" s="44"/>
    </row>
    <row r="201" spans="1:11">
      <c r="A201" s="48">
        <v>192</v>
      </c>
      <c r="B201" s="7"/>
      <c r="C201" s="7"/>
      <c r="D201" s="7"/>
      <c r="E201" s="7"/>
      <c r="F201" s="229"/>
      <c r="G201" s="19" t="str">
        <f>IF(OR($B201="",$C201="",$D201="",$F201&lt;an_initial,$F201&gt;an_final,$I201=FALSE),"",(HLOOKUP(E201,ii11punctaje,2,FALSE))*VLOOKUP(J201,Coef!$E$2:$F$17,2,FALSE))</f>
        <v/>
      </c>
      <c r="H201" s="69" t="str">
        <f t="shared" si="8"/>
        <v/>
      </c>
      <c r="I201" s="390" t="b">
        <f t="shared" si="9"/>
        <v>0</v>
      </c>
      <c r="J201" s="398">
        <f t="shared" si="11"/>
        <v>1</v>
      </c>
      <c r="K201" s="44"/>
    </row>
    <row r="202" spans="1:11">
      <c r="A202" s="48">
        <v>193</v>
      </c>
      <c r="B202" s="7"/>
      <c r="C202" s="7"/>
      <c r="D202" s="7"/>
      <c r="E202" s="7"/>
      <c r="F202" s="229"/>
      <c r="G202" s="19" t="str">
        <f>IF(OR($B202="",$C202="",$D202="",$F202&lt;an_initial,$F202&gt;an_final,$I202=FALSE),"",(HLOOKUP(E202,ii11punctaje,2,FALSE))*VLOOKUP(J202,Coef!$E$2:$F$17,2,FALSE))</f>
        <v/>
      </c>
      <c r="H202" s="69" t="str">
        <f t="shared" ref="H202:H259" si="12">IF(OR($B202="",$C202="",$D202="",$F202&gt;an_final,$I202=FALSE),"",IF($F202&gt;=an_initial,1,""))</f>
        <v/>
      </c>
      <c r="I202" s="390" t="b">
        <f t="shared" ref="I202:I259" si="13">IF(nume_candidat="",FALSE,ISNUMBER(SEARCH(nume_candidat,$B202)))</f>
        <v>0</v>
      </c>
      <c r="J202" s="398">
        <f t="shared" si="11"/>
        <v>1</v>
      </c>
      <c r="K202" s="44"/>
    </row>
    <row r="203" spans="1:11">
      <c r="A203" s="48">
        <v>194</v>
      </c>
      <c r="B203" s="7"/>
      <c r="C203" s="7"/>
      <c r="D203" s="7"/>
      <c r="E203" s="7"/>
      <c r="F203" s="229"/>
      <c r="G203" s="19" t="str">
        <f>IF(OR($B203="",$C203="",$D203="",$F203&lt;an_initial,$F203&gt;an_final,$I203=FALSE),"",(HLOOKUP(E203,ii11punctaje,2,FALSE))*VLOOKUP(J203,Coef!$E$2:$F$17,2,FALSE))</f>
        <v/>
      </c>
      <c r="H203" s="69" t="str">
        <f t="shared" si="12"/>
        <v/>
      </c>
      <c r="I203" s="390" t="b">
        <f t="shared" si="13"/>
        <v>0</v>
      </c>
      <c r="J203" s="398">
        <f t="shared" ref="J203:J259" si="14">LEN(B203)-LEN(SUBSTITUTE(B203,",",""))+1</f>
        <v>1</v>
      </c>
      <c r="K203" s="44"/>
    </row>
    <row r="204" spans="1:11">
      <c r="A204" s="48">
        <v>195</v>
      </c>
      <c r="B204" s="7"/>
      <c r="C204" s="7"/>
      <c r="D204" s="7"/>
      <c r="E204" s="7"/>
      <c r="F204" s="229"/>
      <c r="G204" s="19" t="str">
        <f>IF(OR($B204="",$C204="",$D204="",$F204&lt;an_initial,$F204&gt;an_final,$I204=FALSE),"",(HLOOKUP(E204,ii11punctaje,2,FALSE))*VLOOKUP(J204,Coef!$E$2:$F$17,2,FALSE))</f>
        <v/>
      </c>
      <c r="H204" s="69" t="str">
        <f t="shared" si="12"/>
        <v/>
      </c>
      <c r="I204" s="390" t="b">
        <f t="shared" si="13"/>
        <v>0</v>
      </c>
      <c r="J204" s="398">
        <f t="shared" si="14"/>
        <v>1</v>
      </c>
      <c r="K204" s="44"/>
    </row>
    <row r="205" spans="1:11">
      <c r="A205" s="48">
        <v>196</v>
      </c>
      <c r="B205" s="7"/>
      <c r="C205" s="7"/>
      <c r="D205" s="7"/>
      <c r="E205" s="7"/>
      <c r="F205" s="229"/>
      <c r="G205" s="19" t="str">
        <f>IF(OR($B205="",$C205="",$D205="",$F205&lt;an_initial,$F205&gt;an_final,$I205=FALSE),"",(HLOOKUP(E205,ii11punctaje,2,FALSE))*VLOOKUP(J205,Coef!$E$2:$F$17,2,FALSE))</f>
        <v/>
      </c>
      <c r="H205" s="69" t="str">
        <f t="shared" si="12"/>
        <v/>
      </c>
      <c r="I205" s="390" t="b">
        <f t="shared" si="13"/>
        <v>0</v>
      </c>
      <c r="J205" s="398">
        <f t="shared" si="14"/>
        <v>1</v>
      </c>
      <c r="K205" s="44"/>
    </row>
    <row r="206" spans="1:11">
      <c r="A206" s="48">
        <v>197</v>
      </c>
      <c r="B206" s="7"/>
      <c r="C206" s="7"/>
      <c r="D206" s="7"/>
      <c r="E206" s="7"/>
      <c r="F206" s="229"/>
      <c r="G206" s="19" t="str">
        <f>IF(OR($B206="",$C206="",$D206="",$F206&lt;an_initial,$F206&gt;an_final,$I206=FALSE),"",(HLOOKUP(E206,ii11punctaje,2,FALSE))*VLOOKUP(J206,Coef!$E$2:$F$17,2,FALSE))</f>
        <v/>
      </c>
      <c r="H206" s="69" t="str">
        <f t="shared" si="12"/>
        <v/>
      </c>
      <c r="I206" s="390" t="b">
        <f t="shared" si="13"/>
        <v>0</v>
      </c>
      <c r="J206" s="398">
        <f t="shared" si="14"/>
        <v>1</v>
      </c>
      <c r="K206" s="44"/>
    </row>
    <row r="207" spans="1:11">
      <c r="A207" s="48">
        <v>198</v>
      </c>
      <c r="B207" s="7"/>
      <c r="C207" s="7"/>
      <c r="D207" s="7"/>
      <c r="E207" s="7"/>
      <c r="F207" s="229"/>
      <c r="G207" s="19" t="str">
        <f>IF(OR($B207="",$C207="",$D207="",$F207&lt;an_initial,$F207&gt;an_final,$I207=FALSE),"",(HLOOKUP(E207,ii11punctaje,2,FALSE))*VLOOKUP(J207,Coef!$E$2:$F$17,2,FALSE))</f>
        <v/>
      </c>
      <c r="H207" s="69" t="str">
        <f t="shared" si="12"/>
        <v/>
      </c>
      <c r="I207" s="390" t="b">
        <f t="shared" si="13"/>
        <v>0</v>
      </c>
      <c r="J207" s="398">
        <f t="shared" si="14"/>
        <v>1</v>
      </c>
      <c r="K207" s="44"/>
    </row>
    <row r="208" spans="1:11">
      <c r="A208" s="48">
        <v>199</v>
      </c>
      <c r="B208" s="7"/>
      <c r="C208" s="7"/>
      <c r="D208" s="7"/>
      <c r="E208" s="7"/>
      <c r="F208" s="229"/>
      <c r="G208" s="19" t="str">
        <f>IF(OR($B208="",$C208="",$D208="",$F208&lt;an_initial,$F208&gt;an_final,$I208=FALSE),"",(HLOOKUP(E208,ii11punctaje,2,FALSE))*VLOOKUP(J208,Coef!$E$2:$F$17,2,FALSE))</f>
        <v/>
      </c>
      <c r="H208" s="69" t="str">
        <f t="shared" si="12"/>
        <v/>
      </c>
      <c r="I208" s="390" t="b">
        <f t="shared" si="13"/>
        <v>0</v>
      </c>
      <c r="J208" s="398">
        <f t="shared" si="14"/>
        <v>1</v>
      </c>
      <c r="K208" s="44"/>
    </row>
    <row r="209" spans="1:11">
      <c r="A209" s="48">
        <v>200</v>
      </c>
      <c r="B209" s="7"/>
      <c r="C209" s="7"/>
      <c r="D209" s="7"/>
      <c r="E209" s="7"/>
      <c r="F209" s="229"/>
      <c r="G209" s="19" t="str">
        <f>IF(OR($B209="",$C209="",$D209="",$F209&lt;an_initial,$F209&gt;an_final,$I209=FALSE),"",(HLOOKUP(E209,ii11punctaje,2,FALSE))*VLOOKUP(J209,Coef!$E$2:$F$17,2,FALSE))</f>
        <v/>
      </c>
      <c r="H209" s="69" t="str">
        <f t="shared" si="12"/>
        <v/>
      </c>
      <c r="I209" s="390" t="b">
        <f t="shared" si="13"/>
        <v>0</v>
      </c>
      <c r="J209" s="398">
        <f t="shared" si="14"/>
        <v>1</v>
      </c>
      <c r="K209" s="44"/>
    </row>
    <row r="210" spans="1:11">
      <c r="A210" s="48">
        <v>201</v>
      </c>
      <c r="B210" s="7"/>
      <c r="C210" s="7"/>
      <c r="D210" s="7"/>
      <c r="E210" s="7"/>
      <c r="F210" s="229"/>
      <c r="G210" s="19" t="str">
        <f>IF(OR($B210="",$C210="",$D210="",$F210&lt;an_initial,$F210&gt;an_final,$I210=FALSE),"",(HLOOKUP(E210,ii11punctaje,2,FALSE))*VLOOKUP(J210,Coef!$E$2:$F$17,2,FALSE))</f>
        <v/>
      </c>
      <c r="H210" s="69" t="str">
        <f t="shared" si="12"/>
        <v/>
      </c>
      <c r="I210" s="390" t="b">
        <f t="shared" si="13"/>
        <v>0</v>
      </c>
      <c r="J210" s="398">
        <f t="shared" si="14"/>
        <v>1</v>
      </c>
      <c r="K210" s="44"/>
    </row>
    <row r="211" spans="1:11">
      <c r="A211" s="48">
        <v>202</v>
      </c>
      <c r="B211" s="7"/>
      <c r="C211" s="7"/>
      <c r="D211" s="7"/>
      <c r="E211" s="7"/>
      <c r="F211" s="229"/>
      <c r="G211" s="19" t="str">
        <f>IF(OR($B211="",$C211="",$D211="",$F211&lt;an_initial,$F211&gt;an_final,$I211=FALSE),"",(HLOOKUP(E211,ii11punctaje,2,FALSE))*VLOOKUP(J211,Coef!$E$2:$F$17,2,FALSE))</f>
        <v/>
      </c>
      <c r="H211" s="69" t="str">
        <f t="shared" si="12"/>
        <v/>
      </c>
      <c r="I211" s="390" t="b">
        <f t="shared" si="13"/>
        <v>0</v>
      </c>
      <c r="J211" s="398">
        <f t="shared" si="14"/>
        <v>1</v>
      </c>
      <c r="K211" s="44"/>
    </row>
    <row r="212" spans="1:11">
      <c r="A212" s="48">
        <v>203</v>
      </c>
      <c r="B212" s="7"/>
      <c r="C212" s="7"/>
      <c r="D212" s="7"/>
      <c r="E212" s="7"/>
      <c r="F212" s="229"/>
      <c r="G212" s="19" t="str">
        <f>IF(OR($B212="",$C212="",$D212="",$F212&lt;an_initial,$F212&gt;an_final,$I212=FALSE),"",(HLOOKUP(E212,ii11punctaje,2,FALSE))*VLOOKUP(J212,Coef!$E$2:$F$17,2,FALSE))</f>
        <v/>
      </c>
      <c r="H212" s="69" t="str">
        <f t="shared" si="12"/>
        <v/>
      </c>
      <c r="I212" s="390" t="b">
        <f t="shared" si="13"/>
        <v>0</v>
      </c>
      <c r="J212" s="398">
        <f t="shared" si="14"/>
        <v>1</v>
      </c>
      <c r="K212" s="44"/>
    </row>
    <row r="213" spans="1:11">
      <c r="A213" s="48">
        <v>204</v>
      </c>
      <c r="B213" s="7"/>
      <c r="C213" s="7"/>
      <c r="D213" s="7"/>
      <c r="E213" s="7"/>
      <c r="F213" s="229"/>
      <c r="G213" s="19" t="str">
        <f>IF(OR($B213="",$C213="",$D213="",$F213&lt;an_initial,$F213&gt;an_final,$I213=FALSE),"",(HLOOKUP(E213,ii11punctaje,2,FALSE))*VLOOKUP(J213,Coef!$E$2:$F$17,2,FALSE))</f>
        <v/>
      </c>
      <c r="H213" s="69" t="str">
        <f t="shared" si="12"/>
        <v/>
      </c>
      <c r="I213" s="390" t="b">
        <f t="shared" si="13"/>
        <v>0</v>
      </c>
      <c r="J213" s="398">
        <f t="shared" si="14"/>
        <v>1</v>
      </c>
      <c r="K213" s="44"/>
    </row>
    <row r="214" spans="1:11">
      <c r="A214" s="48">
        <v>205</v>
      </c>
      <c r="B214" s="7"/>
      <c r="C214" s="7"/>
      <c r="D214" s="7"/>
      <c r="E214" s="7"/>
      <c r="F214" s="229"/>
      <c r="G214" s="19" t="str">
        <f>IF(OR($B214="",$C214="",$D214="",$F214&lt;an_initial,$F214&gt;an_final,$I214=FALSE),"",(HLOOKUP(E214,ii11punctaje,2,FALSE))*VLOOKUP(J214,Coef!$E$2:$F$17,2,FALSE))</f>
        <v/>
      </c>
      <c r="H214" s="69" t="str">
        <f t="shared" si="12"/>
        <v/>
      </c>
      <c r="I214" s="390" t="b">
        <f t="shared" si="13"/>
        <v>0</v>
      </c>
      <c r="J214" s="398">
        <f t="shared" si="14"/>
        <v>1</v>
      </c>
      <c r="K214" s="44"/>
    </row>
    <row r="215" spans="1:11">
      <c r="A215" s="48">
        <v>206</v>
      </c>
      <c r="B215" s="7"/>
      <c r="C215" s="7"/>
      <c r="D215" s="7"/>
      <c r="E215" s="7"/>
      <c r="F215" s="229"/>
      <c r="G215" s="19" t="str">
        <f>IF(OR($B215="",$C215="",$D215="",$F215&lt;an_initial,$F215&gt;an_final,$I215=FALSE),"",(HLOOKUP(E215,ii11punctaje,2,FALSE))*VLOOKUP(J215,Coef!$E$2:$F$17,2,FALSE))</f>
        <v/>
      </c>
      <c r="H215" s="69" t="str">
        <f t="shared" si="12"/>
        <v/>
      </c>
      <c r="I215" s="390" t="b">
        <f t="shared" si="13"/>
        <v>0</v>
      </c>
      <c r="J215" s="398">
        <f t="shared" si="14"/>
        <v>1</v>
      </c>
      <c r="K215" s="44"/>
    </row>
    <row r="216" spans="1:11">
      <c r="A216" s="48">
        <v>207</v>
      </c>
      <c r="B216" s="7"/>
      <c r="C216" s="7"/>
      <c r="D216" s="7"/>
      <c r="E216" s="7"/>
      <c r="F216" s="229"/>
      <c r="G216" s="19" t="str">
        <f>IF(OR($B216="",$C216="",$D216="",$F216&lt;an_initial,$F216&gt;an_final,$I216=FALSE),"",(HLOOKUP(E216,ii11punctaje,2,FALSE))*VLOOKUP(J216,Coef!$E$2:$F$17,2,FALSE))</f>
        <v/>
      </c>
      <c r="H216" s="69" t="str">
        <f t="shared" si="12"/>
        <v/>
      </c>
      <c r="I216" s="390" t="b">
        <f t="shared" si="13"/>
        <v>0</v>
      </c>
      <c r="J216" s="398">
        <f t="shared" si="14"/>
        <v>1</v>
      </c>
      <c r="K216" s="44"/>
    </row>
    <row r="217" spans="1:11">
      <c r="A217" s="48">
        <v>208</v>
      </c>
      <c r="B217" s="7"/>
      <c r="C217" s="7"/>
      <c r="D217" s="7"/>
      <c r="E217" s="7"/>
      <c r="F217" s="229"/>
      <c r="G217" s="19" t="str">
        <f>IF(OR($B217="",$C217="",$D217="",$F217&lt;an_initial,$F217&gt;an_final,$I217=FALSE),"",(HLOOKUP(E217,ii11punctaje,2,FALSE))*VLOOKUP(J217,Coef!$E$2:$F$17,2,FALSE))</f>
        <v/>
      </c>
      <c r="H217" s="69" t="str">
        <f t="shared" si="12"/>
        <v/>
      </c>
      <c r="I217" s="390" t="b">
        <f t="shared" si="13"/>
        <v>0</v>
      </c>
      <c r="J217" s="398">
        <f t="shared" si="14"/>
        <v>1</v>
      </c>
      <c r="K217" s="44"/>
    </row>
    <row r="218" spans="1:11">
      <c r="A218" s="48">
        <v>209</v>
      </c>
      <c r="B218" s="7"/>
      <c r="C218" s="7"/>
      <c r="D218" s="7"/>
      <c r="E218" s="7"/>
      <c r="F218" s="229"/>
      <c r="G218" s="19" t="str">
        <f>IF(OR($B218="",$C218="",$D218="",$F218&lt;an_initial,$F218&gt;an_final,$I218=FALSE),"",(HLOOKUP(E218,ii11punctaje,2,FALSE))*VLOOKUP(J218,Coef!$E$2:$F$17,2,FALSE))</f>
        <v/>
      </c>
      <c r="H218" s="69" t="str">
        <f t="shared" si="12"/>
        <v/>
      </c>
      <c r="I218" s="390" t="b">
        <f t="shared" si="13"/>
        <v>0</v>
      </c>
      <c r="J218" s="398">
        <f t="shared" si="14"/>
        <v>1</v>
      </c>
      <c r="K218" s="44"/>
    </row>
    <row r="219" spans="1:11">
      <c r="A219" s="48">
        <v>210</v>
      </c>
      <c r="B219" s="7"/>
      <c r="C219" s="7"/>
      <c r="D219" s="7"/>
      <c r="E219" s="7"/>
      <c r="F219" s="229"/>
      <c r="G219" s="19" t="str">
        <f>IF(OR($B219="",$C219="",$D219="",$F219&lt;an_initial,$F219&gt;an_final,$I219=FALSE),"",(HLOOKUP(E219,ii11punctaje,2,FALSE))*VLOOKUP(J219,Coef!$E$2:$F$17,2,FALSE))</f>
        <v/>
      </c>
      <c r="H219" s="69" t="str">
        <f t="shared" si="12"/>
        <v/>
      </c>
      <c r="I219" s="390" t="b">
        <f t="shared" si="13"/>
        <v>0</v>
      </c>
      <c r="J219" s="398">
        <f t="shared" si="14"/>
        <v>1</v>
      </c>
      <c r="K219" s="44"/>
    </row>
    <row r="220" spans="1:11">
      <c r="A220" s="48">
        <v>211</v>
      </c>
      <c r="B220" s="7"/>
      <c r="C220" s="7"/>
      <c r="D220" s="7"/>
      <c r="E220" s="7"/>
      <c r="F220" s="229"/>
      <c r="G220" s="19" t="str">
        <f>IF(OR($B220="",$C220="",$D220="",$F220&lt;an_initial,$F220&gt;an_final,$I220=FALSE),"",(HLOOKUP(E220,ii11punctaje,2,FALSE))*VLOOKUP(J220,Coef!$E$2:$F$17,2,FALSE))</f>
        <v/>
      </c>
      <c r="H220" s="69" t="str">
        <f t="shared" si="12"/>
        <v/>
      </c>
      <c r="I220" s="390" t="b">
        <f t="shared" si="13"/>
        <v>0</v>
      </c>
      <c r="J220" s="398">
        <f t="shared" si="14"/>
        <v>1</v>
      </c>
      <c r="K220" s="44"/>
    </row>
    <row r="221" spans="1:11">
      <c r="A221" s="48">
        <v>212</v>
      </c>
      <c r="B221" s="7"/>
      <c r="C221" s="7"/>
      <c r="D221" s="7"/>
      <c r="E221" s="7"/>
      <c r="F221" s="229"/>
      <c r="G221" s="19" t="str">
        <f>IF(OR($B221="",$C221="",$D221="",$F221&lt;an_initial,$F221&gt;an_final,$I221=FALSE),"",(HLOOKUP(E221,ii11punctaje,2,FALSE))*VLOOKUP(J221,Coef!$E$2:$F$17,2,FALSE))</f>
        <v/>
      </c>
      <c r="H221" s="69" t="str">
        <f t="shared" si="12"/>
        <v/>
      </c>
      <c r="I221" s="390" t="b">
        <f t="shared" si="13"/>
        <v>0</v>
      </c>
      <c r="J221" s="398">
        <f t="shared" si="14"/>
        <v>1</v>
      </c>
      <c r="K221" s="44"/>
    </row>
    <row r="222" spans="1:11">
      <c r="A222" s="48">
        <v>213</v>
      </c>
      <c r="B222" s="7"/>
      <c r="C222" s="7"/>
      <c r="D222" s="7"/>
      <c r="E222" s="7"/>
      <c r="F222" s="229"/>
      <c r="G222" s="19" t="str">
        <f>IF(OR($B222="",$C222="",$D222="",$F222&lt;an_initial,$F222&gt;an_final,$I222=FALSE),"",(HLOOKUP(E222,ii11punctaje,2,FALSE))*VLOOKUP(J222,Coef!$E$2:$F$17,2,FALSE))</f>
        <v/>
      </c>
      <c r="H222" s="69" t="str">
        <f t="shared" si="12"/>
        <v/>
      </c>
      <c r="I222" s="390" t="b">
        <f t="shared" si="13"/>
        <v>0</v>
      </c>
      <c r="J222" s="398">
        <f t="shared" si="14"/>
        <v>1</v>
      </c>
      <c r="K222" s="44"/>
    </row>
    <row r="223" spans="1:11">
      <c r="A223" s="48">
        <v>214</v>
      </c>
      <c r="B223" s="7"/>
      <c r="C223" s="7"/>
      <c r="D223" s="7"/>
      <c r="E223" s="7"/>
      <c r="F223" s="229"/>
      <c r="G223" s="19" t="str">
        <f>IF(OR($B223="",$C223="",$D223="",$F223&lt;an_initial,$F223&gt;an_final,$I223=FALSE),"",(HLOOKUP(E223,ii11punctaje,2,FALSE))*VLOOKUP(J223,Coef!$E$2:$F$17,2,FALSE))</f>
        <v/>
      </c>
      <c r="H223" s="69" t="str">
        <f t="shared" si="12"/>
        <v/>
      </c>
      <c r="I223" s="390" t="b">
        <f t="shared" si="13"/>
        <v>0</v>
      </c>
      <c r="J223" s="398">
        <f t="shared" si="14"/>
        <v>1</v>
      </c>
      <c r="K223" s="44"/>
    </row>
    <row r="224" spans="1:11">
      <c r="A224" s="48">
        <v>215</v>
      </c>
      <c r="B224" s="7"/>
      <c r="C224" s="7"/>
      <c r="D224" s="7"/>
      <c r="E224" s="7"/>
      <c r="F224" s="229"/>
      <c r="G224" s="19" t="str">
        <f>IF(OR($B224="",$C224="",$D224="",$F224&lt;an_initial,$F224&gt;an_final,$I224=FALSE),"",(HLOOKUP(E224,ii11punctaje,2,FALSE))*VLOOKUP(J224,Coef!$E$2:$F$17,2,FALSE))</f>
        <v/>
      </c>
      <c r="H224" s="69" t="str">
        <f t="shared" si="12"/>
        <v/>
      </c>
      <c r="I224" s="390" t="b">
        <f t="shared" si="13"/>
        <v>0</v>
      </c>
      <c r="J224" s="398">
        <f t="shared" si="14"/>
        <v>1</v>
      </c>
      <c r="K224" s="44"/>
    </row>
    <row r="225" spans="1:11">
      <c r="A225" s="48">
        <v>216</v>
      </c>
      <c r="B225" s="7"/>
      <c r="C225" s="7"/>
      <c r="D225" s="7"/>
      <c r="E225" s="7"/>
      <c r="F225" s="229"/>
      <c r="G225" s="19" t="str">
        <f>IF(OR($B225="",$C225="",$D225="",$F225&lt;an_initial,$F225&gt;an_final,$I225=FALSE),"",(HLOOKUP(E225,ii11punctaje,2,FALSE))*VLOOKUP(J225,Coef!$E$2:$F$17,2,FALSE))</f>
        <v/>
      </c>
      <c r="H225" s="69" t="str">
        <f t="shared" si="12"/>
        <v/>
      </c>
      <c r="I225" s="390" t="b">
        <f t="shared" si="13"/>
        <v>0</v>
      </c>
      <c r="J225" s="398">
        <f t="shared" si="14"/>
        <v>1</v>
      </c>
      <c r="K225" s="44"/>
    </row>
    <row r="226" spans="1:11">
      <c r="A226" s="48">
        <v>217</v>
      </c>
      <c r="B226" s="7"/>
      <c r="C226" s="7"/>
      <c r="D226" s="7"/>
      <c r="E226" s="7"/>
      <c r="F226" s="229"/>
      <c r="G226" s="19" t="str">
        <f>IF(OR($B226="",$C226="",$D226="",$F226&lt;an_initial,$F226&gt;an_final,$I226=FALSE),"",(HLOOKUP(E226,ii11punctaje,2,FALSE))*VLOOKUP(J226,Coef!$E$2:$F$17,2,FALSE))</f>
        <v/>
      </c>
      <c r="H226" s="69" t="str">
        <f t="shared" si="12"/>
        <v/>
      </c>
      <c r="I226" s="390" t="b">
        <f t="shared" si="13"/>
        <v>0</v>
      </c>
      <c r="J226" s="398">
        <f t="shared" si="14"/>
        <v>1</v>
      </c>
      <c r="K226" s="44"/>
    </row>
    <row r="227" spans="1:11">
      <c r="A227" s="48">
        <v>218</v>
      </c>
      <c r="B227" s="7"/>
      <c r="C227" s="7"/>
      <c r="D227" s="7"/>
      <c r="E227" s="7"/>
      <c r="F227" s="229"/>
      <c r="G227" s="19" t="str">
        <f>IF(OR($B227="",$C227="",$D227="",$F227&lt;an_initial,$F227&gt;an_final,$I227=FALSE),"",(HLOOKUP(E227,ii11punctaje,2,FALSE))*VLOOKUP(J227,Coef!$E$2:$F$17,2,FALSE))</f>
        <v/>
      </c>
      <c r="H227" s="69" t="str">
        <f t="shared" si="12"/>
        <v/>
      </c>
      <c r="I227" s="390" t="b">
        <f t="shared" si="13"/>
        <v>0</v>
      </c>
      <c r="J227" s="398">
        <f t="shared" si="14"/>
        <v>1</v>
      </c>
      <c r="K227" s="44"/>
    </row>
    <row r="228" spans="1:11">
      <c r="A228" s="48">
        <v>219</v>
      </c>
      <c r="B228" s="7"/>
      <c r="C228" s="7"/>
      <c r="D228" s="7"/>
      <c r="E228" s="7"/>
      <c r="F228" s="229"/>
      <c r="G228" s="19" t="str">
        <f>IF(OR($B228="",$C228="",$D228="",$F228&lt;an_initial,$F228&gt;an_final,$I228=FALSE),"",(HLOOKUP(E228,ii11punctaje,2,FALSE))*VLOOKUP(J228,Coef!$E$2:$F$17,2,FALSE))</f>
        <v/>
      </c>
      <c r="H228" s="69" t="str">
        <f t="shared" si="12"/>
        <v/>
      </c>
      <c r="I228" s="390" t="b">
        <f t="shared" si="13"/>
        <v>0</v>
      </c>
      <c r="J228" s="398">
        <f t="shared" si="14"/>
        <v>1</v>
      </c>
      <c r="K228" s="44"/>
    </row>
    <row r="229" spans="1:11">
      <c r="A229" s="48">
        <v>220</v>
      </c>
      <c r="B229" s="7"/>
      <c r="C229" s="7"/>
      <c r="D229" s="7"/>
      <c r="E229" s="7"/>
      <c r="F229" s="229"/>
      <c r="G229" s="19" t="str">
        <f>IF(OR($B229="",$C229="",$D229="",$F229&lt;an_initial,$F229&gt;an_final,$I229=FALSE),"",(HLOOKUP(E229,ii11punctaje,2,FALSE))*VLOOKUP(J229,Coef!$E$2:$F$17,2,FALSE))</f>
        <v/>
      </c>
      <c r="H229" s="69" t="str">
        <f t="shared" si="12"/>
        <v/>
      </c>
      <c r="I229" s="390" t="b">
        <f t="shared" si="13"/>
        <v>0</v>
      </c>
      <c r="J229" s="398">
        <f t="shared" si="14"/>
        <v>1</v>
      </c>
      <c r="K229" s="44"/>
    </row>
    <row r="230" spans="1:11">
      <c r="A230" s="48">
        <v>221</v>
      </c>
      <c r="B230" s="7"/>
      <c r="C230" s="7"/>
      <c r="D230" s="7"/>
      <c r="E230" s="7"/>
      <c r="F230" s="229"/>
      <c r="G230" s="19" t="str">
        <f>IF(OR($B230="",$C230="",$D230="",$F230&lt;an_initial,$F230&gt;an_final,$I230=FALSE),"",(HLOOKUP(E230,ii11punctaje,2,FALSE))*VLOOKUP(J230,Coef!$E$2:$F$17,2,FALSE))</f>
        <v/>
      </c>
      <c r="H230" s="69" t="str">
        <f t="shared" si="12"/>
        <v/>
      </c>
      <c r="I230" s="390" t="b">
        <f t="shared" si="13"/>
        <v>0</v>
      </c>
      <c r="J230" s="398">
        <f t="shared" si="14"/>
        <v>1</v>
      </c>
      <c r="K230" s="44"/>
    </row>
    <row r="231" spans="1:11">
      <c r="A231" s="48">
        <v>222</v>
      </c>
      <c r="B231" s="7"/>
      <c r="C231" s="7"/>
      <c r="D231" s="7"/>
      <c r="E231" s="7"/>
      <c r="F231" s="229"/>
      <c r="G231" s="19" t="str">
        <f>IF(OR($B231="",$C231="",$D231="",$F231&lt;an_initial,$F231&gt;an_final,$I231=FALSE),"",(HLOOKUP(E231,ii11punctaje,2,FALSE))*VLOOKUP(J231,Coef!$E$2:$F$17,2,FALSE))</f>
        <v/>
      </c>
      <c r="H231" s="69" t="str">
        <f t="shared" si="12"/>
        <v/>
      </c>
      <c r="I231" s="390" t="b">
        <f t="shared" si="13"/>
        <v>0</v>
      </c>
      <c r="J231" s="398">
        <f t="shared" si="14"/>
        <v>1</v>
      </c>
      <c r="K231" s="44"/>
    </row>
    <row r="232" spans="1:11">
      <c r="A232" s="48">
        <v>223</v>
      </c>
      <c r="B232" s="7"/>
      <c r="C232" s="7"/>
      <c r="D232" s="7"/>
      <c r="E232" s="7"/>
      <c r="F232" s="229"/>
      <c r="G232" s="19" t="str">
        <f>IF(OR($B232="",$C232="",$D232="",$F232&lt;an_initial,$F232&gt;an_final,$I232=FALSE),"",(HLOOKUP(E232,ii11punctaje,2,FALSE))*VLOOKUP(J232,Coef!$E$2:$F$17,2,FALSE))</f>
        <v/>
      </c>
      <c r="H232" s="69" t="str">
        <f t="shared" si="12"/>
        <v/>
      </c>
      <c r="I232" s="390" t="b">
        <f t="shared" si="13"/>
        <v>0</v>
      </c>
      <c r="J232" s="398">
        <f t="shared" si="14"/>
        <v>1</v>
      </c>
      <c r="K232" s="44"/>
    </row>
    <row r="233" spans="1:11">
      <c r="A233" s="48">
        <v>224</v>
      </c>
      <c r="B233" s="7"/>
      <c r="C233" s="7"/>
      <c r="D233" s="7"/>
      <c r="E233" s="7"/>
      <c r="F233" s="229"/>
      <c r="G233" s="19" t="str">
        <f>IF(OR($B233="",$C233="",$D233="",$F233&lt;an_initial,$F233&gt;an_final,$I233=FALSE),"",(HLOOKUP(E233,ii11punctaje,2,FALSE))*VLOOKUP(J233,Coef!$E$2:$F$17,2,FALSE))</f>
        <v/>
      </c>
      <c r="H233" s="69" t="str">
        <f t="shared" si="12"/>
        <v/>
      </c>
      <c r="I233" s="390" t="b">
        <f t="shared" si="13"/>
        <v>0</v>
      </c>
      <c r="J233" s="398">
        <f t="shared" si="14"/>
        <v>1</v>
      </c>
      <c r="K233" s="44"/>
    </row>
    <row r="234" spans="1:11">
      <c r="A234" s="48">
        <v>225</v>
      </c>
      <c r="B234" s="7"/>
      <c r="C234" s="7"/>
      <c r="D234" s="7"/>
      <c r="E234" s="7"/>
      <c r="F234" s="229"/>
      <c r="G234" s="19" t="str">
        <f>IF(OR($B234="",$C234="",$D234="",$F234&lt;an_initial,$F234&gt;an_final,$I234=FALSE),"",(HLOOKUP(E234,ii11punctaje,2,FALSE))*VLOOKUP(J234,Coef!$E$2:$F$17,2,FALSE))</f>
        <v/>
      </c>
      <c r="H234" s="69" t="str">
        <f t="shared" si="12"/>
        <v/>
      </c>
      <c r="I234" s="390" t="b">
        <f t="shared" si="13"/>
        <v>0</v>
      </c>
      <c r="J234" s="398">
        <f t="shared" si="14"/>
        <v>1</v>
      </c>
      <c r="K234" s="44"/>
    </row>
    <row r="235" spans="1:11">
      <c r="A235" s="48">
        <v>226</v>
      </c>
      <c r="B235" s="7"/>
      <c r="C235" s="7"/>
      <c r="D235" s="7"/>
      <c r="E235" s="7"/>
      <c r="F235" s="229"/>
      <c r="G235" s="19" t="str">
        <f>IF(OR($B235="",$C235="",$D235="",$F235&lt;an_initial,$F235&gt;an_final,$I235=FALSE),"",(HLOOKUP(E235,ii11punctaje,2,FALSE))*VLOOKUP(J235,Coef!$E$2:$F$17,2,FALSE))</f>
        <v/>
      </c>
      <c r="H235" s="69" t="str">
        <f t="shared" si="12"/>
        <v/>
      </c>
      <c r="I235" s="390" t="b">
        <f t="shared" si="13"/>
        <v>0</v>
      </c>
      <c r="J235" s="398">
        <f t="shared" si="14"/>
        <v>1</v>
      </c>
      <c r="K235" s="44"/>
    </row>
    <row r="236" spans="1:11">
      <c r="A236" s="48">
        <v>227</v>
      </c>
      <c r="B236" s="7"/>
      <c r="C236" s="7"/>
      <c r="D236" s="7"/>
      <c r="E236" s="7"/>
      <c r="F236" s="229"/>
      <c r="G236" s="19" t="str">
        <f>IF(OR($B236="",$C236="",$D236="",$F236&lt;an_initial,$F236&gt;an_final,$I236=FALSE),"",(HLOOKUP(E236,ii11punctaje,2,FALSE))*VLOOKUP(J236,Coef!$E$2:$F$17,2,FALSE))</f>
        <v/>
      </c>
      <c r="H236" s="69" t="str">
        <f t="shared" si="12"/>
        <v/>
      </c>
      <c r="I236" s="390" t="b">
        <f t="shared" si="13"/>
        <v>0</v>
      </c>
      <c r="J236" s="398">
        <f t="shared" si="14"/>
        <v>1</v>
      </c>
      <c r="K236" s="44"/>
    </row>
    <row r="237" spans="1:11">
      <c r="A237" s="48">
        <v>228</v>
      </c>
      <c r="B237" s="7"/>
      <c r="C237" s="7"/>
      <c r="D237" s="7"/>
      <c r="E237" s="7"/>
      <c r="F237" s="229"/>
      <c r="G237" s="19" t="str">
        <f>IF(OR($B237="",$C237="",$D237="",$F237&lt;an_initial,$F237&gt;an_final,$I237=FALSE),"",(HLOOKUP(E237,ii11punctaje,2,FALSE))*VLOOKUP(J237,Coef!$E$2:$F$17,2,FALSE))</f>
        <v/>
      </c>
      <c r="H237" s="69" t="str">
        <f t="shared" si="12"/>
        <v/>
      </c>
      <c r="I237" s="390" t="b">
        <f t="shared" si="13"/>
        <v>0</v>
      </c>
      <c r="J237" s="398">
        <f t="shared" si="14"/>
        <v>1</v>
      </c>
      <c r="K237" s="44"/>
    </row>
    <row r="238" spans="1:11">
      <c r="A238" s="48">
        <v>229</v>
      </c>
      <c r="B238" s="7"/>
      <c r="C238" s="7"/>
      <c r="D238" s="7"/>
      <c r="E238" s="7"/>
      <c r="F238" s="229"/>
      <c r="G238" s="19" t="str">
        <f>IF(OR($B238="",$C238="",$D238="",$F238&lt;an_initial,$F238&gt;an_final,$I238=FALSE),"",(HLOOKUP(E238,ii11punctaje,2,FALSE))*VLOOKUP(J238,Coef!$E$2:$F$17,2,FALSE))</f>
        <v/>
      </c>
      <c r="H238" s="69" t="str">
        <f t="shared" si="12"/>
        <v/>
      </c>
      <c r="I238" s="390" t="b">
        <f t="shared" si="13"/>
        <v>0</v>
      </c>
      <c r="J238" s="398">
        <f t="shared" si="14"/>
        <v>1</v>
      </c>
      <c r="K238" s="44"/>
    </row>
    <row r="239" spans="1:11">
      <c r="A239" s="48">
        <v>230</v>
      </c>
      <c r="B239" s="7"/>
      <c r="C239" s="7"/>
      <c r="D239" s="7"/>
      <c r="E239" s="7"/>
      <c r="F239" s="229"/>
      <c r="G239" s="19" t="str">
        <f>IF(OR($B239="",$C239="",$D239="",$F239&lt;an_initial,$F239&gt;an_final,$I239=FALSE),"",(HLOOKUP(E239,ii11punctaje,2,FALSE))*VLOOKUP(J239,Coef!$E$2:$F$17,2,FALSE))</f>
        <v/>
      </c>
      <c r="H239" s="69" t="str">
        <f t="shared" si="12"/>
        <v/>
      </c>
      <c r="I239" s="390" t="b">
        <f t="shared" si="13"/>
        <v>0</v>
      </c>
      <c r="J239" s="398">
        <f t="shared" si="14"/>
        <v>1</v>
      </c>
      <c r="K239" s="44"/>
    </row>
    <row r="240" spans="1:11">
      <c r="A240" s="48">
        <v>231</v>
      </c>
      <c r="B240" s="7"/>
      <c r="C240" s="7"/>
      <c r="D240" s="7"/>
      <c r="E240" s="7"/>
      <c r="F240" s="229"/>
      <c r="G240" s="19" t="str">
        <f>IF(OR($B240="",$C240="",$D240="",$F240&lt;an_initial,$F240&gt;an_final,$I240=FALSE),"",(HLOOKUP(E240,ii11punctaje,2,FALSE))*VLOOKUP(J240,Coef!$E$2:$F$17,2,FALSE))</f>
        <v/>
      </c>
      <c r="H240" s="69" t="str">
        <f t="shared" si="12"/>
        <v/>
      </c>
      <c r="I240" s="390" t="b">
        <f t="shared" si="13"/>
        <v>0</v>
      </c>
      <c r="J240" s="398">
        <f t="shared" si="14"/>
        <v>1</v>
      </c>
      <c r="K240" s="44"/>
    </row>
    <row r="241" spans="1:11">
      <c r="A241" s="48">
        <v>232</v>
      </c>
      <c r="B241" s="7"/>
      <c r="C241" s="7"/>
      <c r="D241" s="7"/>
      <c r="E241" s="7"/>
      <c r="F241" s="229"/>
      <c r="G241" s="19" t="str">
        <f>IF(OR($B241="",$C241="",$D241="",$F241&lt;an_initial,$F241&gt;an_final,$I241=FALSE),"",(HLOOKUP(E241,ii11punctaje,2,FALSE))*VLOOKUP(J241,Coef!$E$2:$F$17,2,FALSE))</f>
        <v/>
      </c>
      <c r="H241" s="69" t="str">
        <f t="shared" si="12"/>
        <v/>
      </c>
      <c r="I241" s="390" t="b">
        <f t="shared" si="13"/>
        <v>0</v>
      </c>
      <c r="J241" s="398">
        <f t="shared" si="14"/>
        <v>1</v>
      </c>
      <c r="K241" s="44"/>
    </row>
    <row r="242" spans="1:11">
      <c r="A242" s="48">
        <v>233</v>
      </c>
      <c r="B242" s="7"/>
      <c r="C242" s="7"/>
      <c r="D242" s="7"/>
      <c r="E242" s="7"/>
      <c r="F242" s="229"/>
      <c r="G242" s="19" t="str">
        <f>IF(OR($B242="",$C242="",$D242="",$F242&lt;an_initial,$F242&gt;an_final,$I242=FALSE),"",(HLOOKUP(E242,ii11punctaje,2,FALSE))*VLOOKUP(J242,Coef!$E$2:$F$17,2,FALSE))</f>
        <v/>
      </c>
      <c r="H242" s="69" t="str">
        <f t="shared" si="12"/>
        <v/>
      </c>
      <c r="I242" s="390" t="b">
        <f t="shared" si="13"/>
        <v>0</v>
      </c>
      <c r="J242" s="398">
        <f t="shared" si="14"/>
        <v>1</v>
      </c>
      <c r="K242" s="44"/>
    </row>
    <row r="243" spans="1:11">
      <c r="A243" s="48">
        <v>234</v>
      </c>
      <c r="B243" s="7"/>
      <c r="C243" s="7"/>
      <c r="D243" s="7"/>
      <c r="E243" s="7"/>
      <c r="F243" s="229"/>
      <c r="G243" s="19" t="str">
        <f>IF(OR($B243="",$C243="",$D243="",$F243&lt;an_initial,$F243&gt;an_final,$I243=FALSE),"",(HLOOKUP(E243,ii11punctaje,2,FALSE))*VLOOKUP(J243,Coef!$E$2:$F$17,2,FALSE))</f>
        <v/>
      </c>
      <c r="H243" s="69" t="str">
        <f t="shared" si="12"/>
        <v/>
      </c>
      <c r="I243" s="390" t="b">
        <f t="shared" si="13"/>
        <v>0</v>
      </c>
      <c r="J243" s="398">
        <f t="shared" si="14"/>
        <v>1</v>
      </c>
      <c r="K243" s="44"/>
    </row>
    <row r="244" spans="1:11">
      <c r="A244" s="48">
        <v>235</v>
      </c>
      <c r="B244" s="7"/>
      <c r="C244" s="7"/>
      <c r="D244" s="7"/>
      <c r="E244" s="7"/>
      <c r="F244" s="229"/>
      <c r="G244" s="19" t="str">
        <f>IF(OR($B244="",$C244="",$D244="",$F244&lt;an_initial,$F244&gt;an_final,$I244=FALSE),"",(HLOOKUP(E244,ii11punctaje,2,FALSE))*VLOOKUP(J244,Coef!$E$2:$F$17,2,FALSE))</f>
        <v/>
      </c>
      <c r="H244" s="69" t="str">
        <f t="shared" si="12"/>
        <v/>
      </c>
      <c r="I244" s="390" t="b">
        <f t="shared" si="13"/>
        <v>0</v>
      </c>
      <c r="J244" s="398">
        <f t="shared" si="14"/>
        <v>1</v>
      </c>
      <c r="K244" s="44"/>
    </row>
    <row r="245" spans="1:11">
      <c r="A245" s="48">
        <v>236</v>
      </c>
      <c r="B245" s="7"/>
      <c r="C245" s="7"/>
      <c r="D245" s="7"/>
      <c r="E245" s="7"/>
      <c r="F245" s="229"/>
      <c r="G245" s="19" t="str">
        <f>IF(OR($B245="",$C245="",$D245="",$F245&lt;an_initial,$F245&gt;an_final,$I245=FALSE),"",(HLOOKUP(E245,ii11punctaje,2,FALSE))*VLOOKUP(J245,Coef!$E$2:$F$17,2,FALSE))</f>
        <v/>
      </c>
      <c r="H245" s="69" t="str">
        <f t="shared" si="12"/>
        <v/>
      </c>
      <c r="I245" s="390" t="b">
        <f t="shared" si="13"/>
        <v>0</v>
      </c>
      <c r="J245" s="398">
        <f t="shared" si="14"/>
        <v>1</v>
      </c>
      <c r="K245" s="44"/>
    </row>
    <row r="246" spans="1:11">
      <c r="A246" s="48">
        <v>237</v>
      </c>
      <c r="B246" s="7"/>
      <c r="C246" s="7"/>
      <c r="D246" s="7"/>
      <c r="E246" s="7"/>
      <c r="F246" s="229"/>
      <c r="G246" s="19" t="str">
        <f>IF(OR($B246="",$C246="",$D246="",$F246&lt;an_initial,$F246&gt;an_final,$I246=FALSE),"",(HLOOKUP(E246,ii11punctaje,2,FALSE))*VLOOKUP(J246,Coef!$E$2:$F$17,2,FALSE))</f>
        <v/>
      </c>
      <c r="H246" s="69" t="str">
        <f t="shared" si="12"/>
        <v/>
      </c>
      <c r="I246" s="390" t="b">
        <f t="shared" si="13"/>
        <v>0</v>
      </c>
      <c r="J246" s="398">
        <f t="shared" si="14"/>
        <v>1</v>
      </c>
      <c r="K246" s="44"/>
    </row>
    <row r="247" spans="1:11">
      <c r="A247" s="48">
        <v>238</v>
      </c>
      <c r="B247" s="7"/>
      <c r="C247" s="7"/>
      <c r="D247" s="7"/>
      <c r="E247" s="7"/>
      <c r="F247" s="229"/>
      <c r="G247" s="19" t="str">
        <f>IF(OR($B247="",$C247="",$D247="",$F247&lt;an_initial,$F247&gt;an_final,$I247=FALSE),"",(HLOOKUP(E247,ii11punctaje,2,FALSE))*VLOOKUP(J247,Coef!$E$2:$F$17,2,FALSE))</f>
        <v/>
      </c>
      <c r="H247" s="69" t="str">
        <f t="shared" si="12"/>
        <v/>
      </c>
      <c r="I247" s="390" t="b">
        <f t="shared" si="13"/>
        <v>0</v>
      </c>
      <c r="J247" s="398">
        <f t="shared" si="14"/>
        <v>1</v>
      </c>
      <c r="K247" s="44"/>
    </row>
    <row r="248" spans="1:11">
      <c r="A248" s="48">
        <v>239</v>
      </c>
      <c r="B248" s="7"/>
      <c r="C248" s="7"/>
      <c r="D248" s="7"/>
      <c r="E248" s="7"/>
      <c r="F248" s="229"/>
      <c r="G248" s="19" t="str">
        <f>IF(OR($B248="",$C248="",$D248="",$F248&lt;an_initial,$F248&gt;an_final,$I248=FALSE),"",(HLOOKUP(E248,ii11punctaje,2,FALSE))*VLOOKUP(J248,Coef!$E$2:$F$17,2,FALSE))</f>
        <v/>
      </c>
      <c r="H248" s="69" t="str">
        <f t="shared" si="12"/>
        <v/>
      </c>
      <c r="I248" s="390" t="b">
        <f t="shared" si="13"/>
        <v>0</v>
      </c>
      <c r="J248" s="398">
        <f t="shared" si="14"/>
        <v>1</v>
      </c>
      <c r="K248" s="44"/>
    </row>
    <row r="249" spans="1:11">
      <c r="A249" s="48">
        <v>240</v>
      </c>
      <c r="B249" s="7"/>
      <c r="C249" s="7"/>
      <c r="D249" s="7"/>
      <c r="E249" s="7"/>
      <c r="F249" s="229"/>
      <c r="G249" s="19" t="str">
        <f>IF(OR($B249="",$C249="",$D249="",$F249&lt;an_initial,$F249&gt;an_final,$I249=FALSE),"",(HLOOKUP(E249,ii11punctaje,2,FALSE))*VLOOKUP(J249,Coef!$E$2:$F$17,2,FALSE))</f>
        <v/>
      </c>
      <c r="H249" s="69" t="str">
        <f t="shared" si="12"/>
        <v/>
      </c>
      <c r="I249" s="390" t="b">
        <f t="shared" si="13"/>
        <v>0</v>
      </c>
      <c r="J249" s="398">
        <f t="shared" si="14"/>
        <v>1</v>
      </c>
      <c r="K249" s="44"/>
    </row>
    <row r="250" spans="1:11">
      <c r="A250" s="48">
        <v>241</v>
      </c>
      <c r="B250" s="7"/>
      <c r="C250" s="7"/>
      <c r="D250" s="7"/>
      <c r="E250" s="7"/>
      <c r="F250" s="229"/>
      <c r="G250" s="19" t="str">
        <f>IF(OR($B250="",$C250="",$D250="",$F250&lt;an_initial,$F250&gt;an_final,$I250=FALSE),"",(HLOOKUP(E250,ii11punctaje,2,FALSE))*VLOOKUP(J250,Coef!$E$2:$F$17,2,FALSE))</f>
        <v/>
      </c>
      <c r="H250" s="69" t="str">
        <f t="shared" si="12"/>
        <v/>
      </c>
      <c r="I250" s="390" t="b">
        <f t="shared" si="13"/>
        <v>0</v>
      </c>
      <c r="J250" s="398">
        <f t="shared" si="14"/>
        <v>1</v>
      </c>
      <c r="K250" s="44"/>
    </row>
    <row r="251" spans="1:11">
      <c r="A251" s="48">
        <v>242</v>
      </c>
      <c r="B251" s="7"/>
      <c r="C251" s="7"/>
      <c r="D251" s="7"/>
      <c r="E251" s="7"/>
      <c r="F251" s="229"/>
      <c r="G251" s="19" t="str">
        <f>IF(OR($B251="",$C251="",$D251="",$F251&lt;an_initial,$F251&gt;an_final,$I251=FALSE),"",(HLOOKUP(E251,ii11punctaje,2,FALSE))*VLOOKUP(J251,Coef!$E$2:$F$17,2,FALSE))</f>
        <v/>
      </c>
      <c r="H251" s="69" t="str">
        <f t="shared" si="12"/>
        <v/>
      </c>
      <c r="I251" s="390" t="b">
        <f t="shared" si="13"/>
        <v>0</v>
      </c>
      <c r="J251" s="398">
        <f t="shared" si="14"/>
        <v>1</v>
      </c>
      <c r="K251" s="44"/>
    </row>
    <row r="252" spans="1:11">
      <c r="A252" s="48">
        <v>243</v>
      </c>
      <c r="B252" s="7"/>
      <c r="C252" s="7"/>
      <c r="D252" s="7"/>
      <c r="E252" s="7"/>
      <c r="F252" s="229"/>
      <c r="G252" s="19" t="str">
        <f>IF(OR($B252="",$C252="",$D252="",$F252&lt;an_initial,$F252&gt;an_final,$I252=FALSE),"",(HLOOKUP(E252,ii11punctaje,2,FALSE))*VLOOKUP(J252,Coef!$E$2:$F$17,2,FALSE))</f>
        <v/>
      </c>
      <c r="H252" s="69" t="str">
        <f t="shared" si="12"/>
        <v/>
      </c>
      <c r="I252" s="390" t="b">
        <f t="shared" si="13"/>
        <v>0</v>
      </c>
      <c r="J252" s="398">
        <f t="shared" si="14"/>
        <v>1</v>
      </c>
      <c r="K252" s="44"/>
    </row>
    <row r="253" spans="1:11">
      <c r="A253" s="48">
        <v>244</v>
      </c>
      <c r="B253" s="7"/>
      <c r="C253" s="7"/>
      <c r="D253" s="7"/>
      <c r="E253" s="7"/>
      <c r="F253" s="229"/>
      <c r="G253" s="19" t="str">
        <f>IF(OR($B253="",$C253="",$D253="",$F253&lt;an_initial,$F253&gt;an_final,$I253=FALSE),"",(HLOOKUP(E253,ii11punctaje,2,FALSE))*VLOOKUP(J253,Coef!$E$2:$F$17,2,FALSE))</f>
        <v/>
      </c>
      <c r="H253" s="69" t="str">
        <f t="shared" si="12"/>
        <v/>
      </c>
      <c r="I253" s="390" t="b">
        <f t="shared" si="13"/>
        <v>0</v>
      </c>
      <c r="J253" s="398">
        <f t="shared" si="14"/>
        <v>1</v>
      </c>
      <c r="K253" s="44"/>
    </row>
    <row r="254" spans="1:11">
      <c r="A254" s="48">
        <v>245</v>
      </c>
      <c r="B254" s="7"/>
      <c r="C254" s="7"/>
      <c r="D254" s="7"/>
      <c r="E254" s="7"/>
      <c r="F254" s="229"/>
      <c r="G254" s="19" t="str">
        <f>IF(OR($B254="",$C254="",$D254="",$F254&lt;an_initial,$F254&gt;an_final,$I254=FALSE),"",(HLOOKUP(E254,ii11punctaje,2,FALSE))*VLOOKUP(J254,Coef!$E$2:$F$17,2,FALSE))</f>
        <v/>
      </c>
      <c r="H254" s="69" t="str">
        <f t="shared" si="12"/>
        <v/>
      </c>
      <c r="I254" s="390" t="b">
        <f t="shared" si="13"/>
        <v>0</v>
      </c>
      <c r="J254" s="398">
        <f t="shared" si="14"/>
        <v>1</v>
      </c>
      <c r="K254" s="44"/>
    </row>
    <row r="255" spans="1:11">
      <c r="A255" s="48">
        <v>246</v>
      </c>
      <c r="B255" s="7"/>
      <c r="C255" s="7"/>
      <c r="D255" s="7"/>
      <c r="E255" s="7"/>
      <c r="F255" s="229"/>
      <c r="G255" s="19" t="str">
        <f>IF(OR($B255="",$C255="",$D255="",$F255&lt;an_initial,$F255&gt;an_final,$I255=FALSE),"",(HLOOKUP(E255,ii11punctaje,2,FALSE))*VLOOKUP(J255,Coef!$E$2:$F$17,2,FALSE))</f>
        <v/>
      </c>
      <c r="H255" s="69" t="str">
        <f t="shared" si="12"/>
        <v/>
      </c>
      <c r="I255" s="390" t="b">
        <f t="shared" si="13"/>
        <v>0</v>
      </c>
      <c r="J255" s="398">
        <f t="shared" si="14"/>
        <v>1</v>
      </c>
      <c r="K255" s="44"/>
    </row>
    <row r="256" spans="1:11">
      <c r="A256" s="48">
        <v>247</v>
      </c>
      <c r="B256" s="7"/>
      <c r="C256" s="7"/>
      <c r="D256" s="7"/>
      <c r="E256" s="7"/>
      <c r="F256" s="229"/>
      <c r="G256" s="19" t="str">
        <f>IF(OR($B256="",$C256="",$D256="",$F256&lt;an_initial,$F256&gt;an_final,$I256=FALSE),"",(HLOOKUP(E256,ii11punctaje,2,FALSE))*VLOOKUP(J256,Coef!$E$2:$F$17,2,FALSE))</f>
        <v/>
      </c>
      <c r="H256" s="69" t="str">
        <f t="shared" si="12"/>
        <v/>
      </c>
      <c r="I256" s="390" t="b">
        <f t="shared" si="13"/>
        <v>0</v>
      </c>
      <c r="J256" s="398">
        <f t="shared" si="14"/>
        <v>1</v>
      </c>
      <c r="K256" s="44"/>
    </row>
    <row r="257" spans="1:11">
      <c r="A257" s="48">
        <v>248</v>
      </c>
      <c r="B257" s="7"/>
      <c r="C257" s="7"/>
      <c r="D257" s="7"/>
      <c r="E257" s="7"/>
      <c r="F257" s="229"/>
      <c r="G257" s="19" t="str">
        <f>IF(OR($B257="",$C257="",$D257="",$F257&lt;an_initial,$F257&gt;an_final,$I257=FALSE),"",(HLOOKUP(E257,ii11punctaje,2,FALSE))*VLOOKUP(J257,Coef!$E$2:$F$17,2,FALSE))</f>
        <v/>
      </c>
      <c r="H257" s="69" t="str">
        <f t="shared" si="12"/>
        <v/>
      </c>
      <c r="I257" s="390" t="b">
        <f t="shared" si="13"/>
        <v>0</v>
      </c>
      <c r="J257" s="398">
        <f t="shared" si="14"/>
        <v>1</v>
      </c>
      <c r="K257" s="44"/>
    </row>
    <row r="258" spans="1:11">
      <c r="A258" s="48">
        <v>249</v>
      </c>
      <c r="B258" s="7"/>
      <c r="C258" s="7"/>
      <c r="D258" s="7"/>
      <c r="E258" s="7"/>
      <c r="F258" s="229"/>
      <c r="G258" s="19" t="str">
        <f>IF(OR($B258="",$C258="",$D258="",$F258&lt;an_initial,$F258&gt;an_final,$I258=FALSE),"",(HLOOKUP(E258,ii11punctaje,2,FALSE))*VLOOKUP(J258,Coef!$E$2:$F$17,2,FALSE))</f>
        <v/>
      </c>
      <c r="H258" s="69" t="str">
        <f t="shared" si="12"/>
        <v/>
      </c>
      <c r="I258" s="390" t="b">
        <f t="shared" si="13"/>
        <v>0</v>
      </c>
      <c r="J258" s="398">
        <f t="shared" si="14"/>
        <v>1</v>
      </c>
      <c r="K258" s="44"/>
    </row>
    <row r="259" spans="1:11">
      <c r="A259" s="48">
        <v>250</v>
      </c>
      <c r="B259" s="7"/>
      <c r="C259" s="7"/>
      <c r="D259" s="7"/>
      <c r="E259" s="7"/>
      <c r="F259" s="229"/>
      <c r="G259" s="19" t="str">
        <f>IF(OR($B259="",$C259="",$D259="",$F259&lt;an_initial,$F259&gt;an_final,$I259=FALSE),"",(HLOOKUP(E259,ii11punctaje,2,FALSE))*VLOOKUP(J259,Coef!$E$2:$F$17,2,FALSE))</f>
        <v/>
      </c>
      <c r="H259" s="69" t="str">
        <f t="shared" si="12"/>
        <v/>
      </c>
      <c r="I259" s="390" t="b">
        <f t="shared" si="13"/>
        <v>0</v>
      </c>
      <c r="J259" s="398">
        <f t="shared" si="14"/>
        <v>1</v>
      </c>
      <c r="K259" s="44"/>
    </row>
  </sheetData>
  <sheetProtection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4"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&amp;LConfirm existenţa lucrărilorDirector de departament&amp;RCandidat</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sheetPr codeName="Sheet2">
    <pageSetUpPr fitToPage="1"/>
  </sheetPr>
  <dimension ref="A1:K259"/>
  <sheetViews>
    <sheetView workbookViewId="0">
      <selection activeCell="B10" sqref="B10:F12"/>
    </sheetView>
  </sheetViews>
  <sheetFormatPr defaultRowHeight="15.75"/>
  <cols>
    <col min="1" max="1" width="5.7109375" style="71" customWidth="1"/>
    <col min="2" max="2" width="36.7109375" style="75" customWidth="1"/>
    <col min="3" max="4" width="38.42578125" style="75" customWidth="1"/>
    <col min="5" max="5" width="27.42578125" style="75" customWidth="1"/>
    <col min="6" max="6" width="8.7109375" style="75" customWidth="1"/>
    <col min="7" max="7" width="12.28515625" style="75" customWidth="1"/>
    <col min="8" max="8" width="10.7109375" style="81" hidden="1" customWidth="1"/>
    <col min="9" max="9" width="9.140625" style="82" hidden="1" customWidth="1"/>
    <col min="10" max="10" width="9.140625" style="75" hidden="1" customWidth="1"/>
    <col min="11" max="25" width="9.140625" style="75" customWidth="1"/>
    <col min="26" max="16384" width="9.140625" style="75"/>
  </cols>
  <sheetData>
    <row r="1" spans="1:10" s="71" customFormat="1">
      <c r="A1" s="70" t="s">
        <v>482</v>
      </c>
      <c r="F1" s="72"/>
      <c r="G1" s="74"/>
      <c r="H1" s="73"/>
      <c r="I1" s="327"/>
    </row>
    <row r="2" spans="1:10" s="71" customFormat="1">
      <c r="A2" s="387" t="str">
        <f>IF(ISBLANK(facultate), IF(ISBLANK(departament),"","Departament " &amp; departament), "Facultatea " &amp; facultate)</f>
        <v>Facultatea Electronică și Telecomunicații</v>
      </c>
      <c r="F2" s="72"/>
      <c r="G2" s="74"/>
      <c r="H2" s="73"/>
      <c r="I2" s="327"/>
    </row>
    <row r="3" spans="1:10" s="71" customFormat="1">
      <c r="A3" s="387" t="str">
        <f>IF(ISBLANK(departament),"","Departamentul " &amp; departament)</f>
        <v>Departamentul Electronică Aplicată</v>
      </c>
      <c r="F3" s="72"/>
      <c r="G3" s="74"/>
      <c r="H3" s="73"/>
      <c r="I3" s="327"/>
    </row>
    <row r="4" spans="1:10">
      <c r="A4" s="460" t="s">
        <v>956</v>
      </c>
      <c r="B4" s="460"/>
      <c r="C4" s="460"/>
      <c r="D4" s="460"/>
      <c r="E4" s="460"/>
      <c r="F4" s="460"/>
      <c r="G4" s="460"/>
      <c r="H4" s="239"/>
      <c r="I4" s="329"/>
    </row>
    <row r="5" spans="1:10">
      <c r="A5" s="466" t="s">
        <v>1073</v>
      </c>
      <c r="B5" s="460"/>
      <c r="C5" s="460"/>
      <c r="D5" s="460"/>
      <c r="E5" s="460"/>
      <c r="F5" s="460"/>
      <c r="G5" s="460"/>
      <c r="H5" s="239"/>
    </row>
    <row r="6" spans="1:10" ht="13.5" customHeight="1">
      <c r="G6" s="388" t="str">
        <f>CONCATENATE(functie," ",nume_candidat)</f>
        <v>Șef de lucrări Papazian Petru</v>
      </c>
    </row>
    <row r="7" spans="1:10" s="44" customFormat="1" ht="15.75" customHeight="1">
      <c r="A7" s="457" t="s">
        <v>337</v>
      </c>
      <c r="B7" s="457" t="s">
        <v>0</v>
      </c>
      <c r="C7" s="457" t="s">
        <v>1</v>
      </c>
      <c r="D7" s="457" t="s">
        <v>1080</v>
      </c>
      <c r="E7" s="457" t="s">
        <v>1082</v>
      </c>
      <c r="F7" s="457" t="s">
        <v>2</v>
      </c>
      <c r="G7" s="458" t="s">
        <v>544</v>
      </c>
      <c r="H7" s="229" t="s">
        <v>4</v>
      </c>
      <c r="I7" s="464" t="s">
        <v>540</v>
      </c>
      <c r="J7" s="467" t="s">
        <v>551</v>
      </c>
    </row>
    <row r="8" spans="1:10" s="44" customFormat="1" ht="31.5">
      <c r="A8" s="457"/>
      <c r="B8" s="457"/>
      <c r="C8" s="457"/>
      <c r="D8" s="457"/>
      <c r="E8" s="457"/>
      <c r="F8" s="457"/>
      <c r="G8" s="459"/>
      <c r="H8" s="389" t="str">
        <f>CONCATENATE("ultimii                                  ",durata_evaluare," ani")</f>
        <v>ultimii                                  5 ani</v>
      </c>
      <c r="I8" s="464"/>
      <c r="J8" s="467"/>
    </row>
    <row r="9" spans="1:10" s="44" customFormat="1">
      <c r="A9" s="99"/>
      <c r="B9" s="76"/>
      <c r="C9" s="76"/>
      <c r="D9" s="76"/>
      <c r="E9" s="76"/>
      <c r="F9" s="174"/>
      <c r="G9" s="158">
        <f>SUMIF(G10:G259,"&gt;0")</f>
        <v>0</v>
      </c>
      <c r="H9" s="4">
        <f>SUMIF(H10:H259,"&gt;0")</f>
        <v>0</v>
      </c>
      <c r="I9" s="336"/>
      <c r="J9" s="342"/>
    </row>
    <row r="10" spans="1:10" s="90" customFormat="1">
      <c r="A10" s="48">
        <v>1</v>
      </c>
      <c r="B10" s="8"/>
      <c r="C10" s="8"/>
      <c r="D10" s="421"/>
      <c r="E10" s="14"/>
      <c r="F10" s="232"/>
      <c r="G10" s="19" t="str">
        <f>IF(OR($B10="",$C10="",$E10="",$F10&lt;an_initial,$F10&gt;an_final,$I10=FALSE),"",80*VLOOKUP(J10,Coef!$E$2:$F$17,2,FALSE))</f>
        <v/>
      </c>
      <c r="H10" s="69" t="str">
        <f t="shared" ref="H10:H73" si="0">IF(OR($B10="",$C10="",$E10="",$F10&gt;an_final,$I10=FALSE),"",IF($F10&gt;=an_initial,1,""))</f>
        <v/>
      </c>
      <c r="I10" s="390" t="b">
        <f t="shared" ref="I10:I73" si="1">IF(nume_candidat="",FALSE,ISNUMBER(SEARCH(nume_candidat,$B10)))</f>
        <v>0</v>
      </c>
      <c r="J10" s="398">
        <f t="shared" ref="J10:J41" si="2">LEN(B10)-LEN(SUBSTITUTE(B10,",",""))+1</f>
        <v>1</v>
      </c>
    </row>
    <row r="11" spans="1:10" s="44" customFormat="1">
      <c r="A11" s="48">
        <v>2</v>
      </c>
      <c r="B11" s="8"/>
      <c r="C11" s="8"/>
      <c r="D11" s="421"/>
      <c r="E11" s="8"/>
      <c r="F11" s="232"/>
      <c r="G11" s="19" t="str">
        <f>IF(OR($B11="",$C11="",$E11="",$F11&lt;an_initial,$F11&gt;an_final,$I11=FALSE),"",80*VLOOKUP(J11,Coef!$E$2:$F$17,2,FALSE))</f>
        <v/>
      </c>
      <c r="H11" s="69" t="str">
        <f t="shared" si="0"/>
        <v/>
      </c>
      <c r="I11" s="390" t="b">
        <f t="shared" si="1"/>
        <v>0</v>
      </c>
      <c r="J11" s="398">
        <f t="shared" si="2"/>
        <v>1</v>
      </c>
    </row>
    <row r="12" spans="1:10" s="44" customFormat="1">
      <c r="A12" s="48">
        <v>3</v>
      </c>
      <c r="B12" s="7"/>
      <c r="C12" s="8"/>
      <c r="D12" s="421"/>
      <c r="E12" s="7"/>
      <c r="F12" s="232"/>
      <c r="G12" s="19" t="str">
        <f>IF(OR($B12="",$C12="",$E12="",$F12&lt;an_initial,$F12&gt;an_final,$I12=FALSE),"",80*VLOOKUP(J12,Coef!$E$2:$F$17,2,FALSE))</f>
        <v/>
      </c>
      <c r="H12" s="69" t="str">
        <f t="shared" si="0"/>
        <v/>
      </c>
      <c r="I12" s="390" t="b">
        <f t="shared" si="1"/>
        <v>0</v>
      </c>
      <c r="J12" s="398">
        <f t="shared" si="2"/>
        <v>1</v>
      </c>
    </row>
    <row r="13" spans="1:10" s="44" customFormat="1">
      <c r="A13" s="48">
        <v>4</v>
      </c>
      <c r="B13" s="7"/>
      <c r="C13" s="7"/>
      <c r="D13" s="7"/>
      <c r="E13" s="7"/>
      <c r="F13" s="229"/>
      <c r="G13" s="19" t="str">
        <f>IF(OR($B13="",$C13="",$E13="",$F13&lt;an_initial,$F13&gt;an_final,$I13=FALSE),"",80*VLOOKUP(J13,Coef!$E$2:$F$17,2,FALSE))</f>
        <v/>
      </c>
      <c r="H13" s="69" t="str">
        <f t="shared" si="0"/>
        <v/>
      </c>
      <c r="I13" s="390" t="b">
        <f t="shared" si="1"/>
        <v>0</v>
      </c>
      <c r="J13" s="398">
        <f t="shared" si="2"/>
        <v>1</v>
      </c>
    </row>
    <row r="14" spans="1:10" s="44" customFormat="1">
      <c r="A14" s="48">
        <v>5</v>
      </c>
      <c r="B14" s="7"/>
      <c r="C14" s="7"/>
      <c r="D14" s="7"/>
      <c r="E14" s="7"/>
      <c r="F14" s="229"/>
      <c r="G14" s="19" t="str">
        <f>IF(OR($B14="",$C14="",$E14="",$F14&lt;an_initial,$F14&gt;an_final,$I14=FALSE),"",80*VLOOKUP(J14,Coef!$E$2:$F$17,2,FALSE))</f>
        <v/>
      </c>
      <c r="H14" s="69" t="str">
        <f t="shared" si="0"/>
        <v/>
      </c>
      <c r="I14" s="390" t="b">
        <f t="shared" si="1"/>
        <v>0</v>
      </c>
      <c r="J14" s="398">
        <f t="shared" si="2"/>
        <v>1</v>
      </c>
    </row>
    <row r="15" spans="1:10" s="44" customFormat="1">
      <c r="A15" s="48">
        <v>6</v>
      </c>
      <c r="B15" s="7"/>
      <c r="C15" s="7"/>
      <c r="D15" s="7"/>
      <c r="E15" s="7"/>
      <c r="F15" s="229"/>
      <c r="G15" s="19" t="str">
        <f>IF(OR($B15="",$C15="",$E15="",$F15&lt;an_initial,$F15&gt;an_final,$I15=FALSE),"",80*VLOOKUP(J15,Coef!$E$2:$F$17,2,FALSE))</f>
        <v/>
      </c>
      <c r="H15" s="69" t="str">
        <f t="shared" si="0"/>
        <v/>
      </c>
      <c r="I15" s="390" t="b">
        <f t="shared" si="1"/>
        <v>0</v>
      </c>
      <c r="J15" s="398">
        <f t="shared" si="2"/>
        <v>1</v>
      </c>
    </row>
    <row r="16" spans="1:10" s="44" customFormat="1">
      <c r="A16" s="48">
        <v>7</v>
      </c>
      <c r="B16" s="7"/>
      <c r="C16" s="7"/>
      <c r="D16" s="7"/>
      <c r="E16" s="7"/>
      <c r="F16" s="229"/>
      <c r="G16" s="19" t="str">
        <f>IF(OR($B16="",$C16="",$E16="",$F16&lt;an_initial,$F16&gt;an_final,$I16=FALSE),"",80*VLOOKUP(J16,Coef!$E$2:$F$17,2,FALSE))</f>
        <v/>
      </c>
      <c r="H16" s="69" t="str">
        <f t="shared" si="0"/>
        <v/>
      </c>
      <c r="I16" s="390" t="b">
        <f t="shared" si="1"/>
        <v>0</v>
      </c>
      <c r="J16" s="398">
        <f t="shared" si="2"/>
        <v>1</v>
      </c>
    </row>
    <row r="17" spans="1:10" s="44" customFormat="1">
      <c r="A17" s="48">
        <v>8</v>
      </c>
      <c r="B17" s="7"/>
      <c r="C17" s="7"/>
      <c r="D17" s="7"/>
      <c r="E17" s="7"/>
      <c r="F17" s="229"/>
      <c r="G17" s="19" t="str">
        <f>IF(OR($B17="",$C17="",$E17="",$F17&lt;an_initial,$F17&gt;an_final,$I17=FALSE),"",80*VLOOKUP(J17,Coef!$E$2:$F$17,2,FALSE))</f>
        <v/>
      </c>
      <c r="H17" s="69" t="str">
        <f t="shared" si="0"/>
        <v/>
      </c>
      <c r="I17" s="390" t="b">
        <f t="shared" si="1"/>
        <v>0</v>
      </c>
      <c r="J17" s="398">
        <f t="shared" si="2"/>
        <v>1</v>
      </c>
    </row>
    <row r="18" spans="1:10" s="44" customFormat="1">
      <c r="A18" s="48">
        <v>9</v>
      </c>
      <c r="B18" s="7"/>
      <c r="C18" s="7"/>
      <c r="D18" s="7"/>
      <c r="E18" s="7"/>
      <c r="F18" s="229"/>
      <c r="G18" s="19" t="str">
        <f>IF(OR($B18="",$C18="",$E18="",$F18&lt;an_initial,$F18&gt;an_final,$I18=FALSE),"",80*VLOOKUP(J18,Coef!$E$2:$F$17,2,FALSE))</f>
        <v/>
      </c>
      <c r="H18" s="69" t="str">
        <f t="shared" si="0"/>
        <v/>
      </c>
      <c r="I18" s="390" t="b">
        <f t="shared" si="1"/>
        <v>0</v>
      </c>
      <c r="J18" s="398">
        <f t="shared" si="2"/>
        <v>1</v>
      </c>
    </row>
    <row r="19" spans="1:10" s="44" customFormat="1">
      <c r="A19" s="48">
        <v>10</v>
      </c>
      <c r="B19" s="7"/>
      <c r="C19" s="12"/>
      <c r="D19" s="12"/>
      <c r="E19" s="7"/>
      <c r="F19" s="229"/>
      <c r="G19" s="19" t="str">
        <f>IF(OR($B19="",$C19="",$E19="",$F19&lt;an_initial,$F19&gt;an_final,$I19=FALSE),"",80*VLOOKUP(J19,Coef!$E$2:$F$17,2,FALSE))</f>
        <v/>
      </c>
      <c r="H19" s="69" t="str">
        <f t="shared" si="0"/>
        <v/>
      </c>
      <c r="I19" s="390" t="b">
        <f t="shared" si="1"/>
        <v>0</v>
      </c>
      <c r="J19" s="398">
        <f t="shared" si="2"/>
        <v>1</v>
      </c>
    </row>
    <row r="20" spans="1:10" s="44" customFormat="1">
      <c r="A20" s="48">
        <v>11</v>
      </c>
      <c r="B20" s="7"/>
      <c r="C20" s="7"/>
      <c r="D20" s="7"/>
      <c r="E20" s="7"/>
      <c r="F20" s="229"/>
      <c r="G20" s="19" t="str">
        <f>IF(OR($B20="",$C20="",$E20="",$F20&lt;an_initial,$F20&gt;an_final,$I20=FALSE),"",80*VLOOKUP(J20,Coef!$E$2:$F$17,2,FALSE))</f>
        <v/>
      </c>
      <c r="H20" s="69" t="str">
        <f t="shared" si="0"/>
        <v/>
      </c>
      <c r="I20" s="390" t="b">
        <f t="shared" si="1"/>
        <v>0</v>
      </c>
      <c r="J20" s="398">
        <f t="shared" si="2"/>
        <v>1</v>
      </c>
    </row>
    <row r="21" spans="1:10" s="44" customFormat="1">
      <c r="A21" s="48">
        <v>12</v>
      </c>
      <c r="B21" s="7"/>
      <c r="C21" s="7"/>
      <c r="D21" s="7"/>
      <c r="E21" s="7"/>
      <c r="F21" s="229"/>
      <c r="G21" s="19" t="str">
        <f>IF(OR($B21="",$C21="",$E21="",$F21&lt;an_initial,$F21&gt;an_final,$I21=FALSE),"",80*VLOOKUP(J21,Coef!$E$2:$F$17,2,FALSE))</f>
        <v/>
      </c>
      <c r="H21" s="69" t="str">
        <f t="shared" si="0"/>
        <v/>
      </c>
      <c r="I21" s="390" t="b">
        <f t="shared" si="1"/>
        <v>0</v>
      </c>
      <c r="J21" s="398">
        <f t="shared" si="2"/>
        <v>1</v>
      </c>
    </row>
    <row r="22" spans="1:10" s="44" customFormat="1">
      <c r="A22" s="48">
        <v>13</v>
      </c>
      <c r="B22" s="7"/>
      <c r="C22" s="7"/>
      <c r="D22" s="7"/>
      <c r="E22" s="7"/>
      <c r="F22" s="229"/>
      <c r="G22" s="19" t="str">
        <f>IF(OR($B22="",$C22="",$E22="",$F22&lt;an_initial,$F22&gt;an_final,$I22=FALSE),"",80*VLOOKUP(J22,Coef!$E$2:$F$17,2,FALSE))</f>
        <v/>
      </c>
      <c r="H22" s="69" t="str">
        <f t="shared" si="0"/>
        <v/>
      </c>
      <c r="I22" s="390" t="b">
        <f t="shared" si="1"/>
        <v>0</v>
      </c>
      <c r="J22" s="398">
        <f t="shared" si="2"/>
        <v>1</v>
      </c>
    </row>
    <row r="23" spans="1:10" s="44" customFormat="1">
      <c r="A23" s="48">
        <v>14</v>
      </c>
      <c r="B23" s="7"/>
      <c r="C23" s="7"/>
      <c r="D23" s="7"/>
      <c r="E23" s="7"/>
      <c r="F23" s="229"/>
      <c r="G23" s="19" t="str">
        <f>IF(OR($B23="",$C23="",$E23="",$F23&lt;an_initial,$F23&gt;an_final,$I23=FALSE),"",80*VLOOKUP(J23,Coef!$E$2:$F$17,2,FALSE))</f>
        <v/>
      </c>
      <c r="H23" s="69" t="str">
        <f t="shared" si="0"/>
        <v/>
      </c>
      <c r="I23" s="390" t="b">
        <f t="shared" si="1"/>
        <v>0</v>
      </c>
      <c r="J23" s="398">
        <f t="shared" si="2"/>
        <v>1</v>
      </c>
    </row>
    <row r="24" spans="1:10" s="44" customFormat="1">
      <c r="A24" s="48">
        <v>15</v>
      </c>
      <c r="B24" s="7"/>
      <c r="C24" s="7"/>
      <c r="D24" s="7"/>
      <c r="E24" s="7"/>
      <c r="F24" s="229"/>
      <c r="G24" s="19" t="str">
        <f>IF(OR($B24="",$C24="",$E24="",$F24&lt;an_initial,$F24&gt;an_final,$I24=FALSE),"",80*VLOOKUP(J24,Coef!$E$2:$F$17,2,FALSE))</f>
        <v/>
      </c>
      <c r="H24" s="69" t="str">
        <f t="shared" si="0"/>
        <v/>
      </c>
      <c r="I24" s="390" t="b">
        <f t="shared" si="1"/>
        <v>0</v>
      </c>
      <c r="J24" s="398">
        <f t="shared" si="2"/>
        <v>1</v>
      </c>
    </row>
    <row r="25" spans="1:10" s="44" customFormat="1">
      <c r="A25" s="48">
        <v>16</v>
      </c>
      <c r="B25" s="7"/>
      <c r="C25" s="7"/>
      <c r="D25" s="7"/>
      <c r="E25" s="7"/>
      <c r="F25" s="229"/>
      <c r="G25" s="19" t="str">
        <f>IF(OR($B25="",$C25="",$E25="",$F25&lt;an_initial,$F25&gt;an_final,$I25=FALSE),"",80*VLOOKUP(J25,Coef!$E$2:$F$17,2,FALSE))</f>
        <v/>
      </c>
      <c r="H25" s="69" t="str">
        <f t="shared" si="0"/>
        <v/>
      </c>
      <c r="I25" s="390" t="b">
        <f t="shared" si="1"/>
        <v>0</v>
      </c>
      <c r="J25" s="398">
        <f t="shared" si="2"/>
        <v>1</v>
      </c>
    </row>
    <row r="26" spans="1:10" s="44" customFormat="1">
      <c r="A26" s="48">
        <v>17</v>
      </c>
      <c r="B26" s="7"/>
      <c r="C26" s="7"/>
      <c r="D26" s="7"/>
      <c r="E26" s="7"/>
      <c r="F26" s="229"/>
      <c r="G26" s="19" t="str">
        <f>IF(OR($B26="",$C26="",$E26="",$F26&lt;an_initial,$F26&gt;an_final,$I26=FALSE),"",80*VLOOKUP(J26,Coef!$E$2:$F$17,2,FALSE))</f>
        <v/>
      </c>
      <c r="H26" s="69" t="str">
        <f t="shared" si="0"/>
        <v/>
      </c>
      <c r="I26" s="390" t="b">
        <f t="shared" si="1"/>
        <v>0</v>
      </c>
      <c r="J26" s="398">
        <f t="shared" si="2"/>
        <v>1</v>
      </c>
    </row>
    <row r="27" spans="1:10" s="44" customFormat="1">
      <c r="A27" s="48">
        <v>18</v>
      </c>
      <c r="B27" s="7"/>
      <c r="C27" s="7"/>
      <c r="D27" s="7"/>
      <c r="E27" s="7"/>
      <c r="F27" s="229"/>
      <c r="G27" s="19" t="str">
        <f>IF(OR($B27="",$C27="",$E27="",$F27&lt;an_initial,$F27&gt;an_final,$I27=FALSE),"",80*VLOOKUP(J27,Coef!$E$2:$F$17,2,FALSE))</f>
        <v/>
      </c>
      <c r="H27" s="69" t="str">
        <f t="shared" si="0"/>
        <v/>
      </c>
      <c r="I27" s="390" t="b">
        <f t="shared" si="1"/>
        <v>0</v>
      </c>
      <c r="J27" s="398">
        <f t="shared" si="2"/>
        <v>1</v>
      </c>
    </row>
    <row r="28" spans="1:10" s="44" customFormat="1">
      <c r="A28" s="48">
        <v>19</v>
      </c>
      <c r="B28" s="7"/>
      <c r="C28" s="7"/>
      <c r="D28" s="7"/>
      <c r="E28" s="7"/>
      <c r="F28" s="229"/>
      <c r="G28" s="19" t="str">
        <f>IF(OR($B28="",$C28="",$E28="",$F28&lt;an_initial,$F28&gt;an_final,$I28=FALSE),"",80*VLOOKUP(J28,Coef!$E$2:$F$17,2,FALSE))</f>
        <v/>
      </c>
      <c r="H28" s="69" t="str">
        <f t="shared" si="0"/>
        <v/>
      </c>
      <c r="I28" s="390" t="b">
        <f t="shared" si="1"/>
        <v>0</v>
      </c>
      <c r="J28" s="398">
        <f t="shared" si="2"/>
        <v>1</v>
      </c>
    </row>
    <row r="29" spans="1:10" s="44" customFormat="1">
      <c r="A29" s="48">
        <v>20</v>
      </c>
      <c r="B29" s="7"/>
      <c r="C29" s="7"/>
      <c r="D29" s="7"/>
      <c r="E29" s="7"/>
      <c r="F29" s="229"/>
      <c r="G29" s="19" t="str">
        <f>IF(OR($B29="",$C29="",$E29="",$F29&lt;an_initial,$F29&gt;an_final,$I29=FALSE),"",80*VLOOKUP(J29,Coef!$E$2:$F$17,2,FALSE))</f>
        <v/>
      </c>
      <c r="H29" s="69" t="str">
        <f t="shared" si="0"/>
        <v/>
      </c>
      <c r="I29" s="390" t="b">
        <f t="shared" si="1"/>
        <v>0</v>
      </c>
      <c r="J29" s="398">
        <f t="shared" si="2"/>
        <v>1</v>
      </c>
    </row>
    <row r="30" spans="1:10" s="44" customFormat="1">
      <c r="A30" s="48">
        <v>21</v>
      </c>
      <c r="B30" s="7"/>
      <c r="C30" s="7"/>
      <c r="D30" s="7"/>
      <c r="E30" s="7"/>
      <c r="F30" s="229"/>
      <c r="G30" s="19" t="str">
        <f>IF(OR($B30="",$C30="",$E30="",$F30&lt;an_initial,$F30&gt;an_final,$I30=FALSE),"",80*VLOOKUP(J30,Coef!$E$2:$F$17,2,FALSE))</f>
        <v/>
      </c>
      <c r="H30" s="69" t="str">
        <f t="shared" si="0"/>
        <v/>
      </c>
      <c r="I30" s="390" t="b">
        <f t="shared" si="1"/>
        <v>0</v>
      </c>
      <c r="J30" s="398">
        <f t="shared" si="2"/>
        <v>1</v>
      </c>
    </row>
    <row r="31" spans="1:10" s="44" customFormat="1">
      <c r="A31" s="48">
        <v>22</v>
      </c>
      <c r="B31" s="7"/>
      <c r="C31" s="7"/>
      <c r="D31" s="7"/>
      <c r="E31" s="7"/>
      <c r="F31" s="229"/>
      <c r="G31" s="19" t="str">
        <f>IF(OR($B31="",$C31="",$E31="",$F31&lt;an_initial,$F31&gt;an_final,$I31=FALSE),"",80*VLOOKUP(J31,Coef!$E$2:$F$17,2,FALSE))</f>
        <v/>
      </c>
      <c r="H31" s="69" t="str">
        <f t="shared" si="0"/>
        <v/>
      </c>
      <c r="I31" s="390" t="b">
        <f t="shared" si="1"/>
        <v>0</v>
      </c>
      <c r="J31" s="398">
        <f t="shared" si="2"/>
        <v>1</v>
      </c>
    </row>
    <row r="32" spans="1:10" s="44" customFormat="1">
      <c r="A32" s="48">
        <v>23</v>
      </c>
      <c r="B32" s="7"/>
      <c r="C32" s="7"/>
      <c r="D32" s="7"/>
      <c r="E32" s="7"/>
      <c r="F32" s="229"/>
      <c r="G32" s="19" t="str">
        <f>IF(OR($B32="",$C32="",$E32="",$F32&lt;an_initial,$F32&gt;an_final,$I32=FALSE),"",80*VLOOKUP(J32,Coef!$E$2:$F$17,2,FALSE))</f>
        <v/>
      </c>
      <c r="H32" s="69" t="str">
        <f t="shared" si="0"/>
        <v/>
      </c>
      <c r="I32" s="390" t="b">
        <f t="shared" si="1"/>
        <v>0</v>
      </c>
      <c r="J32" s="398">
        <f t="shared" si="2"/>
        <v>1</v>
      </c>
    </row>
    <row r="33" spans="1:10" s="44" customFormat="1">
      <c r="A33" s="48">
        <v>24</v>
      </c>
      <c r="B33" s="7"/>
      <c r="C33" s="7"/>
      <c r="D33" s="7"/>
      <c r="E33" s="7"/>
      <c r="F33" s="229"/>
      <c r="G33" s="19" t="str">
        <f>IF(OR($B33="",$C33="",$E33="",$F33&lt;an_initial,$F33&gt;an_final,$I33=FALSE),"",80*VLOOKUP(J33,Coef!$E$2:$F$17,2,FALSE))</f>
        <v/>
      </c>
      <c r="H33" s="69" t="str">
        <f t="shared" si="0"/>
        <v/>
      </c>
      <c r="I33" s="390" t="b">
        <f t="shared" si="1"/>
        <v>0</v>
      </c>
      <c r="J33" s="398">
        <f t="shared" si="2"/>
        <v>1</v>
      </c>
    </row>
    <row r="34" spans="1:10" s="44" customFormat="1">
      <c r="A34" s="48">
        <v>25</v>
      </c>
      <c r="B34" s="7"/>
      <c r="C34" s="7"/>
      <c r="D34" s="7"/>
      <c r="E34" s="7"/>
      <c r="F34" s="229"/>
      <c r="G34" s="19" t="str">
        <f>IF(OR($B34="",$C34="",$E34="",$F34&lt;an_initial,$F34&gt;an_final,$I34=FALSE),"",80*VLOOKUP(J34,Coef!$E$2:$F$17,2,FALSE))</f>
        <v/>
      </c>
      <c r="H34" s="69" t="str">
        <f t="shared" si="0"/>
        <v/>
      </c>
      <c r="I34" s="390" t="b">
        <f t="shared" si="1"/>
        <v>0</v>
      </c>
      <c r="J34" s="398">
        <f t="shared" si="2"/>
        <v>1</v>
      </c>
    </row>
    <row r="35" spans="1:10" s="44" customFormat="1">
      <c r="A35" s="48">
        <v>26</v>
      </c>
      <c r="B35" s="7"/>
      <c r="C35" s="7"/>
      <c r="D35" s="7"/>
      <c r="E35" s="7"/>
      <c r="F35" s="229"/>
      <c r="G35" s="19" t="str">
        <f>IF(OR($B35="",$C35="",$E35="",$F35&lt;an_initial,$F35&gt;an_final,$I35=FALSE),"",80*VLOOKUP(J35,Coef!$E$2:$F$17,2,FALSE))</f>
        <v/>
      </c>
      <c r="H35" s="69" t="str">
        <f t="shared" si="0"/>
        <v/>
      </c>
      <c r="I35" s="390" t="b">
        <f t="shared" si="1"/>
        <v>0</v>
      </c>
      <c r="J35" s="398">
        <f t="shared" si="2"/>
        <v>1</v>
      </c>
    </row>
    <row r="36" spans="1:10" s="44" customFormat="1">
      <c r="A36" s="48">
        <v>27</v>
      </c>
      <c r="B36" s="7"/>
      <c r="C36" s="7"/>
      <c r="D36" s="7"/>
      <c r="E36" s="7"/>
      <c r="F36" s="229"/>
      <c r="G36" s="19" t="str">
        <f>IF(OR($B36="",$C36="",$E36="",$F36&lt;an_initial,$F36&gt;an_final,$I36=FALSE),"",80*VLOOKUP(J36,Coef!$E$2:$F$17,2,FALSE))</f>
        <v/>
      </c>
      <c r="H36" s="69" t="str">
        <f t="shared" si="0"/>
        <v/>
      </c>
      <c r="I36" s="390" t="b">
        <f t="shared" si="1"/>
        <v>0</v>
      </c>
      <c r="J36" s="398">
        <f t="shared" si="2"/>
        <v>1</v>
      </c>
    </row>
    <row r="37" spans="1:10" s="44" customFormat="1">
      <c r="A37" s="48">
        <v>28</v>
      </c>
      <c r="B37" s="7"/>
      <c r="C37" s="7"/>
      <c r="D37" s="7"/>
      <c r="E37" s="7"/>
      <c r="F37" s="229"/>
      <c r="G37" s="19" t="str">
        <f>IF(OR($B37="",$C37="",$E37="",$F37&lt;an_initial,$F37&gt;an_final,$I37=FALSE),"",80*VLOOKUP(J37,Coef!$E$2:$F$17,2,FALSE))</f>
        <v/>
      </c>
      <c r="H37" s="69" t="str">
        <f t="shared" si="0"/>
        <v/>
      </c>
      <c r="I37" s="390" t="b">
        <f t="shared" si="1"/>
        <v>0</v>
      </c>
      <c r="J37" s="398">
        <f t="shared" si="2"/>
        <v>1</v>
      </c>
    </row>
    <row r="38" spans="1:10" s="44" customFormat="1">
      <c r="A38" s="48">
        <v>29</v>
      </c>
      <c r="B38" s="7"/>
      <c r="C38" s="7"/>
      <c r="D38" s="7"/>
      <c r="E38" s="7"/>
      <c r="F38" s="229"/>
      <c r="G38" s="19" t="str">
        <f>IF(OR($B38="",$C38="",$E38="",$F38&lt;an_initial,$F38&gt;an_final,$I38=FALSE),"",80*VLOOKUP(J38,Coef!$E$2:$F$17,2,FALSE))</f>
        <v/>
      </c>
      <c r="H38" s="69" t="str">
        <f t="shared" si="0"/>
        <v/>
      </c>
      <c r="I38" s="390" t="b">
        <f t="shared" si="1"/>
        <v>0</v>
      </c>
      <c r="J38" s="398">
        <f t="shared" si="2"/>
        <v>1</v>
      </c>
    </row>
    <row r="39" spans="1:10" s="44" customFormat="1">
      <c r="A39" s="48">
        <v>30</v>
      </c>
      <c r="B39" s="7"/>
      <c r="C39" s="7"/>
      <c r="D39" s="7"/>
      <c r="E39" s="7"/>
      <c r="F39" s="229"/>
      <c r="G39" s="19" t="str">
        <f>IF(OR($B39="",$C39="",$E39="",$F39&lt;an_initial,$F39&gt;an_final,$I39=FALSE),"",80*VLOOKUP(J39,Coef!$E$2:$F$17,2,FALSE))</f>
        <v/>
      </c>
      <c r="H39" s="69" t="str">
        <f t="shared" si="0"/>
        <v/>
      </c>
      <c r="I39" s="390" t="b">
        <f t="shared" si="1"/>
        <v>0</v>
      </c>
      <c r="J39" s="398">
        <f t="shared" si="2"/>
        <v>1</v>
      </c>
    </row>
    <row r="40" spans="1:10" s="44" customFormat="1">
      <c r="A40" s="48">
        <v>31</v>
      </c>
      <c r="B40" s="7"/>
      <c r="C40" s="7"/>
      <c r="D40" s="7"/>
      <c r="E40" s="7"/>
      <c r="F40" s="229"/>
      <c r="G40" s="19" t="str">
        <f>IF(OR($B40="",$C40="",$E40="",$F40&lt;an_initial,$F40&gt;an_final,$I40=FALSE),"",80*VLOOKUP(J40,Coef!$E$2:$F$17,2,FALSE))</f>
        <v/>
      </c>
      <c r="H40" s="69" t="str">
        <f t="shared" si="0"/>
        <v/>
      </c>
      <c r="I40" s="390" t="b">
        <f t="shared" si="1"/>
        <v>0</v>
      </c>
      <c r="J40" s="398">
        <f t="shared" si="2"/>
        <v>1</v>
      </c>
    </row>
    <row r="41" spans="1:10" s="44" customFormat="1">
      <c r="A41" s="48">
        <v>32</v>
      </c>
      <c r="B41" s="7"/>
      <c r="C41" s="7"/>
      <c r="D41" s="7"/>
      <c r="E41" s="7"/>
      <c r="F41" s="229"/>
      <c r="G41" s="19" t="str">
        <f>IF(OR($B41="",$C41="",$E41="",$F41&lt;an_initial,$F41&gt;an_final,$I41=FALSE),"",80*VLOOKUP(J41,Coef!$E$2:$F$17,2,FALSE))</f>
        <v/>
      </c>
      <c r="H41" s="69" t="str">
        <f t="shared" si="0"/>
        <v/>
      </c>
      <c r="I41" s="390" t="b">
        <f t="shared" si="1"/>
        <v>0</v>
      </c>
      <c r="J41" s="398">
        <f t="shared" si="2"/>
        <v>1</v>
      </c>
    </row>
    <row r="42" spans="1:10" s="44" customFormat="1">
      <c r="A42" s="48">
        <v>33</v>
      </c>
      <c r="B42" s="7"/>
      <c r="C42" s="7"/>
      <c r="D42" s="7"/>
      <c r="E42" s="7"/>
      <c r="F42" s="229"/>
      <c r="G42" s="19" t="str">
        <f>IF(OR($B42="",$C42="",$E42="",$F42&lt;an_initial,$F42&gt;an_final,$I42=FALSE),"",80*VLOOKUP(J42,Coef!$E$2:$F$17,2,FALSE))</f>
        <v/>
      </c>
      <c r="H42" s="69" t="str">
        <f t="shared" si="0"/>
        <v/>
      </c>
      <c r="I42" s="390" t="b">
        <f t="shared" si="1"/>
        <v>0</v>
      </c>
      <c r="J42" s="398">
        <f t="shared" ref="J42:J73" si="3">LEN(B42)-LEN(SUBSTITUTE(B42,",",""))+1</f>
        <v>1</v>
      </c>
    </row>
    <row r="43" spans="1:10" s="44" customFormat="1">
      <c r="A43" s="48">
        <v>34</v>
      </c>
      <c r="B43" s="7"/>
      <c r="C43" s="7"/>
      <c r="D43" s="7"/>
      <c r="E43" s="7"/>
      <c r="F43" s="229"/>
      <c r="G43" s="19" t="str">
        <f>IF(OR($B43="",$C43="",$E43="",$F43&lt;an_initial,$F43&gt;an_final,$I43=FALSE),"",80*VLOOKUP(J43,Coef!$E$2:$F$17,2,FALSE))</f>
        <v/>
      </c>
      <c r="H43" s="69" t="str">
        <f t="shared" si="0"/>
        <v/>
      </c>
      <c r="I43" s="390" t="b">
        <f t="shared" si="1"/>
        <v>0</v>
      </c>
      <c r="J43" s="398">
        <f t="shared" si="3"/>
        <v>1</v>
      </c>
    </row>
    <row r="44" spans="1:10" s="44" customFormat="1">
      <c r="A44" s="48">
        <v>35</v>
      </c>
      <c r="B44" s="7"/>
      <c r="C44" s="7"/>
      <c r="D44" s="7"/>
      <c r="E44" s="7"/>
      <c r="F44" s="229"/>
      <c r="G44" s="19" t="str">
        <f>IF(OR($B44="",$C44="",$E44="",$F44&lt;an_initial,$F44&gt;an_final,$I44=FALSE),"",80*VLOOKUP(J44,Coef!$E$2:$F$17,2,FALSE))</f>
        <v/>
      </c>
      <c r="H44" s="69" t="str">
        <f t="shared" si="0"/>
        <v/>
      </c>
      <c r="I44" s="390" t="b">
        <f t="shared" si="1"/>
        <v>0</v>
      </c>
      <c r="J44" s="398">
        <f t="shared" si="3"/>
        <v>1</v>
      </c>
    </row>
    <row r="45" spans="1:10" s="44" customFormat="1">
      <c r="A45" s="48">
        <v>36</v>
      </c>
      <c r="B45" s="7"/>
      <c r="C45" s="7"/>
      <c r="D45" s="7"/>
      <c r="E45" s="7"/>
      <c r="F45" s="229"/>
      <c r="G45" s="19" t="str">
        <f>IF(OR($B45="",$C45="",$E45="",$F45&lt;an_initial,$F45&gt;an_final,$I45=FALSE),"",80*VLOOKUP(J45,Coef!$E$2:$F$17,2,FALSE))</f>
        <v/>
      </c>
      <c r="H45" s="69" t="str">
        <f t="shared" si="0"/>
        <v/>
      </c>
      <c r="I45" s="390" t="b">
        <f t="shared" si="1"/>
        <v>0</v>
      </c>
      <c r="J45" s="398">
        <f t="shared" si="3"/>
        <v>1</v>
      </c>
    </row>
    <row r="46" spans="1:10" s="44" customFormat="1">
      <c r="A46" s="48">
        <v>37</v>
      </c>
      <c r="B46" s="7"/>
      <c r="C46" s="7"/>
      <c r="D46" s="7"/>
      <c r="E46" s="7"/>
      <c r="F46" s="229"/>
      <c r="G46" s="19" t="str">
        <f>IF(OR($B46="",$C46="",$E46="",$F46&lt;an_initial,$F46&gt;an_final,$I46=FALSE),"",80*VLOOKUP(J46,Coef!$E$2:$F$17,2,FALSE))</f>
        <v/>
      </c>
      <c r="H46" s="69" t="str">
        <f t="shared" si="0"/>
        <v/>
      </c>
      <c r="I46" s="390" t="b">
        <f t="shared" si="1"/>
        <v>0</v>
      </c>
      <c r="J46" s="398">
        <f t="shared" si="3"/>
        <v>1</v>
      </c>
    </row>
    <row r="47" spans="1:10" s="44" customFormat="1">
      <c r="A47" s="48">
        <v>38</v>
      </c>
      <c r="B47" s="7"/>
      <c r="C47" s="7"/>
      <c r="D47" s="7"/>
      <c r="E47" s="7"/>
      <c r="F47" s="229"/>
      <c r="G47" s="19" t="str">
        <f>IF(OR($B47="",$C47="",$E47="",$F47&lt;an_initial,$F47&gt;an_final,$I47=FALSE),"",80*VLOOKUP(J47,Coef!$E$2:$F$17,2,FALSE))</f>
        <v/>
      </c>
      <c r="H47" s="69" t="str">
        <f t="shared" si="0"/>
        <v/>
      </c>
      <c r="I47" s="390" t="b">
        <f t="shared" si="1"/>
        <v>0</v>
      </c>
      <c r="J47" s="398">
        <f t="shared" si="3"/>
        <v>1</v>
      </c>
    </row>
    <row r="48" spans="1:10" s="44" customFormat="1">
      <c r="A48" s="48">
        <v>39</v>
      </c>
      <c r="B48" s="7"/>
      <c r="C48" s="7"/>
      <c r="D48" s="7"/>
      <c r="E48" s="7"/>
      <c r="F48" s="229"/>
      <c r="G48" s="19" t="str">
        <f>IF(OR($B48="",$C48="",$E48="",$F48&lt;an_initial,$F48&gt;an_final,$I48=FALSE),"",80*VLOOKUP(J48,Coef!$E$2:$F$17,2,FALSE))</f>
        <v/>
      </c>
      <c r="H48" s="69" t="str">
        <f t="shared" si="0"/>
        <v/>
      </c>
      <c r="I48" s="390" t="b">
        <f t="shared" si="1"/>
        <v>0</v>
      </c>
      <c r="J48" s="398">
        <f t="shared" si="3"/>
        <v>1</v>
      </c>
    </row>
    <row r="49" spans="1:10" s="44" customFormat="1">
      <c r="A49" s="48">
        <v>40</v>
      </c>
      <c r="B49" s="7"/>
      <c r="C49" s="7"/>
      <c r="D49" s="7"/>
      <c r="E49" s="7"/>
      <c r="F49" s="229"/>
      <c r="G49" s="19" t="str">
        <f>IF(OR($B49="",$C49="",$E49="",$F49&lt;an_initial,$F49&gt;an_final,$I49=FALSE),"",80*VLOOKUP(J49,Coef!$E$2:$F$17,2,FALSE))</f>
        <v/>
      </c>
      <c r="H49" s="69" t="str">
        <f t="shared" si="0"/>
        <v/>
      </c>
      <c r="I49" s="390" t="b">
        <f t="shared" si="1"/>
        <v>0</v>
      </c>
      <c r="J49" s="398">
        <f t="shared" si="3"/>
        <v>1</v>
      </c>
    </row>
    <row r="50" spans="1:10" s="44" customFormat="1">
      <c r="A50" s="48">
        <v>41</v>
      </c>
      <c r="B50" s="7"/>
      <c r="C50" s="7"/>
      <c r="D50" s="7"/>
      <c r="E50" s="7"/>
      <c r="F50" s="229"/>
      <c r="G50" s="19" t="str">
        <f>IF(OR($B50="",$C50="",$E50="",$F50&lt;an_initial,$F50&gt;an_final,$I50=FALSE),"",80*VLOOKUP(J50,Coef!$E$2:$F$17,2,FALSE))</f>
        <v/>
      </c>
      <c r="H50" s="69" t="str">
        <f t="shared" si="0"/>
        <v/>
      </c>
      <c r="I50" s="390" t="b">
        <f t="shared" si="1"/>
        <v>0</v>
      </c>
      <c r="J50" s="398">
        <f t="shared" si="3"/>
        <v>1</v>
      </c>
    </row>
    <row r="51" spans="1:10" s="44" customFormat="1">
      <c r="A51" s="48">
        <v>42</v>
      </c>
      <c r="B51" s="7"/>
      <c r="C51" s="7"/>
      <c r="D51" s="7"/>
      <c r="E51" s="7"/>
      <c r="F51" s="229"/>
      <c r="G51" s="19" t="str">
        <f>IF(OR($B51="",$C51="",$E51="",$F51&lt;an_initial,$F51&gt;an_final,$I51=FALSE),"",80*VLOOKUP(J51,Coef!$E$2:$F$17,2,FALSE))</f>
        <v/>
      </c>
      <c r="H51" s="69" t="str">
        <f t="shared" si="0"/>
        <v/>
      </c>
      <c r="I51" s="390" t="b">
        <f t="shared" si="1"/>
        <v>0</v>
      </c>
      <c r="J51" s="398">
        <f t="shared" si="3"/>
        <v>1</v>
      </c>
    </row>
    <row r="52" spans="1:10" s="44" customFormat="1">
      <c r="A52" s="48">
        <v>43</v>
      </c>
      <c r="B52" s="7"/>
      <c r="C52" s="7"/>
      <c r="D52" s="7"/>
      <c r="E52" s="7"/>
      <c r="F52" s="229"/>
      <c r="G52" s="19" t="str">
        <f>IF(OR($B52="",$C52="",$E52="",$F52&lt;an_initial,$F52&gt;an_final,$I52=FALSE),"",80*VLOOKUP(J52,Coef!$E$2:$F$17,2,FALSE))</f>
        <v/>
      </c>
      <c r="H52" s="69" t="str">
        <f t="shared" si="0"/>
        <v/>
      </c>
      <c r="I52" s="390" t="b">
        <f t="shared" si="1"/>
        <v>0</v>
      </c>
      <c r="J52" s="398">
        <f t="shared" si="3"/>
        <v>1</v>
      </c>
    </row>
    <row r="53" spans="1:10" s="44" customFormat="1">
      <c r="A53" s="48">
        <v>44</v>
      </c>
      <c r="B53" s="7"/>
      <c r="C53" s="7"/>
      <c r="D53" s="7"/>
      <c r="E53" s="7"/>
      <c r="F53" s="229"/>
      <c r="G53" s="19" t="str">
        <f>IF(OR($B53="",$C53="",$E53="",$F53&lt;an_initial,$F53&gt;an_final,$I53=FALSE),"",80*VLOOKUP(J53,Coef!$E$2:$F$17,2,FALSE))</f>
        <v/>
      </c>
      <c r="H53" s="69" t="str">
        <f t="shared" si="0"/>
        <v/>
      </c>
      <c r="I53" s="390" t="b">
        <f t="shared" si="1"/>
        <v>0</v>
      </c>
      <c r="J53" s="398">
        <f t="shared" si="3"/>
        <v>1</v>
      </c>
    </row>
    <row r="54" spans="1:10" s="44" customFormat="1">
      <c r="A54" s="48">
        <v>45</v>
      </c>
      <c r="B54" s="7"/>
      <c r="C54" s="7"/>
      <c r="D54" s="7"/>
      <c r="E54" s="7"/>
      <c r="F54" s="229"/>
      <c r="G54" s="19" t="str">
        <f>IF(OR($B54="",$C54="",$E54="",$F54&lt;an_initial,$F54&gt;an_final,$I54=FALSE),"",80*VLOOKUP(J54,Coef!$E$2:$F$17,2,FALSE))</f>
        <v/>
      </c>
      <c r="H54" s="69" t="str">
        <f t="shared" si="0"/>
        <v/>
      </c>
      <c r="I54" s="390" t="b">
        <f t="shared" si="1"/>
        <v>0</v>
      </c>
      <c r="J54" s="398">
        <f t="shared" si="3"/>
        <v>1</v>
      </c>
    </row>
    <row r="55" spans="1:10" s="44" customFormat="1">
      <c r="A55" s="48">
        <v>46</v>
      </c>
      <c r="B55" s="7"/>
      <c r="C55" s="7"/>
      <c r="D55" s="7"/>
      <c r="E55" s="7"/>
      <c r="F55" s="229"/>
      <c r="G55" s="19" t="str">
        <f>IF(OR($B55="",$C55="",$E55="",$F55&lt;an_initial,$F55&gt;an_final,$I55=FALSE),"",80*VLOOKUP(J55,Coef!$E$2:$F$17,2,FALSE))</f>
        <v/>
      </c>
      <c r="H55" s="69" t="str">
        <f t="shared" si="0"/>
        <v/>
      </c>
      <c r="I55" s="390" t="b">
        <f t="shared" si="1"/>
        <v>0</v>
      </c>
      <c r="J55" s="398">
        <f t="shared" si="3"/>
        <v>1</v>
      </c>
    </row>
    <row r="56" spans="1:10" s="44" customFormat="1">
      <c r="A56" s="48">
        <v>47</v>
      </c>
      <c r="B56" s="7"/>
      <c r="C56" s="7"/>
      <c r="D56" s="7"/>
      <c r="E56" s="7"/>
      <c r="F56" s="229"/>
      <c r="G56" s="19" t="str">
        <f>IF(OR($B56="",$C56="",$E56="",$F56&lt;an_initial,$F56&gt;an_final,$I56=FALSE),"",80*VLOOKUP(J56,Coef!$E$2:$F$17,2,FALSE))</f>
        <v/>
      </c>
      <c r="H56" s="69" t="str">
        <f t="shared" si="0"/>
        <v/>
      </c>
      <c r="I56" s="390" t="b">
        <f t="shared" si="1"/>
        <v>0</v>
      </c>
      <c r="J56" s="398">
        <f t="shared" si="3"/>
        <v>1</v>
      </c>
    </row>
    <row r="57" spans="1:10" s="44" customFormat="1">
      <c r="A57" s="48">
        <v>48</v>
      </c>
      <c r="B57" s="7"/>
      <c r="C57" s="7"/>
      <c r="D57" s="7"/>
      <c r="E57" s="7"/>
      <c r="F57" s="229"/>
      <c r="G57" s="19" t="str">
        <f>IF(OR($B57="",$C57="",$E57="",$F57&lt;an_initial,$F57&gt;an_final,$I57=FALSE),"",80*VLOOKUP(J57,Coef!$E$2:$F$17,2,FALSE))</f>
        <v/>
      </c>
      <c r="H57" s="69" t="str">
        <f t="shared" si="0"/>
        <v/>
      </c>
      <c r="I57" s="390" t="b">
        <f t="shared" si="1"/>
        <v>0</v>
      </c>
      <c r="J57" s="398">
        <f t="shared" si="3"/>
        <v>1</v>
      </c>
    </row>
    <row r="58" spans="1:10" s="44" customFormat="1">
      <c r="A58" s="48">
        <v>49</v>
      </c>
      <c r="B58" s="7"/>
      <c r="C58" s="7"/>
      <c r="D58" s="7"/>
      <c r="E58" s="7"/>
      <c r="F58" s="229"/>
      <c r="G58" s="19" t="str">
        <f>IF(OR($B58="",$C58="",$E58="",$F58&lt;an_initial,$F58&gt;an_final,$I58=FALSE),"",80*VLOOKUP(J58,Coef!$E$2:$F$17,2,FALSE))</f>
        <v/>
      </c>
      <c r="H58" s="69" t="str">
        <f t="shared" si="0"/>
        <v/>
      </c>
      <c r="I58" s="390" t="b">
        <f t="shared" si="1"/>
        <v>0</v>
      </c>
      <c r="J58" s="398">
        <f t="shared" si="3"/>
        <v>1</v>
      </c>
    </row>
    <row r="59" spans="1:10" s="44" customFormat="1">
      <c r="A59" s="48">
        <v>50</v>
      </c>
      <c r="B59" s="7"/>
      <c r="C59" s="7"/>
      <c r="D59" s="7"/>
      <c r="E59" s="7"/>
      <c r="F59" s="229"/>
      <c r="G59" s="19" t="str">
        <f>IF(OR($B59="",$C59="",$E59="",$F59&lt;an_initial,$F59&gt;an_final,$I59=FALSE),"",80*VLOOKUP(J59,Coef!$E$2:$F$17,2,FALSE))</f>
        <v/>
      </c>
      <c r="H59" s="69" t="str">
        <f t="shared" si="0"/>
        <v/>
      </c>
      <c r="I59" s="390" t="b">
        <f t="shared" si="1"/>
        <v>0</v>
      </c>
      <c r="J59" s="398">
        <f t="shared" si="3"/>
        <v>1</v>
      </c>
    </row>
    <row r="60" spans="1:10" s="44" customFormat="1">
      <c r="A60" s="48">
        <v>51</v>
      </c>
      <c r="B60" s="7"/>
      <c r="C60" s="7"/>
      <c r="D60" s="7"/>
      <c r="E60" s="7"/>
      <c r="F60" s="229"/>
      <c r="G60" s="19" t="str">
        <f>IF(OR($B60="",$C60="",$E60="",$F60&lt;an_initial,$F60&gt;an_final,$I60=FALSE),"",80*VLOOKUP(J60,Coef!$E$2:$F$17,2,FALSE))</f>
        <v/>
      </c>
      <c r="H60" s="69" t="str">
        <f t="shared" si="0"/>
        <v/>
      </c>
      <c r="I60" s="390" t="b">
        <f t="shared" si="1"/>
        <v>0</v>
      </c>
      <c r="J60" s="398">
        <f t="shared" si="3"/>
        <v>1</v>
      </c>
    </row>
    <row r="61" spans="1:10" s="44" customFormat="1">
      <c r="A61" s="48">
        <v>52</v>
      </c>
      <c r="B61" s="7"/>
      <c r="C61" s="7"/>
      <c r="D61" s="7"/>
      <c r="E61" s="7"/>
      <c r="F61" s="229"/>
      <c r="G61" s="19" t="str">
        <f>IF(OR($B61="",$C61="",$E61="",$F61&lt;an_initial,$F61&gt;an_final,$I61=FALSE),"",80*VLOOKUP(J61,Coef!$E$2:$F$17,2,FALSE))</f>
        <v/>
      </c>
      <c r="H61" s="69" t="str">
        <f t="shared" si="0"/>
        <v/>
      </c>
      <c r="I61" s="390" t="b">
        <f t="shared" si="1"/>
        <v>0</v>
      </c>
      <c r="J61" s="398">
        <f t="shared" si="3"/>
        <v>1</v>
      </c>
    </row>
    <row r="62" spans="1:10" s="44" customFormat="1">
      <c r="A62" s="48">
        <v>53</v>
      </c>
      <c r="B62" s="7"/>
      <c r="C62" s="7"/>
      <c r="D62" s="7"/>
      <c r="E62" s="7"/>
      <c r="F62" s="229"/>
      <c r="G62" s="19" t="str">
        <f>IF(OR($B62="",$C62="",$E62="",$F62&lt;an_initial,$F62&gt;an_final,$I62=FALSE),"",80*VLOOKUP(J62,Coef!$E$2:$F$17,2,FALSE))</f>
        <v/>
      </c>
      <c r="H62" s="69" t="str">
        <f t="shared" si="0"/>
        <v/>
      </c>
      <c r="I62" s="390" t="b">
        <f t="shared" si="1"/>
        <v>0</v>
      </c>
      <c r="J62" s="398">
        <f t="shared" si="3"/>
        <v>1</v>
      </c>
    </row>
    <row r="63" spans="1:10" s="44" customFormat="1">
      <c r="A63" s="48">
        <v>54</v>
      </c>
      <c r="B63" s="7"/>
      <c r="C63" s="7"/>
      <c r="D63" s="7"/>
      <c r="E63" s="7"/>
      <c r="F63" s="229"/>
      <c r="G63" s="19" t="str">
        <f>IF(OR($B63="",$C63="",$E63="",$F63&lt;an_initial,$F63&gt;an_final,$I63=FALSE),"",80*VLOOKUP(J63,Coef!$E$2:$F$17,2,FALSE))</f>
        <v/>
      </c>
      <c r="H63" s="69" t="str">
        <f t="shared" si="0"/>
        <v/>
      </c>
      <c r="I63" s="390" t="b">
        <f t="shared" si="1"/>
        <v>0</v>
      </c>
      <c r="J63" s="398">
        <f t="shared" si="3"/>
        <v>1</v>
      </c>
    </row>
    <row r="64" spans="1:10" s="44" customFormat="1">
      <c r="A64" s="48">
        <v>55</v>
      </c>
      <c r="B64" s="7"/>
      <c r="C64" s="7"/>
      <c r="D64" s="7"/>
      <c r="E64" s="7"/>
      <c r="F64" s="229"/>
      <c r="G64" s="19" t="str">
        <f>IF(OR($B64="",$C64="",$E64="",$F64&lt;an_initial,$F64&gt;an_final,$I64=FALSE),"",80*VLOOKUP(J64,Coef!$E$2:$F$17,2,FALSE))</f>
        <v/>
      </c>
      <c r="H64" s="69" t="str">
        <f t="shared" si="0"/>
        <v/>
      </c>
      <c r="I64" s="390" t="b">
        <f t="shared" si="1"/>
        <v>0</v>
      </c>
      <c r="J64" s="398">
        <f t="shared" si="3"/>
        <v>1</v>
      </c>
    </row>
    <row r="65" spans="1:11" s="44" customFormat="1">
      <c r="A65" s="48">
        <v>56</v>
      </c>
      <c r="B65" s="7"/>
      <c r="C65" s="7"/>
      <c r="D65" s="7"/>
      <c r="E65" s="7"/>
      <c r="F65" s="229"/>
      <c r="G65" s="19" t="str">
        <f>IF(OR($B65="",$C65="",$E65="",$F65&lt;an_initial,$F65&gt;an_final,$I65=FALSE),"",80*VLOOKUP(J65,Coef!$E$2:$F$17,2,FALSE))</f>
        <v/>
      </c>
      <c r="H65" s="69" t="str">
        <f t="shared" si="0"/>
        <v/>
      </c>
      <c r="I65" s="390" t="b">
        <f t="shared" si="1"/>
        <v>0</v>
      </c>
      <c r="J65" s="398">
        <f t="shared" si="3"/>
        <v>1</v>
      </c>
    </row>
    <row r="66" spans="1:11" s="44" customFormat="1">
      <c r="A66" s="48">
        <v>57</v>
      </c>
      <c r="B66" s="7"/>
      <c r="C66" s="7"/>
      <c r="D66" s="7"/>
      <c r="E66" s="7"/>
      <c r="F66" s="229"/>
      <c r="G66" s="19" t="str">
        <f>IF(OR($B66="",$C66="",$E66="",$F66&lt;an_initial,$F66&gt;an_final,$I66=FALSE),"",80*VLOOKUP(J66,Coef!$E$2:$F$17,2,FALSE))</f>
        <v/>
      </c>
      <c r="H66" s="69" t="str">
        <f t="shared" si="0"/>
        <v/>
      </c>
      <c r="I66" s="390" t="b">
        <f t="shared" si="1"/>
        <v>0</v>
      </c>
      <c r="J66" s="398">
        <f t="shared" si="3"/>
        <v>1</v>
      </c>
    </row>
    <row r="67" spans="1:11" s="44" customFormat="1">
      <c r="A67" s="48">
        <v>58</v>
      </c>
      <c r="B67" s="7"/>
      <c r="C67" s="7"/>
      <c r="D67" s="7"/>
      <c r="E67" s="7"/>
      <c r="F67" s="229"/>
      <c r="G67" s="19" t="str">
        <f>IF(OR($B67="",$C67="",$E67="",$F67&lt;an_initial,$F67&gt;an_final,$I67=FALSE),"",80*VLOOKUP(J67,Coef!$E$2:$F$17,2,FALSE))</f>
        <v/>
      </c>
      <c r="H67" s="69" t="str">
        <f t="shared" si="0"/>
        <v/>
      </c>
      <c r="I67" s="390" t="b">
        <f t="shared" si="1"/>
        <v>0</v>
      </c>
      <c r="J67" s="398">
        <f t="shared" si="3"/>
        <v>1</v>
      </c>
    </row>
    <row r="68" spans="1:11" s="44" customFormat="1">
      <c r="A68" s="48">
        <v>59</v>
      </c>
      <c r="B68" s="7"/>
      <c r="C68" s="7"/>
      <c r="D68" s="7"/>
      <c r="E68" s="7"/>
      <c r="F68" s="229"/>
      <c r="G68" s="19" t="str">
        <f>IF(OR($B68="",$C68="",$E68="",$F68&lt;an_initial,$F68&gt;an_final,$I68=FALSE),"",80*VLOOKUP(J68,Coef!$E$2:$F$17,2,FALSE))</f>
        <v/>
      </c>
      <c r="H68" s="69" t="str">
        <f t="shared" si="0"/>
        <v/>
      </c>
      <c r="I68" s="390" t="b">
        <f t="shared" si="1"/>
        <v>0</v>
      </c>
      <c r="J68" s="398">
        <f t="shared" si="3"/>
        <v>1</v>
      </c>
    </row>
    <row r="69" spans="1:11" s="44" customFormat="1">
      <c r="A69" s="48">
        <v>60</v>
      </c>
      <c r="B69" s="7"/>
      <c r="C69" s="7"/>
      <c r="D69" s="7"/>
      <c r="E69" s="7"/>
      <c r="F69" s="229"/>
      <c r="G69" s="19" t="str">
        <f>IF(OR($B69="",$C69="",$E69="",$F69&lt;an_initial,$F69&gt;an_final,$I69=FALSE),"",80*VLOOKUP(J69,Coef!$E$2:$F$17,2,FALSE))</f>
        <v/>
      </c>
      <c r="H69" s="69" t="str">
        <f t="shared" si="0"/>
        <v/>
      </c>
      <c r="I69" s="390" t="b">
        <f t="shared" si="1"/>
        <v>0</v>
      </c>
      <c r="J69" s="398">
        <f t="shared" si="3"/>
        <v>1</v>
      </c>
    </row>
    <row r="70" spans="1:11" s="44" customFormat="1">
      <c r="A70" s="48">
        <v>61</v>
      </c>
      <c r="B70" s="7"/>
      <c r="C70" s="7"/>
      <c r="D70" s="7"/>
      <c r="E70" s="7"/>
      <c r="F70" s="229"/>
      <c r="G70" s="19" t="str">
        <f>IF(OR($B70="",$C70="",$E70="",$F70&lt;an_initial,$F70&gt;an_final,$I70=FALSE),"",80*VLOOKUP(J70,Coef!$E$2:$F$17,2,FALSE))</f>
        <v/>
      </c>
      <c r="H70" s="69" t="str">
        <f t="shared" si="0"/>
        <v/>
      </c>
      <c r="I70" s="390" t="b">
        <f t="shared" si="1"/>
        <v>0</v>
      </c>
      <c r="J70" s="398">
        <f t="shared" si="3"/>
        <v>1</v>
      </c>
    </row>
    <row r="71" spans="1:11" s="44" customFormat="1">
      <c r="A71" s="48">
        <v>62</v>
      </c>
      <c r="B71" s="7"/>
      <c r="C71" s="7"/>
      <c r="D71" s="7"/>
      <c r="E71" s="7"/>
      <c r="F71" s="229"/>
      <c r="G71" s="19" t="str">
        <f>IF(OR($B71="",$C71="",$E71="",$F71&lt;an_initial,$F71&gt;an_final,$I71=FALSE),"",80*VLOOKUP(J71,Coef!$E$2:$F$17,2,FALSE))</f>
        <v/>
      </c>
      <c r="H71" s="69" t="str">
        <f t="shared" si="0"/>
        <v/>
      </c>
      <c r="I71" s="390" t="b">
        <f t="shared" si="1"/>
        <v>0</v>
      </c>
      <c r="J71" s="398">
        <f t="shared" si="3"/>
        <v>1</v>
      </c>
    </row>
    <row r="72" spans="1:11" s="44" customFormat="1">
      <c r="A72" s="48">
        <v>63</v>
      </c>
      <c r="B72" s="7"/>
      <c r="C72" s="7"/>
      <c r="D72" s="7"/>
      <c r="E72" s="7"/>
      <c r="F72" s="229"/>
      <c r="G72" s="19" t="str">
        <f>IF(OR($B72="",$C72="",$E72="",$F72&lt;an_initial,$F72&gt;an_final,$I72=FALSE),"",80*VLOOKUP(J72,Coef!$E$2:$F$17,2,FALSE))</f>
        <v/>
      </c>
      <c r="H72" s="69" t="str">
        <f t="shared" si="0"/>
        <v/>
      </c>
      <c r="I72" s="390" t="b">
        <f t="shared" si="1"/>
        <v>0</v>
      </c>
      <c r="J72" s="398">
        <f t="shared" si="3"/>
        <v>1</v>
      </c>
    </row>
    <row r="73" spans="1:11" s="44" customFormat="1">
      <c r="A73" s="48">
        <v>64</v>
      </c>
      <c r="B73" s="7"/>
      <c r="C73" s="7"/>
      <c r="D73" s="7"/>
      <c r="E73" s="7"/>
      <c r="F73" s="229"/>
      <c r="G73" s="19" t="str">
        <f>IF(OR($B73="",$C73="",$E73="",$F73&lt;an_initial,$F73&gt;an_final,$I73=FALSE),"",80*VLOOKUP(J73,Coef!$E$2:$F$17,2,FALSE))</f>
        <v/>
      </c>
      <c r="H73" s="69" t="str">
        <f t="shared" si="0"/>
        <v/>
      </c>
      <c r="I73" s="390" t="b">
        <f t="shared" si="1"/>
        <v>0</v>
      </c>
      <c r="J73" s="398">
        <f t="shared" si="3"/>
        <v>1</v>
      </c>
    </row>
    <row r="74" spans="1:11" s="44" customFormat="1">
      <c r="A74" s="48">
        <v>65</v>
      </c>
      <c r="B74" s="7"/>
      <c r="C74" s="7"/>
      <c r="D74" s="7"/>
      <c r="E74" s="7"/>
      <c r="F74" s="229"/>
      <c r="G74" s="19" t="str">
        <f>IF(OR($B74="",$C74="",$E74="",$F74&lt;an_initial,$F74&gt;an_final,$I74=FALSE),"",80*VLOOKUP(J74,Coef!$E$2:$F$17,2,FALSE))</f>
        <v/>
      </c>
      <c r="H74" s="69" t="str">
        <f t="shared" ref="H74:H137" si="4">IF(OR($B74="",$C74="",$E74="",$F74&gt;an_final,$I74=FALSE),"",IF($F74&gt;=an_initial,1,""))</f>
        <v/>
      </c>
      <c r="I74" s="390" t="b">
        <f t="shared" ref="I74:I137" si="5">IF(nume_candidat="",FALSE,ISNUMBER(SEARCH(nume_candidat,$B74)))</f>
        <v>0</v>
      </c>
      <c r="J74" s="398">
        <f t="shared" ref="J74:J105" si="6">LEN(B74)-LEN(SUBSTITUTE(B74,",",""))+1</f>
        <v>1</v>
      </c>
    </row>
    <row r="75" spans="1:11" s="44" customFormat="1">
      <c r="A75" s="48">
        <v>66</v>
      </c>
      <c r="B75" s="7"/>
      <c r="C75" s="7"/>
      <c r="D75" s="7"/>
      <c r="E75" s="7"/>
      <c r="F75" s="229"/>
      <c r="G75" s="19" t="str">
        <f>IF(OR($B75="",$C75="",$E75="",$F75&lt;an_initial,$F75&gt;an_final,$I75=FALSE),"",80*VLOOKUP(J75,Coef!$E$2:$F$17,2,FALSE))</f>
        <v/>
      </c>
      <c r="H75" s="69" t="str">
        <f t="shared" si="4"/>
        <v/>
      </c>
      <c r="I75" s="390" t="b">
        <f t="shared" si="5"/>
        <v>0</v>
      </c>
      <c r="J75" s="398">
        <f t="shared" si="6"/>
        <v>1</v>
      </c>
    </row>
    <row r="76" spans="1:11" s="44" customFormat="1">
      <c r="A76" s="48">
        <v>67</v>
      </c>
      <c r="B76" s="7"/>
      <c r="C76" s="7"/>
      <c r="D76" s="7"/>
      <c r="E76" s="7"/>
      <c r="F76" s="229"/>
      <c r="G76" s="19" t="str">
        <f>IF(OR($B76="",$C76="",$E76="",$F76&lt;an_initial,$F76&gt;an_final,$I76=FALSE),"",80*VLOOKUP(J76,Coef!$E$2:$F$17,2,FALSE))</f>
        <v/>
      </c>
      <c r="H76" s="69" t="str">
        <f t="shared" si="4"/>
        <v/>
      </c>
      <c r="I76" s="390" t="b">
        <f t="shared" si="5"/>
        <v>0</v>
      </c>
      <c r="J76" s="398">
        <f t="shared" si="6"/>
        <v>1</v>
      </c>
    </row>
    <row r="77" spans="1:11" s="44" customFormat="1">
      <c r="A77" s="48">
        <v>68</v>
      </c>
      <c r="B77" s="7"/>
      <c r="C77" s="7"/>
      <c r="D77" s="7"/>
      <c r="E77" s="7"/>
      <c r="F77" s="229"/>
      <c r="G77" s="19" t="str">
        <f>IF(OR($B77="",$C77="",$E77="",$F77&lt;an_initial,$F77&gt;an_final,$I77=FALSE),"",80*VLOOKUP(J77,Coef!$E$2:$F$17,2,FALSE))</f>
        <v/>
      </c>
      <c r="H77" s="69" t="str">
        <f t="shared" si="4"/>
        <v/>
      </c>
      <c r="I77" s="390" t="b">
        <f t="shared" si="5"/>
        <v>0</v>
      </c>
      <c r="J77" s="398">
        <f t="shared" si="6"/>
        <v>1</v>
      </c>
    </row>
    <row r="78" spans="1:11" s="44" customFormat="1">
      <c r="A78" s="48">
        <v>69</v>
      </c>
      <c r="B78" s="7"/>
      <c r="C78" s="7"/>
      <c r="D78" s="7"/>
      <c r="E78" s="7"/>
      <c r="F78" s="229"/>
      <c r="G78" s="19" t="str">
        <f>IF(OR($B78="",$C78="",$E78="",$F78&lt;an_initial,$F78&gt;an_final,$I78=FALSE),"",80*VLOOKUP(J78,Coef!$E$2:$F$17,2,FALSE))</f>
        <v/>
      </c>
      <c r="H78" s="69" t="str">
        <f t="shared" si="4"/>
        <v/>
      </c>
      <c r="I78" s="390" t="b">
        <f t="shared" si="5"/>
        <v>0</v>
      </c>
      <c r="J78" s="398">
        <f t="shared" si="6"/>
        <v>1</v>
      </c>
    </row>
    <row r="79" spans="1:11" s="44" customFormat="1">
      <c r="A79" s="48">
        <v>70</v>
      </c>
      <c r="B79" s="7"/>
      <c r="C79" s="7"/>
      <c r="D79" s="7"/>
      <c r="E79" s="7"/>
      <c r="F79" s="229"/>
      <c r="G79" s="19" t="str">
        <f>IF(OR($B79="",$C79="",$E79="",$F79&lt;an_initial,$F79&gt;an_final,$I79=FALSE),"",80*VLOOKUP(J79,Coef!$E$2:$F$17,2,FALSE))</f>
        <v/>
      </c>
      <c r="H79" s="69" t="str">
        <f t="shared" si="4"/>
        <v/>
      </c>
      <c r="I79" s="390" t="b">
        <f t="shared" si="5"/>
        <v>0</v>
      </c>
      <c r="J79" s="398">
        <f t="shared" si="6"/>
        <v>1</v>
      </c>
    </row>
    <row r="80" spans="1:11">
      <c r="A80" s="48">
        <v>71</v>
      </c>
      <c r="B80" s="7"/>
      <c r="C80" s="7"/>
      <c r="D80" s="7"/>
      <c r="E80" s="7"/>
      <c r="F80" s="229"/>
      <c r="G80" s="19" t="str">
        <f>IF(OR($B80="",$C80="",$E80="",$F80&lt;an_initial,$F80&gt;an_final,$I80=FALSE),"",80*VLOOKUP(J80,Coef!$E$2:$F$17,2,FALSE))</f>
        <v/>
      </c>
      <c r="H80" s="69" t="str">
        <f t="shared" si="4"/>
        <v/>
      </c>
      <c r="I80" s="390" t="b">
        <f t="shared" si="5"/>
        <v>0</v>
      </c>
      <c r="J80" s="398">
        <f t="shared" si="6"/>
        <v>1</v>
      </c>
      <c r="K80" s="44"/>
    </row>
    <row r="81" spans="1:11">
      <c r="A81" s="48">
        <v>72</v>
      </c>
      <c r="B81" s="7"/>
      <c r="C81" s="7"/>
      <c r="D81" s="7"/>
      <c r="E81" s="7"/>
      <c r="F81" s="229"/>
      <c r="G81" s="19" t="str">
        <f>IF(OR($B81="",$C81="",$E81="",$F81&lt;an_initial,$F81&gt;an_final,$I81=FALSE),"",80*VLOOKUP(J81,Coef!$E$2:$F$17,2,FALSE))</f>
        <v/>
      </c>
      <c r="H81" s="69" t="str">
        <f t="shared" si="4"/>
        <v/>
      </c>
      <c r="I81" s="390" t="b">
        <f t="shared" si="5"/>
        <v>0</v>
      </c>
      <c r="J81" s="398">
        <f t="shared" si="6"/>
        <v>1</v>
      </c>
      <c r="K81" s="44"/>
    </row>
    <row r="82" spans="1:11">
      <c r="A82" s="48">
        <v>73</v>
      </c>
      <c r="B82" s="7"/>
      <c r="C82" s="7"/>
      <c r="D82" s="7"/>
      <c r="E82" s="7"/>
      <c r="F82" s="229"/>
      <c r="G82" s="19" t="str">
        <f>IF(OR($B82="",$C82="",$E82="",$F82&lt;an_initial,$F82&gt;an_final,$I82=FALSE),"",80*VLOOKUP(J82,Coef!$E$2:$F$17,2,FALSE))</f>
        <v/>
      </c>
      <c r="H82" s="69" t="str">
        <f t="shared" si="4"/>
        <v/>
      </c>
      <c r="I82" s="390" t="b">
        <f t="shared" si="5"/>
        <v>0</v>
      </c>
      <c r="J82" s="398">
        <f t="shared" si="6"/>
        <v>1</v>
      </c>
      <c r="K82" s="44"/>
    </row>
    <row r="83" spans="1:11">
      <c r="A83" s="48">
        <v>74</v>
      </c>
      <c r="B83" s="7"/>
      <c r="C83" s="7"/>
      <c r="D83" s="7"/>
      <c r="E83" s="7"/>
      <c r="F83" s="229"/>
      <c r="G83" s="19" t="str">
        <f>IF(OR($B83="",$C83="",$E83="",$F83&lt;an_initial,$F83&gt;an_final,$I83=FALSE),"",80*VLOOKUP(J83,Coef!$E$2:$F$17,2,FALSE))</f>
        <v/>
      </c>
      <c r="H83" s="69" t="str">
        <f t="shared" si="4"/>
        <v/>
      </c>
      <c r="I83" s="390" t="b">
        <f t="shared" si="5"/>
        <v>0</v>
      </c>
      <c r="J83" s="398">
        <f t="shared" si="6"/>
        <v>1</v>
      </c>
      <c r="K83" s="44"/>
    </row>
    <row r="84" spans="1:11">
      <c r="A84" s="48">
        <v>75</v>
      </c>
      <c r="B84" s="7"/>
      <c r="C84" s="7"/>
      <c r="D84" s="7"/>
      <c r="E84" s="7"/>
      <c r="F84" s="229"/>
      <c r="G84" s="19" t="str">
        <f>IF(OR($B84="",$C84="",$E84="",$F84&lt;an_initial,$F84&gt;an_final,$I84=FALSE),"",80*VLOOKUP(J84,Coef!$E$2:$F$17,2,FALSE))</f>
        <v/>
      </c>
      <c r="H84" s="69" t="str">
        <f t="shared" si="4"/>
        <v/>
      </c>
      <c r="I84" s="390" t="b">
        <f t="shared" si="5"/>
        <v>0</v>
      </c>
      <c r="J84" s="398">
        <f t="shared" si="6"/>
        <v>1</v>
      </c>
      <c r="K84" s="44"/>
    </row>
    <row r="85" spans="1:11">
      <c r="A85" s="48">
        <v>76</v>
      </c>
      <c r="B85" s="7"/>
      <c r="C85" s="7"/>
      <c r="D85" s="7"/>
      <c r="E85" s="7"/>
      <c r="F85" s="229"/>
      <c r="G85" s="19" t="str">
        <f>IF(OR($B85="",$C85="",$E85="",$F85&lt;an_initial,$F85&gt;an_final,$I85=FALSE),"",80*VLOOKUP(J85,Coef!$E$2:$F$17,2,FALSE))</f>
        <v/>
      </c>
      <c r="H85" s="69" t="str">
        <f t="shared" si="4"/>
        <v/>
      </c>
      <c r="I85" s="390" t="b">
        <f t="shared" si="5"/>
        <v>0</v>
      </c>
      <c r="J85" s="398">
        <f t="shared" si="6"/>
        <v>1</v>
      </c>
      <c r="K85" s="44"/>
    </row>
    <row r="86" spans="1:11">
      <c r="A86" s="48">
        <v>77</v>
      </c>
      <c r="B86" s="7"/>
      <c r="C86" s="7"/>
      <c r="D86" s="7"/>
      <c r="E86" s="7"/>
      <c r="F86" s="229"/>
      <c r="G86" s="19" t="str">
        <f>IF(OR($B86="",$C86="",$E86="",$F86&lt;an_initial,$F86&gt;an_final,$I86=FALSE),"",80*VLOOKUP(J86,Coef!$E$2:$F$17,2,FALSE))</f>
        <v/>
      </c>
      <c r="H86" s="69" t="str">
        <f t="shared" si="4"/>
        <v/>
      </c>
      <c r="I86" s="390" t="b">
        <f t="shared" si="5"/>
        <v>0</v>
      </c>
      <c r="J86" s="398">
        <f t="shared" si="6"/>
        <v>1</v>
      </c>
      <c r="K86" s="44"/>
    </row>
    <row r="87" spans="1:11">
      <c r="A87" s="48">
        <v>78</v>
      </c>
      <c r="B87" s="7"/>
      <c r="C87" s="7"/>
      <c r="D87" s="7"/>
      <c r="E87" s="7"/>
      <c r="F87" s="229"/>
      <c r="G87" s="19" t="str">
        <f>IF(OR($B87="",$C87="",$E87="",$F87&lt;an_initial,$F87&gt;an_final,$I87=FALSE),"",80*VLOOKUP(J87,Coef!$E$2:$F$17,2,FALSE))</f>
        <v/>
      </c>
      <c r="H87" s="69" t="str">
        <f t="shared" si="4"/>
        <v/>
      </c>
      <c r="I87" s="390" t="b">
        <f t="shared" si="5"/>
        <v>0</v>
      </c>
      <c r="J87" s="398">
        <f t="shared" si="6"/>
        <v>1</v>
      </c>
      <c r="K87" s="44"/>
    </row>
    <row r="88" spans="1:11">
      <c r="A88" s="48">
        <v>79</v>
      </c>
      <c r="B88" s="7"/>
      <c r="C88" s="7"/>
      <c r="D88" s="7"/>
      <c r="E88" s="7"/>
      <c r="F88" s="229"/>
      <c r="G88" s="19" t="str">
        <f>IF(OR($B88="",$C88="",$E88="",$F88&lt;an_initial,$F88&gt;an_final,$I88=FALSE),"",80*VLOOKUP(J88,Coef!$E$2:$F$17,2,FALSE))</f>
        <v/>
      </c>
      <c r="H88" s="69" t="str">
        <f t="shared" si="4"/>
        <v/>
      </c>
      <c r="I88" s="390" t="b">
        <f t="shared" si="5"/>
        <v>0</v>
      </c>
      <c r="J88" s="398">
        <f t="shared" si="6"/>
        <v>1</v>
      </c>
      <c r="K88" s="44"/>
    </row>
    <row r="89" spans="1:11">
      <c r="A89" s="48">
        <v>80</v>
      </c>
      <c r="B89" s="7"/>
      <c r="C89" s="7"/>
      <c r="D89" s="7"/>
      <c r="E89" s="7"/>
      <c r="F89" s="229"/>
      <c r="G89" s="19" t="str">
        <f>IF(OR($B89="",$C89="",$E89="",$F89&lt;an_initial,$F89&gt;an_final,$I89=FALSE),"",80*VLOOKUP(J89,Coef!$E$2:$F$17,2,FALSE))</f>
        <v/>
      </c>
      <c r="H89" s="69" t="str">
        <f t="shared" si="4"/>
        <v/>
      </c>
      <c r="I89" s="390" t="b">
        <f t="shared" si="5"/>
        <v>0</v>
      </c>
      <c r="J89" s="398">
        <f t="shared" si="6"/>
        <v>1</v>
      </c>
      <c r="K89" s="44"/>
    </row>
    <row r="90" spans="1:11">
      <c r="A90" s="48">
        <v>81</v>
      </c>
      <c r="B90" s="7"/>
      <c r="C90" s="7"/>
      <c r="D90" s="7"/>
      <c r="E90" s="7"/>
      <c r="F90" s="229"/>
      <c r="G90" s="19" t="str">
        <f>IF(OR($B90="",$C90="",$E90="",$F90&lt;an_initial,$F90&gt;an_final,$I90=FALSE),"",80*VLOOKUP(J90,Coef!$E$2:$F$17,2,FALSE))</f>
        <v/>
      </c>
      <c r="H90" s="69" t="str">
        <f t="shared" si="4"/>
        <v/>
      </c>
      <c r="I90" s="390" t="b">
        <f t="shared" si="5"/>
        <v>0</v>
      </c>
      <c r="J90" s="398">
        <f t="shared" si="6"/>
        <v>1</v>
      </c>
      <c r="K90" s="44"/>
    </row>
    <row r="91" spans="1:11">
      <c r="A91" s="48">
        <v>82</v>
      </c>
      <c r="B91" s="7"/>
      <c r="C91" s="7"/>
      <c r="D91" s="7"/>
      <c r="E91" s="7"/>
      <c r="F91" s="229"/>
      <c r="G91" s="19" t="str">
        <f>IF(OR($B91="",$C91="",$E91="",$F91&lt;an_initial,$F91&gt;an_final,$I91=FALSE),"",80*VLOOKUP(J91,Coef!$E$2:$F$17,2,FALSE))</f>
        <v/>
      </c>
      <c r="H91" s="69" t="str">
        <f t="shared" si="4"/>
        <v/>
      </c>
      <c r="I91" s="390" t="b">
        <f t="shared" si="5"/>
        <v>0</v>
      </c>
      <c r="J91" s="398">
        <f t="shared" si="6"/>
        <v>1</v>
      </c>
      <c r="K91" s="44"/>
    </row>
    <row r="92" spans="1:11">
      <c r="A92" s="48">
        <v>83</v>
      </c>
      <c r="B92" s="7"/>
      <c r="C92" s="7"/>
      <c r="D92" s="7"/>
      <c r="E92" s="7"/>
      <c r="F92" s="229"/>
      <c r="G92" s="19" t="str">
        <f>IF(OR($B92="",$C92="",$E92="",$F92&lt;an_initial,$F92&gt;an_final,$I92=FALSE),"",80*VLOOKUP(J92,Coef!$E$2:$F$17,2,FALSE))</f>
        <v/>
      </c>
      <c r="H92" s="69" t="str">
        <f t="shared" si="4"/>
        <v/>
      </c>
      <c r="I92" s="390" t="b">
        <f t="shared" si="5"/>
        <v>0</v>
      </c>
      <c r="J92" s="398">
        <f t="shared" si="6"/>
        <v>1</v>
      </c>
      <c r="K92" s="44"/>
    </row>
    <row r="93" spans="1:11">
      <c r="A93" s="48">
        <v>84</v>
      </c>
      <c r="B93" s="7"/>
      <c r="C93" s="7"/>
      <c r="D93" s="7"/>
      <c r="E93" s="7"/>
      <c r="F93" s="229"/>
      <c r="G93" s="19" t="str">
        <f>IF(OR($B93="",$C93="",$E93="",$F93&lt;an_initial,$F93&gt;an_final,$I93=FALSE),"",80*VLOOKUP(J93,Coef!$E$2:$F$17,2,FALSE))</f>
        <v/>
      </c>
      <c r="H93" s="69" t="str">
        <f t="shared" si="4"/>
        <v/>
      </c>
      <c r="I93" s="390" t="b">
        <f t="shared" si="5"/>
        <v>0</v>
      </c>
      <c r="J93" s="398">
        <f t="shared" si="6"/>
        <v>1</v>
      </c>
      <c r="K93" s="44"/>
    </row>
    <row r="94" spans="1:11">
      <c r="A94" s="48">
        <v>85</v>
      </c>
      <c r="B94" s="7"/>
      <c r="C94" s="7"/>
      <c r="D94" s="7"/>
      <c r="E94" s="7"/>
      <c r="F94" s="229"/>
      <c r="G94" s="19" t="str">
        <f>IF(OR($B94="",$C94="",$E94="",$F94&lt;an_initial,$F94&gt;an_final,$I94=FALSE),"",80*VLOOKUP(J94,Coef!$E$2:$F$17,2,FALSE))</f>
        <v/>
      </c>
      <c r="H94" s="69" t="str">
        <f t="shared" si="4"/>
        <v/>
      </c>
      <c r="I94" s="390" t="b">
        <f t="shared" si="5"/>
        <v>0</v>
      </c>
      <c r="J94" s="398">
        <f t="shared" si="6"/>
        <v>1</v>
      </c>
      <c r="K94" s="44"/>
    </row>
    <row r="95" spans="1:11">
      <c r="A95" s="48">
        <v>86</v>
      </c>
      <c r="B95" s="7"/>
      <c r="C95" s="7"/>
      <c r="D95" s="7"/>
      <c r="E95" s="7"/>
      <c r="F95" s="229"/>
      <c r="G95" s="19" t="str">
        <f>IF(OR($B95="",$C95="",$E95="",$F95&lt;an_initial,$F95&gt;an_final,$I95=FALSE),"",80*VLOOKUP(J95,Coef!$E$2:$F$17,2,FALSE))</f>
        <v/>
      </c>
      <c r="H95" s="69" t="str">
        <f t="shared" si="4"/>
        <v/>
      </c>
      <c r="I95" s="390" t="b">
        <f t="shared" si="5"/>
        <v>0</v>
      </c>
      <c r="J95" s="398">
        <f t="shared" si="6"/>
        <v>1</v>
      </c>
      <c r="K95" s="44"/>
    </row>
    <row r="96" spans="1:11">
      <c r="A96" s="48">
        <v>87</v>
      </c>
      <c r="B96" s="7"/>
      <c r="C96" s="7"/>
      <c r="D96" s="7"/>
      <c r="E96" s="7"/>
      <c r="F96" s="229"/>
      <c r="G96" s="19" t="str">
        <f>IF(OR($B96="",$C96="",$E96="",$F96&lt;an_initial,$F96&gt;an_final,$I96=FALSE),"",80*VLOOKUP(J96,Coef!$E$2:$F$17,2,FALSE))</f>
        <v/>
      </c>
      <c r="H96" s="69" t="str">
        <f t="shared" si="4"/>
        <v/>
      </c>
      <c r="I96" s="390" t="b">
        <f t="shared" si="5"/>
        <v>0</v>
      </c>
      <c r="J96" s="398">
        <f t="shared" si="6"/>
        <v>1</v>
      </c>
      <c r="K96" s="44"/>
    </row>
    <row r="97" spans="1:11">
      <c r="A97" s="48">
        <v>88</v>
      </c>
      <c r="B97" s="7"/>
      <c r="C97" s="7"/>
      <c r="D97" s="7"/>
      <c r="E97" s="7"/>
      <c r="F97" s="229"/>
      <c r="G97" s="19" t="str">
        <f>IF(OR($B97="",$C97="",$E97="",$F97&lt;an_initial,$F97&gt;an_final,$I97=FALSE),"",80*VLOOKUP(J97,Coef!$E$2:$F$17,2,FALSE))</f>
        <v/>
      </c>
      <c r="H97" s="69" t="str">
        <f t="shared" si="4"/>
        <v/>
      </c>
      <c r="I97" s="390" t="b">
        <f t="shared" si="5"/>
        <v>0</v>
      </c>
      <c r="J97" s="398">
        <f t="shared" si="6"/>
        <v>1</v>
      </c>
      <c r="K97" s="44"/>
    </row>
    <row r="98" spans="1:11">
      <c r="A98" s="48">
        <v>89</v>
      </c>
      <c r="B98" s="7"/>
      <c r="C98" s="7"/>
      <c r="D98" s="7"/>
      <c r="E98" s="7"/>
      <c r="F98" s="229"/>
      <c r="G98" s="19" t="str">
        <f>IF(OR($B98="",$C98="",$E98="",$F98&lt;an_initial,$F98&gt;an_final,$I98=FALSE),"",80*VLOOKUP(J98,Coef!$E$2:$F$17,2,FALSE))</f>
        <v/>
      </c>
      <c r="H98" s="69" t="str">
        <f t="shared" si="4"/>
        <v/>
      </c>
      <c r="I98" s="390" t="b">
        <f t="shared" si="5"/>
        <v>0</v>
      </c>
      <c r="J98" s="398">
        <f t="shared" si="6"/>
        <v>1</v>
      </c>
      <c r="K98" s="44"/>
    </row>
    <row r="99" spans="1:11">
      <c r="A99" s="48">
        <v>90</v>
      </c>
      <c r="B99" s="7"/>
      <c r="C99" s="7"/>
      <c r="D99" s="7"/>
      <c r="E99" s="7"/>
      <c r="F99" s="229"/>
      <c r="G99" s="19" t="str">
        <f>IF(OR($B99="",$C99="",$E99="",$F99&lt;an_initial,$F99&gt;an_final,$I99=FALSE),"",80*VLOOKUP(J99,Coef!$E$2:$F$17,2,FALSE))</f>
        <v/>
      </c>
      <c r="H99" s="69" t="str">
        <f t="shared" si="4"/>
        <v/>
      </c>
      <c r="I99" s="390" t="b">
        <f t="shared" si="5"/>
        <v>0</v>
      </c>
      <c r="J99" s="398">
        <f t="shared" si="6"/>
        <v>1</v>
      </c>
      <c r="K99" s="44"/>
    </row>
    <row r="100" spans="1:11">
      <c r="A100" s="48">
        <v>91</v>
      </c>
      <c r="B100" s="7"/>
      <c r="C100" s="7"/>
      <c r="D100" s="7"/>
      <c r="E100" s="7"/>
      <c r="F100" s="229"/>
      <c r="G100" s="19" t="str">
        <f>IF(OR($B100="",$C100="",$E100="",$F100&lt;an_initial,$F100&gt;an_final,$I100=FALSE),"",80*VLOOKUP(J100,Coef!$E$2:$F$17,2,FALSE))</f>
        <v/>
      </c>
      <c r="H100" s="69" t="str">
        <f t="shared" si="4"/>
        <v/>
      </c>
      <c r="I100" s="390" t="b">
        <f t="shared" si="5"/>
        <v>0</v>
      </c>
      <c r="J100" s="398">
        <f t="shared" si="6"/>
        <v>1</v>
      </c>
      <c r="K100" s="44"/>
    </row>
    <row r="101" spans="1:11">
      <c r="A101" s="48">
        <v>92</v>
      </c>
      <c r="B101" s="7"/>
      <c r="C101" s="7"/>
      <c r="D101" s="7"/>
      <c r="E101" s="7"/>
      <c r="F101" s="229"/>
      <c r="G101" s="19" t="str">
        <f>IF(OR($B101="",$C101="",$E101="",$F101&lt;an_initial,$F101&gt;an_final,$I101=FALSE),"",80*VLOOKUP(J101,Coef!$E$2:$F$17,2,FALSE))</f>
        <v/>
      </c>
      <c r="H101" s="69" t="str">
        <f t="shared" si="4"/>
        <v/>
      </c>
      <c r="I101" s="390" t="b">
        <f t="shared" si="5"/>
        <v>0</v>
      </c>
      <c r="J101" s="398">
        <f t="shared" si="6"/>
        <v>1</v>
      </c>
      <c r="K101" s="44"/>
    </row>
    <row r="102" spans="1:11">
      <c r="A102" s="48">
        <v>93</v>
      </c>
      <c r="B102" s="7"/>
      <c r="C102" s="7"/>
      <c r="D102" s="7"/>
      <c r="E102" s="7"/>
      <c r="F102" s="229"/>
      <c r="G102" s="19" t="str">
        <f>IF(OR($B102="",$C102="",$E102="",$F102&lt;an_initial,$F102&gt;an_final,$I102=FALSE),"",80*VLOOKUP(J102,Coef!$E$2:$F$17,2,FALSE))</f>
        <v/>
      </c>
      <c r="H102" s="69" t="str">
        <f t="shared" si="4"/>
        <v/>
      </c>
      <c r="I102" s="390" t="b">
        <f t="shared" si="5"/>
        <v>0</v>
      </c>
      <c r="J102" s="398">
        <f t="shared" si="6"/>
        <v>1</v>
      </c>
      <c r="K102" s="44"/>
    </row>
    <row r="103" spans="1:11">
      <c r="A103" s="48">
        <v>94</v>
      </c>
      <c r="B103" s="7"/>
      <c r="C103" s="7"/>
      <c r="D103" s="7"/>
      <c r="E103" s="7"/>
      <c r="F103" s="229"/>
      <c r="G103" s="19" t="str">
        <f>IF(OR($B103="",$C103="",$E103="",$F103&lt;an_initial,$F103&gt;an_final,$I103=FALSE),"",80*VLOOKUP(J103,Coef!$E$2:$F$17,2,FALSE))</f>
        <v/>
      </c>
      <c r="H103" s="69" t="str">
        <f t="shared" si="4"/>
        <v/>
      </c>
      <c r="I103" s="390" t="b">
        <f t="shared" si="5"/>
        <v>0</v>
      </c>
      <c r="J103" s="398">
        <f t="shared" si="6"/>
        <v>1</v>
      </c>
      <c r="K103" s="44"/>
    </row>
    <row r="104" spans="1:11">
      <c r="A104" s="48">
        <v>95</v>
      </c>
      <c r="B104" s="7"/>
      <c r="C104" s="7"/>
      <c r="D104" s="7"/>
      <c r="E104" s="7"/>
      <c r="F104" s="229"/>
      <c r="G104" s="19" t="str">
        <f>IF(OR($B104="",$C104="",$E104="",$F104&lt;an_initial,$F104&gt;an_final,$I104=FALSE),"",80*VLOOKUP(J104,Coef!$E$2:$F$17,2,FALSE))</f>
        <v/>
      </c>
      <c r="H104" s="69" t="str">
        <f t="shared" si="4"/>
        <v/>
      </c>
      <c r="I104" s="390" t="b">
        <f t="shared" si="5"/>
        <v>0</v>
      </c>
      <c r="J104" s="398">
        <f t="shared" si="6"/>
        <v>1</v>
      </c>
      <c r="K104" s="44"/>
    </row>
    <row r="105" spans="1:11">
      <c r="A105" s="48">
        <v>96</v>
      </c>
      <c r="B105" s="7"/>
      <c r="C105" s="7"/>
      <c r="D105" s="7"/>
      <c r="E105" s="7"/>
      <c r="F105" s="229"/>
      <c r="G105" s="19" t="str">
        <f>IF(OR($B105="",$C105="",$E105="",$F105&lt;an_initial,$F105&gt;an_final,$I105=FALSE),"",80*VLOOKUP(J105,Coef!$E$2:$F$17,2,FALSE))</f>
        <v/>
      </c>
      <c r="H105" s="69" t="str">
        <f t="shared" si="4"/>
        <v/>
      </c>
      <c r="I105" s="390" t="b">
        <f t="shared" si="5"/>
        <v>0</v>
      </c>
      <c r="J105" s="398">
        <f t="shared" si="6"/>
        <v>1</v>
      </c>
      <c r="K105" s="44"/>
    </row>
    <row r="106" spans="1:11">
      <c r="A106" s="48">
        <v>97</v>
      </c>
      <c r="B106" s="7"/>
      <c r="C106" s="7"/>
      <c r="D106" s="7"/>
      <c r="E106" s="7"/>
      <c r="F106" s="229"/>
      <c r="G106" s="19" t="str">
        <f>IF(OR($B106="",$C106="",$E106="",$F106&lt;an_initial,$F106&gt;an_final,$I106=FALSE),"",80*VLOOKUP(J106,Coef!$E$2:$F$17,2,FALSE))</f>
        <v/>
      </c>
      <c r="H106" s="69" t="str">
        <f t="shared" si="4"/>
        <v/>
      </c>
      <c r="I106" s="390" t="b">
        <f t="shared" si="5"/>
        <v>0</v>
      </c>
      <c r="J106" s="398">
        <f t="shared" ref="J106:J137" si="7">LEN(B106)-LEN(SUBSTITUTE(B106,",",""))+1</f>
        <v>1</v>
      </c>
      <c r="K106" s="44"/>
    </row>
    <row r="107" spans="1:11">
      <c r="A107" s="48">
        <v>98</v>
      </c>
      <c r="B107" s="7"/>
      <c r="C107" s="7"/>
      <c r="D107" s="7"/>
      <c r="E107" s="7"/>
      <c r="F107" s="229"/>
      <c r="G107" s="19" t="str">
        <f>IF(OR($B107="",$C107="",$E107="",$F107&lt;an_initial,$F107&gt;an_final,$I107=FALSE),"",80*VLOOKUP(J107,Coef!$E$2:$F$17,2,FALSE))</f>
        <v/>
      </c>
      <c r="H107" s="69" t="str">
        <f t="shared" si="4"/>
        <v/>
      </c>
      <c r="I107" s="390" t="b">
        <f t="shared" si="5"/>
        <v>0</v>
      </c>
      <c r="J107" s="398">
        <f t="shared" si="7"/>
        <v>1</v>
      </c>
      <c r="K107" s="44"/>
    </row>
    <row r="108" spans="1:11">
      <c r="A108" s="48">
        <v>99</v>
      </c>
      <c r="B108" s="7"/>
      <c r="C108" s="7"/>
      <c r="D108" s="7"/>
      <c r="E108" s="7"/>
      <c r="F108" s="229"/>
      <c r="G108" s="19" t="str">
        <f>IF(OR($B108="",$C108="",$E108="",$F108&lt;an_initial,$F108&gt;an_final,$I108=FALSE),"",80*VLOOKUP(J108,Coef!$E$2:$F$17,2,FALSE))</f>
        <v/>
      </c>
      <c r="H108" s="69" t="str">
        <f t="shared" si="4"/>
        <v/>
      </c>
      <c r="I108" s="390" t="b">
        <f t="shared" si="5"/>
        <v>0</v>
      </c>
      <c r="J108" s="398">
        <f t="shared" si="7"/>
        <v>1</v>
      </c>
      <c r="K108" s="44"/>
    </row>
    <row r="109" spans="1:11">
      <c r="A109" s="48">
        <v>100</v>
      </c>
      <c r="B109" s="7"/>
      <c r="C109" s="7"/>
      <c r="D109" s="7"/>
      <c r="E109" s="7"/>
      <c r="F109" s="229"/>
      <c r="G109" s="19" t="str">
        <f>IF(OR($B109="",$C109="",$E109="",$F109&lt;an_initial,$F109&gt;an_final,$I109=FALSE),"",80*VLOOKUP(J109,Coef!$E$2:$F$17,2,FALSE))</f>
        <v/>
      </c>
      <c r="H109" s="69" t="str">
        <f t="shared" si="4"/>
        <v/>
      </c>
      <c r="I109" s="390" t="b">
        <f t="shared" si="5"/>
        <v>0</v>
      </c>
      <c r="J109" s="398">
        <f t="shared" si="7"/>
        <v>1</v>
      </c>
      <c r="K109" s="44"/>
    </row>
    <row r="110" spans="1:11">
      <c r="A110" s="48">
        <v>101</v>
      </c>
      <c r="B110" s="7"/>
      <c r="C110" s="7"/>
      <c r="D110" s="7"/>
      <c r="E110" s="7"/>
      <c r="F110" s="229"/>
      <c r="G110" s="19" t="str">
        <f>IF(OR($B110="",$C110="",$E110="",$F110&lt;an_initial,$F110&gt;an_final,$I110=FALSE),"",80*VLOOKUP(J110,Coef!$E$2:$F$17,2,FALSE))</f>
        <v/>
      </c>
      <c r="H110" s="69" t="str">
        <f t="shared" si="4"/>
        <v/>
      </c>
      <c r="I110" s="390" t="b">
        <f t="shared" si="5"/>
        <v>0</v>
      </c>
      <c r="J110" s="398">
        <f t="shared" si="7"/>
        <v>1</v>
      </c>
      <c r="K110" s="44"/>
    </row>
    <row r="111" spans="1:11">
      <c r="A111" s="48">
        <v>102</v>
      </c>
      <c r="B111" s="7"/>
      <c r="C111" s="7"/>
      <c r="D111" s="7"/>
      <c r="E111" s="7"/>
      <c r="F111" s="229"/>
      <c r="G111" s="19" t="str">
        <f>IF(OR($B111="",$C111="",$E111="",$F111&lt;an_initial,$F111&gt;an_final,$I111=FALSE),"",80*VLOOKUP(J111,Coef!$E$2:$F$17,2,FALSE))</f>
        <v/>
      </c>
      <c r="H111" s="69" t="str">
        <f t="shared" si="4"/>
        <v/>
      </c>
      <c r="I111" s="390" t="b">
        <f t="shared" si="5"/>
        <v>0</v>
      </c>
      <c r="J111" s="398">
        <f t="shared" si="7"/>
        <v>1</v>
      </c>
      <c r="K111" s="44"/>
    </row>
    <row r="112" spans="1:11">
      <c r="A112" s="48">
        <v>103</v>
      </c>
      <c r="B112" s="7"/>
      <c r="C112" s="7"/>
      <c r="D112" s="7"/>
      <c r="E112" s="7"/>
      <c r="F112" s="229"/>
      <c r="G112" s="19" t="str">
        <f>IF(OR($B112="",$C112="",$E112="",$F112&lt;an_initial,$F112&gt;an_final,$I112=FALSE),"",80*VLOOKUP(J112,Coef!$E$2:$F$17,2,FALSE))</f>
        <v/>
      </c>
      <c r="H112" s="69" t="str">
        <f t="shared" si="4"/>
        <v/>
      </c>
      <c r="I112" s="390" t="b">
        <f t="shared" si="5"/>
        <v>0</v>
      </c>
      <c r="J112" s="398">
        <f t="shared" si="7"/>
        <v>1</v>
      </c>
      <c r="K112" s="44"/>
    </row>
    <row r="113" spans="1:11">
      <c r="A113" s="48">
        <v>104</v>
      </c>
      <c r="B113" s="7"/>
      <c r="C113" s="7"/>
      <c r="D113" s="7"/>
      <c r="E113" s="7"/>
      <c r="F113" s="229"/>
      <c r="G113" s="19" t="str">
        <f>IF(OR($B113="",$C113="",$E113="",$F113&lt;an_initial,$F113&gt;an_final,$I113=FALSE),"",80*VLOOKUP(J113,Coef!$E$2:$F$17,2,FALSE))</f>
        <v/>
      </c>
      <c r="H113" s="69" t="str">
        <f t="shared" si="4"/>
        <v/>
      </c>
      <c r="I113" s="390" t="b">
        <f t="shared" si="5"/>
        <v>0</v>
      </c>
      <c r="J113" s="398">
        <f t="shared" si="7"/>
        <v>1</v>
      </c>
      <c r="K113" s="44"/>
    </row>
    <row r="114" spans="1:11">
      <c r="A114" s="48">
        <v>105</v>
      </c>
      <c r="B114" s="7"/>
      <c r="C114" s="7"/>
      <c r="D114" s="7"/>
      <c r="E114" s="7"/>
      <c r="F114" s="229"/>
      <c r="G114" s="19" t="str">
        <f>IF(OR($B114="",$C114="",$E114="",$F114&lt;an_initial,$F114&gt;an_final,$I114=FALSE),"",80*VLOOKUP(J114,Coef!$E$2:$F$17,2,FALSE))</f>
        <v/>
      </c>
      <c r="H114" s="69" t="str">
        <f t="shared" si="4"/>
        <v/>
      </c>
      <c r="I114" s="390" t="b">
        <f t="shared" si="5"/>
        <v>0</v>
      </c>
      <c r="J114" s="398">
        <f t="shared" si="7"/>
        <v>1</v>
      </c>
      <c r="K114" s="44"/>
    </row>
    <row r="115" spans="1:11">
      <c r="A115" s="48">
        <v>106</v>
      </c>
      <c r="B115" s="7"/>
      <c r="C115" s="7"/>
      <c r="D115" s="7"/>
      <c r="E115" s="7"/>
      <c r="F115" s="229"/>
      <c r="G115" s="19" t="str">
        <f>IF(OR($B115="",$C115="",$E115="",$F115&lt;an_initial,$F115&gt;an_final,$I115=FALSE),"",80*VLOOKUP(J115,Coef!$E$2:$F$17,2,FALSE))</f>
        <v/>
      </c>
      <c r="H115" s="69" t="str">
        <f t="shared" si="4"/>
        <v/>
      </c>
      <c r="I115" s="390" t="b">
        <f t="shared" si="5"/>
        <v>0</v>
      </c>
      <c r="J115" s="398">
        <f t="shared" si="7"/>
        <v>1</v>
      </c>
      <c r="K115" s="44"/>
    </row>
    <row r="116" spans="1:11">
      <c r="A116" s="48">
        <v>107</v>
      </c>
      <c r="B116" s="7"/>
      <c r="C116" s="7"/>
      <c r="D116" s="7"/>
      <c r="E116" s="7"/>
      <c r="F116" s="229"/>
      <c r="G116" s="19" t="str">
        <f>IF(OR($B116="",$C116="",$E116="",$F116&lt;an_initial,$F116&gt;an_final,$I116=FALSE),"",80*VLOOKUP(J116,Coef!$E$2:$F$17,2,FALSE))</f>
        <v/>
      </c>
      <c r="H116" s="69" t="str">
        <f t="shared" si="4"/>
        <v/>
      </c>
      <c r="I116" s="390" t="b">
        <f t="shared" si="5"/>
        <v>0</v>
      </c>
      <c r="J116" s="398">
        <f t="shared" si="7"/>
        <v>1</v>
      </c>
      <c r="K116" s="44"/>
    </row>
    <row r="117" spans="1:11">
      <c r="A117" s="48">
        <v>108</v>
      </c>
      <c r="B117" s="7"/>
      <c r="C117" s="7"/>
      <c r="D117" s="7"/>
      <c r="E117" s="7"/>
      <c r="F117" s="229"/>
      <c r="G117" s="19" t="str">
        <f>IF(OR($B117="",$C117="",$E117="",$F117&lt;an_initial,$F117&gt;an_final,$I117=FALSE),"",80*VLOOKUP(J117,Coef!$E$2:$F$17,2,FALSE))</f>
        <v/>
      </c>
      <c r="H117" s="69" t="str">
        <f t="shared" si="4"/>
        <v/>
      </c>
      <c r="I117" s="390" t="b">
        <f t="shared" si="5"/>
        <v>0</v>
      </c>
      <c r="J117" s="398">
        <f t="shared" si="7"/>
        <v>1</v>
      </c>
      <c r="K117" s="44"/>
    </row>
    <row r="118" spans="1:11">
      <c r="A118" s="48">
        <v>109</v>
      </c>
      <c r="B118" s="7"/>
      <c r="C118" s="7"/>
      <c r="D118" s="7"/>
      <c r="E118" s="7"/>
      <c r="F118" s="229"/>
      <c r="G118" s="19" t="str">
        <f>IF(OR($B118="",$C118="",$E118="",$F118&lt;an_initial,$F118&gt;an_final,$I118=FALSE),"",80*VLOOKUP(J118,Coef!$E$2:$F$17,2,FALSE))</f>
        <v/>
      </c>
      <c r="H118" s="69" t="str">
        <f t="shared" si="4"/>
        <v/>
      </c>
      <c r="I118" s="390" t="b">
        <f t="shared" si="5"/>
        <v>0</v>
      </c>
      <c r="J118" s="398">
        <f t="shared" si="7"/>
        <v>1</v>
      </c>
      <c r="K118" s="44"/>
    </row>
    <row r="119" spans="1:11">
      <c r="A119" s="48">
        <v>110</v>
      </c>
      <c r="B119" s="7"/>
      <c r="C119" s="7"/>
      <c r="D119" s="7"/>
      <c r="E119" s="7"/>
      <c r="F119" s="229"/>
      <c r="G119" s="19" t="str">
        <f>IF(OR($B119="",$C119="",$E119="",$F119&lt;an_initial,$F119&gt;an_final,$I119=FALSE),"",80*VLOOKUP(J119,Coef!$E$2:$F$17,2,FALSE))</f>
        <v/>
      </c>
      <c r="H119" s="69" t="str">
        <f t="shared" si="4"/>
        <v/>
      </c>
      <c r="I119" s="390" t="b">
        <f t="shared" si="5"/>
        <v>0</v>
      </c>
      <c r="J119" s="398">
        <f t="shared" si="7"/>
        <v>1</v>
      </c>
      <c r="K119" s="44"/>
    </row>
    <row r="120" spans="1:11">
      <c r="A120" s="48">
        <v>111</v>
      </c>
      <c r="B120" s="7"/>
      <c r="C120" s="7"/>
      <c r="D120" s="7"/>
      <c r="E120" s="7"/>
      <c r="F120" s="229"/>
      <c r="G120" s="19" t="str">
        <f>IF(OR($B120="",$C120="",$E120="",$F120&lt;an_initial,$F120&gt;an_final,$I120=FALSE),"",80*VLOOKUP(J120,Coef!$E$2:$F$17,2,FALSE))</f>
        <v/>
      </c>
      <c r="H120" s="69" t="str">
        <f t="shared" si="4"/>
        <v/>
      </c>
      <c r="I120" s="390" t="b">
        <f t="shared" si="5"/>
        <v>0</v>
      </c>
      <c r="J120" s="398">
        <f t="shared" si="7"/>
        <v>1</v>
      </c>
      <c r="K120" s="44"/>
    </row>
    <row r="121" spans="1:11">
      <c r="A121" s="48">
        <v>112</v>
      </c>
      <c r="B121" s="7"/>
      <c r="C121" s="7"/>
      <c r="D121" s="7"/>
      <c r="E121" s="7"/>
      <c r="F121" s="229"/>
      <c r="G121" s="19" t="str">
        <f>IF(OR($B121="",$C121="",$E121="",$F121&lt;an_initial,$F121&gt;an_final,$I121=FALSE),"",80*VLOOKUP(J121,Coef!$E$2:$F$17,2,FALSE))</f>
        <v/>
      </c>
      <c r="H121" s="69" t="str">
        <f t="shared" si="4"/>
        <v/>
      </c>
      <c r="I121" s="390" t="b">
        <f t="shared" si="5"/>
        <v>0</v>
      </c>
      <c r="J121" s="398">
        <f t="shared" si="7"/>
        <v>1</v>
      </c>
      <c r="K121" s="44"/>
    </row>
    <row r="122" spans="1:11">
      <c r="A122" s="48">
        <v>113</v>
      </c>
      <c r="B122" s="7"/>
      <c r="C122" s="7"/>
      <c r="D122" s="7"/>
      <c r="E122" s="7"/>
      <c r="F122" s="229"/>
      <c r="G122" s="19" t="str">
        <f>IF(OR($B122="",$C122="",$E122="",$F122&lt;an_initial,$F122&gt;an_final,$I122=FALSE),"",80*VLOOKUP(J122,Coef!$E$2:$F$17,2,FALSE))</f>
        <v/>
      </c>
      <c r="H122" s="69" t="str">
        <f t="shared" si="4"/>
        <v/>
      </c>
      <c r="I122" s="390" t="b">
        <f t="shared" si="5"/>
        <v>0</v>
      </c>
      <c r="J122" s="398">
        <f t="shared" si="7"/>
        <v>1</v>
      </c>
      <c r="K122" s="44"/>
    </row>
    <row r="123" spans="1:11">
      <c r="A123" s="48">
        <v>114</v>
      </c>
      <c r="B123" s="7"/>
      <c r="C123" s="7"/>
      <c r="D123" s="7"/>
      <c r="E123" s="7"/>
      <c r="F123" s="229"/>
      <c r="G123" s="19" t="str">
        <f>IF(OR($B123="",$C123="",$E123="",$F123&lt;an_initial,$F123&gt;an_final,$I123=FALSE),"",80*VLOOKUP(J123,Coef!$E$2:$F$17,2,FALSE))</f>
        <v/>
      </c>
      <c r="H123" s="69" t="str">
        <f t="shared" si="4"/>
        <v/>
      </c>
      <c r="I123" s="390" t="b">
        <f t="shared" si="5"/>
        <v>0</v>
      </c>
      <c r="J123" s="398">
        <f t="shared" si="7"/>
        <v>1</v>
      </c>
      <c r="K123" s="44"/>
    </row>
    <row r="124" spans="1:11">
      <c r="A124" s="48">
        <v>115</v>
      </c>
      <c r="B124" s="7"/>
      <c r="C124" s="7"/>
      <c r="D124" s="7"/>
      <c r="E124" s="7"/>
      <c r="F124" s="229"/>
      <c r="G124" s="19" t="str">
        <f>IF(OR($B124="",$C124="",$E124="",$F124&lt;an_initial,$F124&gt;an_final,$I124=FALSE),"",80*VLOOKUP(J124,Coef!$E$2:$F$17,2,FALSE))</f>
        <v/>
      </c>
      <c r="H124" s="69" t="str">
        <f t="shared" si="4"/>
        <v/>
      </c>
      <c r="I124" s="390" t="b">
        <f t="shared" si="5"/>
        <v>0</v>
      </c>
      <c r="J124" s="398">
        <f t="shared" si="7"/>
        <v>1</v>
      </c>
      <c r="K124" s="44"/>
    </row>
    <row r="125" spans="1:11">
      <c r="A125" s="48">
        <v>116</v>
      </c>
      <c r="B125" s="7"/>
      <c r="C125" s="7"/>
      <c r="D125" s="7"/>
      <c r="E125" s="7"/>
      <c r="F125" s="229"/>
      <c r="G125" s="19" t="str">
        <f>IF(OR($B125="",$C125="",$E125="",$F125&lt;an_initial,$F125&gt;an_final,$I125=FALSE),"",80*VLOOKUP(J125,Coef!$E$2:$F$17,2,FALSE))</f>
        <v/>
      </c>
      <c r="H125" s="69" t="str">
        <f t="shared" si="4"/>
        <v/>
      </c>
      <c r="I125" s="390" t="b">
        <f t="shared" si="5"/>
        <v>0</v>
      </c>
      <c r="J125" s="398">
        <f t="shared" si="7"/>
        <v>1</v>
      </c>
      <c r="K125" s="44"/>
    </row>
    <row r="126" spans="1:11">
      <c r="A126" s="48">
        <v>117</v>
      </c>
      <c r="B126" s="7"/>
      <c r="C126" s="7"/>
      <c r="D126" s="7"/>
      <c r="E126" s="7"/>
      <c r="F126" s="229"/>
      <c r="G126" s="19" t="str">
        <f>IF(OR($B126="",$C126="",$E126="",$F126&lt;an_initial,$F126&gt;an_final,$I126=FALSE),"",80*VLOOKUP(J126,Coef!$E$2:$F$17,2,FALSE))</f>
        <v/>
      </c>
      <c r="H126" s="69" t="str">
        <f t="shared" si="4"/>
        <v/>
      </c>
      <c r="I126" s="390" t="b">
        <f t="shared" si="5"/>
        <v>0</v>
      </c>
      <c r="J126" s="398">
        <f t="shared" si="7"/>
        <v>1</v>
      </c>
      <c r="K126" s="44"/>
    </row>
    <row r="127" spans="1:11">
      <c r="A127" s="48">
        <v>118</v>
      </c>
      <c r="B127" s="7"/>
      <c r="C127" s="7"/>
      <c r="D127" s="7"/>
      <c r="E127" s="7"/>
      <c r="F127" s="229"/>
      <c r="G127" s="19" t="str">
        <f>IF(OR($B127="",$C127="",$E127="",$F127&lt;an_initial,$F127&gt;an_final,$I127=FALSE),"",80*VLOOKUP(J127,Coef!$E$2:$F$17,2,FALSE))</f>
        <v/>
      </c>
      <c r="H127" s="69" t="str">
        <f t="shared" si="4"/>
        <v/>
      </c>
      <c r="I127" s="390" t="b">
        <f t="shared" si="5"/>
        <v>0</v>
      </c>
      <c r="J127" s="398">
        <f t="shared" si="7"/>
        <v>1</v>
      </c>
      <c r="K127" s="44"/>
    </row>
    <row r="128" spans="1:11">
      <c r="A128" s="48">
        <v>119</v>
      </c>
      <c r="B128" s="7"/>
      <c r="C128" s="7"/>
      <c r="D128" s="7"/>
      <c r="E128" s="7"/>
      <c r="F128" s="229"/>
      <c r="G128" s="19" t="str">
        <f>IF(OR($B128="",$C128="",$E128="",$F128&lt;an_initial,$F128&gt;an_final,$I128=FALSE),"",80*VLOOKUP(J128,Coef!$E$2:$F$17,2,FALSE))</f>
        <v/>
      </c>
      <c r="H128" s="69" t="str">
        <f t="shared" si="4"/>
        <v/>
      </c>
      <c r="I128" s="390" t="b">
        <f t="shared" si="5"/>
        <v>0</v>
      </c>
      <c r="J128" s="398">
        <f t="shared" si="7"/>
        <v>1</v>
      </c>
      <c r="K128" s="44"/>
    </row>
    <row r="129" spans="1:11">
      <c r="A129" s="48">
        <v>120</v>
      </c>
      <c r="B129" s="7"/>
      <c r="C129" s="7"/>
      <c r="D129" s="7"/>
      <c r="E129" s="7"/>
      <c r="F129" s="229"/>
      <c r="G129" s="19" t="str">
        <f>IF(OR($B129="",$C129="",$E129="",$F129&lt;an_initial,$F129&gt;an_final,$I129=FALSE),"",80*VLOOKUP(J129,Coef!$E$2:$F$17,2,FALSE))</f>
        <v/>
      </c>
      <c r="H129" s="69" t="str">
        <f t="shared" si="4"/>
        <v/>
      </c>
      <c r="I129" s="390" t="b">
        <f t="shared" si="5"/>
        <v>0</v>
      </c>
      <c r="J129" s="398">
        <f t="shared" si="7"/>
        <v>1</v>
      </c>
      <c r="K129" s="44"/>
    </row>
    <row r="130" spans="1:11">
      <c r="A130" s="48">
        <v>121</v>
      </c>
      <c r="B130" s="7"/>
      <c r="C130" s="7"/>
      <c r="D130" s="7"/>
      <c r="E130" s="7"/>
      <c r="F130" s="229"/>
      <c r="G130" s="19" t="str">
        <f>IF(OR($B130="",$C130="",$E130="",$F130&lt;an_initial,$F130&gt;an_final,$I130=FALSE),"",80*VLOOKUP(J130,Coef!$E$2:$F$17,2,FALSE))</f>
        <v/>
      </c>
      <c r="H130" s="69" t="str">
        <f t="shared" si="4"/>
        <v/>
      </c>
      <c r="I130" s="390" t="b">
        <f t="shared" si="5"/>
        <v>0</v>
      </c>
      <c r="J130" s="398">
        <f t="shared" si="7"/>
        <v>1</v>
      </c>
      <c r="K130" s="44"/>
    </row>
    <row r="131" spans="1:11">
      <c r="A131" s="48">
        <v>122</v>
      </c>
      <c r="B131" s="7"/>
      <c r="C131" s="7"/>
      <c r="D131" s="7"/>
      <c r="E131" s="7"/>
      <c r="F131" s="229"/>
      <c r="G131" s="19" t="str">
        <f>IF(OR($B131="",$C131="",$E131="",$F131&lt;an_initial,$F131&gt;an_final,$I131=FALSE),"",80*VLOOKUP(J131,Coef!$E$2:$F$17,2,FALSE))</f>
        <v/>
      </c>
      <c r="H131" s="69" t="str">
        <f t="shared" si="4"/>
        <v/>
      </c>
      <c r="I131" s="390" t="b">
        <f t="shared" si="5"/>
        <v>0</v>
      </c>
      <c r="J131" s="398">
        <f t="shared" si="7"/>
        <v>1</v>
      </c>
      <c r="K131" s="44"/>
    </row>
    <row r="132" spans="1:11">
      <c r="A132" s="48">
        <v>123</v>
      </c>
      <c r="B132" s="7"/>
      <c r="C132" s="7"/>
      <c r="D132" s="7"/>
      <c r="E132" s="7"/>
      <c r="F132" s="229"/>
      <c r="G132" s="19" t="str">
        <f>IF(OR($B132="",$C132="",$E132="",$F132&lt;an_initial,$F132&gt;an_final,$I132=FALSE),"",80*VLOOKUP(J132,Coef!$E$2:$F$17,2,FALSE))</f>
        <v/>
      </c>
      <c r="H132" s="69" t="str">
        <f t="shared" si="4"/>
        <v/>
      </c>
      <c r="I132" s="390" t="b">
        <f t="shared" si="5"/>
        <v>0</v>
      </c>
      <c r="J132" s="398">
        <f t="shared" si="7"/>
        <v>1</v>
      </c>
      <c r="K132" s="44"/>
    </row>
    <row r="133" spans="1:11">
      <c r="A133" s="48">
        <v>124</v>
      </c>
      <c r="B133" s="7"/>
      <c r="C133" s="7"/>
      <c r="D133" s="7"/>
      <c r="E133" s="7"/>
      <c r="F133" s="229"/>
      <c r="G133" s="19" t="str">
        <f>IF(OR($B133="",$C133="",$E133="",$F133&lt;an_initial,$F133&gt;an_final,$I133=FALSE),"",80*VLOOKUP(J133,Coef!$E$2:$F$17,2,FALSE))</f>
        <v/>
      </c>
      <c r="H133" s="69" t="str">
        <f t="shared" si="4"/>
        <v/>
      </c>
      <c r="I133" s="390" t="b">
        <f t="shared" si="5"/>
        <v>0</v>
      </c>
      <c r="J133" s="398">
        <f t="shared" si="7"/>
        <v>1</v>
      </c>
      <c r="K133" s="44"/>
    </row>
    <row r="134" spans="1:11">
      <c r="A134" s="48">
        <v>125</v>
      </c>
      <c r="B134" s="7"/>
      <c r="C134" s="7"/>
      <c r="D134" s="7"/>
      <c r="E134" s="7"/>
      <c r="F134" s="229"/>
      <c r="G134" s="19" t="str">
        <f>IF(OR($B134="",$C134="",$E134="",$F134&lt;an_initial,$F134&gt;an_final,$I134=FALSE),"",80*VLOOKUP(J134,Coef!$E$2:$F$17,2,FALSE))</f>
        <v/>
      </c>
      <c r="H134" s="69" t="str">
        <f t="shared" si="4"/>
        <v/>
      </c>
      <c r="I134" s="390" t="b">
        <f t="shared" si="5"/>
        <v>0</v>
      </c>
      <c r="J134" s="398">
        <f t="shared" si="7"/>
        <v>1</v>
      </c>
      <c r="K134" s="44"/>
    </row>
    <row r="135" spans="1:11">
      <c r="A135" s="48">
        <v>126</v>
      </c>
      <c r="B135" s="7"/>
      <c r="C135" s="7"/>
      <c r="D135" s="7"/>
      <c r="E135" s="7"/>
      <c r="F135" s="229"/>
      <c r="G135" s="19" t="str">
        <f>IF(OR($B135="",$C135="",$E135="",$F135&lt;an_initial,$F135&gt;an_final,$I135=FALSE),"",80*VLOOKUP(J135,Coef!$E$2:$F$17,2,FALSE))</f>
        <v/>
      </c>
      <c r="H135" s="69" t="str">
        <f t="shared" si="4"/>
        <v/>
      </c>
      <c r="I135" s="390" t="b">
        <f t="shared" si="5"/>
        <v>0</v>
      </c>
      <c r="J135" s="398">
        <f t="shared" si="7"/>
        <v>1</v>
      </c>
      <c r="K135" s="44"/>
    </row>
    <row r="136" spans="1:11">
      <c r="A136" s="48">
        <v>127</v>
      </c>
      <c r="B136" s="7"/>
      <c r="C136" s="7"/>
      <c r="D136" s="7"/>
      <c r="E136" s="7"/>
      <c r="F136" s="229"/>
      <c r="G136" s="19" t="str">
        <f>IF(OR($B136="",$C136="",$E136="",$F136&lt;an_initial,$F136&gt;an_final,$I136=FALSE),"",80*VLOOKUP(J136,Coef!$E$2:$F$17,2,FALSE))</f>
        <v/>
      </c>
      <c r="H136" s="69" t="str">
        <f t="shared" si="4"/>
        <v/>
      </c>
      <c r="I136" s="390" t="b">
        <f t="shared" si="5"/>
        <v>0</v>
      </c>
      <c r="J136" s="398">
        <f t="shared" si="7"/>
        <v>1</v>
      </c>
      <c r="K136" s="44"/>
    </row>
    <row r="137" spans="1:11">
      <c r="A137" s="48">
        <v>128</v>
      </c>
      <c r="B137" s="7"/>
      <c r="C137" s="7"/>
      <c r="D137" s="7"/>
      <c r="E137" s="7"/>
      <c r="F137" s="229"/>
      <c r="G137" s="19" t="str">
        <f>IF(OR($B137="",$C137="",$E137="",$F137&lt;an_initial,$F137&gt;an_final,$I137=FALSE),"",80*VLOOKUP(J137,Coef!$E$2:$F$17,2,FALSE))</f>
        <v/>
      </c>
      <c r="H137" s="69" t="str">
        <f t="shared" si="4"/>
        <v/>
      </c>
      <c r="I137" s="390" t="b">
        <f t="shared" si="5"/>
        <v>0</v>
      </c>
      <c r="J137" s="398">
        <f t="shared" si="7"/>
        <v>1</v>
      </c>
      <c r="K137" s="44"/>
    </row>
    <row r="138" spans="1:11">
      <c r="A138" s="48">
        <v>129</v>
      </c>
      <c r="B138" s="7"/>
      <c r="C138" s="7"/>
      <c r="D138" s="7"/>
      <c r="E138" s="7"/>
      <c r="F138" s="229"/>
      <c r="G138" s="19" t="str">
        <f>IF(OR($B138="",$C138="",$E138="",$F138&lt;an_initial,$F138&gt;an_final,$I138=FALSE),"",80*VLOOKUP(J138,Coef!$E$2:$F$17,2,FALSE))</f>
        <v/>
      </c>
      <c r="H138" s="69" t="str">
        <f t="shared" ref="H138:H201" si="8">IF(OR($B138="",$C138="",$E138="",$F138&gt;an_final,$I138=FALSE),"",IF($F138&gt;=an_initial,1,""))</f>
        <v/>
      </c>
      <c r="I138" s="390" t="b">
        <f t="shared" ref="I138:I201" si="9">IF(nume_candidat="",FALSE,ISNUMBER(SEARCH(nume_candidat,$B138)))</f>
        <v>0</v>
      </c>
      <c r="J138" s="398">
        <f t="shared" ref="J138:J169" si="10">LEN(B138)-LEN(SUBSTITUTE(B138,",",""))+1</f>
        <v>1</v>
      </c>
      <c r="K138" s="44"/>
    </row>
    <row r="139" spans="1:11">
      <c r="A139" s="48">
        <v>130</v>
      </c>
      <c r="B139" s="7"/>
      <c r="C139" s="7"/>
      <c r="D139" s="7"/>
      <c r="E139" s="7"/>
      <c r="F139" s="229"/>
      <c r="G139" s="19" t="str">
        <f>IF(OR($B139="",$C139="",$E139="",$F139&lt;an_initial,$F139&gt;an_final,$I139=FALSE),"",80*VLOOKUP(J139,Coef!$E$2:$F$17,2,FALSE))</f>
        <v/>
      </c>
      <c r="H139" s="69" t="str">
        <f t="shared" si="8"/>
        <v/>
      </c>
      <c r="I139" s="390" t="b">
        <f t="shared" si="9"/>
        <v>0</v>
      </c>
      <c r="J139" s="398">
        <f t="shared" si="10"/>
        <v>1</v>
      </c>
      <c r="K139" s="44"/>
    </row>
    <row r="140" spans="1:11">
      <c r="A140" s="48">
        <v>131</v>
      </c>
      <c r="B140" s="7"/>
      <c r="C140" s="7"/>
      <c r="D140" s="7"/>
      <c r="E140" s="7"/>
      <c r="F140" s="229"/>
      <c r="G140" s="19" t="str">
        <f>IF(OR($B140="",$C140="",$E140="",$F140&lt;an_initial,$F140&gt;an_final,$I140=FALSE),"",80*VLOOKUP(J140,Coef!$E$2:$F$17,2,FALSE))</f>
        <v/>
      </c>
      <c r="H140" s="69" t="str">
        <f t="shared" si="8"/>
        <v/>
      </c>
      <c r="I140" s="390" t="b">
        <f t="shared" si="9"/>
        <v>0</v>
      </c>
      <c r="J140" s="398">
        <f t="shared" si="10"/>
        <v>1</v>
      </c>
      <c r="K140" s="44"/>
    </row>
    <row r="141" spans="1:11">
      <c r="A141" s="48">
        <v>132</v>
      </c>
      <c r="B141" s="7"/>
      <c r="C141" s="7"/>
      <c r="D141" s="7"/>
      <c r="E141" s="7"/>
      <c r="F141" s="229"/>
      <c r="G141" s="19" t="str">
        <f>IF(OR($B141="",$C141="",$E141="",$F141&lt;an_initial,$F141&gt;an_final,$I141=FALSE),"",80*VLOOKUP(J141,Coef!$E$2:$F$17,2,FALSE))</f>
        <v/>
      </c>
      <c r="H141" s="69" t="str">
        <f t="shared" si="8"/>
        <v/>
      </c>
      <c r="I141" s="390" t="b">
        <f t="shared" si="9"/>
        <v>0</v>
      </c>
      <c r="J141" s="398">
        <f t="shared" si="10"/>
        <v>1</v>
      </c>
      <c r="K141" s="44"/>
    </row>
    <row r="142" spans="1:11">
      <c r="A142" s="48">
        <v>133</v>
      </c>
      <c r="B142" s="7"/>
      <c r="C142" s="7"/>
      <c r="D142" s="7"/>
      <c r="E142" s="7"/>
      <c r="F142" s="229"/>
      <c r="G142" s="19" t="str">
        <f>IF(OR($B142="",$C142="",$E142="",$F142&lt;an_initial,$F142&gt;an_final,$I142=FALSE),"",80*VLOOKUP(J142,Coef!$E$2:$F$17,2,FALSE))</f>
        <v/>
      </c>
      <c r="H142" s="69" t="str">
        <f t="shared" si="8"/>
        <v/>
      </c>
      <c r="I142" s="390" t="b">
        <f t="shared" si="9"/>
        <v>0</v>
      </c>
      <c r="J142" s="398">
        <f t="shared" si="10"/>
        <v>1</v>
      </c>
      <c r="K142" s="44"/>
    </row>
    <row r="143" spans="1:11">
      <c r="A143" s="48">
        <v>134</v>
      </c>
      <c r="B143" s="7"/>
      <c r="C143" s="7"/>
      <c r="D143" s="7"/>
      <c r="E143" s="7"/>
      <c r="F143" s="229"/>
      <c r="G143" s="19" t="str">
        <f>IF(OR($B143="",$C143="",$E143="",$F143&lt;an_initial,$F143&gt;an_final,$I143=FALSE),"",80*VLOOKUP(J143,Coef!$E$2:$F$17,2,FALSE))</f>
        <v/>
      </c>
      <c r="H143" s="69" t="str">
        <f t="shared" si="8"/>
        <v/>
      </c>
      <c r="I143" s="390" t="b">
        <f t="shared" si="9"/>
        <v>0</v>
      </c>
      <c r="J143" s="398">
        <f t="shared" si="10"/>
        <v>1</v>
      </c>
      <c r="K143" s="44"/>
    </row>
    <row r="144" spans="1:11">
      <c r="A144" s="48">
        <v>135</v>
      </c>
      <c r="B144" s="7"/>
      <c r="C144" s="7"/>
      <c r="D144" s="7"/>
      <c r="E144" s="7"/>
      <c r="F144" s="229"/>
      <c r="G144" s="19" t="str">
        <f>IF(OR($B144="",$C144="",$E144="",$F144&lt;an_initial,$F144&gt;an_final,$I144=FALSE),"",80*VLOOKUP(J144,Coef!$E$2:$F$17,2,FALSE))</f>
        <v/>
      </c>
      <c r="H144" s="69" t="str">
        <f t="shared" si="8"/>
        <v/>
      </c>
      <c r="I144" s="390" t="b">
        <f t="shared" si="9"/>
        <v>0</v>
      </c>
      <c r="J144" s="398">
        <f t="shared" si="10"/>
        <v>1</v>
      </c>
      <c r="K144" s="44"/>
    </row>
    <row r="145" spans="1:11">
      <c r="A145" s="48">
        <v>136</v>
      </c>
      <c r="B145" s="7"/>
      <c r="C145" s="7"/>
      <c r="D145" s="7"/>
      <c r="E145" s="7"/>
      <c r="F145" s="229"/>
      <c r="G145" s="19" t="str">
        <f>IF(OR($B145="",$C145="",$E145="",$F145&lt;an_initial,$F145&gt;an_final,$I145=FALSE),"",80*VLOOKUP(J145,Coef!$E$2:$F$17,2,FALSE))</f>
        <v/>
      </c>
      <c r="H145" s="69" t="str">
        <f t="shared" si="8"/>
        <v/>
      </c>
      <c r="I145" s="390" t="b">
        <f t="shared" si="9"/>
        <v>0</v>
      </c>
      <c r="J145" s="398">
        <f t="shared" si="10"/>
        <v>1</v>
      </c>
      <c r="K145" s="44"/>
    </row>
    <row r="146" spans="1:11">
      <c r="A146" s="48">
        <v>137</v>
      </c>
      <c r="B146" s="7"/>
      <c r="C146" s="7"/>
      <c r="D146" s="7"/>
      <c r="E146" s="7"/>
      <c r="F146" s="229"/>
      <c r="G146" s="19" t="str">
        <f>IF(OR($B146="",$C146="",$E146="",$F146&lt;an_initial,$F146&gt;an_final,$I146=FALSE),"",80*VLOOKUP(J146,Coef!$E$2:$F$17,2,FALSE))</f>
        <v/>
      </c>
      <c r="H146" s="69" t="str">
        <f t="shared" si="8"/>
        <v/>
      </c>
      <c r="I146" s="390" t="b">
        <f t="shared" si="9"/>
        <v>0</v>
      </c>
      <c r="J146" s="398">
        <f t="shared" si="10"/>
        <v>1</v>
      </c>
      <c r="K146" s="44"/>
    </row>
    <row r="147" spans="1:11">
      <c r="A147" s="48">
        <v>138</v>
      </c>
      <c r="B147" s="7"/>
      <c r="C147" s="7"/>
      <c r="D147" s="7"/>
      <c r="E147" s="7"/>
      <c r="F147" s="229"/>
      <c r="G147" s="19" t="str">
        <f>IF(OR($B147="",$C147="",$E147="",$F147&lt;an_initial,$F147&gt;an_final,$I147=FALSE),"",80*VLOOKUP(J147,Coef!$E$2:$F$17,2,FALSE))</f>
        <v/>
      </c>
      <c r="H147" s="69" t="str">
        <f t="shared" si="8"/>
        <v/>
      </c>
      <c r="I147" s="390" t="b">
        <f t="shared" si="9"/>
        <v>0</v>
      </c>
      <c r="J147" s="398">
        <f t="shared" si="10"/>
        <v>1</v>
      </c>
      <c r="K147" s="44"/>
    </row>
    <row r="148" spans="1:11">
      <c r="A148" s="48">
        <v>139</v>
      </c>
      <c r="B148" s="7"/>
      <c r="C148" s="7"/>
      <c r="D148" s="7"/>
      <c r="E148" s="7"/>
      <c r="F148" s="229"/>
      <c r="G148" s="19" t="str">
        <f>IF(OR($B148="",$C148="",$E148="",$F148&lt;an_initial,$F148&gt;an_final,$I148=FALSE),"",80*VLOOKUP(J148,Coef!$E$2:$F$17,2,FALSE))</f>
        <v/>
      </c>
      <c r="H148" s="69" t="str">
        <f t="shared" si="8"/>
        <v/>
      </c>
      <c r="I148" s="390" t="b">
        <f t="shared" si="9"/>
        <v>0</v>
      </c>
      <c r="J148" s="398">
        <f t="shared" si="10"/>
        <v>1</v>
      </c>
      <c r="K148" s="44"/>
    </row>
    <row r="149" spans="1:11">
      <c r="A149" s="48">
        <v>140</v>
      </c>
      <c r="B149" s="7"/>
      <c r="C149" s="7"/>
      <c r="D149" s="7"/>
      <c r="E149" s="7"/>
      <c r="F149" s="229"/>
      <c r="G149" s="19" t="str">
        <f>IF(OR($B149="",$C149="",$E149="",$F149&lt;an_initial,$F149&gt;an_final,$I149=FALSE),"",80*VLOOKUP(J149,Coef!$E$2:$F$17,2,FALSE))</f>
        <v/>
      </c>
      <c r="H149" s="69" t="str">
        <f t="shared" si="8"/>
        <v/>
      </c>
      <c r="I149" s="390" t="b">
        <f t="shared" si="9"/>
        <v>0</v>
      </c>
      <c r="J149" s="398">
        <f t="shared" si="10"/>
        <v>1</v>
      </c>
      <c r="K149" s="44"/>
    </row>
    <row r="150" spans="1:11">
      <c r="A150" s="48">
        <v>141</v>
      </c>
      <c r="B150" s="7"/>
      <c r="C150" s="7"/>
      <c r="D150" s="7"/>
      <c r="E150" s="7"/>
      <c r="F150" s="229"/>
      <c r="G150" s="19" t="str">
        <f>IF(OR($B150="",$C150="",$E150="",$F150&lt;an_initial,$F150&gt;an_final,$I150=FALSE),"",80*VLOOKUP(J150,Coef!$E$2:$F$17,2,FALSE))</f>
        <v/>
      </c>
      <c r="H150" s="69" t="str">
        <f t="shared" si="8"/>
        <v/>
      </c>
      <c r="I150" s="390" t="b">
        <f t="shared" si="9"/>
        <v>0</v>
      </c>
      <c r="J150" s="398">
        <f t="shared" si="10"/>
        <v>1</v>
      </c>
      <c r="K150" s="44"/>
    </row>
    <row r="151" spans="1:11">
      <c r="A151" s="48">
        <v>142</v>
      </c>
      <c r="B151" s="7"/>
      <c r="C151" s="7"/>
      <c r="D151" s="7"/>
      <c r="E151" s="7"/>
      <c r="F151" s="229"/>
      <c r="G151" s="19" t="str">
        <f>IF(OR($B151="",$C151="",$E151="",$F151&lt;an_initial,$F151&gt;an_final,$I151=FALSE),"",80*VLOOKUP(J151,Coef!$E$2:$F$17,2,FALSE))</f>
        <v/>
      </c>
      <c r="H151" s="69" t="str">
        <f t="shared" si="8"/>
        <v/>
      </c>
      <c r="I151" s="390" t="b">
        <f t="shared" si="9"/>
        <v>0</v>
      </c>
      <c r="J151" s="398">
        <f t="shared" si="10"/>
        <v>1</v>
      </c>
      <c r="K151" s="44"/>
    </row>
    <row r="152" spans="1:11">
      <c r="A152" s="48">
        <v>143</v>
      </c>
      <c r="B152" s="7"/>
      <c r="C152" s="7"/>
      <c r="D152" s="7"/>
      <c r="E152" s="7"/>
      <c r="F152" s="229"/>
      <c r="G152" s="19" t="str">
        <f>IF(OR($B152="",$C152="",$E152="",$F152&lt;an_initial,$F152&gt;an_final,$I152=FALSE),"",80*VLOOKUP(J152,Coef!$E$2:$F$17,2,FALSE))</f>
        <v/>
      </c>
      <c r="H152" s="69" t="str">
        <f t="shared" si="8"/>
        <v/>
      </c>
      <c r="I152" s="390" t="b">
        <f t="shared" si="9"/>
        <v>0</v>
      </c>
      <c r="J152" s="398">
        <f t="shared" si="10"/>
        <v>1</v>
      </c>
      <c r="K152" s="44"/>
    </row>
    <row r="153" spans="1:11">
      <c r="A153" s="48">
        <v>144</v>
      </c>
      <c r="B153" s="7"/>
      <c r="C153" s="7"/>
      <c r="D153" s="7"/>
      <c r="E153" s="7"/>
      <c r="F153" s="229"/>
      <c r="G153" s="19" t="str">
        <f>IF(OR($B153="",$C153="",$E153="",$F153&lt;an_initial,$F153&gt;an_final,$I153=FALSE),"",80*VLOOKUP(J153,Coef!$E$2:$F$17,2,FALSE))</f>
        <v/>
      </c>
      <c r="H153" s="69" t="str">
        <f t="shared" si="8"/>
        <v/>
      </c>
      <c r="I153" s="390" t="b">
        <f t="shared" si="9"/>
        <v>0</v>
      </c>
      <c r="J153" s="398">
        <f t="shared" si="10"/>
        <v>1</v>
      </c>
      <c r="K153" s="44"/>
    </row>
    <row r="154" spans="1:11">
      <c r="A154" s="48">
        <v>145</v>
      </c>
      <c r="B154" s="7"/>
      <c r="C154" s="7"/>
      <c r="D154" s="7"/>
      <c r="E154" s="7"/>
      <c r="F154" s="229"/>
      <c r="G154" s="19" t="str">
        <f>IF(OR($B154="",$C154="",$E154="",$F154&lt;an_initial,$F154&gt;an_final,$I154=FALSE),"",80*VLOOKUP(J154,Coef!$E$2:$F$17,2,FALSE))</f>
        <v/>
      </c>
      <c r="H154" s="69" t="str">
        <f t="shared" si="8"/>
        <v/>
      </c>
      <c r="I154" s="390" t="b">
        <f t="shared" si="9"/>
        <v>0</v>
      </c>
      <c r="J154" s="398">
        <f t="shared" si="10"/>
        <v>1</v>
      </c>
      <c r="K154" s="44"/>
    </row>
    <row r="155" spans="1:11">
      <c r="A155" s="48">
        <v>146</v>
      </c>
      <c r="B155" s="7"/>
      <c r="C155" s="7"/>
      <c r="D155" s="7"/>
      <c r="E155" s="7"/>
      <c r="F155" s="229"/>
      <c r="G155" s="19" t="str">
        <f>IF(OR($B155="",$C155="",$E155="",$F155&lt;an_initial,$F155&gt;an_final,$I155=FALSE),"",80*VLOOKUP(J155,Coef!$E$2:$F$17,2,FALSE))</f>
        <v/>
      </c>
      <c r="H155" s="69" t="str">
        <f t="shared" si="8"/>
        <v/>
      </c>
      <c r="I155" s="390" t="b">
        <f t="shared" si="9"/>
        <v>0</v>
      </c>
      <c r="J155" s="398">
        <f t="shared" si="10"/>
        <v>1</v>
      </c>
      <c r="K155" s="44"/>
    </row>
    <row r="156" spans="1:11">
      <c r="A156" s="48">
        <v>147</v>
      </c>
      <c r="B156" s="7"/>
      <c r="C156" s="7"/>
      <c r="D156" s="7"/>
      <c r="E156" s="7"/>
      <c r="F156" s="229"/>
      <c r="G156" s="19" t="str">
        <f>IF(OR($B156="",$C156="",$E156="",$F156&lt;an_initial,$F156&gt;an_final,$I156=FALSE),"",80*VLOOKUP(J156,Coef!$E$2:$F$17,2,FALSE))</f>
        <v/>
      </c>
      <c r="H156" s="69" t="str">
        <f t="shared" si="8"/>
        <v/>
      </c>
      <c r="I156" s="390" t="b">
        <f t="shared" si="9"/>
        <v>0</v>
      </c>
      <c r="J156" s="398">
        <f t="shared" si="10"/>
        <v>1</v>
      </c>
      <c r="K156" s="44"/>
    </row>
    <row r="157" spans="1:11">
      <c r="A157" s="48">
        <v>148</v>
      </c>
      <c r="B157" s="7"/>
      <c r="C157" s="7"/>
      <c r="D157" s="7"/>
      <c r="E157" s="7"/>
      <c r="F157" s="229"/>
      <c r="G157" s="19" t="str">
        <f>IF(OR($B157="",$C157="",$E157="",$F157&lt;an_initial,$F157&gt;an_final,$I157=FALSE),"",80*VLOOKUP(J157,Coef!$E$2:$F$17,2,FALSE))</f>
        <v/>
      </c>
      <c r="H157" s="69" t="str">
        <f t="shared" si="8"/>
        <v/>
      </c>
      <c r="I157" s="390" t="b">
        <f t="shared" si="9"/>
        <v>0</v>
      </c>
      <c r="J157" s="398">
        <f t="shared" si="10"/>
        <v>1</v>
      </c>
      <c r="K157" s="44"/>
    </row>
    <row r="158" spans="1:11">
      <c r="A158" s="48">
        <v>149</v>
      </c>
      <c r="B158" s="7"/>
      <c r="C158" s="7"/>
      <c r="D158" s="7"/>
      <c r="E158" s="7"/>
      <c r="F158" s="229"/>
      <c r="G158" s="19" t="str">
        <f>IF(OR($B158="",$C158="",$E158="",$F158&lt;an_initial,$F158&gt;an_final,$I158=FALSE),"",80*VLOOKUP(J158,Coef!$E$2:$F$17,2,FALSE))</f>
        <v/>
      </c>
      <c r="H158" s="69" t="str">
        <f t="shared" si="8"/>
        <v/>
      </c>
      <c r="I158" s="390" t="b">
        <f t="shared" si="9"/>
        <v>0</v>
      </c>
      <c r="J158" s="398">
        <f t="shared" si="10"/>
        <v>1</v>
      </c>
      <c r="K158" s="44"/>
    </row>
    <row r="159" spans="1:11">
      <c r="A159" s="48">
        <v>150</v>
      </c>
      <c r="B159" s="7"/>
      <c r="C159" s="7"/>
      <c r="D159" s="7"/>
      <c r="E159" s="7"/>
      <c r="F159" s="229"/>
      <c r="G159" s="19" t="str">
        <f>IF(OR($B159="",$C159="",$E159="",$F159&lt;an_initial,$F159&gt;an_final,$I159=FALSE),"",80*VLOOKUP(J159,Coef!$E$2:$F$17,2,FALSE))</f>
        <v/>
      </c>
      <c r="H159" s="69" t="str">
        <f t="shared" si="8"/>
        <v/>
      </c>
      <c r="I159" s="390" t="b">
        <f t="shared" si="9"/>
        <v>0</v>
      </c>
      <c r="J159" s="398">
        <f t="shared" si="10"/>
        <v>1</v>
      </c>
      <c r="K159" s="44"/>
    </row>
    <row r="160" spans="1:11">
      <c r="A160" s="48">
        <v>151</v>
      </c>
      <c r="B160" s="7"/>
      <c r="C160" s="7"/>
      <c r="D160" s="7"/>
      <c r="E160" s="7"/>
      <c r="F160" s="229"/>
      <c r="G160" s="19" t="str">
        <f>IF(OR($B160="",$C160="",$E160="",$F160&lt;an_initial,$F160&gt;an_final,$I160=FALSE),"",80*VLOOKUP(J160,Coef!$E$2:$F$17,2,FALSE))</f>
        <v/>
      </c>
      <c r="H160" s="69" t="str">
        <f t="shared" si="8"/>
        <v/>
      </c>
      <c r="I160" s="390" t="b">
        <f t="shared" si="9"/>
        <v>0</v>
      </c>
      <c r="J160" s="398">
        <f t="shared" si="10"/>
        <v>1</v>
      </c>
      <c r="K160" s="44"/>
    </row>
    <row r="161" spans="1:11">
      <c r="A161" s="48">
        <v>152</v>
      </c>
      <c r="B161" s="7"/>
      <c r="C161" s="7"/>
      <c r="D161" s="7"/>
      <c r="E161" s="7"/>
      <c r="F161" s="229"/>
      <c r="G161" s="19" t="str">
        <f>IF(OR($B161="",$C161="",$E161="",$F161&lt;an_initial,$F161&gt;an_final,$I161=FALSE),"",80*VLOOKUP(J161,Coef!$E$2:$F$17,2,FALSE))</f>
        <v/>
      </c>
      <c r="H161" s="69" t="str">
        <f t="shared" si="8"/>
        <v/>
      </c>
      <c r="I161" s="390" t="b">
        <f t="shared" si="9"/>
        <v>0</v>
      </c>
      <c r="J161" s="398">
        <f t="shared" si="10"/>
        <v>1</v>
      </c>
      <c r="K161" s="44"/>
    </row>
    <row r="162" spans="1:11">
      <c r="A162" s="48">
        <v>153</v>
      </c>
      <c r="B162" s="7"/>
      <c r="C162" s="7"/>
      <c r="D162" s="7"/>
      <c r="E162" s="7"/>
      <c r="F162" s="229"/>
      <c r="G162" s="19" t="str">
        <f>IF(OR($B162="",$C162="",$E162="",$F162&lt;an_initial,$F162&gt;an_final,$I162=FALSE),"",80*VLOOKUP(J162,Coef!$E$2:$F$17,2,FALSE))</f>
        <v/>
      </c>
      <c r="H162" s="69" t="str">
        <f t="shared" si="8"/>
        <v/>
      </c>
      <c r="I162" s="390" t="b">
        <f t="shared" si="9"/>
        <v>0</v>
      </c>
      <c r="J162" s="398">
        <f t="shared" si="10"/>
        <v>1</v>
      </c>
      <c r="K162" s="44"/>
    </row>
    <row r="163" spans="1:11">
      <c r="A163" s="48">
        <v>154</v>
      </c>
      <c r="B163" s="7"/>
      <c r="C163" s="7"/>
      <c r="D163" s="7"/>
      <c r="E163" s="7"/>
      <c r="F163" s="229"/>
      <c r="G163" s="19" t="str">
        <f>IF(OR($B163="",$C163="",$E163="",$F163&lt;an_initial,$F163&gt;an_final,$I163=FALSE),"",80*VLOOKUP(J163,Coef!$E$2:$F$17,2,FALSE))</f>
        <v/>
      </c>
      <c r="H163" s="69" t="str">
        <f t="shared" si="8"/>
        <v/>
      </c>
      <c r="I163" s="390" t="b">
        <f t="shared" si="9"/>
        <v>0</v>
      </c>
      <c r="J163" s="398">
        <f t="shared" si="10"/>
        <v>1</v>
      </c>
      <c r="K163" s="44"/>
    </row>
    <row r="164" spans="1:11">
      <c r="A164" s="48">
        <v>155</v>
      </c>
      <c r="B164" s="7"/>
      <c r="C164" s="7"/>
      <c r="D164" s="7"/>
      <c r="E164" s="7"/>
      <c r="F164" s="229"/>
      <c r="G164" s="19" t="str">
        <f>IF(OR($B164="",$C164="",$E164="",$F164&lt;an_initial,$F164&gt;an_final,$I164=FALSE),"",80*VLOOKUP(J164,Coef!$E$2:$F$17,2,FALSE))</f>
        <v/>
      </c>
      <c r="H164" s="69" t="str">
        <f t="shared" si="8"/>
        <v/>
      </c>
      <c r="I164" s="390" t="b">
        <f t="shared" si="9"/>
        <v>0</v>
      </c>
      <c r="J164" s="398">
        <f t="shared" si="10"/>
        <v>1</v>
      </c>
      <c r="K164" s="44"/>
    </row>
    <row r="165" spans="1:11">
      <c r="A165" s="48">
        <v>156</v>
      </c>
      <c r="B165" s="7"/>
      <c r="C165" s="7"/>
      <c r="D165" s="7"/>
      <c r="E165" s="7"/>
      <c r="F165" s="229"/>
      <c r="G165" s="19" t="str">
        <f>IF(OR($B165="",$C165="",$E165="",$F165&lt;an_initial,$F165&gt;an_final,$I165=FALSE),"",80*VLOOKUP(J165,Coef!$E$2:$F$17,2,FALSE))</f>
        <v/>
      </c>
      <c r="H165" s="69" t="str">
        <f t="shared" si="8"/>
        <v/>
      </c>
      <c r="I165" s="390" t="b">
        <f t="shared" si="9"/>
        <v>0</v>
      </c>
      <c r="J165" s="398">
        <f t="shared" si="10"/>
        <v>1</v>
      </c>
      <c r="K165" s="44"/>
    </row>
    <row r="166" spans="1:11">
      <c r="A166" s="48">
        <v>157</v>
      </c>
      <c r="B166" s="7"/>
      <c r="C166" s="7"/>
      <c r="D166" s="7"/>
      <c r="E166" s="7"/>
      <c r="F166" s="229"/>
      <c r="G166" s="19" t="str">
        <f>IF(OR($B166="",$C166="",$E166="",$F166&lt;an_initial,$F166&gt;an_final,$I166=FALSE),"",80*VLOOKUP(J166,Coef!$E$2:$F$17,2,FALSE))</f>
        <v/>
      </c>
      <c r="H166" s="69" t="str">
        <f t="shared" si="8"/>
        <v/>
      </c>
      <c r="I166" s="390" t="b">
        <f t="shared" si="9"/>
        <v>0</v>
      </c>
      <c r="J166" s="398">
        <f t="shared" si="10"/>
        <v>1</v>
      </c>
      <c r="K166" s="44"/>
    </row>
    <row r="167" spans="1:11">
      <c r="A167" s="48">
        <v>158</v>
      </c>
      <c r="B167" s="7"/>
      <c r="C167" s="7"/>
      <c r="D167" s="7"/>
      <c r="E167" s="7"/>
      <c r="F167" s="229"/>
      <c r="G167" s="19" t="str">
        <f>IF(OR($B167="",$C167="",$E167="",$F167&lt;an_initial,$F167&gt;an_final,$I167=FALSE),"",80*VLOOKUP(J167,Coef!$E$2:$F$17,2,FALSE))</f>
        <v/>
      </c>
      <c r="H167" s="69" t="str">
        <f t="shared" si="8"/>
        <v/>
      </c>
      <c r="I167" s="390" t="b">
        <f t="shared" si="9"/>
        <v>0</v>
      </c>
      <c r="J167" s="398">
        <f t="shared" si="10"/>
        <v>1</v>
      </c>
      <c r="K167" s="44"/>
    </row>
    <row r="168" spans="1:11">
      <c r="A168" s="48">
        <v>159</v>
      </c>
      <c r="B168" s="7"/>
      <c r="C168" s="7"/>
      <c r="D168" s="7"/>
      <c r="E168" s="7"/>
      <c r="F168" s="229"/>
      <c r="G168" s="19" t="str">
        <f>IF(OR($B168="",$C168="",$E168="",$F168&lt;an_initial,$F168&gt;an_final,$I168=FALSE),"",80*VLOOKUP(J168,Coef!$E$2:$F$17,2,FALSE))</f>
        <v/>
      </c>
      <c r="H168" s="69" t="str">
        <f t="shared" si="8"/>
        <v/>
      </c>
      <c r="I168" s="390" t="b">
        <f t="shared" si="9"/>
        <v>0</v>
      </c>
      <c r="J168" s="398">
        <f t="shared" si="10"/>
        <v>1</v>
      </c>
      <c r="K168" s="44"/>
    </row>
    <row r="169" spans="1:11">
      <c r="A169" s="48">
        <v>160</v>
      </c>
      <c r="B169" s="7"/>
      <c r="C169" s="7"/>
      <c r="D169" s="7"/>
      <c r="E169" s="7"/>
      <c r="F169" s="229"/>
      <c r="G169" s="19" t="str">
        <f>IF(OR($B169="",$C169="",$E169="",$F169&lt;an_initial,$F169&gt;an_final,$I169=FALSE),"",80*VLOOKUP(J169,Coef!$E$2:$F$17,2,FALSE))</f>
        <v/>
      </c>
      <c r="H169" s="69" t="str">
        <f t="shared" si="8"/>
        <v/>
      </c>
      <c r="I169" s="390" t="b">
        <f t="shared" si="9"/>
        <v>0</v>
      </c>
      <c r="J169" s="398">
        <f t="shared" si="10"/>
        <v>1</v>
      </c>
      <c r="K169" s="44"/>
    </row>
    <row r="170" spans="1:11">
      <c r="A170" s="48">
        <v>161</v>
      </c>
      <c r="B170" s="7"/>
      <c r="C170" s="7"/>
      <c r="D170" s="7"/>
      <c r="E170" s="7"/>
      <c r="F170" s="229"/>
      <c r="G170" s="19" t="str">
        <f>IF(OR($B170="",$C170="",$E170="",$F170&lt;an_initial,$F170&gt;an_final,$I170=FALSE),"",80*VLOOKUP(J170,Coef!$E$2:$F$17,2,FALSE))</f>
        <v/>
      </c>
      <c r="H170" s="69" t="str">
        <f t="shared" si="8"/>
        <v/>
      </c>
      <c r="I170" s="390" t="b">
        <f t="shared" si="9"/>
        <v>0</v>
      </c>
      <c r="J170" s="398">
        <f t="shared" ref="J170:J201" si="11">LEN(B170)-LEN(SUBSTITUTE(B170,",",""))+1</f>
        <v>1</v>
      </c>
      <c r="K170" s="44"/>
    </row>
    <row r="171" spans="1:11">
      <c r="A171" s="48">
        <v>162</v>
      </c>
      <c r="B171" s="7"/>
      <c r="C171" s="7"/>
      <c r="D171" s="7"/>
      <c r="E171" s="7"/>
      <c r="F171" s="229"/>
      <c r="G171" s="19" t="str">
        <f>IF(OR($B171="",$C171="",$E171="",$F171&lt;an_initial,$F171&gt;an_final,$I171=FALSE),"",80*VLOOKUP(J171,Coef!$E$2:$F$17,2,FALSE))</f>
        <v/>
      </c>
      <c r="H171" s="69" t="str">
        <f t="shared" si="8"/>
        <v/>
      </c>
      <c r="I171" s="390" t="b">
        <f t="shared" si="9"/>
        <v>0</v>
      </c>
      <c r="J171" s="398">
        <f t="shared" si="11"/>
        <v>1</v>
      </c>
      <c r="K171" s="44"/>
    </row>
    <row r="172" spans="1:11">
      <c r="A172" s="48">
        <v>163</v>
      </c>
      <c r="B172" s="7"/>
      <c r="C172" s="7"/>
      <c r="D172" s="7"/>
      <c r="E172" s="7"/>
      <c r="F172" s="229"/>
      <c r="G172" s="19" t="str">
        <f>IF(OR($B172="",$C172="",$E172="",$F172&lt;an_initial,$F172&gt;an_final,$I172=FALSE),"",80*VLOOKUP(J172,Coef!$E$2:$F$17,2,FALSE))</f>
        <v/>
      </c>
      <c r="H172" s="69" t="str">
        <f t="shared" si="8"/>
        <v/>
      </c>
      <c r="I172" s="390" t="b">
        <f t="shared" si="9"/>
        <v>0</v>
      </c>
      <c r="J172" s="398">
        <f t="shared" si="11"/>
        <v>1</v>
      </c>
      <c r="K172" s="44"/>
    </row>
    <row r="173" spans="1:11">
      <c r="A173" s="48">
        <v>164</v>
      </c>
      <c r="B173" s="7"/>
      <c r="C173" s="7"/>
      <c r="D173" s="7"/>
      <c r="E173" s="7"/>
      <c r="F173" s="229"/>
      <c r="G173" s="19" t="str">
        <f>IF(OR($B173="",$C173="",$E173="",$F173&lt;an_initial,$F173&gt;an_final,$I173=FALSE),"",80*VLOOKUP(J173,Coef!$E$2:$F$17,2,FALSE))</f>
        <v/>
      </c>
      <c r="H173" s="69" t="str">
        <f t="shared" si="8"/>
        <v/>
      </c>
      <c r="I173" s="390" t="b">
        <f t="shared" si="9"/>
        <v>0</v>
      </c>
      <c r="J173" s="398">
        <f t="shared" si="11"/>
        <v>1</v>
      </c>
      <c r="K173" s="44"/>
    </row>
    <row r="174" spans="1:11">
      <c r="A174" s="48">
        <v>165</v>
      </c>
      <c r="B174" s="7"/>
      <c r="C174" s="7"/>
      <c r="D174" s="7"/>
      <c r="E174" s="7"/>
      <c r="F174" s="229"/>
      <c r="G174" s="19" t="str">
        <f>IF(OR($B174="",$C174="",$E174="",$F174&lt;an_initial,$F174&gt;an_final,$I174=FALSE),"",80*VLOOKUP(J174,Coef!$E$2:$F$17,2,FALSE))</f>
        <v/>
      </c>
      <c r="H174" s="69" t="str">
        <f t="shared" si="8"/>
        <v/>
      </c>
      <c r="I174" s="390" t="b">
        <f t="shared" si="9"/>
        <v>0</v>
      </c>
      <c r="J174" s="398">
        <f t="shared" si="11"/>
        <v>1</v>
      </c>
      <c r="K174" s="44"/>
    </row>
    <row r="175" spans="1:11">
      <c r="A175" s="48">
        <v>166</v>
      </c>
      <c r="B175" s="7"/>
      <c r="C175" s="7"/>
      <c r="D175" s="7"/>
      <c r="E175" s="7"/>
      <c r="F175" s="229"/>
      <c r="G175" s="19" t="str">
        <f>IF(OR($B175="",$C175="",$E175="",$F175&lt;an_initial,$F175&gt;an_final,$I175=FALSE),"",80*VLOOKUP(J175,Coef!$E$2:$F$17,2,FALSE))</f>
        <v/>
      </c>
      <c r="H175" s="69" t="str">
        <f t="shared" si="8"/>
        <v/>
      </c>
      <c r="I175" s="390" t="b">
        <f t="shared" si="9"/>
        <v>0</v>
      </c>
      <c r="J175" s="398">
        <f t="shared" si="11"/>
        <v>1</v>
      </c>
      <c r="K175" s="44"/>
    </row>
    <row r="176" spans="1:11">
      <c r="A176" s="48">
        <v>167</v>
      </c>
      <c r="B176" s="7"/>
      <c r="C176" s="7"/>
      <c r="D176" s="7"/>
      <c r="E176" s="7"/>
      <c r="F176" s="229"/>
      <c r="G176" s="19" t="str">
        <f>IF(OR($B176="",$C176="",$E176="",$F176&lt;an_initial,$F176&gt;an_final,$I176=FALSE),"",80*VLOOKUP(J176,Coef!$E$2:$F$17,2,FALSE))</f>
        <v/>
      </c>
      <c r="H176" s="69" t="str">
        <f t="shared" si="8"/>
        <v/>
      </c>
      <c r="I176" s="390" t="b">
        <f t="shared" si="9"/>
        <v>0</v>
      </c>
      <c r="J176" s="398">
        <f t="shared" si="11"/>
        <v>1</v>
      </c>
      <c r="K176" s="44"/>
    </row>
    <row r="177" spans="1:11">
      <c r="A177" s="48">
        <v>168</v>
      </c>
      <c r="B177" s="7"/>
      <c r="C177" s="7"/>
      <c r="D177" s="7"/>
      <c r="E177" s="7"/>
      <c r="F177" s="229"/>
      <c r="G177" s="19" t="str">
        <f>IF(OR($B177="",$C177="",$E177="",$F177&lt;an_initial,$F177&gt;an_final,$I177=FALSE),"",80*VLOOKUP(J177,Coef!$E$2:$F$17,2,FALSE))</f>
        <v/>
      </c>
      <c r="H177" s="69" t="str">
        <f t="shared" si="8"/>
        <v/>
      </c>
      <c r="I177" s="390" t="b">
        <f t="shared" si="9"/>
        <v>0</v>
      </c>
      <c r="J177" s="398">
        <f t="shared" si="11"/>
        <v>1</v>
      </c>
      <c r="K177" s="44"/>
    </row>
    <row r="178" spans="1:11">
      <c r="A178" s="48">
        <v>169</v>
      </c>
      <c r="B178" s="7"/>
      <c r="C178" s="7"/>
      <c r="D178" s="7"/>
      <c r="E178" s="7"/>
      <c r="F178" s="229"/>
      <c r="G178" s="19" t="str">
        <f>IF(OR($B178="",$C178="",$E178="",$F178&lt;an_initial,$F178&gt;an_final,$I178=FALSE),"",80*VLOOKUP(J178,Coef!$E$2:$F$17,2,FALSE))</f>
        <v/>
      </c>
      <c r="H178" s="69" t="str">
        <f t="shared" si="8"/>
        <v/>
      </c>
      <c r="I178" s="390" t="b">
        <f t="shared" si="9"/>
        <v>0</v>
      </c>
      <c r="J178" s="398">
        <f t="shared" si="11"/>
        <v>1</v>
      </c>
      <c r="K178" s="44"/>
    </row>
    <row r="179" spans="1:11">
      <c r="A179" s="48">
        <v>170</v>
      </c>
      <c r="B179" s="7"/>
      <c r="C179" s="7"/>
      <c r="D179" s="7"/>
      <c r="E179" s="7"/>
      <c r="F179" s="229"/>
      <c r="G179" s="19" t="str">
        <f>IF(OR($B179="",$C179="",$E179="",$F179&lt;an_initial,$F179&gt;an_final,$I179=FALSE),"",80*VLOOKUP(J179,Coef!$E$2:$F$17,2,FALSE))</f>
        <v/>
      </c>
      <c r="H179" s="69" t="str">
        <f t="shared" si="8"/>
        <v/>
      </c>
      <c r="I179" s="390" t="b">
        <f t="shared" si="9"/>
        <v>0</v>
      </c>
      <c r="J179" s="398">
        <f t="shared" si="11"/>
        <v>1</v>
      </c>
      <c r="K179" s="44"/>
    </row>
    <row r="180" spans="1:11">
      <c r="A180" s="48">
        <v>171</v>
      </c>
      <c r="B180" s="7"/>
      <c r="C180" s="7"/>
      <c r="D180" s="7"/>
      <c r="E180" s="7"/>
      <c r="F180" s="229"/>
      <c r="G180" s="19" t="str">
        <f>IF(OR($B180="",$C180="",$E180="",$F180&lt;an_initial,$F180&gt;an_final,$I180=FALSE),"",80*VLOOKUP(J180,Coef!$E$2:$F$17,2,FALSE))</f>
        <v/>
      </c>
      <c r="H180" s="69" t="str">
        <f t="shared" si="8"/>
        <v/>
      </c>
      <c r="I180" s="390" t="b">
        <f t="shared" si="9"/>
        <v>0</v>
      </c>
      <c r="J180" s="398">
        <f t="shared" si="11"/>
        <v>1</v>
      </c>
      <c r="K180" s="44"/>
    </row>
    <row r="181" spans="1:11">
      <c r="A181" s="48">
        <v>172</v>
      </c>
      <c r="B181" s="7"/>
      <c r="C181" s="7"/>
      <c r="D181" s="7"/>
      <c r="E181" s="7"/>
      <c r="F181" s="229"/>
      <c r="G181" s="19" t="str">
        <f>IF(OR($B181="",$C181="",$E181="",$F181&lt;an_initial,$F181&gt;an_final,$I181=FALSE),"",80*VLOOKUP(J181,Coef!$E$2:$F$17,2,FALSE))</f>
        <v/>
      </c>
      <c r="H181" s="69" t="str">
        <f t="shared" si="8"/>
        <v/>
      </c>
      <c r="I181" s="390" t="b">
        <f t="shared" si="9"/>
        <v>0</v>
      </c>
      <c r="J181" s="398">
        <f t="shared" si="11"/>
        <v>1</v>
      </c>
      <c r="K181" s="44"/>
    </row>
    <row r="182" spans="1:11">
      <c r="A182" s="48">
        <v>173</v>
      </c>
      <c r="B182" s="7"/>
      <c r="C182" s="7"/>
      <c r="D182" s="7"/>
      <c r="E182" s="7"/>
      <c r="F182" s="229"/>
      <c r="G182" s="19" t="str">
        <f>IF(OR($B182="",$C182="",$E182="",$F182&lt;an_initial,$F182&gt;an_final,$I182=FALSE),"",80*VLOOKUP(J182,Coef!$E$2:$F$17,2,FALSE))</f>
        <v/>
      </c>
      <c r="H182" s="69" t="str">
        <f t="shared" si="8"/>
        <v/>
      </c>
      <c r="I182" s="390" t="b">
        <f t="shared" si="9"/>
        <v>0</v>
      </c>
      <c r="J182" s="398">
        <f t="shared" si="11"/>
        <v>1</v>
      </c>
      <c r="K182" s="44"/>
    </row>
    <row r="183" spans="1:11">
      <c r="A183" s="48">
        <v>174</v>
      </c>
      <c r="B183" s="7"/>
      <c r="C183" s="7"/>
      <c r="D183" s="7"/>
      <c r="E183" s="7"/>
      <c r="F183" s="229"/>
      <c r="G183" s="19" t="str">
        <f>IF(OR($B183="",$C183="",$E183="",$F183&lt;an_initial,$F183&gt;an_final,$I183=FALSE),"",80*VLOOKUP(J183,Coef!$E$2:$F$17,2,FALSE))</f>
        <v/>
      </c>
      <c r="H183" s="69" t="str">
        <f t="shared" si="8"/>
        <v/>
      </c>
      <c r="I183" s="390" t="b">
        <f t="shared" si="9"/>
        <v>0</v>
      </c>
      <c r="J183" s="398">
        <f t="shared" si="11"/>
        <v>1</v>
      </c>
      <c r="K183" s="44"/>
    </row>
    <row r="184" spans="1:11">
      <c r="A184" s="48">
        <v>175</v>
      </c>
      <c r="B184" s="7"/>
      <c r="C184" s="7"/>
      <c r="D184" s="7"/>
      <c r="E184" s="7"/>
      <c r="F184" s="229"/>
      <c r="G184" s="19" t="str">
        <f>IF(OR($B184="",$C184="",$E184="",$F184&lt;an_initial,$F184&gt;an_final,$I184=FALSE),"",80*VLOOKUP(J184,Coef!$E$2:$F$17,2,FALSE))</f>
        <v/>
      </c>
      <c r="H184" s="69" t="str">
        <f t="shared" si="8"/>
        <v/>
      </c>
      <c r="I184" s="390" t="b">
        <f t="shared" si="9"/>
        <v>0</v>
      </c>
      <c r="J184" s="398">
        <f t="shared" si="11"/>
        <v>1</v>
      </c>
      <c r="K184" s="44"/>
    </row>
    <row r="185" spans="1:11">
      <c r="A185" s="48">
        <v>176</v>
      </c>
      <c r="B185" s="7"/>
      <c r="C185" s="7"/>
      <c r="D185" s="7"/>
      <c r="E185" s="7"/>
      <c r="F185" s="229"/>
      <c r="G185" s="19" t="str">
        <f>IF(OR($B185="",$C185="",$E185="",$F185&lt;an_initial,$F185&gt;an_final,$I185=FALSE),"",80*VLOOKUP(J185,Coef!$E$2:$F$17,2,FALSE))</f>
        <v/>
      </c>
      <c r="H185" s="69" t="str">
        <f t="shared" si="8"/>
        <v/>
      </c>
      <c r="I185" s="390" t="b">
        <f t="shared" si="9"/>
        <v>0</v>
      </c>
      <c r="J185" s="398">
        <f t="shared" si="11"/>
        <v>1</v>
      </c>
      <c r="K185" s="44"/>
    </row>
    <row r="186" spans="1:11">
      <c r="A186" s="48">
        <v>177</v>
      </c>
      <c r="B186" s="7"/>
      <c r="C186" s="7"/>
      <c r="D186" s="7"/>
      <c r="E186" s="7"/>
      <c r="F186" s="229"/>
      <c r="G186" s="19" t="str">
        <f>IF(OR($B186="",$C186="",$E186="",$F186&lt;an_initial,$F186&gt;an_final,$I186=FALSE),"",80*VLOOKUP(J186,Coef!$E$2:$F$17,2,FALSE))</f>
        <v/>
      </c>
      <c r="H186" s="69" t="str">
        <f t="shared" si="8"/>
        <v/>
      </c>
      <c r="I186" s="390" t="b">
        <f t="shared" si="9"/>
        <v>0</v>
      </c>
      <c r="J186" s="398">
        <f t="shared" si="11"/>
        <v>1</v>
      </c>
      <c r="K186" s="44"/>
    </row>
    <row r="187" spans="1:11">
      <c r="A187" s="48">
        <v>178</v>
      </c>
      <c r="B187" s="7"/>
      <c r="C187" s="7"/>
      <c r="D187" s="7"/>
      <c r="E187" s="7"/>
      <c r="F187" s="229"/>
      <c r="G187" s="19" t="str">
        <f>IF(OR($B187="",$C187="",$E187="",$F187&lt;an_initial,$F187&gt;an_final,$I187=FALSE),"",80*VLOOKUP(J187,Coef!$E$2:$F$17,2,FALSE))</f>
        <v/>
      </c>
      <c r="H187" s="69" t="str">
        <f t="shared" si="8"/>
        <v/>
      </c>
      <c r="I187" s="390" t="b">
        <f t="shared" si="9"/>
        <v>0</v>
      </c>
      <c r="J187" s="398">
        <f t="shared" si="11"/>
        <v>1</v>
      </c>
      <c r="K187" s="44"/>
    </row>
    <row r="188" spans="1:11">
      <c r="A188" s="48">
        <v>179</v>
      </c>
      <c r="B188" s="7"/>
      <c r="C188" s="7"/>
      <c r="D188" s="7"/>
      <c r="E188" s="7"/>
      <c r="F188" s="229"/>
      <c r="G188" s="19" t="str">
        <f>IF(OR($B188="",$C188="",$E188="",$F188&lt;an_initial,$F188&gt;an_final,$I188=FALSE),"",80*VLOOKUP(J188,Coef!$E$2:$F$17,2,FALSE))</f>
        <v/>
      </c>
      <c r="H188" s="69" t="str">
        <f t="shared" si="8"/>
        <v/>
      </c>
      <c r="I188" s="390" t="b">
        <f t="shared" si="9"/>
        <v>0</v>
      </c>
      <c r="J188" s="398">
        <f t="shared" si="11"/>
        <v>1</v>
      </c>
      <c r="K188" s="44"/>
    </row>
    <row r="189" spans="1:11">
      <c r="A189" s="48">
        <v>180</v>
      </c>
      <c r="B189" s="7"/>
      <c r="C189" s="7"/>
      <c r="D189" s="7"/>
      <c r="E189" s="7"/>
      <c r="F189" s="229"/>
      <c r="G189" s="19" t="str">
        <f>IF(OR($B189="",$C189="",$E189="",$F189&lt;an_initial,$F189&gt;an_final,$I189=FALSE),"",80*VLOOKUP(J189,Coef!$E$2:$F$17,2,FALSE))</f>
        <v/>
      </c>
      <c r="H189" s="69" t="str">
        <f t="shared" si="8"/>
        <v/>
      </c>
      <c r="I189" s="390" t="b">
        <f t="shared" si="9"/>
        <v>0</v>
      </c>
      <c r="J189" s="398">
        <f t="shared" si="11"/>
        <v>1</v>
      </c>
      <c r="K189" s="44"/>
    </row>
    <row r="190" spans="1:11">
      <c r="A190" s="48">
        <v>181</v>
      </c>
      <c r="B190" s="7"/>
      <c r="C190" s="7"/>
      <c r="D190" s="7"/>
      <c r="E190" s="7"/>
      <c r="F190" s="229"/>
      <c r="G190" s="19" t="str">
        <f>IF(OR($B190="",$C190="",$E190="",$F190&lt;an_initial,$F190&gt;an_final,$I190=FALSE),"",80*VLOOKUP(J190,Coef!$E$2:$F$17,2,FALSE))</f>
        <v/>
      </c>
      <c r="H190" s="69" t="str">
        <f t="shared" si="8"/>
        <v/>
      </c>
      <c r="I190" s="390" t="b">
        <f t="shared" si="9"/>
        <v>0</v>
      </c>
      <c r="J190" s="398">
        <f t="shared" si="11"/>
        <v>1</v>
      </c>
      <c r="K190" s="44"/>
    </row>
    <row r="191" spans="1:11">
      <c r="A191" s="48">
        <v>182</v>
      </c>
      <c r="B191" s="7"/>
      <c r="C191" s="7"/>
      <c r="D191" s="7"/>
      <c r="E191" s="7"/>
      <c r="F191" s="229"/>
      <c r="G191" s="19" t="str">
        <f>IF(OR($B191="",$C191="",$E191="",$F191&lt;an_initial,$F191&gt;an_final,$I191=FALSE),"",80*VLOOKUP(J191,Coef!$E$2:$F$17,2,FALSE))</f>
        <v/>
      </c>
      <c r="H191" s="69" t="str">
        <f t="shared" si="8"/>
        <v/>
      </c>
      <c r="I191" s="390" t="b">
        <f t="shared" si="9"/>
        <v>0</v>
      </c>
      <c r="J191" s="398">
        <f t="shared" si="11"/>
        <v>1</v>
      </c>
      <c r="K191" s="44"/>
    </row>
    <row r="192" spans="1:11">
      <c r="A192" s="48">
        <v>183</v>
      </c>
      <c r="B192" s="7"/>
      <c r="C192" s="7"/>
      <c r="D192" s="7"/>
      <c r="E192" s="7"/>
      <c r="F192" s="229"/>
      <c r="G192" s="19" t="str">
        <f>IF(OR($B192="",$C192="",$E192="",$F192&lt;an_initial,$F192&gt;an_final,$I192=FALSE),"",80*VLOOKUP(J192,Coef!$E$2:$F$17,2,FALSE))</f>
        <v/>
      </c>
      <c r="H192" s="69" t="str">
        <f t="shared" si="8"/>
        <v/>
      </c>
      <c r="I192" s="390" t="b">
        <f t="shared" si="9"/>
        <v>0</v>
      </c>
      <c r="J192" s="398">
        <f t="shared" si="11"/>
        <v>1</v>
      </c>
      <c r="K192" s="44"/>
    </row>
    <row r="193" spans="1:11">
      <c r="A193" s="48">
        <v>184</v>
      </c>
      <c r="B193" s="7"/>
      <c r="C193" s="7"/>
      <c r="D193" s="7"/>
      <c r="E193" s="7"/>
      <c r="F193" s="229"/>
      <c r="G193" s="19" t="str">
        <f>IF(OR($B193="",$C193="",$E193="",$F193&lt;an_initial,$F193&gt;an_final,$I193=FALSE),"",80*VLOOKUP(J193,Coef!$E$2:$F$17,2,FALSE))</f>
        <v/>
      </c>
      <c r="H193" s="69" t="str">
        <f t="shared" si="8"/>
        <v/>
      </c>
      <c r="I193" s="390" t="b">
        <f t="shared" si="9"/>
        <v>0</v>
      </c>
      <c r="J193" s="398">
        <f t="shared" si="11"/>
        <v>1</v>
      </c>
      <c r="K193" s="44"/>
    </row>
    <row r="194" spans="1:11">
      <c r="A194" s="48">
        <v>185</v>
      </c>
      <c r="B194" s="7"/>
      <c r="C194" s="7"/>
      <c r="D194" s="7"/>
      <c r="E194" s="7"/>
      <c r="F194" s="229"/>
      <c r="G194" s="19" t="str">
        <f>IF(OR($B194="",$C194="",$E194="",$F194&lt;an_initial,$F194&gt;an_final,$I194=FALSE),"",80*VLOOKUP(J194,Coef!$E$2:$F$17,2,FALSE))</f>
        <v/>
      </c>
      <c r="H194" s="69" t="str">
        <f t="shared" si="8"/>
        <v/>
      </c>
      <c r="I194" s="390" t="b">
        <f t="shared" si="9"/>
        <v>0</v>
      </c>
      <c r="J194" s="398">
        <f t="shared" si="11"/>
        <v>1</v>
      </c>
      <c r="K194" s="44"/>
    </row>
    <row r="195" spans="1:11">
      <c r="A195" s="48">
        <v>186</v>
      </c>
      <c r="B195" s="7"/>
      <c r="C195" s="7"/>
      <c r="D195" s="7"/>
      <c r="E195" s="7"/>
      <c r="F195" s="229"/>
      <c r="G195" s="19" t="str">
        <f>IF(OR($B195="",$C195="",$E195="",$F195&lt;an_initial,$F195&gt;an_final,$I195=FALSE),"",80*VLOOKUP(J195,Coef!$E$2:$F$17,2,FALSE))</f>
        <v/>
      </c>
      <c r="H195" s="69" t="str">
        <f t="shared" si="8"/>
        <v/>
      </c>
      <c r="I195" s="390" t="b">
        <f t="shared" si="9"/>
        <v>0</v>
      </c>
      <c r="J195" s="398">
        <f t="shared" si="11"/>
        <v>1</v>
      </c>
      <c r="K195" s="44"/>
    </row>
    <row r="196" spans="1:11">
      <c r="A196" s="48">
        <v>187</v>
      </c>
      <c r="B196" s="7"/>
      <c r="C196" s="7"/>
      <c r="D196" s="7"/>
      <c r="E196" s="7"/>
      <c r="F196" s="229"/>
      <c r="G196" s="19" t="str">
        <f>IF(OR($B196="",$C196="",$E196="",$F196&lt;an_initial,$F196&gt;an_final,$I196=FALSE),"",80*VLOOKUP(J196,Coef!$E$2:$F$17,2,FALSE))</f>
        <v/>
      </c>
      <c r="H196" s="69" t="str">
        <f t="shared" si="8"/>
        <v/>
      </c>
      <c r="I196" s="390" t="b">
        <f t="shared" si="9"/>
        <v>0</v>
      </c>
      <c r="J196" s="398">
        <f t="shared" si="11"/>
        <v>1</v>
      </c>
      <c r="K196" s="44"/>
    </row>
    <row r="197" spans="1:11">
      <c r="A197" s="48">
        <v>188</v>
      </c>
      <c r="B197" s="7"/>
      <c r="C197" s="7"/>
      <c r="D197" s="7"/>
      <c r="E197" s="7"/>
      <c r="F197" s="229"/>
      <c r="G197" s="19" t="str">
        <f>IF(OR($B197="",$C197="",$E197="",$F197&lt;an_initial,$F197&gt;an_final,$I197=FALSE),"",80*VLOOKUP(J197,Coef!$E$2:$F$17,2,FALSE))</f>
        <v/>
      </c>
      <c r="H197" s="69" t="str">
        <f t="shared" si="8"/>
        <v/>
      </c>
      <c r="I197" s="390" t="b">
        <f t="shared" si="9"/>
        <v>0</v>
      </c>
      <c r="J197" s="398">
        <f t="shared" si="11"/>
        <v>1</v>
      </c>
      <c r="K197" s="44"/>
    </row>
    <row r="198" spans="1:11">
      <c r="A198" s="48">
        <v>189</v>
      </c>
      <c r="B198" s="7"/>
      <c r="C198" s="7"/>
      <c r="D198" s="7"/>
      <c r="E198" s="7"/>
      <c r="F198" s="229"/>
      <c r="G198" s="19" t="str">
        <f>IF(OR($B198="",$C198="",$E198="",$F198&lt;an_initial,$F198&gt;an_final,$I198=FALSE),"",80*VLOOKUP(J198,Coef!$E$2:$F$17,2,FALSE))</f>
        <v/>
      </c>
      <c r="H198" s="69" t="str">
        <f t="shared" si="8"/>
        <v/>
      </c>
      <c r="I198" s="390" t="b">
        <f t="shared" si="9"/>
        <v>0</v>
      </c>
      <c r="J198" s="398">
        <f t="shared" si="11"/>
        <v>1</v>
      </c>
      <c r="K198" s="44"/>
    </row>
    <row r="199" spans="1:11">
      <c r="A199" s="48">
        <v>190</v>
      </c>
      <c r="B199" s="7"/>
      <c r="C199" s="7"/>
      <c r="D199" s="7"/>
      <c r="E199" s="7"/>
      <c r="F199" s="229"/>
      <c r="G199" s="19" t="str">
        <f>IF(OR($B199="",$C199="",$E199="",$F199&lt;an_initial,$F199&gt;an_final,$I199=FALSE),"",80*VLOOKUP(J199,Coef!$E$2:$F$17,2,FALSE))</f>
        <v/>
      </c>
      <c r="H199" s="69" t="str">
        <f t="shared" si="8"/>
        <v/>
      </c>
      <c r="I199" s="390" t="b">
        <f t="shared" si="9"/>
        <v>0</v>
      </c>
      <c r="J199" s="398">
        <f t="shared" si="11"/>
        <v>1</v>
      </c>
      <c r="K199" s="44"/>
    </row>
    <row r="200" spans="1:11">
      <c r="A200" s="48">
        <v>191</v>
      </c>
      <c r="B200" s="7"/>
      <c r="C200" s="7"/>
      <c r="D200" s="7"/>
      <c r="E200" s="7"/>
      <c r="F200" s="229"/>
      <c r="G200" s="19" t="str">
        <f>IF(OR($B200="",$C200="",$E200="",$F200&lt;an_initial,$F200&gt;an_final,$I200=FALSE),"",80*VLOOKUP(J200,Coef!$E$2:$F$17,2,FALSE))</f>
        <v/>
      </c>
      <c r="H200" s="69" t="str">
        <f t="shared" si="8"/>
        <v/>
      </c>
      <c r="I200" s="390" t="b">
        <f t="shared" si="9"/>
        <v>0</v>
      </c>
      <c r="J200" s="398">
        <f t="shared" si="11"/>
        <v>1</v>
      </c>
      <c r="K200" s="44"/>
    </row>
    <row r="201" spans="1:11">
      <c r="A201" s="48">
        <v>192</v>
      </c>
      <c r="B201" s="7"/>
      <c r="C201" s="7"/>
      <c r="D201" s="7"/>
      <c r="E201" s="7"/>
      <c r="F201" s="229"/>
      <c r="G201" s="19" t="str">
        <f>IF(OR($B201="",$C201="",$E201="",$F201&lt;an_initial,$F201&gt;an_final,$I201=FALSE),"",80*VLOOKUP(J201,Coef!$E$2:$F$17,2,FALSE))</f>
        <v/>
      </c>
      <c r="H201" s="69" t="str">
        <f t="shared" si="8"/>
        <v/>
      </c>
      <c r="I201" s="390" t="b">
        <f t="shared" si="9"/>
        <v>0</v>
      </c>
      <c r="J201" s="398">
        <f t="shared" si="11"/>
        <v>1</v>
      </c>
      <c r="K201" s="44"/>
    </row>
    <row r="202" spans="1:11">
      <c r="A202" s="48">
        <v>193</v>
      </c>
      <c r="B202" s="7"/>
      <c r="C202" s="7"/>
      <c r="D202" s="7"/>
      <c r="E202" s="7"/>
      <c r="F202" s="229"/>
      <c r="G202" s="19" t="str">
        <f>IF(OR($B202="",$C202="",$E202="",$F202&lt;an_initial,$F202&gt;an_final,$I202=FALSE),"",80*VLOOKUP(J202,Coef!$E$2:$F$17,2,FALSE))</f>
        <v/>
      </c>
      <c r="H202" s="69" t="str">
        <f t="shared" ref="H202:H259" si="12">IF(OR($B202="",$C202="",$E202="",$F202&gt;an_final,$I202=FALSE),"",IF($F202&gt;=an_initial,1,""))</f>
        <v/>
      </c>
      <c r="I202" s="390" t="b">
        <f t="shared" ref="I202:I259" si="13">IF(nume_candidat="",FALSE,ISNUMBER(SEARCH(nume_candidat,$B202)))</f>
        <v>0</v>
      </c>
      <c r="J202" s="398">
        <f t="shared" ref="J202:J259" si="14">LEN(B202)-LEN(SUBSTITUTE(B202,",",""))+1</f>
        <v>1</v>
      </c>
      <c r="K202" s="44"/>
    </row>
    <row r="203" spans="1:11">
      <c r="A203" s="48">
        <v>194</v>
      </c>
      <c r="B203" s="7"/>
      <c r="C203" s="7"/>
      <c r="D203" s="7"/>
      <c r="E203" s="7"/>
      <c r="F203" s="229"/>
      <c r="G203" s="19" t="str">
        <f>IF(OR($B203="",$C203="",$E203="",$F203&lt;an_initial,$F203&gt;an_final,$I203=FALSE),"",80*VLOOKUP(J203,Coef!$E$2:$F$17,2,FALSE))</f>
        <v/>
      </c>
      <c r="H203" s="69" t="str">
        <f t="shared" si="12"/>
        <v/>
      </c>
      <c r="I203" s="390" t="b">
        <f t="shared" si="13"/>
        <v>0</v>
      </c>
      <c r="J203" s="398">
        <f t="shared" si="14"/>
        <v>1</v>
      </c>
      <c r="K203" s="44"/>
    </row>
    <row r="204" spans="1:11">
      <c r="A204" s="48">
        <v>195</v>
      </c>
      <c r="B204" s="7"/>
      <c r="C204" s="7"/>
      <c r="D204" s="7"/>
      <c r="E204" s="7"/>
      <c r="F204" s="229"/>
      <c r="G204" s="19" t="str">
        <f>IF(OR($B204="",$C204="",$E204="",$F204&lt;an_initial,$F204&gt;an_final,$I204=FALSE),"",80*VLOOKUP(J204,Coef!$E$2:$F$17,2,FALSE))</f>
        <v/>
      </c>
      <c r="H204" s="69" t="str">
        <f t="shared" si="12"/>
        <v/>
      </c>
      <c r="I204" s="390" t="b">
        <f t="shared" si="13"/>
        <v>0</v>
      </c>
      <c r="J204" s="398">
        <f t="shared" si="14"/>
        <v>1</v>
      </c>
      <c r="K204" s="44"/>
    </row>
    <row r="205" spans="1:11">
      <c r="A205" s="48">
        <v>196</v>
      </c>
      <c r="B205" s="7"/>
      <c r="C205" s="7"/>
      <c r="D205" s="7"/>
      <c r="E205" s="7"/>
      <c r="F205" s="229"/>
      <c r="G205" s="19" t="str">
        <f>IF(OR($B205="",$C205="",$E205="",$F205&lt;an_initial,$F205&gt;an_final,$I205=FALSE),"",80*VLOOKUP(J205,Coef!$E$2:$F$17,2,FALSE))</f>
        <v/>
      </c>
      <c r="H205" s="69" t="str">
        <f t="shared" si="12"/>
        <v/>
      </c>
      <c r="I205" s="390" t="b">
        <f t="shared" si="13"/>
        <v>0</v>
      </c>
      <c r="J205" s="398">
        <f t="shared" si="14"/>
        <v>1</v>
      </c>
      <c r="K205" s="44"/>
    </row>
    <row r="206" spans="1:11">
      <c r="A206" s="48">
        <v>197</v>
      </c>
      <c r="B206" s="7"/>
      <c r="C206" s="7"/>
      <c r="D206" s="7"/>
      <c r="E206" s="7"/>
      <c r="F206" s="229"/>
      <c r="G206" s="19" t="str">
        <f>IF(OR($B206="",$C206="",$E206="",$F206&lt;an_initial,$F206&gt;an_final,$I206=FALSE),"",80*VLOOKUP(J206,Coef!$E$2:$F$17,2,FALSE))</f>
        <v/>
      </c>
      <c r="H206" s="69" t="str">
        <f t="shared" si="12"/>
        <v/>
      </c>
      <c r="I206" s="390" t="b">
        <f t="shared" si="13"/>
        <v>0</v>
      </c>
      <c r="J206" s="398">
        <f t="shared" si="14"/>
        <v>1</v>
      </c>
      <c r="K206" s="44"/>
    </row>
    <row r="207" spans="1:11">
      <c r="A207" s="48">
        <v>198</v>
      </c>
      <c r="B207" s="7"/>
      <c r="C207" s="7"/>
      <c r="D207" s="7"/>
      <c r="E207" s="7"/>
      <c r="F207" s="229"/>
      <c r="G207" s="19" t="str">
        <f>IF(OR($B207="",$C207="",$E207="",$F207&lt;an_initial,$F207&gt;an_final,$I207=FALSE),"",80*VLOOKUP(J207,Coef!$E$2:$F$17,2,FALSE))</f>
        <v/>
      </c>
      <c r="H207" s="69" t="str">
        <f t="shared" si="12"/>
        <v/>
      </c>
      <c r="I207" s="390" t="b">
        <f t="shared" si="13"/>
        <v>0</v>
      </c>
      <c r="J207" s="398">
        <f t="shared" si="14"/>
        <v>1</v>
      </c>
      <c r="K207" s="44"/>
    </row>
    <row r="208" spans="1:11">
      <c r="A208" s="48">
        <v>199</v>
      </c>
      <c r="B208" s="7"/>
      <c r="C208" s="7"/>
      <c r="D208" s="7"/>
      <c r="E208" s="7"/>
      <c r="F208" s="229"/>
      <c r="G208" s="19" t="str">
        <f>IF(OR($B208="",$C208="",$E208="",$F208&lt;an_initial,$F208&gt;an_final,$I208=FALSE),"",80*VLOOKUP(J208,Coef!$E$2:$F$17,2,FALSE))</f>
        <v/>
      </c>
      <c r="H208" s="69" t="str">
        <f t="shared" si="12"/>
        <v/>
      </c>
      <c r="I208" s="390" t="b">
        <f t="shared" si="13"/>
        <v>0</v>
      </c>
      <c r="J208" s="398">
        <f t="shared" si="14"/>
        <v>1</v>
      </c>
      <c r="K208" s="44"/>
    </row>
    <row r="209" spans="1:11">
      <c r="A209" s="48">
        <v>200</v>
      </c>
      <c r="B209" s="7"/>
      <c r="C209" s="7"/>
      <c r="D209" s="7"/>
      <c r="E209" s="7"/>
      <c r="F209" s="229"/>
      <c r="G209" s="19" t="str">
        <f>IF(OR($B209="",$C209="",$E209="",$F209&lt;an_initial,$F209&gt;an_final,$I209=FALSE),"",80*VLOOKUP(J209,Coef!$E$2:$F$17,2,FALSE))</f>
        <v/>
      </c>
      <c r="H209" s="69" t="str">
        <f t="shared" si="12"/>
        <v/>
      </c>
      <c r="I209" s="390" t="b">
        <f t="shared" si="13"/>
        <v>0</v>
      </c>
      <c r="J209" s="398">
        <f t="shared" si="14"/>
        <v>1</v>
      </c>
      <c r="K209" s="44"/>
    </row>
    <row r="210" spans="1:11">
      <c r="A210" s="48">
        <v>201</v>
      </c>
      <c r="B210" s="7"/>
      <c r="C210" s="7"/>
      <c r="D210" s="7"/>
      <c r="E210" s="7"/>
      <c r="F210" s="229"/>
      <c r="G210" s="19" t="str">
        <f>IF(OR($B210="",$C210="",$E210="",$F210&lt;an_initial,$F210&gt;an_final,$I210=FALSE),"",80*VLOOKUP(J210,Coef!$E$2:$F$17,2,FALSE))</f>
        <v/>
      </c>
      <c r="H210" s="69" t="str">
        <f t="shared" si="12"/>
        <v/>
      </c>
      <c r="I210" s="390" t="b">
        <f t="shared" si="13"/>
        <v>0</v>
      </c>
      <c r="J210" s="398">
        <f t="shared" si="14"/>
        <v>1</v>
      </c>
      <c r="K210" s="44"/>
    </row>
    <row r="211" spans="1:11">
      <c r="A211" s="48">
        <v>202</v>
      </c>
      <c r="B211" s="7"/>
      <c r="C211" s="7"/>
      <c r="D211" s="7"/>
      <c r="E211" s="7"/>
      <c r="F211" s="229"/>
      <c r="G211" s="19" t="str">
        <f>IF(OR($B211="",$C211="",$E211="",$F211&lt;an_initial,$F211&gt;an_final,$I211=FALSE),"",80*VLOOKUP(J211,Coef!$E$2:$F$17,2,FALSE))</f>
        <v/>
      </c>
      <c r="H211" s="69" t="str">
        <f t="shared" si="12"/>
        <v/>
      </c>
      <c r="I211" s="390" t="b">
        <f t="shared" si="13"/>
        <v>0</v>
      </c>
      <c r="J211" s="398">
        <f t="shared" si="14"/>
        <v>1</v>
      </c>
      <c r="K211" s="44"/>
    </row>
    <row r="212" spans="1:11">
      <c r="A212" s="48">
        <v>203</v>
      </c>
      <c r="B212" s="7"/>
      <c r="C212" s="7"/>
      <c r="D212" s="7"/>
      <c r="E212" s="7"/>
      <c r="F212" s="229"/>
      <c r="G212" s="19" t="str">
        <f>IF(OR($B212="",$C212="",$E212="",$F212&lt;an_initial,$F212&gt;an_final,$I212=FALSE),"",80*VLOOKUP(J212,Coef!$E$2:$F$17,2,FALSE))</f>
        <v/>
      </c>
      <c r="H212" s="69" t="str">
        <f t="shared" si="12"/>
        <v/>
      </c>
      <c r="I212" s="390" t="b">
        <f t="shared" si="13"/>
        <v>0</v>
      </c>
      <c r="J212" s="398">
        <f t="shared" si="14"/>
        <v>1</v>
      </c>
      <c r="K212" s="44"/>
    </row>
    <row r="213" spans="1:11">
      <c r="A213" s="48">
        <v>204</v>
      </c>
      <c r="B213" s="7"/>
      <c r="C213" s="7"/>
      <c r="D213" s="7"/>
      <c r="E213" s="7"/>
      <c r="F213" s="229"/>
      <c r="G213" s="19" t="str">
        <f>IF(OR($B213="",$C213="",$E213="",$F213&lt;an_initial,$F213&gt;an_final,$I213=FALSE),"",80*VLOOKUP(J213,Coef!$E$2:$F$17,2,FALSE))</f>
        <v/>
      </c>
      <c r="H213" s="69" t="str">
        <f t="shared" si="12"/>
        <v/>
      </c>
      <c r="I213" s="390" t="b">
        <f t="shared" si="13"/>
        <v>0</v>
      </c>
      <c r="J213" s="398">
        <f t="shared" si="14"/>
        <v>1</v>
      </c>
      <c r="K213" s="44"/>
    </row>
    <row r="214" spans="1:11">
      <c r="A214" s="48">
        <v>205</v>
      </c>
      <c r="B214" s="7"/>
      <c r="C214" s="7"/>
      <c r="D214" s="7"/>
      <c r="E214" s="7"/>
      <c r="F214" s="229"/>
      <c r="G214" s="19" t="str">
        <f>IF(OR($B214="",$C214="",$E214="",$F214&lt;an_initial,$F214&gt;an_final,$I214=FALSE),"",80*VLOOKUP(J214,Coef!$E$2:$F$17,2,FALSE))</f>
        <v/>
      </c>
      <c r="H214" s="69" t="str">
        <f t="shared" si="12"/>
        <v/>
      </c>
      <c r="I214" s="390" t="b">
        <f t="shared" si="13"/>
        <v>0</v>
      </c>
      <c r="J214" s="398">
        <f t="shared" si="14"/>
        <v>1</v>
      </c>
      <c r="K214" s="44"/>
    </row>
    <row r="215" spans="1:11">
      <c r="A215" s="48">
        <v>206</v>
      </c>
      <c r="B215" s="7"/>
      <c r="C215" s="7"/>
      <c r="D215" s="7"/>
      <c r="E215" s="7"/>
      <c r="F215" s="229"/>
      <c r="G215" s="19" t="str">
        <f>IF(OR($B215="",$C215="",$E215="",$F215&lt;an_initial,$F215&gt;an_final,$I215=FALSE),"",80*VLOOKUP(J215,Coef!$E$2:$F$17,2,FALSE))</f>
        <v/>
      </c>
      <c r="H215" s="69" t="str">
        <f t="shared" si="12"/>
        <v/>
      </c>
      <c r="I215" s="390" t="b">
        <f t="shared" si="13"/>
        <v>0</v>
      </c>
      <c r="J215" s="398">
        <f t="shared" si="14"/>
        <v>1</v>
      </c>
      <c r="K215" s="44"/>
    </row>
    <row r="216" spans="1:11">
      <c r="A216" s="48">
        <v>207</v>
      </c>
      <c r="B216" s="7"/>
      <c r="C216" s="7"/>
      <c r="D216" s="7"/>
      <c r="E216" s="7"/>
      <c r="F216" s="229"/>
      <c r="G216" s="19" t="str">
        <f>IF(OR($B216="",$C216="",$E216="",$F216&lt;an_initial,$F216&gt;an_final,$I216=FALSE),"",80*VLOOKUP(J216,Coef!$E$2:$F$17,2,FALSE))</f>
        <v/>
      </c>
      <c r="H216" s="69" t="str">
        <f t="shared" si="12"/>
        <v/>
      </c>
      <c r="I216" s="390" t="b">
        <f t="shared" si="13"/>
        <v>0</v>
      </c>
      <c r="J216" s="398">
        <f t="shared" si="14"/>
        <v>1</v>
      </c>
      <c r="K216" s="44"/>
    </row>
    <row r="217" spans="1:11">
      <c r="A217" s="48">
        <v>208</v>
      </c>
      <c r="B217" s="7"/>
      <c r="C217" s="7"/>
      <c r="D217" s="7"/>
      <c r="E217" s="7"/>
      <c r="F217" s="229"/>
      <c r="G217" s="19" t="str">
        <f>IF(OR($B217="",$C217="",$E217="",$F217&lt;an_initial,$F217&gt;an_final,$I217=FALSE),"",80*VLOOKUP(J217,Coef!$E$2:$F$17,2,FALSE))</f>
        <v/>
      </c>
      <c r="H217" s="69" t="str">
        <f t="shared" si="12"/>
        <v/>
      </c>
      <c r="I217" s="390" t="b">
        <f t="shared" si="13"/>
        <v>0</v>
      </c>
      <c r="J217" s="398">
        <f t="shared" si="14"/>
        <v>1</v>
      </c>
      <c r="K217" s="44"/>
    </row>
    <row r="218" spans="1:11">
      <c r="A218" s="48">
        <v>209</v>
      </c>
      <c r="B218" s="7"/>
      <c r="C218" s="7"/>
      <c r="D218" s="7"/>
      <c r="E218" s="7"/>
      <c r="F218" s="229"/>
      <c r="G218" s="19" t="str">
        <f>IF(OR($B218="",$C218="",$E218="",$F218&lt;an_initial,$F218&gt;an_final,$I218=FALSE),"",80*VLOOKUP(J218,Coef!$E$2:$F$17,2,FALSE))</f>
        <v/>
      </c>
      <c r="H218" s="69" t="str">
        <f t="shared" si="12"/>
        <v/>
      </c>
      <c r="I218" s="390" t="b">
        <f t="shared" si="13"/>
        <v>0</v>
      </c>
      <c r="J218" s="398">
        <f t="shared" si="14"/>
        <v>1</v>
      </c>
      <c r="K218" s="44"/>
    </row>
    <row r="219" spans="1:11">
      <c r="A219" s="48">
        <v>210</v>
      </c>
      <c r="B219" s="7"/>
      <c r="C219" s="7"/>
      <c r="D219" s="7"/>
      <c r="E219" s="7"/>
      <c r="F219" s="229"/>
      <c r="G219" s="19" t="str">
        <f>IF(OR($B219="",$C219="",$E219="",$F219&lt;an_initial,$F219&gt;an_final,$I219=FALSE),"",80*VLOOKUP(J219,Coef!$E$2:$F$17,2,FALSE))</f>
        <v/>
      </c>
      <c r="H219" s="69" t="str">
        <f t="shared" si="12"/>
        <v/>
      </c>
      <c r="I219" s="390" t="b">
        <f t="shared" si="13"/>
        <v>0</v>
      </c>
      <c r="J219" s="398">
        <f t="shared" si="14"/>
        <v>1</v>
      </c>
      <c r="K219" s="44"/>
    </row>
    <row r="220" spans="1:11">
      <c r="A220" s="48">
        <v>211</v>
      </c>
      <c r="B220" s="7"/>
      <c r="C220" s="7"/>
      <c r="D220" s="7"/>
      <c r="E220" s="7"/>
      <c r="F220" s="229"/>
      <c r="G220" s="19" t="str">
        <f>IF(OR($B220="",$C220="",$E220="",$F220&lt;an_initial,$F220&gt;an_final,$I220=FALSE),"",80*VLOOKUP(J220,Coef!$E$2:$F$17,2,FALSE))</f>
        <v/>
      </c>
      <c r="H220" s="69" t="str">
        <f t="shared" si="12"/>
        <v/>
      </c>
      <c r="I220" s="390" t="b">
        <f t="shared" si="13"/>
        <v>0</v>
      </c>
      <c r="J220" s="398">
        <f t="shared" si="14"/>
        <v>1</v>
      </c>
      <c r="K220" s="44"/>
    </row>
    <row r="221" spans="1:11">
      <c r="A221" s="48">
        <v>212</v>
      </c>
      <c r="B221" s="7"/>
      <c r="C221" s="7"/>
      <c r="D221" s="7"/>
      <c r="E221" s="7"/>
      <c r="F221" s="229"/>
      <c r="G221" s="19" t="str">
        <f>IF(OR($B221="",$C221="",$E221="",$F221&lt;an_initial,$F221&gt;an_final,$I221=FALSE),"",80*VLOOKUP(J221,Coef!$E$2:$F$17,2,FALSE))</f>
        <v/>
      </c>
      <c r="H221" s="69" t="str">
        <f t="shared" si="12"/>
        <v/>
      </c>
      <c r="I221" s="390" t="b">
        <f t="shared" si="13"/>
        <v>0</v>
      </c>
      <c r="J221" s="398">
        <f t="shared" si="14"/>
        <v>1</v>
      </c>
      <c r="K221" s="44"/>
    </row>
    <row r="222" spans="1:11">
      <c r="A222" s="48">
        <v>213</v>
      </c>
      <c r="B222" s="7"/>
      <c r="C222" s="7"/>
      <c r="D222" s="7"/>
      <c r="E222" s="7"/>
      <c r="F222" s="229"/>
      <c r="G222" s="19" t="str">
        <f>IF(OR($B222="",$C222="",$E222="",$F222&lt;an_initial,$F222&gt;an_final,$I222=FALSE),"",80*VLOOKUP(J222,Coef!$E$2:$F$17,2,FALSE))</f>
        <v/>
      </c>
      <c r="H222" s="69" t="str">
        <f t="shared" si="12"/>
        <v/>
      </c>
      <c r="I222" s="390" t="b">
        <f t="shared" si="13"/>
        <v>0</v>
      </c>
      <c r="J222" s="398">
        <f t="shared" si="14"/>
        <v>1</v>
      </c>
      <c r="K222" s="44"/>
    </row>
    <row r="223" spans="1:11">
      <c r="A223" s="48">
        <v>214</v>
      </c>
      <c r="B223" s="7"/>
      <c r="C223" s="7"/>
      <c r="D223" s="7"/>
      <c r="E223" s="7"/>
      <c r="F223" s="229"/>
      <c r="G223" s="19" t="str">
        <f>IF(OR($B223="",$C223="",$E223="",$F223&lt;an_initial,$F223&gt;an_final,$I223=FALSE),"",80*VLOOKUP(J223,Coef!$E$2:$F$17,2,FALSE))</f>
        <v/>
      </c>
      <c r="H223" s="69" t="str">
        <f t="shared" si="12"/>
        <v/>
      </c>
      <c r="I223" s="390" t="b">
        <f t="shared" si="13"/>
        <v>0</v>
      </c>
      <c r="J223" s="398">
        <f t="shared" si="14"/>
        <v>1</v>
      </c>
      <c r="K223" s="44"/>
    </row>
    <row r="224" spans="1:11">
      <c r="A224" s="48">
        <v>215</v>
      </c>
      <c r="B224" s="7"/>
      <c r="C224" s="7"/>
      <c r="D224" s="7"/>
      <c r="E224" s="7"/>
      <c r="F224" s="229"/>
      <c r="G224" s="19" t="str">
        <f>IF(OR($B224="",$C224="",$E224="",$F224&lt;an_initial,$F224&gt;an_final,$I224=FALSE),"",80*VLOOKUP(J224,Coef!$E$2:$F$17,2,FALSE))</f>
        <v/>
      </c>
      <c r="H224" s="69" t="str">
        <f t="shared" si="12"/>
        <v/>
      </c>
      <c r="I224" s="390" t="b">
        <f t="shared" si="13"/>
        <v>0</v>
      </c>
      <c r="J224" s="398">
        <f t="shared" si="14"/>
        <v>1</v>
      </c>
      <c r="K224" s="44"/>
    </row>
    <row r="225" spans="1:11">
      <c r="A225" s="48">
        <v>216</v>
      </c>
      <c r="B225" s="7"/>
      <c r="C225" s="7"/>
      <c r="D225" s="7"/>
      <c r="E225" s="7"/>
      <c r="F225" s="229"/>
      <c r="G225" s="19" t="str">
        <f>IF(OR($B225="",$C225="",$E225="",$F225&lt;an_initial,$F225&gt;an_final,$I225=FALSE),"",80*VLOOKUP(J225,Coef!$E$2:$F$17,2,FALSE))</f>
        <v/>
      </c>
      <c r="H225" s="69" t="str">
        <f t="shared" si="12"/>
        <v/>
      </c>
      <c r="I225" s="390" t="b">
        <f t="shared" si="13"/>
        <v>0</v>
      </c>
      <c r="J225" s="398">
        <f t="shared" si="14"/>
        <v>1</v>
      </c>
      <c r="K225" s="44"/>
    </row>
    <row r="226" spans="1:11">
      <c r="A226" s="48">
        <v>217</v>
      </c>
      <c r="B226" s="7"/>
      <c r="C226" s="7"/>
      <c r="D226" s="7"/>
      <c r="E226" s="7"/>
      <c r="F226" s="229"/>
      <c r="G226" s="19" t="str">
        <f>IF(OR($B226="",$C226="",$E226="",$F226&lt;an_initial,$F226&gt;an_final,$I226=FALSE),"",80*VLOOKUP(J226,Coef!$E$2:$F$17,2,FALSE))</f>
        <v/>
      </c>
      <c r="H226" s="69" t="str">
        <f t="shared" si="12"/>
        <v/>
      </c>
      <c r="I226" s="390" t="b">
        <f t="shared" si="13"/>
        <v>0</v>
      </c>
      <c r="J226" s="398">
        <f t="shared" si="14"/>
        <v>1</v>
      </c>
      <c r="K226" s="44"/>
    </row>
    <row r="227" spans="1:11">
      <c r="A227" s="48">
        <v>218</v>
      </c>
      <c r="B227" s="7"/>
      <c r="C227" s="7"/>
      <c r="D227" s="7"/>
      <c r="E227" s="7"/>
      <c r="F227" s="229"/>
      <c r="G227" s="19" t="str">
        <f>IF(OR($B227="",$C227="",$E227="",$F227&lt;an_initial,$F227&gt;an_final,$I227=FALSE),"",80*VLOOKUP(J227,Coef!$E$2:$F$17,2,FALSE))</f>
        <v/>
      </c>
      <c r="H227" s="69" t="str">
        <f t="shared" si="12"/>
        <v/>
      </c>
      <c r="I227" s="390" t="b">
        <f t="shared" si="13"/>
        <v>0</v>
      </c>
      <c r="J227" s="398">
        <f t="shared" si="14"/>
        <v>1</v>
      </c>
      <c r="K227" s="44"/>
    </row>
    <row r="228" spans="1:11">
      <c r="A228" s="48">
        <v>219</v>
      </c>
      <c r="B228" s="7"/>
      <c r="C228" s="7"/>
      <c r="D228" s="7"/>
      <c r="E228" s="7"/>
      <c r="F228" s="229"/>
      <c r="G228" s="19" t="str">
        <f>IF(OR($B228="",$C228="",$E228="",$F228&lt;an_initial,$F228&gt;an_final,$I228=FALSE),"",80*VLOOKUP(J228,Coef!$E$2:$F$17,2,FALSE))</f>
        <v/>
      </c>
      <c r="H228" s="69" t="str">
        <f t="shared" si="12"/>
        <v/>
      </c>
      <c r="I228" s="390" t="b">
        <f t="shared" si="13"/>
        <v>0</v>
      </c>
      <c r="J228" s="398">
        <f t="shared" si="14"/>
        <v>1</v>
      </c>
      <c r="K228" s="44"/>
    </row>
    <row r="229" spans="1:11">
      <c r="A229" s="48">
        <v>220</v>
      </c>
      <c r="B229" s="7"/>
      <c r="C229" s="7"/>
      <c r="D229" s="7"/>
      <c r="E229" s="7"/>
      <c r="F229" s="229"/>
      <c r="G229" s="19" t="str">
        <f>IF(OR($B229="",$C229="",$E229="",$F229&lt;an_initial,$F229&gt;an_final,$I229=FALSE),"",80*VLOOKUP(J229,Coef!$E$2:$F$17,2,FALSE))</f>
        <v/>
      </c>
      <c r="H229" s="69" t="str">
        <f t="shared" si="12"/>
        <v/>
      </c>
      <c r="I229" s="390" t="b">
        <f t="shared" si="13"/>
        <v>0</v>
      </c>
      <c r="J229" s="398">
        <f t="shared" si="14"/>
        <v>1</v>
      </c>
      <c r="K229" s="44"/>
    </row>
    <row r="230" spans="1:11">
      <c r="A230" s="48">
        <v>221</v>
      </c>
      <c r="B230" s="7"/>
      <c r="C230" s="7"/>
      <c r="D230" s="7"/>
      <c r="E230" s="7"/>
      <c r="F230" s="229"/>
      <c r="G230" s="19" t="str">
        <f>IF(OR($B230="",$C230="",$E230="",$F230&lt;an_initial,$F230&gt;an_final,$I230=FALSE),"",80*VLOOKUP(J230,Coef!$E$2:$F$17,2,FALSE))</f>
        <v/>
      </c>
      <c r="H230" s="69" t="str">
        <f t="shared" si="12"/>
        <v/>
      </c>
      <c r="I230" s="390" t="b">
        <f t="shared" si="13"/>
        <v>0</v>
      </c>
      <c r="J230" s="398">
        <f t="shared" si="14"/>
        <v>1</v>
      </c>
      <c r="K230" s="44"/>
    </row>
    <row r="231" spans="1:11">
      <c r="A231" s="48">
        <v>222</v>
      </c>
      <c r="B231" s="7"/>
      <c r="C231" s="7"/>
      <c r="D231" s="7"/>
      <c r="E231" s="7"/>
      <c r="F231" s="229"/>
      <c r="G231" s="19" t="str">
        <f>IF(OR($B231="",$C231="",$E231="",$F231&lt;an_initial,$F231&gt;an_final,$I231=FALSE),"",80*VLOOKUP(J231,Coef!$E$2:$F$17,2,FALSE))</f>
        <v/>
      </c>
      <c r="H231" s="69" t="str">
        <f t="shared" si="12"/>
        <v/>
      </c>
      <c r="I231" s="390" t="b">
        <f t="shared" si="13"/>
        <v>0</v>
      </c>
      <c r="J231" s="398">
        <f t="shared" si="14"/>
        <v>1</v>
      </c>
      <c r="K231" s="44"/>
    </row>
    <row r="232" spans="1:11">
      <c r="A232" s="48">
        <v>223</v>
      </c>
      <c r="B232" s="7"/>
      <c r="C232" s="7"/>
      <c r="D232" s="7"/>
      <c r="E232" s="7"/>
      <c r="F232" s="229"/>
      <c r="G232" s="19" t="str">
        <f>IF(OR($B232="",$C232="",$E232="",$F232&lt;an_initial,$F232&gt;an_final,$I232=FALSE),"",80*VLOOKUP(J232,Coef!$E$2:$F$17,2,FALSE))</f>
        <v/>
      </c>
      <c r="H232" s="69" t="str">
        <f t="shared" si="12"/>
        <v/>
      </c>
      <c r="I232" s="390" t="b">
        <f t="shared" si="13"/>
        <v>0</v>
      </c>
      <c r="J232" s="398">
        <f t="shared" si="14"/>
        <v>1</v>
      </c>
      <c r="K232" s="44"/>
    </row>
    <row r="233" spans="1:11">
      <c r="A233" s="48">
        <v>224</v>
      </c>
      <c r="B233" s="7"/>
      <c r="C233" s="7"/>
      <c r="D233" s="7"/>
      <c r="E233" s="7"/>
      <c r="F233" s="229"/>
      <c r="G233" s="19" t="str">
        <f>IF(OR($B233="",$C233="",$E233="",$F233&lt;an_initial,$F233&gt;an_final,$I233=FALSE),"",80*VLOOKUP(J233,Coef!$E$2:$F$17,2,FALSE))</f>
        <v/>
      </c>
      <c r="H233" s="69" t="str">
        <f t="shared" si="12"/>
        <v/>
      </c>
      <c r="I233" s="390" t="b">
        <f t="shared" si="13"/>
        <v>0</v>
      </c>
      <c r="J233" s="398">
        <f t="shared" si="14"/>
        <v>1</v>
      </c>
      <c r="K233" s="44"/>
    </row>
    <row r="234" spans="1:11">
      <c r="A234" s="48">
        <v>225</v>
      </c>
      <c r="B234" s="7"/>
      <c r="C234" s="7"/>
      <c r="D234" s="7"/>
      <c r="E234" s="7"/>
      <c r="F234" s="229"/>
      <c r="G234" s="19" t="str">
        <f>IF(OR($B234="",$C234="",$E234="",$F234&lt;an_initial,$F234&gt;an_final,$I234=FALSE),"",80*VLOOKUP(J234,Coef!$E$2:$F$17,2,FALSE))</f>
        <v/>
      </c>
      <c r="H234" s="69" t="str">
        <f t="shared" si="12"/>
        <v/>
      </c>
      <c r="I234" s="390" t="b">
        <f t="shared" si="13"/>
        <v>0</v>
      </c>
      <c r="J234" s="398">
        <f t="shared" si="14"/>
        <v>1</v>
      </c>
      <c r="K234" s="44"/>
    </row>
    <row r="235" spans="1:11">
      <c r="A235" s="48">
        <v>226</v>
      </c>
      <c r="B235" s="7"/>
      <c r="C235" s="7"/>
      <c r="D235" s="7"/>
      <c r="E235" s="7"/>
      <c r="F235" s="229"/>
      <c r="G235" s="19" t="str">
        <f>IF(OR($B235="",$C235="",$E235="",$F235&lt;an_initial,$F235&gt;an_final,$I235=FALSE),"",80*VLOOKUP(J235,Coef!$E$2:$F$17,2,FALSE))</f>
        <v/>
      </c>
      <c r="H235" s="69" t="str">
        <f t="shared" si="12"/>
        <v/>
      </c>
      <c r="I235" s="390" t="b">
        <f t="shared" si="13"/>
        <v>0</v>
      </c>
      <c r="J235" s="398">
        <f t="shared" si="14"/>
        <v>1</v>
      </c>
      <c r="K235" s="44"/>
    </row>
    <row r="236" spans="1:11">
      <c r="A236" s="48">
        <v>227</v>
      </c>
      <c r="B236" s="7"/>
      <c r="C236" s="7"/>
      <c r="D236" s="7"/>
      <c r="E236" s="7"/>
      <c r="F236" s="229"/>
      <c r="G236" s="19" t="str">
        <f>IF(OR($B236="",$C236="",$E236="",$F236&lt;an_initial,$F236&gt;an_final,$I236=FALSE),"",80*VLOOKUP(J236,Coef!$E$2:$F$17,2,FALSE))</f>
        <v/>
      </c>
      <c r="H236" s="69" t="str">
        <f t="shared" si="12"/>
        <v/>
      </c>
      <c r="I236" s="390" t="b">
        <f t="shared" si="13"/>
        <v>0</v>
      </c>
      <c r="J236" s="398">
        <f t="shared" si="14"/>
        <v>1</v>
      </c>
      <c r="K236" s="44"/>
    </row>
    <row r="237" spans="1:11">
      <c r="A237" s="48">
        <v>228</v>
      </c>
      <c r="B237" s="7"/>
      <c r="C237" s="7"/>
      <c r="D237" s="7"/>
      <c r="E237" s="7"/>
      <c r="F237" s="229"/>
      <c r="G237" s="19" t="str">
        <f>IF(OR($B237="",$C237="",$E237="",$F237&lt;an_initial,$F237&gt;an_final,$I237=FALSE),"",80*VLOOKUP(J237,Coef!$E$2:$F$17,2,FALSE))</f>
        <v/>
      </c>
      <c r="H237" s="69" t="str">
        <f t="shared" si="12"/>
        <v/>
      </c>
      <c r="I237" s="390" t="b">
        <f t="shared" si="13"/>
        <v>0</v>
      </c>
      <c r="J237" s="398">
        <f t="shared" si="14"/>
        <v>1</v>
      </c>
      <c r="K237" s="44"/>
    </row>
    <row r="238" spans="1:11">
      <c r="A238" s="48">
        <v>229</v>
      </c>
      <c r="B238" s="7"/>
      <c r="C238" s="7"/>
      <c r="D238" s="7"/>
      <c r="E238" s="7"/>
      <c r="F238" s="229"/>
      <c r="G238" s="19" t="str">
        <f>IF(OR($B238="",$C238="",$E238="",$F238&lt;an_initial,$F238&gt;an_final,$I238=FALSE),"",80*VLOOKUP(J238,Coef!$E$2:$F$17,2,FALSE))</f>
        <v/>
      </c>
      <c r="H238" s="69" t="str">
        <f t="shared" si="12"/>
        <v/>
      </c>
      <c r="I238" s="390" t="b">
        <f t="shared" si="13"/>
        <v>0</v>
      </c>
      <c r="J238" s="398">
        <f t="shared" si="14"/>
        <v>1</v>
      </c>
      <c r="K238" s="44"/>
    </row>
    <row r="239" spans="1:11">
      <c r="A239" s="48">
        <v>230</v>
      </c>
      <c r="B239" s="7"/>
      <c r="C239" s="7"/>
      <c r="D239" s="7"/>
      <c r="E239" s="7"/>
      <c r="F239" s="229"/>
      <c r="G239" s="19" t="str">
        <f>IF(OR($B239="",$C239="",$E239="",$F239&lt;an_initial,$F239&gt;an_final,$I239=FALSE),"",80*VLOOKUP(J239,Coef!$E$2:$F$17,2,FALSE))</f>
        <v/>
      </c>
      <c r="H239" s="69" t="str">
        <f t="shared" si="12"/>
        <v/>
      </c>
      <c r="I239" s="390" t="b">
        <f t="shared" si="13"/>
        <v>0</v>
      </c>
      <c r="J239" s="398">
        <f t="shared" si="14"/>
        <v>1</v>
      </c>
      <c r="K239" s="44"/>
    </row>
    <row r="240" spans="1:11">
      <c r="A240" s="48">
        <v>231</v>
      </c>
      <c r="B240" s="7"/>
      <c r="C240" s="7"/>
      <c r="D240" s="7"/>
      <c r="E240" s="7"/>
      <c r="F240" s="229"/>
      <c r="G240" s="19" t="str">
        <f>IF(OR($B240="",$C240="",$E240="",$F240&lt;an_initial,$F240&gt;an_final,$I240=FALSE),"",80*VLOOKUP(J240,Coef!$E$2:$F$17,2,FALSE))</f>
        <v/>
      </c>
      <c r="H240" s="69" t="str">
        <f t="shared" si="12"/>
        <v/>
      </c>
      <c r="I240" s="390" t="b">
        <f t="shared" si="13"/>
        <v>0</v>
      </c>
      <c r="J240" s="398">
        <f t="shared" si="14"/>
        <v>1</v>
      </c>
      <c r="K240" s="44"/>
    </row>
    <row r="241" spans="1:11">
      <c r="A241" s="48">
        <v>232</v>
      </c>
      <c r="B241" s="7"/>
      <c r="C241" s="7"/>
      <c r="D241" s="7"/>
      <c r="E241" s="7"/>
      <c r="F241" s="229"/>
      <c r="G241" s="19" t="str">
        <f>IF(OR($B241="",$C241="",$E241="",$F241&lt;an_initial,$F241&gt;an_final,$I241=FALSE),"",80*VLOOKUP(J241,Coef!$E$2:$F$17,2,FALSE))</f>
        <v/>
      </c>
      <c r="H241" s="69" t="str">
        <f t="shared" si="12"/>
        <v/>
      </c>
      <c r="I241" s="390" t="b">
        <f t="shared" si="13"/>
        <v>0</v>
      </c>
      <c r="J241" s="398">
        <f t="shared" si="14"/>
        <v>1</v>
      </c>
      <c r="K241" s="44"/>
    </row>
    <row r="242" spans="1:11">
      <c r="A242" s="48">
        <v>233</v>
      </c>
      <c r="B242" s="7"/>
      <c r="C242" s="7"/>
      <c r="D242" s="7"/>
      <c r="E242" s="7"/>
      <c r="F242" s="229"/>
      <c r="G242" s="19" t="str">
        <f>IF(OR($B242="",$C242="",$E242="",$F242&lt;an_initial,$F242&gt;an_final,$I242=FALSE),"",80*VLOOKUP(J242,Coef!$E$2:$F$17,2,FALSE))</f>
        <v/>
      </c>
      <c r="H242" s="69" t="str">
        <f t="shared" si="12"/>
        <v/>
      </c>
      <c r="I242" s="390" t="b">
        <f t="shared" si="13"/>
        <v>0</v>
      </c>
      <c r="J242" s="398">
        <f t="shared" si="14"/>
        <v>1</v>
      </c>
      <c r="K242" s="44"/>
    </row>
    <row r="243" spans="1:11">
      <c r="A243" s="48">
        <v>234</v>
      </c>
      <c r="B243" s="7"/>
      <c r="C243" s="7"/>
      <c r="D243" s="7"/>
      <c r="E243" s="7"/>
      <c r="F243" s="229"/>
      <c r="G243" s="19" t="str">
        <f>IF(OR($B243="",$C243="",$E243="",$F243&lt;an_initial,$F243&gt;an_final,$I243=FALSE),"",80*VLOOKUP(J243,Coef!$E$2:$F$17,2,FALSE))</f>
        <v/>
      </c>
      <c r="H243" s="69" t="str">
        <f t="shared" si="12"/>
        <v/>
      </c>
      <c r="I243" s="390" t="b">
        <f t="shared" si="13"/>
        <v>0</v>
      </c>
      <c r="J243" s="398">
        <f t="shared" si="14"/>
        <v>1</v>
      </c>
      <c r="K243" s="44"/>
    </row>
    <row r="244" spans="1:11">
      <c r="A244" s="48">
        <v>235</v>
      </c>
      <c r="B244" s="7"/>
      <c r="C244" s="7"/>
      <c r="D244" s="7"/>
      <c r="E244" s="7"/>
      <c r="F244" s="229"/>
      <c r="G244" s="19" t="str">
        <f>IF(OR($B244="",$C244="",$E244="",$F244&lt;an_initial,$F244&gt;an_final,$I244=FALSE),"",80*VLOOKUP(J244,Coef!$E$2:$F$17,2,FALSE))</f>
        <v/>
      </c>
      <c r="H244" s="69" t="str">
        <f t="shared" si="12"/>
        <v/>
      </c>
      <c r="I244" s="390" t="b">
        <f t="shared" si="13"/>
        <v>0</v>
      </c>
      <c r="J244" s="398">
        <f t="shared" si="14"/>
        <v>1</v>
      </c>
      <c r="K244" s="44"/>
    </row>
    <row r="245" spans="1:11">
      <c r="A245" s="48">
        <v>236</v>
      </c>
      <c r="B245" s="7"/>
      <c r="C245" s="7"/>
      <c r="D245" s="7"/>
      <c r="E245" s="7"/>
      <c r="F245" s="229"/>
      <c r="G245" s="19" t="str">
        <f>IF(OR($B245="",$C245="",$E245="",$F245&lt;an_initial,$F245&gt;an_final,$I245=FALSE),"",80*VLOOKUP(J245,Coef!$E$2:$F$17,2,FALSE))</f>
        <v/>
      </c>
      <c r="H245" s="69" t="str">
        <f t="shared" si="12"/>
        <v/>
      </c>
      <c r="I245" s="390" t="b">
        <f t="shared" si="13"/>
        <v>0</v>
      </c>
      <c r="J245" s="398">
        <f t="shared" si="14"/>
        <v>1</v>
      </c>
      <c r="K245" s="44"/>
    </row>
    <row r="246" spans="1:11">
      <c r="A246" s="48">
        <v>237</v>
      </c>
      <c r="B246" s="7"/>
      <c r="C246" s="7"/>
      <c r="D246" s="7"/>
      <c r="E246" s="7"/>
      <c r="F246" s="229"/>
      <c r="G246" s="19" t="str">
        <f>IF(OR($B246="",$C246="",$E246="",$F246&lt;an_initial,$F246&gt;an_final,$I246=FALSE),"",80*VLOOKUP(J246,Coef!$E$2:$F$17,2,FALSE))</f>
        <v/>
      </c>
      <c r="H246" s="69" t="str">
        <f t="shared" si="12"/>
        <v/>
      </c>
      <c r="I246" s="390" t="b">
        <f t="shared" si="13"/>
        <v>0</v>
      </c>
      <c r="J246" s="398">
        <f t="shared" si="14"/>
        <v>1</v>
      </c>
      <c r="K246" s="44"/>
    </row>
    <row r="247" spans="1:11">
      <c r="A247" s="48">
        <v>238</v>
      </c>
      <c r="B247" s="7"/>
      <c r="C247" s="7"/>
      <c r="D247" s="7"/>
      <c r="E247" s="7"/>
      <c r="F247" s="229"/>
      <c r="G247" s="19" t="str">
        <f>IF(OR($B247="",$C247="",$E247="",$F247&lt;an_initial,$F247&gt;an_final,$I247=FALSE),"",80*VLOOKUP(J247,Coef!$E$2:$F$17,2,FALSE))</f>
        <v/>
      </c>
      <c r="H247" s="69" t="str">
        <f t="shared" si="12"/>
        <v/>
      </c>
      <c r="I247" s="390" t="b">
        <f t="shared" si="13"/>
        <v>0</v>
      </c>
      <c r="J247" s="398">
        <f t="shared" si="14"/>
        <v>1</v>
      </c>
      <c r="K247" s="44"/>
    </row>
    <row r="248" spans="1:11">
      <c r="A248" s="48">
        <v>239</v>
      </c>
      <c r="B248" s="7"/>
      <c r="C248" s="7"/>
      <c r="D248" s="7"/>
      <c r="E248" s="7"/>
      <c r="F248" s="229"/>
      <c r="G248" s="19" t="str">
        <f>IF(OR($B248="",$C248="",$E248="",$F248&lt;an_initial,$F248&gt;an_final,$I248=FALSE),"",80*VLOOKUP(J248,Coef!$E$2:$F$17,2,FALSE))</f>
        <v/>
      </c>
      <c r="H248" s="69" t="str">
        <f t="shared" si="12"/>
        <v/>
      </c>
      <c r="I248" s="390" t="b">
        <f t="shared" si="13"/>
        <v>0</v>
      </c>
      <c r="J248" s="398">
        <f t="shared" si="14"/>
        <v>1</v>
      </c>
      <c r="K248" s="44"/>
    </row>
    <row r="249" spans="1:11">
      <c r="A249" s="48">
        <v>240</v>
      </c>
      <c r="B249" s="7"/>
      <c r="C249" s="7"/>
      <c r="D249" s="7"/>
      <c r="E249" s="7"/>
      <c r="F249" s="229"/>
      <c r="G249" s="19" t="str">
        <f>IF(OR($B249="",$C249="",$E249="",$F249&lt;an_initial,$F249&gt;an_final,$I249=FALSE),"",80*VLOOKUP(J249,Coef!$E$2:$F$17,2,FALSE))</f>
        <v/>
      </c>
      <c r="H249" s="69" t="str">
        <f t="shared" si="12"/>
        <v/>
      </c>
      <c r="I249" s="390" t="b">
        <f t="shared" si="13"/>
        <v>0</v>
      </c>
      <c r="J249" s="398">
        <f t="shared" si="14"/>
        <v>1</v>
      </c>
      <c r="K249" s="44"/>
    </row>
    <row r="250" spans="1:11">
      <c r="A250" s="48">
        <v>241</v>
      </c>
      <c r="B250" s="7"/>
      <c r="C250" s="7"/>
      <c r="D250" s="7"/>
      <c r="E250" s="7"/>
      <c r="F250" s="229"/>
      <c r="G250" s="19" t="str">
        <f>IF(OR($B250="",$C250="",$E250="",$F250&lt;an_initial,$F250&gt;an_final,$I250=FALSE),"",80*VLOOKUP(J250,Coef!$E$2:$F$17,2,FALSE))</f>
        <v/>
      </c>
      <c r="H250" s="69" t="str">
        <f t="shared" si="12"/>
        <v/>
      </c>
      <c r="I250" s="390" t="b">
        <f t="shared" si="13"/>
        <v>0</v>
      </c>
      <c r="J250" s="398">
        <f t="shared" si="14"/>
        <v>1</v>
      </c>
      <c r="K250" s="44"/>
    </row>
    <row r="251" spans="1:11">
      <c r="A251" s="48">
        <v>242</v>
      </c>
      <c r="B251" s="7"/>
      <c r="C251" s="7"/>
      <c r="D251" s="7"/>
      <c r="E251" s="7"/>
      <c r="F251" s="229"/>
      <c r="G251" s="19" t="str">
        <f>IF(OR($B251="",$C251="",$E251="",$F251&lt;an_initial,$F251&gt;an_final,$I251=FALSE),"",80*VLOOKUP(J251,Coef!$E$2:$F$17,2,FALSE))</f>
        <v/>
      </c>
      <c r="H251" s="69" t="str">
        <f t="shared" si="12"/>
        <v/>
      </c>
      <c r="I251" s="390" t="b">
        <f t="shared" si="13"/>
        <v>0</v>
      </c>
      <c r="J251" s="398">
        <f t="shared" si="14"/>
        <v>1</v>
      </c>
      <c r="K251" s="44"/>
    </row>
    <row r="252" spans="1:11">
      <c r="A252" s="48">
        <v>243</v>
      </c>
      <c r="B252" s="7"/>
      <c r="C252" s="7"/>
      <c r="D252" s="7"/>
      <c r="E252" s="7"/>
      <c r="F252" s="229"/>
      <c r="G252" s="19" t="str">
        <f>IF(OR($B252="",$C252="",$E252="",$F252&lt;an_initial,$F252&gt;an_final,$I252=FALSE),"",80*VLOOKUP(J252,Coef!$E$2:$F$17,2,FALSE))</f>
        <v/>
      </c>
      <c r="H252" s="69" t="str">
        <f t="shared" si="12"/>
        <v/>
      </c>
      <c r="I252" s="390" t="b">
        <f t="shared" si="13"/>
        <v>0</v>
      </c>
      <c r="J252" s="398">
        <f t="shared" si="14"/>
        <v>1</v>
      </c>
      <c r="K252" s="44"/>
    </row>
    <row r="253" spans="1:11">
      <c r="A253" s="48">
        <v>244</v>
      </c>
      <c r="B253" s="7"/>
      <c r="C253" s="7"/>
      <c r="D253" s="7"/>
      <c r="E253" s="7"/>
      <c r="F253" s="229"/>
      <c r="G253" s="19" t="str">
        <f>IF(OR($B253="",$C253="",$E253="",$F253&lt;an_initial,$F253&gt;an_final,$I253=FALSE),"",80*VLOOKUP(J253,Coef!$E$2:$F$17,2,FALSE))</f>
        <v/>
      </c>
      <c r="H253" s="69" t="str">
        <f t="shared" si="12"/>
        <v/>
      </c>
      <c r="I253" s="390" t="b">
        <f t="shared" si="13"/>
        <v>0</v>
      </c>
      <c r="J253" s="398">
        <f t="shared" si="14"/>
        <v>1</v>
      </c>
      <c r="K253" s="44"/>
    </row>
    <row r="254" spans="1:11">
      <c r="A254" s="48">
        <v>245</v>
      </c>
      <c r="B254" s="7"/>
      <c r="C254" s="7"/>
      <c r="D254" s="7"/>
      <c r="E254" s="7"/>
      <c r="F254" s="229"/>
      <c r="G254" s="19" t="str">
        <f>IF(OR($B254="",$C254="",$E254="",$F254&lt;an_initial,$F254&gt;an_final,$I254=FALSE),"",80*VLOOKUP(J254,Coef!$E$2:$F$17,2,FALSE))</f>
        <v/>
      </c>
      <c r="H254" s="69" t="str">
        <f t="shared" si="12"/>
        <v/>
      </c>
      <c r="I254" s="390" t="b">
        <f t="shared" si="13"/>
        <v>0</v>
      </c>
      <c r="J254" s="398">
        <f t="shared" si="14"/>
        <v>1</v>
      </c>
      <c r="K254" s="44"/>
    </row>
    <row r="255" spans="1:11">
      <c r="A255" s="48">
        <v>246</v>
      </c>
      <c r="B255" s="7"/>
      <c r="C255" s="7"/>
      <c r="D255" s="7"/>
      <c r="E255" s="7"/>
      <c r="F255" s="229"/>
      <c r="G255" s="19" t="str">
        <f>IF(OR($B255="",$C255="",$E255="",$F255&lt;an_initial,$F255&gt;an_final,$I255=FALSE),"",80*VLOOKUP(J255,Coef!$E$2:$F$17,2,FALSE))</f>
        <v/>
      </c>
      <c r="H255" s="69" t="str">
        <f t="shared" si="12"/>
        <v/>
      </c>
      <c r="I255" s="390" t="b">
        <f t="shared" si="13"/>
        <v>0</v>
      </c>
      <c r="J255" s="398">
        <f t="shared" si="14"/>
        <v>1</v>
      </c>
      <c r="K255" s="44"/>
    </row>
    <row r="256" spans="1:11">
      <c r="A256" s="48">
        <v>247</v>
      </c>
      <c r="B256" s="7"/>
      <c r="C256" s="7"/>
      <c r="D256" s="7"/>
      <c r="E256" s="7"/>
      <c r="F256" s="229"/>
      <c r="G256" s="19" t="str">
        <f>IF(OR($B256="",$C256="",$E256="",$F256&lt;an_initial,$F256&gt;an_final,$I256=FALSE),"",80*VLOOKUP(J256,Coef!$E$2:$F$17,2,FALSE))</f>
        <v/>
      </c>
      <c r="H256" s="69" t="str">
        <f t="shared" si="12"/>
        <v/>
      </c>
      <c r="I256" s="390" t="b">
        <f t="shared" si="13"/>
        <v>0</v>
      </c>
      <c r="J256" s="398">
        <f t="shared" si="14"/>
        <v>1</v>
      </c>
      <c r="K256" s="44"/>
    </row>
    <row r="257" spans="1:11">
      <c r="A257" s="48">
        <v>248</v>
      </c>
      <c r="B257" s="7"/>
      <c r="C257" s="7"/>
      <c r="D257" s="7"/>
      <c r="E257" s="7"/>
      <c r="F257" s="229"/>
      <c r="G257" s="19" t="str">
        <f>IF(OR($B257="",$C257="",$E257="",$F257&lt;an_initial,$F257&gt;an_final,$I257=FALSE),"",80*VLOOKUP(J257,Coef!$E$2:$F$17,2,FALSE))</f>
        <v/>
      </c>
      <c r="H257" s="69" t="str">
        <f t="shared" si="12"/>
        <v/>
      </c>
      <c r="I257" s="390" t="b">
        <f t="shared" si="13"/>
        <v>0</v>
      </c>
      <c r="J257" s="398">
        <f t="shared" si="14"/>
        <v>1</v>
      </c>
      <c r="K257" s="44"/>
    </row>
    <row r="258" spans="1:11">
      <c r="A258" s="48">
        <v>249</v>
      </c>
      <c r="B258" s="7"/>
      <c r="C258" s="7"/>
      <c r="D258" s="7"/>
      <c r="E258" s="7"/>
      <c r="F258" s="229"/>
      <c r="G258" s="19" t="str">
        <f>IF(OR($B258="",$C258="",$E258="",$F258&lt;an_initial,$F258&gt;an_final,$I258=FALSE),"",80*VLOOKUP(J258,Coef!$E$2:$F$17,2,FALSE))</f>
        <v/>
      </c>
      <c r="H258" s="69" t="str">
        <f t="shared" si="12"/>
        <v/>
      </c>
      <c r="I258" s="390" t="b">
        <f t="shared" si="13"/>
        <v>0</v>
      </c>
      <c r="J258" s="398">
        <f t="shared" si="14"/>
        <v>1</v>
      </c>
      <c r="K258" s="44"/>
    </row>
    <row r="259" spans="1:11">
      <c r="A259" s="48">
        <v>250</v>
      </c>
      <c r="B259" s="7"/>
      <c r="C259" s="7"/>
      <c r="D259" s="7"/>
      <c r="E259" s="7"/>
      <c r="F259" s="229"/>
      <c r="G259" s="19" t="str">
        <f>IF(OR($B259="",$C259="",$E259="",$F259&lt;an_initial,$F259&gt;an_final,$I259=FALSE),"",80*VLOOKUP(J259,Coef!$E$2:$F$17,2,FALSE))</f>
        <v/>
      </c>
      <c r="H259" s="69" t="str">
        <f t="shared" si="12"/>
        <v/>
      </c>
      <c r="I259" s="390" t="b">
        <f t="shared" si="13"/>
        <v>0</v>
      </c>
      <c r="J259" s="398">
        <f t="shared" si="14"/>
        <v>1</v>
      </c>
      <c r="K259" s="44"/>
    </row>
  </sheetData>
  <sheetProtection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&amp;LConfirm existenţa lucrărilorDirector de departament&amp;RCandidat</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sheetPr codeName="Sheet33"/>
  <dimension ref="A1:N149"/>
  <sheetViews>
    <sheetView topLeftCell="A15" workbookViewId="0">
      <selection activeCell="A23" sqref="A23"/>
    </sheetView>
  </sheetViews>
  <sheetFormatPr defaultRowHeight="15"/>
  <cols>
    <col min="1" max="2" width="36.5703125" bestFit="1" customWidth="1"/>
    <col min="3" max="3" width="33.7109375" bestFit="1" customWidth="1"/>
    <col min="4" max="4" width="36.5703125" bestFit="1" customWidth="1"/>
  </cols>
  <sheetData>
    <row r="1" spans="1:10">
      <c r="A1" s="46" t="s">
        <v>487</v>
      </c>
      <c r="C1" s="46" t="s">
        <v>483</v>
      </c>
      <c r="F1" s="46" t="s">
        <v>498</v>
      </c>
      <c r="J1" s="46" t="s">
        <v>509</v>
      </c>
    </row>
    <row r="2" spans="1:10">
      <c r="A2" t="s">
        <v>488</v>
      </c>
      <c r="C2" t="s">
        <v>497</v>
      </c>
      <c r="F2" t="s">
        <v>499</v>
      </c>
      <c r="J2" t="s">
        <v>510</v>
      </c>
    </row>
    <row r="3" spans="1:10">
      <c r="A3" t="s">
        <v>489</v>
      </c>
      <c r="C3" t="s">
        <v>496</v>
      </c>
      <c r="F3" t="s">
        <v>500</v>
      </c>
      <c r="J3" t="s">
        <v>511</v>
      </c>
    </row>
    <row r="4" spans="1:10">
      <c r="A4" t="s">
        <v>490</v>
      </c>
      <c r="C4" t="s">
        <v>1077</v>
      </c>
      <c r="F4" t="s">
        <v>501</v>
      </c>
      <c r="J4" t="s">
        <v>512</v>
      </c>
    </row>
    <row r="5" spans="1:10">
      <c r="A5" t="s">
        <v>491</v>
      </c>
      <c r="F5" t="s">
        <v>502</v>
      </c>
      <c r="J5" t="s">
        <v>513</v>
      </c>
    </row>
    <row r="6" spans="1:10">
      <c r="F6" t="s">
        <v>503</v>
      </c>
      <c r="J6" t="s">
        <v>514</v>
      </c>
    </row>
    <row r="7" spans="1:10">
      <c r="F7" t="s">
        <v>504</v>
      </c>
      <c r="J7" t="s">
        <v>515</v>
      </c>
    </row>
    <row r="8" spans="1:10">
      <c r="F8" t="s">
        <v>505</v>
      </c>
      <c r="J8" t="s">
        <v>516</v>
      </c>
    </row>
    <row r="9" spans="1:10">
      <c r="A9" s="177" t="s">
        <v>535</v>
      </c>
      <c r="B9" s="179"/>
      <c r="F9" t="s">
        <v>506</v>
      </c>
      <c r="J9" t="s">
        <v>517</v>
      </c>
    </row>
    <row r="10" spans="1:10">
      <c r="A10" s="189" t="s">
        <v>536</v>
      </c>
      <c r="B10" s="190">
        <v>2012</v>
      </c>
      <c r="F10" t="s">
        <v>507</v>
      </c>
      <c r="J10" t="s">
        <v>518</v>
      </c>
    </row>
    <row r="11" spans="1:10">
      <c r="A11" s="189" t="s">
        <v>537</v>
      </c>
      <c r="B11" s="190">
        <v>2016</v>
      </c>
      <c r="F11" t="s">
        <v>508</v>
      </c>
      <c r="J11" t="s">
        <v>519</v>
      </c>
    </row>
    <row r="12" spans="1:10">
      <c r="A12" s="191" t="s">
        <v>538</v>
      </c>
      <c r="B12" s="192">
        <f>an_final-an_initial+1</f>
        <v>5</v>
      </c>
      <c r="J12" t="s">
        <v>520</v>
      </c>
    </row>
    <row r="13" spans="1:10">
      <c r="J13" t="s">
        <v>521</v>
      </c>
    </row>
    <row r="14" spans="1:10">
      <c r="J14" t="s">
        <v>522</v>
      </c>
    </row>
    <row r="15" spans="1:10">
      <c r="A15" s="177" t="s">
        <v>839</v>
      </c>
      <c r="B15" s="178"/>
      <c r="C15" s="179"/>
      <c r="J15" t="s">
        <v>523</v>
      </c>
    </row>
    <row r="16" spans="1:10">
      <c r="A16" s="180"/>
      <c r="B16" s="181" t="s">
        <v>855</v>
      </c>
      <c r="C16" s="182" t="s">
        <v>856</v>
      </c>
      <c r="J16" t="s">
        <v>524</v>
      </c>
    </row>
    <row r="17" spans="1:10">
      <c r="A17" s="183" t="s">
        <v>851</v>
      </c>
      <c r="B17" s="184">
        <v>100</v>
      </c>
      <c r="C17" s="185">
        <v>50</v>
      </c>
      <c r="J17" t="s">
        <v>525</v>
      </c>
    </row>
    <row r="18" spans="1:10">
      <c r="A18" s="183" t="s">
        <v>852</v>
      </c>
      <c r="B18" s="184">
        <v>50</v>
      </c>
      <c r="C18" s="185">
        <v>25</v>
      </c>
      <c r="J18" t="s">
        <v>526</v>
      </c>
    </row>
    <row r="19" spans="1:10">
      <c r="A19" s="186" t="s">
        <v>853</v>
      </c>
      <c r="B19" s="187">
        <v>25</v>
      </c>
      <c r="C19" s="188">
        <v>10</v>
      </c>
      <c r="J19" t="s">
        <v>527</v>
      </c>
    </row>
    <row r="20" spans="1:10">
      <c r="J20" t="s">
        <v>528</v>
      </c>
    </row>
    <row r="21" spans="1:10">
      <c r="A21" s="177" t="s">
        <v>859</v>
      </c>
      <c r="B21" s="178"/>
      <c r="C21" s="178"/>
      <c r="D21" s="178"/>
      <c r="E21" s="179"/>
      <c r="J21" t="s">
        <v>529</v>
      </c>
    </row>
    <row r="22" spans="1:10">
      <c r="A22" s="186"/>
      <c r="B22" s="181" t="s">
        <v>860</v>
      </c>
      <c r="C22" s="181" t="s">
        <v>861</v>
      </c>
      <c r="D22" s="181" t="s">
        <v>862</v>
      </c>
      <c r="E22" s="182" t="s">
        <v>863</v>
      </c>
      <c r="J22" t="s">
        <v>530</v>
      </c>
    </row>
    <row r="23" spans="1:10">
      <c r="A23" s="186" t="s">
        <v>851</v>
      </c>
      <c r="B23" s="184">
        <v>100</v>
      </c>
      <c r="C23" s="184">
        <v>90</v>
      </c>
      <c r="D23" s="184">
        <v>80</v>
      </c>
      <c r="E23" s="185">
        <v>70</v>
      </c>
      <c r="J23" t="s">
        <v>531</v>
      </c>
    </row>
    <row r="24" spans="1:10">
      <c r="A24" s="183" t="s">
        <v>852</v>
      </c>
      <c r="B24" s="187">
        <v>50</v>
      </c>
      <c r="C24" s="187">
        <v>45</v>
      </c>
      <c r="D24" s="187">
        <v>40</v>
      </c>
      <c r="E24" s="188">
        <v>35</v>
      </c>
      <c r="J24" t="s">
        <v>532</v>
      </c>
    </row>
    <row r="25" spans="1:10">
      <c r="J25" t="s">
        <v>533</v>
      </c>
    </row>
    <row r="26" spans="1:10">
      <c r="A26" s="177" t="s">
        <v>868</v>
      </c>
      <c r="B26" s="178"/>
      <c r="C26" s="179"/>
      <c r="J26" t="s">
        <v>534</v>
      </c>
    </row>
    <row r="27" spans="1:10">
      <c r="A27" s="189" t="s">
        <v>870</v>
      </c>
      <c r="B27" s="194" t="s">
        <v>871</v>
      </c>
      <c r="C27" s="190" t="s">
        <v>872</v>
      </c>
    </row>
    <row r="28" spans="1:10">
      <c r="A28" s="191">
        <v>50</v>
      </c>
      <c r="B28" s="195">
        <v>25</v>
      </c>
      <c r="C28" s="192">
        <v>10</v>
      </c>
    </row>
    <row r="30" spans="1:10">
      <c r="A30" s="177" t="s">
        <v>884</v>
      </c>
      <c r="B30" s="178"/>
      <c r="C30" s="179"/>
    </row>
    <row r="31" spans="1:10">
      <c r="A31" s="189" t="s">
        <v>885</v>
      </c>
      <c r="B31" s="194" t="s">
        <v>886</v>
      </c>
      <c r="C31" s="190" t="s">
        <v>887</v>
      </c>
    </row>
    <row r="32" spans="1:10">
      <c r="A32" s="191">
        <v>5</v>
      </c>
      <c r="B32" s="195">
        <v>10</v>
      </c>
      <c r="C32" s="192">
        <v>2</v>
      </c>
    </row>
    <row r="34" spans="1:14">
      <c r="A34" s="177" t="s">
        <v>891</v>
      </c>
      <c r="B34" s="178"/>
      <c r="C34" s="179"/>
    </row>
    <row r="35" spans="1:14">
      <c r="A35" s="189" t="s">
        <v>893</v>
      </c>
      <c r="B35" s="194" t="s">
        <v>894</v>
      </c>
      <c r="C35" s="190" t="s">
        <v>892</v>
      </c>
    </row>
    <row r="36" spans="1:14">
      <c r="A36" s="199">
        <v>50</v>
      </c>
      <c r="B36" s="200">
        <v>20</v>
      </c>
      <c r="C36" s="201">
        <v>5</v>
      </c>
      <c r="N36" s="176"/>
    </row>
    <row r="37" spans="1:14">
      <c r="N37" s="176"/>
    </row>
    <row r="38" spans="1:14">
      <c r="A38" s="177" t="s">
        <v>901</v>
      </c>
      <c r="B38" s="179"/>
      <c r="N38" s="176"/>
    </row>
    <row r="39" spans="1:14">
      <c r="A39" s="189" t="s">
        <v>899</v>
      </c>
      <c r="B39" s="190" t="s">
        <v>900</v>
      </c>
    </row>
    <row r="40" spans="1:14">
      <c r="A40" s="191">
        <v>5</v>
      </c>
      <c r="B40" s="192">
        <v>5</v>
      </c>
    </row>
    <row r="42" spans="1:14">
      <c r="A42" s="202" t="s">
        <v>903</v>
      </c>
      <c r="B42" s="178"/>
      <c r="C42" s="179"/>
    </row>
    <row r="43" spans="1:14">
      <c r="A43" s="189" t="s">
        <v>904</v>
      </c>
      <c r="B43" s="194" t="s">
        <v>905</v>
      </c>
      <c r="C43" s="190" t="s">
        <v>906</v>
      </c>
    </row>
    <row r="44" spans="1:14">
      <c r="A44" s="191">
        <v>10</v>
      </c>
      <c r="B44" s="195">
        <v>10</v>
      </c>
      <c r="C44" s="192">
        <v>5</v>
      </c>
    </row>
    <row r="46" spans="1:14">
      <c r="A46" t="s">
        <v>914</v>
      </c>
    </row>
    <row r="47" spans="1:14">
      <c r="A47" s="176" t="s">
        <v>915</v>
      </c>
      <c r="B47" s="176" t="s">
        <v>916</v>
      </c>
      <c r="C47" s="176" t="s">
        <v>917</v>
      </c>
      <c r="D47" s="176" t="s">
        <v>918</v>
      </c>
    </row>
    <row r="48" spans="1:14">
      <c r="A48" s="203">
        <v>120</v>
      </c>
      <c r="B48" s="203">
        <v>60</v>
      </c>
      <c r="C48" s="203">
        <v>40</v>
      </c>
      <c r="D48" s="203">
        <v>20</v>
      </c>
    </row>
    <row r="50" spans="1:5">
      <c r="A50" t="s">
        <v>922</v>
      </c>
    </row>
    <row r="51" spans="1:5">
      <c r="A51" s="176" t="s">
        <v>915</v>
      </c>
      <c r="B51" s="176" t="s">
        <v>923</v>
      </c>
    </row>
    <row r="52" spans="1:5">
      <c r="A52" s="176">
        <v>200</v>
      </c>
      <c r="B52" s="203">
        <v>50</v>
      </c>
    </row>
    <row r="54" spans="1:5">
      <c r="A54" t="s">
        <v>926</v>
      </c>
    </row>
    <row r="55" spans="1:5" ht="19.5">
      <c r="B55" s="193" t="s">
        <v>779</v>
      </c>
      <c r="C55" s="193" t="s">
        <v>780</v>
      </c>
      <c r="D55" s="193" t="s">
        <v>781</v>
      </c>
    </row>
    <row r="56" spans="1:5">
      <c r="A56" s="203" t="s">
        <v>814</v>
      </c>
      <c r="B56" s="203">
        <v>50</v>
      </c>
      <c r="C56" s="203">
        <v>5</v>
      </c>
      <c r="D56">
        <v>3</v>
      </c>
    </row>
    <row r="57" spans="1:5">
      <c r="A57" s="203" t="s">
        <v>815</v>
      </c>
      <c r="B57" s="203">
        <v>20</v>
      </c>
      <c r="C57" s="203">
        <v>2</v>
      </c>
      <c r="D57">
        <v>3</v>
      </c>
    </row>
    <row r="59" spans="1:5">
      <c r="A59" t="s">
        <v>930</v>
      </c>
    </row>
    <row r="60" spans="1:5">
      <c r="A60" s="176" t="s">
        <v>931</v>
      </c>
      <c r="B60" s="176" t="s">
        <v>461</v>
      </c>
    </row>
    <row r="61" spans="1:5">
      <c r="A61" s="203">
        <v>15</v>
      </c>
      <c r="B61" s="203">
        <v>10</v>
      </c>
    </row>
    <row r="63" spans="1:5">
      <c r="A63" t="s">
        <v>941</v>
      </c>
    </row>
    <row r="64" spans="1:5">
      <c r="A64" t="s">
        <v>937</v>
      </c>
      <c r="B64" t="s">
        <v>938</v>
      </c>
      <c r="C64" t="s">
        <v>939</v>
      </c>
      <c r="D64" t="s">
        <v>940</v>
      </c>
      <c r="E64" t="s">
        <v>936</v>
      </c>
    </row>
    <row r="65" spans="1:8">
      <c r="A65" s="176">
        <v>10</v>
      </c>
      <c r="B65" s="176">
        <v>10</v>
      </c>
      <c r="C65" s="176">
        <v>10</v>
      </c>
      <c r="D65" s="176">
        <v>50</v>
      </c>
      <c r="E65" s="176">
        <v>10</v>
      </c>
    </row>
    <row r="66" spans="1:8">
      <c r="B66" s="176"/>
    </row>
    <row r="67" spans="1:8">
      <c r="A67" t="s">
        <v>946</v>
      </c>
      <c r="B67" s="176"/>
    </row>
    <row r="68" spans="1:8">
      <c r="A68" t="s">
        <v>948</v>
      </c>
      <c r="B68" t="s">
        <v>949</v>
      </c>
      <c r="C68" t="s">
        <v>947</v>
      </c>
    </row>
    <row r="69" spans="1:8">
      <c r="A69" s="176">
        <v>60</v>
      </c>
      <c r="B69" s="176">
        <v>30</v>
      </c>
      <c r="C69" s="176">
        <v>15</v>
      </c>
    </row>
    <row r="70" spans="1:8">
      <c r="B70" s="176"/>
    </row>
    <row r="71" spans="1:8" ht="15.75" customHeight="1">
      <c r="A71" s="173" t="s">
        <v>966</v>
      </c>
      <c r="B71" s="173"/>
      <c r="C71" s="173"/>
      <c r="D71" s="173"/>
      <c r="E71" s="173"/>
      <c r="F71" s="173"/>
      <c r="G71" s="173"/>
      <c r="H71" s="173"/>
    </row>
    <row r="72" spans="1:8">
      <c r="A72" t="s">
        <v>958</v>
      </c>
      <c r="B72" t="s">
        <v>959</v>
      </c>
      <c r="C72" t="s">
        <v>960</v>
      </c>
      <c r="D72" t="s">
        <v>961</v>
      </c>
      <c r="E72" t="s">
        <v>962</v>
      </c>
      <c r="F72" t="s">
        <v>964</v>
      </c>
      <c r="G72" t="s">
        <v>965</v>
      </c>
    </row>
    <row r="73" spans="1:8">
      <c r="A73">
        <f>150*6</f>
        <v>900</v>
      </c>
      <c r="B73">
        <f>150*5</f>
        <v>750</v>
      </c>
      <c r="C73">
        <f>150*3</f>
        <v>450</v>
      </c>
      <c r="D73">
        <f>150*2</f>
        <v>300</v>
      </c>
      <c r="E73">
        <v>100</v>
      </c>
      <c r="F73">
        <v>30</v>
      </c>
      <c r="G73">
        <v>15</v>
      </c>
    </row>
    <row r="75" spans="1:8" ht="15.75">
      <c r="A75" s="173" t="s">
        <v>968</v>
      </c>
    </row>
    <row r="76" spans="1:8">
      <c r="A76" t="s">
        <v>967</v>
      </c>
      <c r="B76" t="s">
        <v>963</v>
      </c>
      <c r="C76" t="s">
        <v>964</v>
      </c>
      <c r="D76" t="s">
        <v>965</v>
      </c>
    </row>
    <row r="77" spans="1:8">
      <c r="A77">
        <v>100</v>
      </c>
      <c r="B77">
        <v>60</v>
      </c>
      <c r="C77">
        <v>30</v>
      </c>
      <c r="D77">
        <v>15</v>
      </c>
    </row>
    <row r="79" spans="1:8" ht="15.75">
      <c r="A79" s="173" t="s">
        <v>979</v>
      </c>
      <c r="B79" s="173"/>
      <c r="C79" s="173"/>
      <c r="D79" s="173"/>
      <c r="E79" s="173"/>
      <c r="F79" s="173"/>
      <c r="G79" s="173"/>
    </row>
    <row r="80" spans="1:8">
      <c r="A80" s="209" t="s">
        <v>972</v>
      </c>
      <c r="B80" s="209" t="s">
        <v>971</v>
      </c>
    </row>
    <row r="81" spans="1:10">
      <c r="A81">
        <v>200</v>
      </c>
      <c r="B81">
        <v>100</v>
      </c>
    </row>
    <row r="83" spans="1:10" ht="15.75">
      <c r="A83" s="211" t="s">
        <v>973</v>
      </c>
      <c r="B83" s="211"/>
      <c r="C83" s="211"/>
      <c r="D83" s="210"/>
      <c r="E83" s="210"/>
      <c r="F83" s="210"/>
      <c r="G83" s="210"/>
      <c r="H83" s="210"/>
      <c r="I83" s="210"/>
      <c r="J83" s="210"/>
    </row>
    <row r="84" spans="1:10" ht="15.75">
      <c r="A84" s="212" t="s">
        <v>548</v>
      </c>
      <c r="B84" s="212" t="s">
        <v>549</v>
      </c>
      <c r="C84" s="213" t="s">
        <v>977</v>
      </c>
    </row>
    <row r="85" spans="1:10">
      <c r="A85" s="214">
        <v>200</v>
      </c>
      <c r="B85" s="214">
        <v>100</v>
      </c>
      <c r="C85" s="214">
        <v>100</v>
      </c>
    </row>
    <row r="87" spans="1:10" ht="15.75">
      <c r="A87" s="173" t="s">
        <v>978</v>
      </c>
      <c r="B87" s="173"/>
      <c r="C87" s="173"/>
      <c r="D87" s="173"/>
      <c r="E87" s="173"/>
      <c r="F87" s="173"/>
      <c r="G87" s="173"/>
    </row>
    <row r="88" spans="1:10">
      <c r="A88" t="s">
        <v>730</v>
      </c>
      <c r="B88" t="s">
        <v>731</v>
      </c>
      <c r="C88" t="s">
        <v>732</v>
      </c>
    </row>
    <row r="89" spans="1:10">
      <c r="A89">
        <v>10</v>
      </c>
      <c r="B89">
        <v>8</v>
      </c>
      <c r="C89">
        <v>3</v>
      </c>
    </row>
    <row r="91" spans="1:10" ht="15.75">
      <c r="A91" s="173" t="s">
        <v>985</v>
      </c>
      <c r="B91" s="173" t="s">
        <v>739</v>
      </c>
    </row>
    <row r="92" spans="1:10">
      <c r="B92" t="s">
        <v>986</v>
      </c>
      <c r="C92" t="s">
        <v>987</v>
      </c>
      <c r="D92" t="s">
        <v>988</v>
      </c>
    </row>
    <row r="93" spans="1:10">
      <c r="A93" t="s">
        <v>454</v>
      </c>
      <c r="B93">
        <v>150</v>
      </c>
      <c r="C93">
        <v>100</v>
      </c>
      <c r="D93">
        <v>50</v>
      </c>
    </row>
    <row r="94" spans="1:10">
      <c r="A94" t="s">
        <v>455</v>
      </c>
      <c r="B94">
        <v>100</v>
      </c>
      <c r="C94">
        <v>50</v>
      </c>
      <c r="D94">
        <v>25</v>
      </c>
    </row>
    <row r="95" spans="1:10">
      <c r="A95" t="s">
        <v>456</v>
      </c>
      <c r="B95">
        <v>50</v>
      </c>
      <c r="C95">
        <v>30</v>
      </c>
      <c r="D95">
        <v>15</v>
      </c>
    </row>
    <row r="96" spans="1:10">
      <c r="A96" t="s">
        <v>457</v>
      </c>
      <c r="B96">
        <v>40</v>
      </c>
      <c r="C96">
        <v>30</v>
      </c>
      <c r="D96">
        <v>15</v>
      </c>
    </row>
    <row r="97" spans="1:8">
      <c r="A97" t="s">
        <v>458</v>
      </c>
      <c r="B97">
        <v>30</v>
      </c>
      <c r="C97">
        <v>15</v>
      </c>
      <c r="D97">
        <v>10</v>
      </c>
    </row>
    <row r="99" spans="1:8">
      <c r="A99" t="s">
        <v>990</v>
      </c>
    </row>
    <row r="100" spans="1:8">
      <c r="B100" t="s">
        <v>986</v>
      </c>
      <c r="C100" t="s">
        <v>987</v>
      </c>
      <c r="D100" t="s">
        <v>988</v>
      </c>
    </row>
    <row r="101" spans="1:8">
      <c r="A101" t="s">
        <v>464</v>
      </c>
      <c r="B101">
        <v>100</v>
      </c>
      <c r="C101">
        <v>50</v>
      </c>
      <c r="D101">
        <v>25</v>
      </c>
    </row>
    <row r="102" spans="1:8">
      <c r="A102" t="s">
        <v>466</v>
      </c>
      <c r="B102">
        <v>60</v>
      </c>
      <c r="C102">
        <v>40</v>
      </c>
      <c r="D102">
        <v>20</v>
      </c>
    </row>
    <row r="103" spans="1:8">
      <c r="A103" t="s">
        <v>465</v>
      </c>
      <c r="B103">
        <v>40</v>
      </c>
      <c r="C103">
        <v>20</v>
      </c>
      <c r="D103">
        <v>15</v>
      </c>
    </row>
    <row r="104" spans="1:8">
      <c r="A104" t="s">
        <v>467</v>
      </c>
      <c r="B104">
        <v>30</v>
      </c>
      <c r="C104">
        <v>15</v>
      </c>
      <c r="D104">
        <v>10</v>
      </c>
    </row>
    <row r="106" spans="1:8" ht="15.75">
      <c r="A106" s="173" t="s">
        <v>997</v>
      </c>
      <c r="B106" s="173"/>
      <c r="C106" s="173"/>
      <c r="D106" s="173"/>
      <c r="E106" s="173"/>
      <c r="F106" s="173"/>
      <c r="G106" s="173"/>
      <c r="H106" s="173"/>
    </row>
    <row r="107" spans="1:8">
      <c r="A107" t="s">
        <v>999</v>
      </c>
      <c r="B107" t="s">
        <v>1000</v>
      </c>
      <c r="C107" t="s">
        <v>998</v>
      </c>
    </row>
    <row r="108" spans="1:8">
      <c r="A108">
        <v>0.75</v>
      </c>
      <c r="B108">
        <v>0.6</v>
      </c>
      <c r="C108">
        <v>0.5</v>
      </c>
    </row>
    <row r="110" spans="1:8" ht="15.75" customHeight="1">
      <c r="A110" s="173" t="s">
        <v>1001</v>
      </c>
      <c r="B110" s="173"/>
      <c r="C110" s="173"/>
      <c r="D110" s="173"/>
      <c r="E110" s="173"/>
      <c r="F110" s="173"/>
      <c r="G110" s="173"/>
      <c r="H110" s="173"/>
    </row>
    <row r="111" spans="1:8">
      <c r="A111" t="s">
        <v>1002</v>
      </c>
      <c r="B111" t="s">
        <v>1003</v>
      </c>
      <c r="C111" t="s">
        <v>1004</v>
      </c>
      <c r="D111" t="s">
        <v>1005</v>
      </c>
    </row>
    <row r="112" spans="1:8">
      <c r="A112">
        <v>30</v>
      </c>
      <c r="B112">
        <v>15</v>
      </c>
      <c r="C112">
        <v>10</v>
      </c>
      <c r="D112">
        <v>5</v>
      </c>
    </row>
    <row r="114" spans="1:8" ht="15.75">
      <c r="A114" s="383" t="s">
        <v>1008</v>
      </c>
      <c r="B114" s="383"/>
      <c r="C114" s="383"/>
      <c r="D114" s="383"/>
      <c r="E114" s="383"/>
      <c r="F114" s="383"/>
      <c r="G114" s="383"/>
      <c r="H114" s="383"/>
    </row>
    <row r="115" spans="1:8">
      <c r="A115" t="s">
        <v>1010</v>
      </c>
      <c r="B115" t="s">
        <v>1011</v>
      </c>
      <c r="C115" t="s">
        <v>1012</v>
      </c>
      <c r="D115" t="s">
        <v>1013</v>
      </c>
    </row>
    <row r="116" spans="1:8">
      <c r="A116">
        <v>0.3</v>
      </c>
      <c r="B116">
        <v>0.4</v>
      </c>
      <c r="C116">
        <v>0.4</v>
      </c>
      <c r="D116">
        <v>0.3</v>
      </c>
    </row>
    <row r="118" spans="1:8" ht="15.75">
      <c r="A118" s="207" t="s">
        <v>1029</v>
      </c>
      <c r="B118" s="207"/>
      <c r="C118" s="207"/>
      <c r="D118" s="207"/>
      <c r="E118" s="207"/>
      <c r="F118" s="207"/>
    </row>
    <row r="119" spans="1:8">
      <c r="A119" s="176" t="s">
        <v>1018</v>
      </c>
      <c r="B119" s="176" t="s">
        <v>1019</v>
      </c>
    </row>
    <row r="120" spans="1:8">
      <c r="A120">
        <v>10</v>
      </c>
      <c r="B120">
        <v>8</v>
      </c>
    </row>
    <row r="122" spans="1:8">
      <c r="A122" t="s">
        <v>1095</v>
      </c>
    </row>
    <row r="123" spans="1:8" ht="19.5">
      <c r="A123" s="203" t="s">
        <v>1097</v>
      </c>
      <c r="B123" s="203" t="s">
        <v>1096</v>
      </c>
      <c r="C123" s="203" t="str">
        <f>CONCATENATE("Sub îndrumarea comisiei care include ",functie," ",nume_candidat)</f>
        <v>Sub îndrumarea comisiei care include Șef de lucrări Papazian Petru</v>
      </c>
    </row>
    <row r="124" spans="1:8">
      <c r="A124">
        <v>50</v>
      </c>
      <c r="B124">
        <v>10</v>
      </c>
      <c r="C124">
        <v>5</v>
      </c>
    </row>
    <row r="126" spans="1:8" ht="15.75">
      <c r="A126" s="207" t="s">
        <v>1028</v>
      </c>
      <c r="B126" s="207"/>
      <c r="C126" s="207"/>
      <c r="D126" s="207"/>
      <c r="E126" s="207"/>
    </row>
    <row r="127" spans="1:8">
      <c r="A127" t="s">
        <v>1025</v>
      </c>
      <c r="B127" t="s">
        <v>1026</v>
      </c>
      <c r="C127" t="s">
        <v>1027</v>
      </c>
    </row>
    <row r="128" spans="1:8">
      <c r="A128" s="203">
        <v>20</v>
      </c>
      <c r="B128" s="203">
        <v>5</v>
      </c>
      <c r="C128" s="203">
        <v>2</v>
      </c>
    </row>
    <row r="130" spans="1:12">
      <c r="A130" t="s">
        <v>1035</v>
      </c>
    </row>
    <row r="131" spans="1:12">
      <c r="A131" t="s">
        <v>1037</v>
      </c>
      <c r="B131" t="s">
        <v>1038</v>
      </c>
      <c r="C131" t="s">
        <v>1039</v>
      </c>
      <c r="D131" t="s">
        <v>1040</v>
      </c>
      <c r="E131" t="s">
        <v>1041</v>
      </c>
      <c r="F131" t="s">
        <v>1042</v>
      </c>
    </row>
    <row r="132" spans="1:12">
      <c r="A132" s="217">
        <v>50</v>
      </c>
      <c r="B132" s="218">
        <v>25</v>
      </c>
      <c r="C132" s="219">
        <v>10</v>
      </c>
      <c r="D132" s="217">
        <v>20</v>
      </c>
      <c r="E132" s="218">
        <v>10</v>
      </c>
      <c r="F132" s="219">
        <v>5</v>
      </c>
    </row>
    <row r="134" spans="1:12">
      <c r="A134" t="s">
        <v>1036</v>
      </c>
    </row>
    <row r="135" spans="1:12">
      <c r="A135" t="s">
        <v>1037</v>
      </c>
      <c r="B135" t="s">
        <v>1038</v>
      </c>
      <c r="C135" t="s">
        <v>1039</v>
      </c>
      <c r="D135" t="s">
        <v>1040</v>
      </c>
      <c r="E135" t="s">
        <v>1041</v>
      </c>
      <c r="F135" t="s">
        <v>1042</v>
      </c>
    </row>
    <row r="136" spans="1:12">
      <c r="A136">
        <v>10</v>
      </c>
      <c r="B136">
        <v>6</v>
      </c>
      <c r="C136">
        <v>4</v>
      </c>
      <c r="D136">
        <v>5</v>
      </c>
      <c r="E136">
        <v>3</v>
      </c>
      <c r="F136">
        <v>2</v>
      </c>
    </row>
    <row r="139" spans="1:12">
      <c r="A139" t="s">
        <v>1057</v>
      </c>
    </row>
    <row r="140" spans="1:12" ht="360">
      <c r="A140" s="220" t="s">
        <v>1045</v>
      </c>
      <c r="B140" s="221" t="s">
        <v>1046</v>
      </c>
      <c r="C140" s="221" t="s">
        <v>1047</v>
      </c>
      <c r="D140" s="222" t="s">
        <v>1048</v>
      </c>
      <c r="E140" s="220" t="s">
        <v>1049</v>
      </c>
      <c r="F140" s="221" t="s">
        <v>1050</v>
      </c>
      <c r="G140" s="221" t="s">
        <v>1051</v>
      </c>
      <c r="H140" s="222" t="s">
        <v>1052</v>
      </c>
      <c r="I140" s="220" t="s">
        <v>1053</v>
      </c>
      <c r="J140" s="221" t="s">
        <v>1054</v>
      </c>
      <c r="K140" s="221" t="s">
        <v>1055</v>
      </c>
      <c r="L140" s="222" t="s">
        <v>1056</v>
      </c>
    </row>
    <row r="141" spans="1:12">
      <c r="A141" s="220">
        <v>400</v>
      </c>
      <c r="B141" s="221">
        <v>200</v>
      </c>
      <c r="C141" s="221">
        <v>100</v>
      </c>
      <c r="D141" s="222">
        <v>50</v>
      </c>
      <c r="E141" s="220">
        <v>200</v>
      </c>
      <c r="F141" s="221">
        <v>100</v>
      </c>
      <c r="G141" s="221">
        <v>50</v>
      </c>
      <c r="H141" s="222">
        <v>25</v>
      </c>
      <c r="I141" s="220">
        <v>20</v>
      </c>
      <c r="J141" s="221">
        <v>10</v>
      </c>
      <c r="K141" s="221">
        <v>10</v>
      </c>
      <c r="L141" s="222">
        <v>5</v>
      </c>
    </row>
    <row r="143" spans="1:12" ht="15.75">
      <c r="A143" s="384" t="s">
        <v>1059</v>
      </c>
      <c r="B143" s="384"/>
      <c r="C143" s="384"/>
      <c r="D143" s="384"/>
      <c r="E143" s="384"/>
    </row>
    <row r="144" spans="1:12">
      <c r="A144" s="218" t="s">
        <v>1060</v>
      </c>
      <c r="B144" s="223" t="s">
        <v>1061</v>
      </c>
    </row>
    <row r="145" spans="1:3">
      <c r="A145" s="218">
        <v>100</v>
      </c>
      <c r="B145" s="219">
        <v>50</v>
      </c>
    </row>
    <row r="147" spans="1:3" ht="30">
      <c r="A147" s="197" t="s">
        <v>1063</v>
      </c>
      <c r="B147" s="198" t="s">
        <v>611</v>
      </c>
      <c r="C147" s="198" t="s">
        <v>611</v>
      </c>
    </row>
    <row r="148" spans="1:3">
      <c r="A148" s="224" t="s">
        <v>1064</v>
      </c>
      <c r="B148" s="224" t="s">
        <v>1065</v>
      </c>
    </row>
    <row r="149" spans="1:3">
      <c r="A149" s="198">
        <v>10</v>
      </c>
      <c r="B149" s="198">
        <v>5</v>
      </c>
    </row>
  </sheetData>
  <sheetProtection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86">
    <pageSetUpPr fitToPage="1"/>
  </sheetPr>
  <dimension ref="A1:K259"/>
  <sheetViews>
    <sheetView topLeftCell="A15" workbookViewId="0">
      <selection activeCell="E20" sqref="E20"/>
    </sheetView>
  </sheetViews>
  <sheetFormatPr defaultRowHeight="15.75"/>
  <cols>
    <col min="1" max="1" width="5.7109375" style="71" customWidth="1"/>
    <col min="2" max="2" width="36.7109375" style="75" customWidth="1"/>
    <col min="3" max="3" width="38.42578125" style="75" customWidth="1"/>
    <col min="4" max="4" width="27.42578125" style="75" customWidth="1"/>
    <col min="5" max="5" width="38.42578125" style="75" customWidth="1"/>
    <col min="6" max="6" width="8.7109375" style="75" customWidth="1"/>
    <col min="7" max="7" width="12.28515625" style="75" customWidth="1"/>
    <col min="8" max="8" width="10.7109375" style="81" hidden="1" customWidth="1"/>
    <col min="9" max="9" width="9.140625" style="82" hidden="1" customWidth="1"/>
    <col min="10" max="10" width="9.140625" style="75" hidden="1" customWidth="1"/>
    <col min="11" max="25" width="9.140625" style="75" customWidth="1"/>
    <col min="26" max="16384" width="9.140625" style="75"/>
  </cols>
  <sheetData>
    <row r="1" spans="1:10" s="71" customFormat="1">
      <c r="A1" s="70" t="s">
        <v>482</v>
      </c>
      <c r="F1" s="72"/>
      <c r="G1" s="74"/>
      <c r="H1" s="73"/>
      <c r="I1" s="327"/>
    </row>
    <row r="2" spans="1:10" s="71" customFormat="1">
      <c r="A2" s="441" t="str">
        <f>IF(ISBLANK(facultate), IF(ISBLANK(departament),"","Departament " &amp; departament), "Facultatea " &amp; facultate)</f>
        <v>Facultatea Electronică și Telecomunicații</v>
      </c>
      <c r="F2" s="72"/>
      <c r="G2" s="74"/>
      <c r="H2" s="73"/>
      <c r="I2" s="327"/>
    </row>
    <row r="3" spans="1:10" s="71" customFormat="1">
      <c r="A3" s="441" t="str">
        <f>IF(ISBLANK(departament),"","Departamentul " &amp; departament)</f>
        <v>Departamentul Electronică Aplicată</v>
      </c>
      <c r="F3" s="72"/>
      <c r="G3" s="74"/>
      <c r="H3" s="73"/>
      <c r="I3" s="327"/>
    </row>
    <row r="4" spans="1:10">
      <c r="A4" s="460" t="s">
        <v>956</v>
      </c>
      <c r="B4" s="460"/>
      <c r="C4" s="460"/>
      <c r="D4" s="460"/>
      <c r="E4" s="460"/>
      <c r="F4" s="460"/>
      <c r="G4" s="460"/>
      <c r="H4" s="239"/>
      <c r="I4" s="329"/>
    </row>
    <row r="5" spans="1:10" ht="15.75" customHeight="1">
      <c r="A5" s="466" t="s">
        <v>975</v>
      </c>
      <c r="B5" s="460"/>
      <c r="C5" s="460"/>
      <c r="D5" s="460"/>
      <c r="E5" s="460"/>
      <c r="F5" s="460"/>
      <c r="G5" s="460"/>
      <c r="H5" s="239"/>
    </row>
    <row r="6" spans="1:10" ht="13.5" customHeight="1">
      <c r="G6" s="410" t="str">
        <f>CONCATENATE(functie," ",nume_candidat)</f>
        <v>Șef de lucrări Papazian Petru</v>
      </c>
    </row>
    <row r="7" spans="1:10" s="44" customFormat="1" ht="15.75" customHeight="1">
      <c r="A7" s="457" t="s">
        <v>337</v>
      </c>
      <c r="B7" s="457" t="s">
        <v>0</v>
      </c>
      <c r="C7" s="457" t="s">
        <v>1</v>
      </c>
      <c r="D7" s="458" t="s">
        <v>1084</v>
      </c>
      <c r="E7" s="458" t="s">
        <v>1083</v>
      </c>
      <c r="F7" s="457" t="s">
        <v>2</v>
      </c>
      <c r="G7" s="458" t="s">
        <v>544</v>
      </c>
      <c r="H7" s="229" t="s">
        <v>4</v>
      </c>
      <c r="I7" s="464" t="s">
        <v>540</v>
      </c>
      <c r="J7" s="467" t="s">
        <v>551</v>
      </c>
    </row>
    <row r="8" spans="1:10" s="44" customFormat="1" ht="31.5">
      <c r="A8" s="457"/>
      <c r="B8" s="457"/>
      <c r="C8" s="457"/>
      <c r="D8" s="459"/>
      <c r="E8" s="459"/>
      <c r="F8" s="457"/>
      <c r="G8" s="459"/>
      <c r="H8" s="411" t="str">
        <f>CONCATENATE("ultimii                                  ",durata_evaluare," ani")</f>
        <v>ultimii                                  5 ani</v>
      </c>
      <c r="I8" s="464"/>
      <c r="J8" s="467"/>
    </row>
    <row r="9" spans="1:10" s="44" customFormat="1">
      <c r="A9" s="99"/>
      <c r="B9" s="76"/>
      <c r="C9" s="76"/>
      <c r="D9" s="76"/>
      <c r="E9" s="76"/>
      <c r="F9" s="174"/>
      <c r="G9" s="397">
        <f>SUMIF(G10:G259,"&gt;0")</f>
        <v>770</v>
      </c>
      <c r="H9" s="412">
        <f>SUMIF(H10:H259,"&gt;0")</f>
        <v>9</v>
      </c>
      <c r="I9" s="336"/>
      <c r="J9" s="342"/>
    </row>
    <row r="10" spans="1:10" s="90" customFormat="1" ht="47.25">
      <c r="A10" s="48">
        <v>1</v>
      </c>
      <c r="B10" s="421" t="s">
        <v>1158</v>
      </c>
      <c r="C10" s="421" t="s">
        <v>1157</v>
      </c>
      <c r="D10" s="14" t="s">
        <v>1159</v>
      </c>
      <c r="E10" s="14" t="s">
        <v>967</v>
      </c>
      <c r="F10" s="232">
        <v>2016</v>
      </c>
      <c r="G10" s="397">
        <f>IF(OR($B10="",$C10="",$D10="",$F10&lt;an_initial,$F10&gt;an_final,$I10=FALSE),"",(HLOOKUP(E10,ii12punctaje,2,FALSE))*VLOOKUP(J10,Coef!$E$2:$F$17,2,FALSE))</f>
        <v>80</v>
      </c>
      <c r="H10" s="413">
        <f t="shared" ref="H10:H73" si="0">IF(OR($B10="",$C10="",$D10="",$F10&gt;an_final,$I10=FALSE),"",IF($F10&gt;=an_initial,1,""))</f>
        <v>1</v>
      </c>
      <c r="I10" s="414" t="b">
        <f t="shared" ref="I10:I73" si="1">IF(nume_candidat="",FALSE,ISNUMBER(SEARCH(nume_candidat,$B10)))</f>
        <v>1</v>
      </c>
      <c r="J10" s="415">
        <f t="shared" ref="J10:J41" si="2">LEN(B10)-LEN(SUBSTITUTE(B10,",",""))+1</f>
        <v>3</v>
      </c>
    </row>
    <row r="11" spans="1:10" s="44" customFormat="1" ht="110.25">
      <c r="A11" s="48">
        <v>2</v>
      </c>
      <c r="B11" s="421" t="s">
        <v>1162</v>
      </c>
      <c r="C11" s="421" t="s">
        <v>1160</v>
      </c>
      <c r="D11" s="14" t="s">
        <v>1161</v>
      </c>
      <c r="E11" s="8" t="s">
        <v>967</v>
      </c>
      <c r="F11" s="232">
        <v>2015</v>
      </c>
      <c r="G11" s="397">
        <f>IF(OR($B11="",$C11="",$D11="",$F11&lt;an_initial,$F11&gt;an_final,$I11=FALSE),"",(HLOOKUP(E11,ii12punctaje,2,FALSE))*VLOOKUP(J11,Coef!$E$2:$F$17,2,FALSE))</f>
        <v>80</v>
      </c>
      <c r="H11" s="413">
        <f t="shared" si="0"/>
        <v>1</v>
      </c>
      <c r="I11" s="414" t="b">
        <f t="shared" si="1"/>
        <v>1</v>
      </c>
      <c r="J11" s="415">
        <f t="shared" si="2"/>
        <v>3</v>
      </c>
    </row>
    <row r="12" spans="1:10" s="44" customFormat="1" ht="126">
      <c r="A12" s="48">
        <v>3</v>
      </c>
      <c r="B12" s="421" t="s">
        <v>1163</v>
      </c>
      <c r="C12" s="421" t="s">
        <v>1164</v>
      </c>
      <c r="D12" s="421" t="s">
        <v>1165</v>
      </c>
      <c r="E12" s="208" t="s">
        <v>967</v>
      </c>
      <c r="F12" s="232">
        <v>2014</v>
      </c>
      <c r="G12" s="397">
        <f>IF(OR($B12="",$C12="",$D12="",$F12&lt;an_initial,$F12&gt;an_final,$I12=FALSE),"",(HLOOKUP(E12,ii12punctaje,2,FALSE))*VLOOKUP(J12,Coef!$E$2:$F$17,2,FALSE))</f>
        <v>90</v>
      </c>
      <c r="H12" s="413">
        <f t="shared" si="0"/>
        <v>1</v>
      </c>
      <c r="I12" s="414" t="b">
        <f t="shared" si="1"/>
        <v>1</v>
      </c>
      <c r="J12" s="415">
        <f t="shared" si="2"/>
        <v>2</v>
      </c>
    </row>
    <row r="13" spans="1:10" s="44" customFormat="1" ht="126">
      <c r="A13" s="48">
        <v>4</v>
      </c>
      <c r="B13" s="7" t="s">
        <v>1163</v>
      </c>
      <c r="C13" s="421" t="s">
        <v>1166</v>
      </c>
      <c r="D13" s="421" t="s">
        <v>1167</v>
      </c>
      <c r="E13" s="7" t="s">
        <v>967</v>
      </c>
      <c r="F13" s="229">
        <v>2014</v>
      </c>
      <c r="G13" s="397">
        <f>IF(OR($B13="",$C13="",$D13="",$F13&lt;an_initial,$F13&gt;an_final,$I13=FALSE),"",(HLOOKUP(E13,ii12punctaje,2,FALSE))*VLOOKUP(J13,Coef!$E$2:$F$17,2,FALSE))</f>
        <v>90</v>
      </c>
      <c r="H13" s="413">
        <f t="shared" si="0"/>
        <v>1</v>
      </c>
      <c r="I13" s="414" t="b">
        <f t="shared" si="1"/>
        <v>1</v>
      </c>
      <c r="J13" s="415">
        <f t="shared" si="2"/>
        <v>2</v>
      </c>
    </row>
    <row r="14" spans="1:10" s="44" customFormat="1" ht="157.5">
      <c r="A14" s="48">
        <v>5</v>
      </c>
      <c r="B14" s="421" t="s">
        <v>1168</v>
      </c>
      <c r="C14" s="421" t="s">
        <v>1169</v>
      </c>
      <c r="D14" s="14" t="s">
        <v>1170</v>
      </c>
      <c r="E14" s="7" t="s">
        <v>967</v>
      </c>
      <c r="F14" s="229">
        <v>2014</v>
      </c>
      <c r="G14" s="397">
        <f>IF(OR($B14="",$C14="",$D14="",$F14&lt;an_initial,$F14&gt;an_final,$I14=FALSE),"",(HLOOKUP(E14,ii12punctaje,2,FALSE))*VLOOKUP(J14,Coef!$E$2:$F$17,2,FALSE))</f>
        <v>80</v>
      </c>
      <c r="H14" s="413">
        <f t="shared" si="0"/>
        <v>1</v>
      </c>
      <c r="I14" s="414" t="b">
        <f t="shared" si="1"/>
        <v>1</v>
      </c>
      <c r="J14" s="415">
        <f t="shared" si="2"/>
        <v>3</v>
      </c>
    </row>
    <row r="15" spans="1:10" s="44" customFormat="1" ht="157.5">
      <c r="A15" s="48">
        <v>6</v>
      </c>
      <c r="B15" s="421" t="s">
        <v>1163</v>
      </c>
      <c r="C15" s="421" t="s">
        <v>1171</v>
      </c>
      <c r="D15" s="7" t="s">
        <v>1172</v>
      </c>
      <c r="E15" s="7" t="s">
        <v>967</v>
      </c>
      <c r="F15" s="229">
        <v>2013</v>
      </c>
      <c r="G15" s="397">
        <f>IF(OR($B15="",$C15="",$D15="",$F15&lt;an_initial,$F15&gt;an_final,$I15=FALSE),"",(HLOOKUP(E15,ii12punctaje,2,FALSE))*VLOOKUP(J15,Coef!$E$2:$F$17,2,FALSE))</f>
        <v>90</v>
      </c>
      <c r="H15" s="413">
        <f t="shared" si="0"/>
        <v>1</v>
      </c>
      <c r="I15" s="414" t="b">
        <f t="shared" si="1"/>
        <v>1</v>
      </c>
      <c r="J15" s="415">
        <f t="shared" si="2"/>
        <v>2</v>
      </c>
    </row>
    <row r="16" spans="1:10" s="44" customFormat="1" ht="157.5">
      <c r="A16" s="48">
        <v>7</v>
      </c>
      <c r="B16" s="421" t="s">
        <v>1163</v>
      </c>
      <c r="C16" s="421" t="s">
        <v>1173</v>
      </c>
      <c r="D16" s="421" t="s">
        <v>1174</v>
      </c>
      <c r="E16" s="7" t="s">
        <v>967</v>
      </c>
      <c r="F16" s="229">
        <v>2013</v>
      </c>
      <c r="G16" s="397">
        <f>IF(OR($B16="",$C16="",$D16="",$F16&lt;an_initial,$F16&gt;an_final,$I16=FALSE),"",(HLOOKUP(E16,ii12punctaje,2,FALSE))*VLOOKUP(J16,Coef!$E$2:$F$17,2,FALSE))</f>
        <v>90</v>
      </c>
      <c r="H16" s="413">
        <f t="shared" si="0"/>
        <v>1</v>
      </c>
      <c r="I16" s="414" t="b">
        <f t="shared" si="1"/>
        <v>1</v>
      </c>
      <c r="J16" s="415">
        <f t="shared" si="2"/>
        <v>2</v>
      </c>
    </row>
    <row r="17" spans="1:10" s="44" customFormat="1" ht="173.25">
      <c r="A17" s="48">
        <v>8</v>
      </c>
      <c r="B17" s="421" t="s">
        <v>1175</v>
      </c>
      <c r="C17" s="421" t="s">
        <v>1176</v>
      </c>
      <c r="D17" s="421" t="s">
        <v>1177</v>
      </c>
      <c r="E17" s="7" t="s">
        <v>967</v>
      </c>
      <c r="F17" s="229">
        <v>2012</v>
      </c>
      <c r="G17" s="397">
        <f>IF(OR($B17="",$C17="",$D17="",$F17&lt;an_initial,$F17&gt;an_final,$I17=FALSE),"",(HLOOKUP(E17,ii12punctaje,2,FALSE))*VLOOKUP(J17,Coef!$E$2:$F$17,2,FALSE))</f>
        <v>80</v>
      </c>
      <c r="H17" s="413">
        <f t="shared" si="0"/>
        <v>1</v>
      </c>
      <c r="I17" s="414" t="b">
        <f t="shared" si="1"/>
        <v>1</v>
      </c>
      <c r="J17" s="415">
        <f t="shared" si="2"/>
        <v>3</v>
      </c>
    </row>
    <row r="18" spans="1:10" s="44" customFormat="1" ht="157.5">
      <c r="A18" s="48">
        <v>9</v>
      </c>
      <c r="B18" s="9" t="s">
        <v>1178</v>
      </c>
      <c r="C18" s="7" t="s">
        <v>1179</v>
      </c>
      <c r="D18" s="7" t="s">
        <v>1180</v>
      </c>
      <c r="E18" s="7" t="s">
        <v>967</v>
      </c>
      <c r="F18" s="229">
        <v>2012</v>
      </c>
      <c r="G18" s="397">
        <f>IF(OR($B18="",$C18="",$D18="",$F18&lt;an_initial,$F18&gt;an_final,$I18=FALSE),"",(HLOOKUP(E18,ii12punctaje,2,FALSE))*VLOOKUP(J18,Coef!$E$2:$F$17,2,FALSE))</f>
        <v>90</v>
      </c>
      <c r="H18" s="413">
        <f t="shared" si="0"/>
        <v>1</v>
      </c>
      <c r="I18" s="414" t="b">
        <f t="shared" si="1"/>
        <v>1</v>
      </c>
      <c r="J18" s="415">
        <f t="shared" si="2"/>
        <v>2</v>
      </c>
    </row>
    <row r="19" spans="1:10" s="44" customFormat="1">
      <c r="A19" s="48">
        <v>10</v>
      </c>
      <c r="B19" s="7"/>
      <c r="C19" s="12"/>
      <c r="D19" s="7"/>
      <c r="E19" s="7"/>
      <c r="F19" s="229"/>
      <c r="G19" s="397" t="str">
        <f>IF(OR($B19="",$C19="",$D19="",$F19&lt;an_initial,$F19&gt;an_final,$I19=FALSE),"",(HLOOKUP(E19,ii12punctaje,2,FALSE))*VLOOKUP(J19,Coef!$E$2:$F$17,2,FALSE))</f>
        <v/>
      </c>
      <c r="H19" s="413" t="str">
        <f t="shared" si="0"/>
        <v/>
      </c>
      <c r="I19" s="414" t="b">
        <f t="shared" si="1"/>
        <v>0</v>
      </c>
      <c r="J19" s="415">
        <f t="shared" si="2"/>
        <v>1</v>
      </c>
    </row>
    <row r="20" spans="1:10" s="44" customFormat="1">
      <c r="A20" s="48">
        <v>11</v>
      </c>
      <c r="B20" s="7"/>
      <c r="C20" s="7"/>
      <c r="D20" s="7"/>
      <c r="E20" s="7"/>
      <c r="F20" s="229"/>
      <c r="G20" s="397" t="str">
        <f>IF(OR($B20="",$C20="",$D20="",$F20&lt;an_initial,$F20&gt;an_final,$I20=FALSE),"",(HLOOKUP(E20,ii12punctaje,2,FALSE))*VLOOKUP(J20,Coef!$E$2:$F$17,2,FALSE))</f>
        <v/>
      </c>
      <c r="H20" s="413" t="str">
        <f t="shared" si="0"/>
        <v/>
      </c>
      <c r="I20" s="414" t="b">
        <f t="shared" si="1"/>
        <v>0</v>
      </c>
      <c r="J20" s="415">
        <f t="shared" si="2"/>
        <v>1</v>
      </c>
    </row>
    <row r="21" spans="1:10" s="44" customFormat="1">
      <c r="A21" s="48">
        <v>12</v>
      </c>
      <c r="B21" s="7"/>
      <c r="C21" s="7"/>
      <c r="D21" s="7"/>
      <c r="E21" s="7"/>
      <c r="F21" s="229"/>
      <c r="G21" s="397" t="str">
        <f>IF(OR($B21="",$C21="",$D21="",$F21&lt;an_initial,$F21&gt;an_final,$I21=FALSE),"",(HLOOKUP(E21,ii12punctaje,2,FALSE))*VLOOKUP(J21,Coef!$E$2:$F$17,2,FALSE))</f>
        <v/>
      </c>
      <c r="H21" s="413" t="str">
        <f t="shared" si="0"/>
        <v/>
      </c>
      <c r="I21" s="414" t="b">
        <f t="shared" si="1"/>
        <v>0</v>
      </c>
      <c r="J21" s="415">
        <f t="shared" si="2"/>
        <v>1</v>
      </c>
    </row>
    <row r="22" spans="1:10" s="44" customFormat="1">
      <c r="A22" s="48">
        <v>13</v>
      </c>
      <c r="B22" s="7"/>
      <c r="C22" s="7"/>
      <c r="D22" s="7"/>
      <c r="E22" s="7"/>
      <c r="F22" s="229"/>
      <c r="G22" s="397" t="str">
        <f>IF(OR($B22="",$C22="",$D22="",$F22&lt;an_initial,$F22&gt;an_final,$I22=FALSE),"",(HLOOKUP(E22,ii12punctaje,2,FALSE))*VLOOKUP(J22,Coef!$E$2:$F$17,2,FALSE))</f>
        <v/>
      </c>
      <c r="H22" s="413" t="str">
        <f t="shared" si="0"/>
        <v/>
      </c>
      <c r="I22" s="414" t="b">
        <f t="shared" si="1"/>
        <v>0</v>
      </c>
      <c r="J22" s="415">
        <f t="shared" si="2"/>
        <v>1</v>
      </c>
    </row>
    <row r="23" spans="1:10" s="44" customFormat="1">
      <c r="A23" s="48">
        <v>14</v>
      </c>
      <c r="B23" s="7"/>
      <c r="C23" s="7"/>
      <c r="D23" s="7"/>
      <c r="E23" s="7"/>
      <c r="F23" s="229"/>
      <c r="G23" s="397" t="str">
        <f>IF(OR($B23="",$C23="",$D23="",$F23&lt;an_initial,$F23&gt;an_final,$I23=FALSE),"",(HLOOKUP(E23,ii12punctaje,2,FALSE))*VLOOKUP(J23,Coef!$E$2:$F$17,2,FALSE))</f>
        <v/>
      </c>
      <c r="H23" s="413" t="str">
        <f t="shared" si="0"/>
        <v/>
      </c>
      <c r="I23" s="414" t="b">
        <f t="shared" si="1"/>
        <v>0</v>
      </c>
      <c r="J23" s="415">
        <f t="shared" si="2"/>
        <v>1</v>
      </c>
    </row>
    <row r="24" spans="1:10" s="44" customFormat="1">
      <c r="A24" s="48">
        <v>15</v>
      </c>
      <c r="B24" s="7"/>
      <c r="C24" s="7"/>
      <c r="D24" s="7"/>
      <c r="E24" s="7"/>
      <c r="F24" s="229"/>
      <c r="G24" s="397" t="str">
        <f>IF(OR($B24="",$C24="",$D24="",$F24&lt;an_initial,$F24&gt;an_final,$I24=FALSE),"",(HLOOKUP(E24,ii12punctaje,2,FALSE))*VLOOKUP(J24,Coef!$E$2:$F$17,2,FALSE))</f>
        <v/>
      </c>
      <c r="H24" s="413" t="str">
        <f t="shared" si="0"/>
        <v/>
      </c>
      <c r="I24" s="414" t="b">
        <f t="shared" si="1"/>
        <v>0</v>
      </c>
      <c r="J24" s="415">
        <f t="shared" si="2"/>
        <v>1</v>
      </c>
    </row>
    <row r="25" spans="1:10" s="44" customFormat="1">
      <c r="A25" s="48">
        <v>16</v>
      </c>
      <c r="B25" s="7"/>
      <c r="C25" s="7"/>
      <c r="D25" s="7"/>
      <c r="E25" s="7"/>
      <c r="F25" s="229"/>
      <c r="G25" s="397" t="str">
        <f>IF(OR($B25="",$C25="",$D25="",$F25&lt;an_initial,$F25&gt;an_final,$I25=FALSE),"",(HLOOKUP(E25,ii12punctaje,2,FALSE))*VLOOKUP(J25,Coef!$E$2:$F$17,2,FALSE))</f>
        <v/>
      </c>
      <c r="H25" s="413" t="str">
        <f t="shared" si="0"/>
        <v/>
      </c>
      <c r="I25" s="414" t="b">
        <f t="shared" si="1"/>
        <v>0</v>
      </c>
      <c r="J25" s="415">
        <f t="shared" si="2"/>
        <v>1</v>
      </c>
    </row>
    <row r="26" spans="1:10" s="44" customFormat="1">
      <c r="A26" s="48">
        <v>17</v>
      </c>
      <c r="B26" s="7"/>
      <c r="C26" s="7"/>
      <c r="D26" s="7"/>
      <c r="E26" s="7"/>
      <c r="F26" s="229"/>
      <c r="G26" s="397" t="str">
        <f>IF(OR($B26="",$C26="",$D26="",$F26&lt;an_initial,$F26&gt;an_final,$I26=FALSE),"",(HLOOKUP(E26,ii12punctaje,2,FALSE))*VLOOKUP(J26,Coef!$E$2:$F$17,2,FALSE))</f>
        <v/>
      </c>
      <c r="H26" s="413" t="str">
        <f t="shared" si="0"/>
        <v/>
      </c>
      <c r="I26" s="414" t="b">
        <f t="shared" si="1"/>
        <v>0</v>
      </c>
      <c r="J26" s="415">
        <f t="shared" si="2"/>
        <v>1</v>
      </c>
    </row>
    <row r="27" spans="1:10" s="44" customFormat="1">
      <c r="A27" s="48">
        <v>18</v>
      </c>
      <c r="B27" s="7"/>
      <c r="C27" s="7"/>
      <c r="D27" s="7"/>
      <c r="E27" s="7"/>
      <c r="F27" s="229"/>
      <c r="G27" s="397" t="str">
        <f>IF(OR($B27="",$C27="",$D27="",$F27&lt;an_initial,$F27&gt;an_final,$I27=FALSE),"",(HLOOKUP(E27,ii12punctaje,2,FALSE))*VLOOKUP(J27,Coef!$E$2:$F$17,2,FALSE))</f>
        <v/>
      </c>
      <c r="H27" s="413" t="str">
        <f t="shared" si="0"/>
        <v/>
      </c>
      <c r="I27" s="414" t="b">
        <f t="shared" si="1"/>
        <v>0</v>
      </c>
      <c r="J27" s="415">
        <f t="shared" si="2"/>
        <v>1</v>
      </c>
    </row>
    <row r="28" spans="1:10" s="44" customFormat="1">
      <c r="A28" s="48">
        <v>19</v>
      </c>
      <c r="B28" s="7"/>
      <c r="C28" s="7"/>
      <c r="D28" s="7"/>
      <c r="E28" s="7"/>
      <c r="F28" s="229"/>
      <c r="G28" s="397" t="str">
        <f>IF(OR($B28="",$C28="",$D28="",$F28&lt;an_initial,$F28&gt;an_final,$I28=FALSE),"",(HLOOKUP(E28,ii12punctaje,2,FALSE))*VLOOKUP(J28,Coef!$E$2:$F$17,2,FALSE))</f>
        <v/>
      </c>
      <c r="H28" s="413" t="str">
        <f t="shared" si="0"/>
        <v/>
      </c>
      <c r="I28" s="414" t="b">
        <f t="shared" si="1"/>
        <v>0</v>
      </c>
      <c r="J28" s="415">
        <f t="shared" si="2"/>
        <v>1</v>
      </c>
    </row>
    <row r="29" spans="1:10" s="44" customFormat="1">
      <c r="A29" s="48">
        <v>20</v>
      </c>
      <c r="B29" s="7"/>
      <c r="C29" s="7"/>
      <c r="D29" s="7"/>
      <c r="E29" s="7"/>
      <c r="F29" s="229"/>
      <c r="G29" s="397" t="str">
        <f>IF(OR($B29="",$C29="",$D29="",$F29&lt;an_initial,$F29&gt;an_final,$I29=FALSE),"",(HLOOKUP(E29,ii12punctaje,2,FALSE))*VLOOKUP(J29,Coef!$E$2:$F$17,2,FALSE))</f>
        <v/>
      </c>
      <c r="H29" s="413" t="str">
        <f t="shared" si="0"/>
        <v/>
      </c>
      <c r="I29" s="414" t="b">
        <f t="shared" si="1"/>
        <v>0</v>
      </c>
      <c r="J29" s="415">
        <f t="shared" si="2"/>
        <v>1</v>
      </c>
    </row>
    <row r="30" spans="1:10" s="44" customFormat="1">
      <c r="A30" s="48">
        <v>21</v>
      </c>
      <c r="B30" s="7"/>
      <c r="C30" s="7"/>
      <c r="D30" s="7"/>
      <c r="E30" s="7"/>
      <c r="F30" s="229"/>
      <c r="G30" s="397" t="str">
        <f>IF(OR($B30="",$C30="",$D30="",$F30&lt;an_initial,$F30&gt;an_final,$I30=FALSE),"",(HLOOKUP(E30,ii12punctaje,2,FALSE))*VLOOKUP(J30,Coef!$E$2:$F$17,2,FALSE))</f>
        <v/>
      </c>
      <c r="H30" s="413" t="str">
        <f t="shared" si="0"/>
        <v/>
      </c>
      <c r="I30" s="414" t="b">
        <f t="shared" si="1"/>
        <v>0</v>
      </c>
      <c r="J30" s="415">
        <f t="shared" si="2"/>
        <v>1</v>
      </c>
    </row>
    <row r="31" spans="1:10" s="44" customFormat="1">
      <c r="A31" s="48">
        <v>22</v>
      </c>
      <c r="B31" s="7"/>
      <c r="C31" s="7"/>
      <c r="D31" s="7"/>
      <c r="E31" s="7"/>
      <c r="F31" s="229"/>
      <c r="G31" s="397" t="str">
        <f>IF(OR($B31="",$C31="",$D31="",$F31&lt;an_initial,$F31&gt;an_final,$I31=FALSE),"",(HLOOKUP(E31,ii12punctaje,2,FALSE))*VLOOKUP(J31,Coef!$E$2:$F$17,2,FALSE))</f>
        <v/>
      </c>
      <c r="H31" s="413" t="str">
        <f t="shared" si="0"/>
        <v/>
      </c>
      <c r="I31" s="414" t="b">
        <f t="shared" si="1"/>
        <v>0</v>
      </c>
      <c r="J31" s="415">
        <f t="shared" si="2"/>
        <v>1</v>
      </c>
    </row>
    <row r="32" spans="1:10" s="44" customFormat="1">
      <c r="A32" s="48">
        <v>23</v>
      </c>
      <c r="B32" s="7"/>
      <c r="C32" s="7"/>
      <c r="D32" s="7"/>
      <c r="E32" s="7"/>
      <c r="F32" s="229"/>
      <c r="G32" s="397" t="str">
        <f>IF(OR($B32="",$C32="",$D32="",$F32&lt;an_initial,$F32&gt;an_final,$I32=FALSE),"",(HLOOKUP(E32,ii12punctaje,2,FALSE))*VLOOKUP(J32,Coef!$E$2:$F$17,2,FALSE))</f>
        <v/>
      </c>
      <c r="H32" s="413" t="str">
        <f t="shared" si="0"/>
        <v/>
      </c>
      <c r="I32" s="414" t="b">
        <f t="shared" si="1"/>
        <v>0</v>
      </c>
      <c r="J32" s="415">
        <f t="shared" si="2"/>
        <v>1</v>
      </c>
    </row>
    <row r="33" spans="1:10" s="44" customFormat="1">
      <c r="A33" s="48">
        <v>24</v>
      </c>
      <c r="B33" s="7"/>
      <c r="C33" s="7"/>
      <c r="D33" s="7"/>
      <c r="E33" s="7"/>
      <c r="F33" s="229"/>
      <c r="G33" s="397" t="str">
        <f>IF(OR($B33="",$C33="",$D33="",$F33&lt;an_initial,$F33&gt;an_final,$I33=FALSE),"",(HLOOKUP(E33,ii12punctaje,2,FALSE))*VLOOKUP(J33,Coef!$E$2:$F$17,2,FALSE))</f>
        <v/>
      </c>
      <c r="H33" s="413" t="str">
        <f t="shared" si="0"/>
        <v/>
      </c>
      <c r="I33" s="414" t="b">
        <f t="shared" si="1"/>
        <v>0</v>
      </c>
      <c r="J33" s="415">
        <f t="shared" si="2"/>
        <v>1</v>
      </c>
    </row>
    <row r="34" spans="1:10" s="44" customFormat="1">
      <c r="A34" s="48">
        <v>25</v>
      </c>
      <c r="B34" s="7"/>
      <c r="C34" s="7"/>
      <c r="D34" s="7"/>
      <c r="E34" s="7"/>
      <c r="F34" s="229"/>
      <c r="G34" s="397" t="str">
        <f>IF(OR($B34="",$C34="",$D34="",$F34&lt;an_initial,$F34&gt;an_final,$I34=FALSE),"",(HLOOKUP(E34,ii12punctaje,2,FALSE))*VLOOKUP(J34,Coef!$E$2:$F$17,2,FALSE))</f>
        <v/>
      </c>
      <c r="H34" s="413" t="str">
        <f t="shared" si="0"/>
        <v/>
      </c>
      <c r="I34" s="414" t="b">
        <f t="shared" si="1"/>
        <v>0</v>
      </c>
      <c r="J34" s="415">
        <f t="shared" si="2"/>
        <v>1</v>
      </c>
    </row>
    <row r="35" spans="1:10" s="44" customFormat="1">
      <c r="A35" s="48">
        <v>26</v>
      </c>
      <c r="B35" s="7"/>
      <c r="C35" s="7"/>
      <c r="D35" s="7"/>
      <c r="E35" s="7"/>
      <c r="F35" s="229"/>
      <c r="G35" s="397" t="str">
        <f>IF(OR($B35="",$C35="",$D35="",$F35&lt;an_initial,$F35&gt;an_final,$I35=FALSE),"",(HLOOKUP(E35,ii12punctaje,2,FALSE))*VLOOKUP(J35,Coef!$E$2:$F$17,2,FALSE))</f>
        <v/>
      </c>
      <c r="H35" s="413" t="str">
        <f t="shared" si="0"/>
        <v/>
      </c>
      <c r="I35" s="414" t="b">
        <f t="shared" si="1"/>
        <v>0</v>
      </c>
      <c r="J35" s="415">
        <f t="shared" si="2"/>
        <v>1</v>
      </c>
    </row>
    <row r="36" spans="1:10" s="44" customFormat="1">
      <c r="A36" s="48">
        <v>27</v>
      </c>
      <c r="B36" s="7"/>
      <c r="C36" s="7"/>
      <c r="D36" s="7"/>
      <c r="E36" s="7"/>
      <c r="F36" s="229"/>
      <c r="G36" s="397" t="str">
        <f>IF(OR($B36="",$C36="",$D36="",$F36&lt;an_initial,$F36&gt;an_final,$I36=FALSE),"",(HLOOKUP(E36,ii12punctaje,2,FALSE))*VLOOKUP(J36,Coef!$E$2:$F$17,2,FALSE))</f>
        <v/>
      </c>
      <c r="H36" s="413" t="str">
        <f t="shared" si="0"/>
        <v/>
      </c>
      <c r="I36" s="414" t="b">
        <f t="shared" si="1"/>
        <v>0</v>
      </c>
      <c r="J36" s="415">
        <f t="shared" si="2"/>
        <v>1</v>
      </c>
    </row>
    <row r="37" spans="1:10" s="44" customFormat="1">
      <c r="A37" s="48">
        <v>28</v>
      </c>
      <c r="B37" s="7"/>
      <c r="C37" s="7"/>
      <c r="D37" s="7"/>
      <c r="E37" s="7"/>
      <c r="F37" s="229"/>
      <c r="G37" s="397" t="str">
        <f>IF(OR($B37="",$C37="",$D37="",$F37&lt;an_initial,$F37&gt;an_final,$I37=FALSE),"",(HLOOKUP(E37,ii12punctaje,2,FALSE))*VLOOKUP(J37,Coef!$E$2:$F$17,2,FALSE))</f>
        <v/>
      </c>
      <c r="H37" s="413" t="str">
        <f t="shared" si="0"/>
        <v/>
      </c>
      <c r="I37" s="414" t="b">
        <f t="shared" si="1"/>
        <v>0</v>
      </c>
      <c r="J37" s="415">
        <f t="shared" si="2"/>
        <v>1</v>
      </c>
    </row>
    <row r="38" spans="1:10" s="44" customFormat="1">
      <c r="A38" s="48">
        <v>29</v>
      </c>
      <c r="B38" s="7"/>
      <c r="C38" s="7"/>
      <c r="D38" s="7"/>
      <c r="E38" s="7"/>
      <c r="F38" s="229"/>
      <c r="G38" s="397" t="str">
        <f>IF(OR($B38="",$C38="",$D38="",$F38&lt;an_initial,$F38&gt;an_final,$I38=FALSE),"",(HLOOKUP(E38,ii12punctaje,2,FALSE))*VLOOKUP(J38,Coef!$E$2:$F$17,2,FALSE))</f>
        <v/>
      </c>
      <c r="H38" s="413" t="str">
        <f t="shared" si="0"/>
        <v/>
      </c>
      <c r="I38" s="414" t="b">
        <f t="shared" si="1"/>
        <v>0</v>
      </c>
      <c r="J38" s="415">
        <f t="shared" si="2"/>
        <v>1</v>
      </c>
    </row>
    <row r="39" spans="1:10" s="44" customFormat="1">
      <c r="A39" s="48">
        <v>30</v>
      </c>
      <c r="B39" s="7"/>
      <c r="C39" s="7"/>
      <c r="D39" s="7"/>
      <c r="E39" s="7"/>
      <c r="F39" s="229"/>
      <c r="G39" s="397" t="str">
        <f>IF(OR($B39="",$C39="",$D39="",$F39&lt;an_initial,$F39&gt;an_final,$I39=FALSE),"",(HLOOKUP(E39,ii12punctaje,2,FALSE))*VLOOKUP(J39,Coef!$E$2:$F$17,2,FALSE))</f>
        <v/>
      </c>
      <c r="H39" s="413" t="str">
        <f t="shared" si="0"/>
        <v/>
      </c>
      <c r="I39" s="414" t="b">
        <f t="shared" si="1"/>
        <v>0</v>
      </c>
      <c r="J39" s="415">
        <f t="shared" si="2"/>
        <v>1</v>
      </c>
    </row>
    <row r="40" spans="1:10" s="44" customFormat="1">
      <c r="A40" s="48">
        <v>31</v>
      </c>
      <c r="B40" s="7"/>
      <c r="C40" s="7"/>
      <c r="D40" s="7"/>
      <c r="E40" s="7"/>
      <c r="F40" s="229"/>
      <c r="G40" s="397" t="str">
        <f>IF(OR($B40="",$C40="",$D40="",$F40&lt;an_initial,$F40&gt;an_final,$I40=FALSE),"",(HLOOKUP(E40,ii12punctaje,2,FALSE))*VLOOKUP(J40,Coef!$E$2:$F$17,2,FALSE))</f>
        <v/>
      </c>
      <c r="H40" s="413" t="str">
        <f t="shared" si="0"/>
        <v/>
      </c>
      <c r="I40" s="414" t="b">
        <f t="shared" si="1"/>
        <v>0</v>
      </c>
      <c r="J40" s="415">
        <f t="shared" si="2"/>
        <v>1</v>
      </c>
    </row>
    <row r="41" spans="1:10" s="44" customFormat="1">
      <c r="A41" s="48">
        <v>32</v>
      </c>
      <c r="B41" s="7"/>
      <c r="C41" s="7"/>
      <c r="D41" s="7"/>
      <c r="E41" s="7"/>
      <c r="F41" s="229"/>
      <c r="G41" s="397" t="str">
        <f>IF(OR($B41="",$C41="",$D41="",$F41&lt;an_initial,$F41&gt;an_final,$I41=FALSE),"",(HLOOKUP(E41,ii12punctaje,2,FALSE))*VLOOKUP(J41,Coef!$E$2:$F$17,2,FALSE))</f>
        <v/>
      </c>
      <c r="H41" s="413" t="str">
        <f t="shared" si="0"/>
        <v/>
      </c>
      <c r="I41" s="414" t="b">
        <f t="shared" si="1"/>
        <v>0</v>
      </c>
      <c r="J41" s="415">
        <f t="shared" si="2"/>
        <v>1</v>
      </c>
    </row>
    <row r="42" spans="1:10" s="44" customFormat="1">
      <c r="A42" s="48">
        <v>33</v>
      </c>
      <c r="B42" s="7"/>
      <c r="C42" s="7"/>
      <c r="D42" s="7"/>
      <c r="E42" s="7"/>
      <c r="F42" s="229"/>
      <c r="G42" s="397" t="str">
        <f>IF(OR($B42="",$C42="",$D42="",$F42&lt;an_initial,$F42&gt;an_final,$I42=FALSE),"",(HLOOKUP(E42,ii12punctaje,2,FALSE))*VLOOKUP(J42,Coef!$E$2:$F$17,2,FALSE))</f>
        <v/>
      </c>
      <c r="H42" s="413" t="str">
        <f t="shared" si="0"/>
        <v/>
      </c>
      <c r="I42" s="414" t="b">
        <f t="shared" si="1"/>
        <v>0</v>
      </c>
      <c r="J42" s="415">
        <f t="shared" ref="J42:J73" si="3">LEN(B42)-LEN(SUBSTITUTE(B42,",",""))+1</f>
        <v>1</v>
      </c>
    </row>
    <row r="43" spans="1:10" s="44" customFormat="1">
      <c r="A43" s="48">
        <v>34</v>
      </c>
      <c r="B43" s="7"/>
      <c r="C43" s="7"/>
      <c r="D43" s="7"/>
      <c r="E43" s="7"/>
      <c r="F43" s="229"/>
      <c r="G43" s="397" t="str">
        <f>IF(OR($B43="",$C43="",$D43="",$F43&lt;an_initial,$F43&gt;an_final,$I43=FALSE),"",(HLOOKUP(E43,ii12punctaje,2,FALSE))*VLOOKUP(J43,Coef!$E$2:$F$17,2,FALSE))</f>
        <v/>
      </c>
      <c r="H43" s="413" t="str">
        <f t="shared" si="0"/>
        <v/>
      </c>
      <c r="I43" s="414" t="b">
        <f t="shared" si="1"/>
        <v>0</v>
      </c>
      <c r="J43" s="415">
        <f t="shared" si="3"/>
        <v>1</v>
      </c>
    </row>
    <row r="44" spans="1:10" s="44" customFormat="1">
      <c r="A44" s="48">
        <v>35</v>
      </c>
      <c r="B44" s="7"/>
      <c r="C44" s="7"/>
      <c r="D44" s="7"/>
      <c r="E44" s="7"/>
      <c r="F44" s="229"/>
      <c r="G44" s="397" t="str">
        <f>IF(OR($B44="",$C44="",$D44="",$F44&lt;an_initial,$F44&gt;an_final,$I44=FALSE),"",(HLOOKUP(E44,ii12punctaje,2,FALSE))*VLOOKUP(J44,Coef!$E$2:$F$17,2,FALSE))</f>
        <v/>
      </c>
      <c r="H44" s="413" t="str">
        <f t="shared" si="0"/>
        <v/>
      </c>
      <c r="I44" s="414" t="b">
        <f t="shared" si="1"/>
        <v>0</v>
      </c>
      <c r="J44" s="415">
        <f t="shared" si="3"/>
        <v>1</v>
      </c>
    </row>
    <row r="45" spans="1:10" s="44" customFormat="1">
      <c r="A45" s="48">
        <v>36</v>
      </c>
      <c r="B45" s="7"/>
      <c r="C45" s="7"/>
      <c r="D45" s="7"/>
      <c r="E45" s="7"/>
      <c r="F45" s="229"/>
      <c r="G45" s="397" t="str">
        <f>IF(OR($B45="",$C45="",$D45="",$F45&lt;an_initial,$F45&gt;an_final,$I45=FALSE),"",(HLOOKUP(E45,ii12punctaje,2,FALSE))*VLOOKUP(J45,Coef!$E$2:$F$17,2,FALSE))</f>
        <v/>
      </c>
      <c r="H45" s="413" t="str">
        <f t="shared" si="0"/>
        <v/>
      </c>
      <c r="I45" s="414" t="b">
        <f t="shared" si="1"/>
        <v>0</v>
      </c>
      <c r="J45" s="415">
        <f t="shared" si="3"/>
        <v>1</v>
      </c>
    </row>
    <row r="46" spans="1:10" s="44" customFormat="1">
      <c r="A46" s="48">
        <v>37</v>
      </c>
      <c r="B46" s="7"/>
      <c r="C46" s="7"/>
      <c r="D46" s="7"/>
      <c r="E46" s="7"/>
      <c r="F46" s="229"/>
      <c r="G46" s="397" t="str">
        <f>IF(OR($B46="",$C46="",$D46="",$F46&lt;an_initial,$F46&gt;an_final,$I46=FALSE),"",(HLOOKUP(E46,ii12punctaje,2,FALSE))*VLOOKUP(J46,Coef!$E$2:$F$17,2,FALSE))</f>
        <v/>
      </c>
      <c r="H46" s="413" t="str">
        <f t="shared" si="0"/>
        <v/>
      </c>
      <c r="I46" s="414" t="b">
        <f t="shared" si="1"/>
        <v>0</v>
      </c>
      <c r="J46" s="415">
        <f t="shared" si="3"/>
        <v>1</v>
      </c>
    </row>
    <row r="47" spans="1:10" s="44" customFormat="1">
      <c r="A47" s="48">
        <v>38</v>
      </c>
      <c r="B47" s="7"/>
      <c r="C47" s="7"/>
      <c r="D47" s="7"/>
      <c r="E47" s="7"/>
      <c r="F47" s="229"/>
      <c r="G47" s="397" t="str">
        <f>IF(OR($B47="",$C47="",$D47="",$F47&lt;an_initial,$F47&gt;an_final,$I47=FALSE),"",(HLOOKUP(E47,ii12punctaje,2,FALSE))*VLOOKUP(J47,Coef!$E$2:$F$17,2,FALSE))</f>
        <v/>
      </c>
      <c r="H47" s="413" t="str">
        <f t="shared" si="0"/>
        <v/>
      </c>
      <c r="I47" s="414" t="b">
        <f t="shared" si="1"/>
        <v>0</v>
      </c>
      <c r="J47" s="415">
        <f t="shared" si="3"/>
        <v>1</v>
      </c>
    </row>
    <row r="48" spans="1:10" s="44" customFormat="1">
      <c r="A48" s="48">
        <v>39</v>
      </c>
      <c r="B48" s="7"/>
      <c r="C48" s="7"/>
      <c r="D48" s="7"/>
      <c r="E48" s="7"/>
      <c r="F48" s="229"/>
      <c r="G48" s="397" t="str">
        <f>IF(OR($B48="",$C48="",$D48="",$F48&lt;an_initial,$F48&gt;an_final,$I48=FALSE),"",(HLOOKUP(E48,ii12punctaje,2,FALSE))*VLOOKUP(J48,Coef!$E$2:$F$17,2,FALSE))</f>
        <v/>
      </c>
      <c r="H48" s="413" t="str">
        <f t="shared" si="0"/>
        <v/>
      </c>
      <c r="I48" s="414" t="b">
        <f t="shared" si="1"/>
        <v>0</v>
      </c>
      <c r="J48" s="415">
        <f t="shared" si="3"/>
        <v>1</v>
      </c>
    </row>
    <row r="49" spans="1:10" s="44" customFormat="1">
      <c r="A49" s="48">
        <v>40</v>
      </c>
      <c r="B49" s="7"/>
      <c r="C49" s="7"/>
      <c r="D49" s="7"/>
      <c r="E49" s="7"/>
      <c r="F49" s="229"/>
      <c r="G49" s="397" t="str">
        <f>IF(OR($B49="",$C49="",$D49="",$F49&lt;an_initial,$F49&gt;an_final,$I49=FALSE),"",(HLOOKUP(E49,ii12punctaje,2,FALSE))*VLOOKUP(J49,Coef!$E$2:$F$17,2,FALSE))</f>
        <v/>
      </c>
      <c r="H49" s="413" t="str">
        <f t="shared" si="0"/>
        <v/>
      </c>
      <c r="I49" s="414" t="b">
        <f t="shared" si="1"/>
        <v>0</v>
      </c>
      <c r="J49" s="415">
        <f t="shared" si="3"/>
        <v>1</v>
      </c>
    </row>
    <row r="50" spans="1:10" s="44" customFormat="1">
      <c r="A50" s="48">
        <v>41</v>
      </c>
      <c r="B50" s="7"/>
      <c r="C50" s="7"/>
      <c r="D50" s="7"/>
      <c r="E50" s="7"/>
      <c r="F50" s="229"/>
      <c r="G50" s="397" t="str">
        <f>IF(OR($B50="",$C50="",$D50="",$F50&lt;an_initial,$F50&gt;an_final,$I50=FALSE),"",(HLOOKUP(E50,ii12punctaje,2,FALSE))*VLOOKUP(J50,Coef!$E$2:$F$17,2,FALSE))</f>
        <v/>
      </c>
      <c r="H50" s="413" t="str">
        <f t="shared" si="0"/>
        <v/>
      </c>
      <c r="I50" s="414" t="b">
        <f t="shared" si="1"/>
        <v>0</v>
      </c>
      <c r="J50" s="415">
        <f t="shared" si="3"/>
        <v>1</v>
      </c>
    </row>
    <row r="51" spans="1:10" s="44" customFormat="1">
      <c r="A51" s="48">
        <v>42</v>
      </c>
      <c r="B51" s="7"/>
      <c r="C51" s="7"/>
      <c r="D51" s="7"/>
      <c r="E51" s="7"/>
      <c r="F51" s="229"/>
      <c r="G51" s="397" t="str">
        <f>IF(OR($B51="",$C51="",$D51="",$F51&lt;an_initial,$F51&gt;an_final,$I51=FALSE),"",(HLOOKUP(E51,ii12punctaje,2,FALSE))*VLOOKUP(J51,Coef!$E$2:$F$17,2,FALSE))</f>
        <v/>
      </c>
      <c r="H51" s="413" t="str">
        <f t="shared" si="0"/>
        <v/>
      </c>
      <c r="I51" s="414" t="b">
        <f t="shared" si="1"/>
        <v>0</v>
      </c>
      <c r="J51" s="415">
        <f t="shared" si="3"/>
        <v>1</v>
      </c>
    </row>
    <row r="52" spans="1:10" s="44" customFormat="1">
      <c r="A52" s="48">
        <v>43</v>
      </c>
      <c r="B52" s="7"/>
      <c r="C52" s="7"/>
      <c r="D52" s="7"/>
      <c r="E52" s="7"/>
      <c r="F52" s="229"/>
      <c r="G52" s="397" t="str">
        <f>IF(OR($B52="",$C52="",$D52="",$F52&lt;an_initial,$F52&gt;an_final,$I52=FALSE),"",(HLOOKUP(E52,ii12punctaje,2,FALSE))*VLOOKUP(J52,Coef!$E$2:$F$17,2,FALSE))</f>
        <v/>
      </c>
      <c r="H52" s="413" t="str">
        <f t="shared" si="0"/>
        <v/>
      </c>
      <c r="I52" s="414" t="b">
        <f t="shared" si="1"/>
        <v>0</v>
      </c>
      <c r="J52" s="415">
        <f t="shared" si="3"/>
        <v>1</v>
      </c>
    </row>
    <row r="53" spans="1:10" s="44" customFormat="1">
      <c r="A53" s="48">
        <v>44</v>
      </c>
      <c r="B53" s="7"/>
      <c r="C53" s="7"/>
      <c r="D53" s="7"/>
      <c r="E53" s="7"/>
      <c r="F53" s="229"/>
      <c r="G53" s="397" t="str">
        <f>IF(OR($B53="",$C53="",$D53="",$F53&lt;an_initial,$F53&gt;an_final,$I53=FALSE),"",(HLOOKUP(E53,ii12punctaje,2,FALSE))*VLOOKUP(J53,Coef!$E$2:$F$17,2,FALSE))</f>
        <v/>
      </c>
      <c r="H53" s="413" t="str">
        <f t="shared" si="0"/>
        <v/>
      </c>
      <c r="I53" s="414" t="b">
        <f t="shared" si="1"/>
        <v>0</v>
      </c>
      <c r="J53" s="415">
        <f t="shared" si="3"/>
        <v>1</v>
      </c>
    </row>
    <row r="54" spans="1:10" s="44" customFormat="1">
      <c r="A54" s="48">
        <v>45</v>
      </c>
      <c r="B54" s="7"/>
      <c r="C54" s="7"/>
      <c r="D54" s="7"/>
      <c r="E54" s="7"/>
      <c r="F54" s="229"/>
      <c r="G54" s="397" t="str">
        <f>IF(OR($B54="",$C54="",$D54="",$F54&lt;an_initial,$F54&gt;an_final,$I54=FALSE),"",(HLOOKUP(E54,ii12punctaje,2,FALSE))*VLOOKUP(J54,Coef!$E$2:$F$17,2,FALSE))</f>
        <v/>
      </c>
      <c r="H54" s="413" t="str">
        <f t="shared" si="0"/>
        <v/>
      </c>
      <c r="I54" s="414" t="b">
        <f t="shared" si="1"/>
        <v>0</v>
      </c>
      <c r="J54" s="415">
        <f t="shared" si="3"/>
        <v>1</v>
      </c>
    </row>
    <row r="55" spans="1:10" s="44" customFormat="1">
      <c r="A55" s="48">
        <v>46</v>
      </c>
      <c r="B55" s="7"/>
      <c r="C55" s="7"/>
      <c r="D55" s="7"/>
      <c r="E55" s="7"/>
      <c r="F55" s="229"/>
      <c r="G55" s="397" t="str">
        <f>IF(OR($B55="",$C55="",$D55="",$F55&lt;an_initial,$F55&gt;an_final,$I55=FALSE),"",(HLOOKUP(E55,ii12punctaje,2,FALSE))*VLOOKUP(J55,Coef!$E$2:$F$17,2,FALSE))</f>
        <v/>
      </c>
      <c r="H55" s="413" t="str">
        <f t="shared" si="0"/>
        <v/>
      </c>
      <c r="I55" s="414" t="b">
        <f t="shared" si="1"/>
        <v>0</v>
      </c>
      <c r="J55" s="415">
        <f t="shared" si="3"/>
        <v>1</v>
      </c>
    </row>
    <row r="56" spans="1:10" s="44" customFormat="1">
      <c r="A56" s="48">
        <v>47</v>
      </c>
      <c r="B56" s="7"/>
      <c r="C56" s="7"/>
      <c r="D56" s="7"/>
      <c r="E56" s="7"/>
      <c r="F56" s="229"/>
      <c r="G56" s="397" t="str">
        <f>IF(OR($B56="",$C56="",$D56="",$F56&lt;an_initial,$F56&gt;an_final,$I56=FALSE),"",(HLOOKUP(E56,ii12punctaje,2,FALSE))*VLOOKUP(J56,Coef!$E$2:$F$17,2,FALSE))</f>
        <v/>
      </c>
      <c r="H56" s="413" t="str">
        <f t="shared" si="0"/>
        <v/>
      </c>
      <c r="I56" s="414" t="b">
        <f t="shared" si="1"/>
        <v>0</v>
      </c>
      <c r="J56" s="415">
        <f t="shared" si="3"/>
        <v>1</v>
      </c>
    </row>
    <row r="57" spans="1:10" s="44" customFormat="1">
      <c r="A57" s="48">
        <v>48</v>
      </c>
      <c r="B57" s="7"/>
      <c r="C57" s="7"/>
      <c r="D57" s="7"/>
      <c r="E57" s="7"/>
      <c r="F57" s="229"/>
      <c r="G57" s="397" t="str">
        <f>IF(OR($B57="",$C57="",$D57="",$F57&lt;an_initial,$F57&gt;an_final,$I57=FALSE),"",(HLOOKUP(E57,ii12punctaje,2,FALSE))*VLOOKUP(J57,Coef!$E$2:$F$17,2,FALSE))</f>
        <v/>
      </c>
      <c r="H57" s="413" t="str">
        <f t="shared" si="0"/>
        <v/>
      </c>
      <c r="I57" s="414" t="b">
        <f t="shared" si="1"/>
        <v>0</v>
      </c>
      <c r="J57" s="415">
        <f t="shared" si="3"/>
        <v>1</v>
      </c>
    </row>
    <row r="58" spans="1:10" s="44" customFormat="1">
      <c r="A58" s="48">
        <v>49</v>
      </c>
      <c r="B58" s="7"/>
      <c r="C58" s="7"/>
      <c r="D58" s="7"/>
      <c r="E58" s="7"/>
      <c r="F58" s="229"/>
      <c r="G58" s="397" t="str">
        <f>IF(OR($B58="",$C58="",$D58="",$F58&lt;an_initial,$F58&gt;an_final,$I58=FALSE),"",(HLOOKUP(E58,ii12punctaje,2,FALSE))*VLOOKUP(J58,Coef!$E$2:$F$17,2,FALSE))</f>
        <v/>
      </c>
      <c r="H58" s="413" t="str">
        <f t="shared" si="0"/>
        <v/>
      </c>
      <c r="I58" s="414" t="b">
        <f t="shared" si="1"/>
        <v>0</v>
      </c>
      <c r="J58" s="415">
        <f t="shared" si="3"/>
        <v>1</v>
      </c>
    </row>
    <row r="59" spans="1:10" s="44" customFormat="1">
      <c r="A59" s="48">
        <v>50</v>
      </c>
      <c r="B59" s="7"/>
      <c r="C59" s="7"/>
      <c r="D59" s="7"/>
      <c r="E59" s="7"/>
      <c r="F59" s="229"/>
      <c r="G59" s="397" t="str">
        <f>IF(OR($B59="",$C59="",$D59="",$F59&lt;an_initial,$F59&gt;an_final,$I59=FALSE),"",(HLOOKUP(E59,ii12punctaje,2,FALSE))*VLOOKUP(J59,Coef!$E$2:$F$17,2,FALSE))</f>
        <v/>
      </c>
      <c r="H59" s="413" t="str">
        <f t="shared" si="0"/>
        <v/>
      </c>
      <c r="I59" s="414" t="b">
        <f t="shared" si="1"/>
        <v>0</v>
      </c>
      <c r="J59" s="415">
        <f t="shared" si="3"/>
        <v>1</v>
      </c>
    </row>
    <row r="60" spans="1:10" s="44" customFormat="1">
      <c r="A60" s="48">
        <v>51</v>
      </c>
      <c r="B60" s="7"/>
      <c r="C60" s="7"/>
      <c r="D60" s="7"/>
      <c r="E60" s="7"/>
      <c r="F60" s="229"/>
      <c r="G60" s="397" t="str">
        <f>IF(OR($B60="",$C60="",$D60="",$F60&lt;an_initial,$F60&gt;an_final,$I60=FALSE),"",(HLOOKUP(E60,ii12punctaje,2,FALSE))*VLOOKUP(J60,Coef!$E$2:$F$17,2,FALSE))</f>
        <v/>
      </c>
      <c r="H60" s="413" t="str">
        <f t="shared" si="0"/>
        <v/>
      </c>
      <c r="I60" s="414" t="b">
        <f t="shared" si="1"/>
        <v>0</v>
      </c>
      <c r="J60" s="415">
        <f t="shared" si="3"/>
        <v>1</v>
      </c>
    </row>
    <row r="61" spans="1:10" s="44" customFormat="1">
      <c r="A61" s="48">
        <v>52</v>
      </c>
      <c r="B61" s="7"/>
      <c r="C61" s="7"/>
      <c r="D61" s="7"/>
      <c r="E61" s="7"/>
      <c r="F61" s="229"/>
      <c r="G61" s="397" t="str">
        <f>IF(OR($B61="",$C61="",$D61="",$F61&lt;an_initial,$F61&gt;an_final,$I61=FALSE),"",(HLOOKUP(E61,ii12punctaje,2,FALSE))*VLOOKUP(J61,Coef!$E$2:$F$17,2,FALSE))</f>
        <v/>
      </c>
      <c r="H61" s="413" t="str">
        <f t="shared" si="0"/>
        <v/>
      </c>
      <c r="I61" s="414" t="b">
        <f t="shared" si="1"/>
        <v>0</v>
      </c>
      <c r="J61" s="415">
        <f t="shared" si="3"/>
        <v>1</v>
      </c>
    </row>
    <row r="62" spans="1:10" s="44" customFormat="1">
      <c r="A62" s="48">
        <v>53</v>
      </c>
      <c r="B62" s="7"/>
      <c r="C62" s="7"/>
      <c r="D62" s="7"/>
      <c r="E62" s="7"/>
      <c r="F62" s="229"/>
      <c r="G62" s="397" t="str">
        <f>IF(OR($B62="",$C62="",$D62="",$F62&lt;an_initial,$F62&gt;an_final,$I62=FALSE),"",(HLOOKUP(E62,ii12punctaje,2,FALSE))*VLOOKUP(J62,Coef!$E$2:$F$17,2,FALSE))</f>
        <v/>
      </c>
      <c r="H62" s="413" t="str">
        <f t="shared" si="0"/>
        <v/>
      </c>
      <c r="I62" s="414" t="b">
        <f t="shared" si="1"/>
        <v>0</v>
      </c>
      <c r="J62" s="415">
        <f t="shared" si="3"/>
        <v>1</v>
      </c>
    </row>
    <row r="63" spans="1:10" s="44" customFormat="1">
      <c r="A63" s="48">
        <v>54</v>
      </c>
      <c r="B63" s="7"/>
      <c r="C63" s="7"/>
      <c r="D63" s="7"/>
      <c r="E63" s="7"/>
      <c r="F63" s="229"/>
      <c r="G63" s="397" t="str">
        <f>IF(OR($B63="",$C63="",$D63="",$F63&lt;an_initial,$F63&gt;an_final,$I63=FALSE),"",(HLOOKUP(E63,ii12punctaje,2,FALSE))*VLOOKUP(J63,Coef!$E$2:$F$17,2,FALSE))</f>
        <v/>
      </c>
      <c r="H63" s="413" t="str">
        <f t="shared" si="0"/>
        <v/>
      </c>
      <c r="I63" s="414" t="b">
        <f t="shared" si="1"/>
        <v>0</v>
      </c>
      <c r="J63" s="415">
        <f t="shared" si="3"/>
        <v>1</v>
      </c>
    </row>
    <row r="64" spans="1:10" s="44" customFormat="1">
      <c r="A64" s="48">
        <v>55</v>
      </c>
      <c r="B64" s="7"/>
      <c r="C64" s="7"/>
      <c r="D64" s="7"/>
      <c r="E64" s="7"/>
      <c r="F64" s="229"/>
      <c r="G64" s="397" t="str">
        <f>IF(OR($B64="",$C64="",$D64="",$F64&lt;an_initial,$F64&gt;an_final,$I64=FALSE),"",(HLOOKUP(E64,ii12punctaje,2,FALSE))*VLOOKUP(J64,Coef!$E$2:$F$17,2,FALSE))</f>
        <v/>
      </c>
      <c r="H64" s="413" t="str">
        <f t="shared" si="0"/>
        <v/>
      </c>
      <c r="I64" s="414" t="b">
        <f t="shared" si="1"/>
        <v>0</v>
      </c>
      <c r="J64" s="415">
        <f t="shared" si="3"/>
        <v>1</v>
      </c>
    </row>
    <row r="65" spans="1:11" s="44" customFormat="1">
      <c r="A65" s="48">
        <v>56</v>
      </c>
      <c r="B65" s="7"/>
      <c r="C65" s="7"/>
      <c r="D65" s="7"/>
      <c r="E65" s="7"/>
      <c r="F65" s="229"/>
      <c r="G65" s="397" t="str">
        <f>IF(OR($B65="",$C65="",$D65="",$F65&lt;an_initial,$F65&gt;an_final,$I65=FALSE),"",(HLOOKUP(E65,ii12punctaje,2,FALSE))*VLOOKUP(J65,Coef!$E$2:$F$17,2,FALSE))</f>
        <v/>
      </c>
      <c r="H65" s="413" t="str">
        <f t="shared" si="0"/>
        <v/>
      </c>
      <c r="I65" s="414" t="b">
        <f t="shared" si="1"/>
        <v>0</v>
      </c>
      <c r="J65" s="415">
        <f t="shared" si="3"/>
        <v>1</v>
      </c>
    </row>
    <row r="66" spans="1:11" s="44" customFormat="1">
      <c r="A66" s="48">
        <v>57</v>
      </c>
      <c r="B66" s="7"/>
      <c r="C66" s="7"/>
      <c r="D66" s="7"/>
      <c r="E66" s="7"/>
      <c r="F66" s="229"/>
      <c r="G66" s="397" t="str">
        <f>IF(OR($B66="",$C66="",$D66="",$F66&lt;an_initial,$F66&gt;an_final,$I66=FALSE),"",(HLOOKUP(E66,ii12punctaje,2,FALSE))*VLOOKUP(J66,Coef!$E$2:$F$17,2,FALSE))</f>
        <v/>
      </c>
      <c r="H66" s="413" t="str">
        <f t="shared" si="0"/>
        <v/>
      </c>
      <c r="I66" s="414" t="b">
        <f t="shared" si="1"/>
        <v>0</v>
      </c>
      <c r="J66" s="415">
        <f t="shared" si="3"/>
        <v>1</v>
      </c>
    </row>
    <row r="67" spans="1:11" s="44" customFormat="1">
      <c r="A67" s="48">
        <v>58</v>
      </c>
      <c r="B67" s="7"/>
      <c r="C67" s="7"/>
      <c r="D67" s="7"/>
      <c r="E67" s="7"/>
      <c r="F67" s="229"/>
      <c r="G67" s="397" t="str">
        <f>IF(OR($B67="",$C67="",$D67="",$F67&lt;an_initial,$F67&gt;an_final,$I67=FALSE),"",(HLOOKUP(E67,ii12punctaje,2,FALSE))*VLOOKUP(J67,Coef!$E$2:$F$17,2,FALSE))</f>
        <v/>
      </c>
      <c r="H67" s="413" t="str">
        <f t="shared" si="0"/>
        <v/>
      </c>
      <c r="I67" s="414" t="b">
        <f t="shared" si="1"/>
        <v>0</v>
      </c>
      <c r="J67" s="415">
        <f t="shared" si="3"/>
        <v>1</v>
      </c>
    </row>
    <row r="68" spans="1:11" s="44" customFormat="1">
      <c r="A68" s="48">
        <v>59</v>
      </c>
      <c r="B68" s="7"/>
      <c r="C68" s="7"/>
      <c r="D68" s="7"/>
      <c r="E68" s="7"/>
      <c r="F68" s="229"/>
      <c r="G68" s="397" t="str">
        <f>IF(OR($B68="",$C68="",$D68="",$F68&lt;an_initial,$F68&gt;an_final,$I68=FALSE),"",(HLOOKUP(E68,ii12punctaje,2,FALSE))*VLOOKUP(J68,Coef!$E$2:$F$17,2,FALSE))</f>
        <v/>
      </c>
      <c r="H68" s="413" t="str">
        <f t="shared" si="0"/>
        <v/>
      </c>
      <c r="I68" s="414" t="b">
        <f t="shared" si="1"/>
        <v>0</v>
      </c>
      <c r="J68" s="415">
        <f t="shared" si="3"/>
        <v>1</v>
      </c>
    </row>
    <row r="69" spans="1:11" s="44" customFormat="1">
      <c r="A69" s="48">
        <v>60</v>
      </c>
      <c r="B69" s="7"/>
      <c r="C69" s="7"/>
      <c r="D69" s="7"/>
      <c r="E69" s="7"/>
      <c r="F69" s="229"/>
      <c r="G69" s="397" t="str">
        <f>IF(OR($B69="",$C69="",$D69="",$F69&lt;an_initial,$F69&gt;an_final,$I69=FALSE),"",(HLOOKUP(E69,ii12punctaje,2,FALSE))*VLOOKUP(J69,Coef!$E$2:$F$17,2,FALSE))</f>
        <v/>
      </c>
      <c r="H69" s="413" t="str">
        <f t="shared" si="0"/>
        <v/>
      </c>
      <c r="I69" s="414" t="b">
        <f t="shared" si="1"/>
        <v>0</v>
      </c>
      <c r="J69" s="415">
        <f t="shared" si="3"/>
        <v>1</v>
      </c>
    </row>
    <row r="70" spans="1:11" s="44" customFormat="1">
      <c r="A70" s="48">
        <v>61</v>
      </c>
      <c r="B70" s="7"/>
      <c r="C70" s="7"/>
      <c r="D70" s="7"/>
      <c r="E70" s="7"/>
      <c r="F70" s="229"/>
      <c r="G70" s="397" t="str">
        <f>IF(OR($B70="",$C70="",$D70="",$F70&lt;an_initial,$F70&gt;an_final,$I70=FALSE),"",(HLOOKUP(E70,ii12punctaje,2,FALSE))*VLOOKUP(J70,Coef!$E$2:$F$17,2,FALSE))</f>
        <v/>
      </c>
      <c r="H70" s="413" t="str">
        <f t="shared" si="0"/>
        <v/>
      </c>
      <c r="I70" s="414" t="b">
        <f t="shared" si="1"/>
        <v>0</v>
      </c>
      <c r="J70" s="415">
        <f t="shared" si="3"/>
        <v>1</v>
      </c>
    </row>
    <row r="71" spans="1:11" s="44" customFormat="1">
      <c r="A71" s="48">
        <v>62</v>
      </c>
      <c r="B71" s="7"/>
      <c r="C71" s="7"/>
      <c r="D71" s="7"/>
      <c r="E71" s="7"/>
      <c r="F71" s="229"/>
      <c r="G71" s="397" t="str">
        <f>IF(OR($B71="",$C71="",$D71="",$F71&lt;an_initial,$F71&gt;an_final,$I71=FALSE),"",(HLOOKUP(E71,ii12punctaje,2,FALSE))*VLOOKUP(J71,Coef!$E$2:$F$17,2,FALSE))</f>
        <v/>
      </c>
      <c r="H71" s="413" t="str">
        <f t="shared" si="0"/>
        <v/>
      </c>
      <c r="I71" s="414" t="b">
        <f t="shared" si="1"/>
        <v>0</v>
      </c>
      <c r="J71" s="415">
        <f t="shared" si="3"/>
        <v>1</v>
      </c>
    </row>
    <row r="72" spans="1:11" s="44" customFormat="1">
      <c r="A72" s="48">
        <v>63</v>
      </c>
      <c r="B72" s="7"/>
      <c r="C72" s="7"/>
      <c r="D72" s="7"/>
      <c r="E72" s="7"/>
      <c r="F72" s="229"/>
      <c r="G72" s="397" t="str">
        <f>IF(OR($B72="",$C72="",$D72="",$F72&lt;an_initial,$F72&gt;an_final,$I72=FALSE),"",(HLOOKUP(E72,ii12punctaje,2,FALSE))*VLOOKUP(J72,Coef!$E$2:$F$17,2,FALSE))</f>
        <v/>
      </c>
      <c r="H72" s="413" t="str">
        <f t="shared" si="0"/>
        <v/>
      </c>
      <c r="I72" s="414" t="b">
        <f t="shared" si="1"/>
        <v>0</v>
      </c>
      <c r="J72" s="415">
        <f t="shared" si="3"/>
        <v>1</v>
      </c>
    </row>
    <row r="73" spans="1:11" s="44" customFormat="1">
      <c r="A73" s="48">
        <v>64</v>
      </c>
      <c r="B73" s="7"/>
      <c r="C73" s="7"/>
      <c r="D73" s="7"/>
      <c r="E73" s="7"/>
      <c r="F73" s="229"/>
      <c r="G73" s="397" t="str">
        <f>IF(OR($B73="",$C73="",$D73="",$F73&lt;an_initial,$F73&gt;an_final,$I73=FALSE),"",(HLOOKUP(E73,ii12punctaje,2,FALSE))*VLOOKUP(J73,Coef!$E$2:$F$17,2,FALSE))</f>
        <v/>
      </c>
      <c r="H73" s="413" t="str">
        <f t="shared" si="0"/>
        <v/>
      </c>
      <c r="I73" s="414" t="b">
        <f t="shared" si="1"/>
        <v>0</v>
      </c>
      <c r="J73" s="415">
        <f t="shared" si="3"/>
        <v>1</v>
      </c>
    </row>
    <row r="74" spans="1:11" s="44" customFormat="1">
      <c r="A74" s="48">
        <v>65</v>
      </c>
      <c r="B74" s="7"/>
      <c r="C74" s="7"/>
      <c r="D74" s="7"/>
      <c r="E74" s="7"/>
      <c r="F74" s="229"/>
      <c r="G74" s="397" t="str">
        <f>IF(OR($B74="",$C74="",$D74="",$F74&lt;an_initial,$F74&gt;an_final,$I74=FALSE),"",(HLOOKUP(E74,ii12punctaje,2,FALSE))*VLOOKUP(J74,Coef!$E$2:$F$17,2,FALSE))</f>
        <v/>
      </c>
      <c r="H74" s="413" t="str">
        <f t="shared" ref="H74:H137" si="4">IF(OR($B74="",$C74="",$D74="",$F74&gt;an_final,$I74=FALSE),"",IF($F74&gt;=an_initial,1,""))</f>
        <v/>
      </c>
      <c r="I74" s="414" t="b">
        <f t="shared" ref="I74:I137" si="5">IF(nume_candidat="",FALSE,ISNUMBER(SEARCH(nume_candidat,$B74)))</f>
        <v>0</v>
      </c>
      <c r="J74" s="415">
        <f t="shared" ref="J74:J105" si="6">LEN(B74)-LEN(SUBSTITUTE(B74,",",""))+1</f>
        <v>1</v>
      </c>
    </row>
    <row r="75" spans="1:11" s="44" customFormat="1">
      <c r="A75" s="48">
        <v>66</v>
      </c>
      <c r="B75" s="7"/>
      <c r="C75" s="7"/>
      <c r="D75" s="7"/>
      <c r="E75" s="7"/>
      <c r="F75" s="229"/>
      <c r="G75" s="397" t="str">
        <f>IF(OR($B75="",$C75="",$D75="",$F75&lt;an_initial,$F75&gt;an_final,$I75=FALSE),"",(HLOOKUP(E75,ii12punctaje,2,FALSE))*VLOOKUP(J75,Coef!$E$2:$F$17,2,FALSE))</f>
        <v/>
      </c>
      <c r="H75" s="413" t="str">
        <f t="shared" si="4"/>
        <v/>
      </c>
      <c r="I75" s="414" t="b">
        <f t="shared" si="5"/>
        <v>0</v>
      </c>
      <c r="J75" s="415">
        <f t="shared" si="6"/>
        <v>1</v>
      </c>
    </row>
    <row r="76" spans="1:11" s="44" customFormat="1">
      <c r="A76" s="48">
        <v>67</v>
      </c>
      <c r="B76" s="7"/>
      <c r="C76" s="7"/>
      <c r="D76" s="7"/>
      <c r="E76" s="7"/>
      <c r="F76" s="229"/>
      <c r="G76" s="397" t="str">
        <f>IF(OR($B76="",$C76="",$D76="",$F76&lt;an_initial,$F76&gt;an_final,$I76=FALSE),"",(HLOOKUP(E76,ii12punctaje,2,FALSE))*VLOOKUP(J76,Coef!$E$2:$F$17,2,FALSE))</f>
        <v/>
      </c>
      <c r="H76" s="413" t="str">
        <f t="shared" si="4"/>
        <v/>
      </c>
      <c r="I76" s="414" t="b">
        <f t="shared" si="5"/>
        <v>0</v>
      </c>
      <c r="J76" s="415">
        <f t="shared" si="6"/>
        <v>1</v>
      </c>
    </row>
    <row r="77" spans="1:11" s="44" customFormat="1">
      <c r="A77" s="48">
        <v>68</v>
      </c>
      <c r="B77" s="7"/>
      <c r="C77" s="7"/>
      <c r="D77" s="7"/>
      <c r="E77" s="7"/>
      <c r="F77" s="229"/>
      <c r="G77" s="397" t="str">
        <f>IF(OR($B77="",$C77="",$D77="",$F77&lt;an_initial,$F77&gt;an_final,$I77=FALSE),"",(HLOOKUP(E77,ii12punctaje,2,FALSE))*VLOOKUP(J77,Coef!$E$2:$F$17,2,FALSE))</f>
        <v/>
      </c>
      <c r="H77" s="413" t="str">
        <f t="shared" si="4"/>
        <v/>
      </c>
      <c r="I77" s="414" t="b">
        <f t="shared" si="5"/>
        <v>0</v>
      </c>
      <c r="J77" s="415">
        <f t="shared" si="6"/>
        <v>1</v>
      </c>
    </row>
    <row r="78" spans="1:11" s="44" customFormat="1">
      <c r="A78" s="48">
        <v>69</v>
      </c>
      <c r="B78" s="7"/>
      <c r="C78" s="7"/>
      <c r="D78" s="7"/>
      <c r="E78" s="7"/>
      <c r="F78" s="229"/>
      <c r="G78" s="397" t="str">
        <f>IF(OR($B78="",$C78="",$D78="",$F78&lt;an_initial,$F78&gt;an_final,$I78=FALSE),"",(HLOOKUP(E78,ii12punctaje,2,FALSE))*VLOOKUP(J78,Coef!$E$2:$F$17,2,FALSE))</f>
        <v/>
      </c>
      <c r="H78" s="413" t="str">
        <f t="shared" si="4"/>
        <v/>
      </c>
      <c r="I78" s="414" t="b">
        <f t="shared" si="5"/>
        <v>0</v>
      </c>
      <c r="J78" s="415">
        <f t="shared" si="6"/>
        <v>1</v>
      </c>
    </row>
    <row r="79" spans="1:11" s="44" customFormat="1">
      <c r="A79" s="48">
        <v>70</v>
      </c>
      <c r="B79" s="7"/>
      <c r="C79" s="7"/>
      <c r="D79" s="7"/>
      <c r="E79" s="7"/>
      <c r="F79" s="229"/>
      <c r="G79" s="397" t="str">
        <f>IF(OR($B79="",$C79="",$D79="",$F79&lt;an_initial,$F79&gt;an_final,$I79=FALSE),"",(HLOOKUP(E79,ii12punctaje,2,FALSE))*VLOOKUP(J79,Coef!$E$2:$F$17,2,FALSE))</f>
        <v/>
      </c>
      <c r="H79" s="413" t="str">
        <f t="shared" si="4"/>
        <v/>
      </c>
      <c r="I79" s="414" t="b">
        <f t="shared" si="5"/>
        <v>0</v>
      </c>
      <c r="J79" s="415">
        <f t="shared" si="6"/>
        <v>1</v>
      </c>
    </row>
    <row r="80" spans="1:11">
      <c r="A80" s="48">
        <v>71</v>
      </c>
      <c r="B80" s="7"/>
      <c r="C80" s="7"/>
      <c r="D80" s="7"/>
      <c r="E80" s="7"/>
      <c r="F80" s="229"/>
      <c r="G80" s="397" t="str">
        <f>IF(OR($B80="",$C80="",$D80="",$F80&lt;an_initial,$F80&gt;an_final,$I80=FALSE),"",(HLOOKUP(E80,ii12punctaje,2,FALSE))*VLOOKUP(J80,Coef!$E$2:$F$17,2,FALSE))</f>
        <v/>
      </c>
      <c r="H80" s="413" t="str">
        <f t="shared" si="4"/>
        <v/>
      </c>
      <c r="I80" s="414" t="b">
        <f t="shared" si="5"/>
        <v>0</v>
      </c>
      <c r="J80" s="415">
        <f t="shared" si="6"/>
        <v>1</v>
      </c>
      <c r="K80" s="44"/>
    </row>
    <row r="81" spans="1:11">
      <c r="A81" s="48">
        <v>72</v>
      </c>
      <c r="B81" s="7"/>
      <c r="C81" s="7"/>
      <c r="D81" s="7"/>
      <c r="E81" s="7"/>
      <c r="F81" s="229"/>
      <c r="G81" s="397" t="str">
        <f>IF(OR($B81="",$C81="",$D81="",$F81&lt;an_initial,$F81&gt;an_final,$I81=FALSE),"",(HLOOKUP(E81,ii12punctaje,2,FALSE))*VLOOKUP(J81,Coef!$E$2:$F$17,2,FALSE))</f>
        <v/>
      </c>
      <c r="H81" s="413" t="str">
        <f t="shared" si="4"/>
        <v/>
      </c>
      <c r="I81" s="414" t="b">
        <f t="shared" si="5"/>
        <v>0</v>
      </c>
      <c r="J81" s="415">
        <f t="shared" si="6"/>
        <v>1</v>
      </c>
      <c r="K81" s="44"/>
    </row>
    <row r="82" spans="1:11">
      <c r="A82" s="48">
        <v>73</v>
      </c>
      <c r="B82" s="7"/>
      <c r="C82" s="7"/>
      <c r="D82" s="7"/>
      <c r="E82" s="7"/>
      <c r="F82" s="229"/>
      <c r="G82" s="397" t="str">
        <f>IF(OR($B82="",$C82="",$D82="",$F82&lt;an_initial,$F82&gt;an_final,$I82=FALSE),"",(HLOOKUP(E82,ii12punctaje,2,FALSE))*VLOOKUP(J82,Coef!$E$2:$F$17,2,FALSE))</f>
        <v/>
      </c>
      <c r="H82" s="413" t="str">
        <f t="shared" si="4"/>
        <v/>
      </c>
      <c r="I82" s="414" t="b">
        <f t="shared" si="5"/>
        <v>0</v>
      </c>
      <c r="J82" s="415">
        <f t="shared" si="6"/>
        <v>1</v>
      </c>
      <c r="K82" s="44"/>
    </row>
    <row r="83" spans="1:11">
      <c r="A83" s="48">
        <v>74</v>
      </c>
      <c r="B83" s="7"/>
      <c r="C83" s="7"/>
      <c r="D83" s="7"/>
      <c r="E83" s="7"/>
      <c r="F83" s="229"/>
      <c r="G83" s="397" t="str">
        <f>IF(OR($B83="",$C83="",$D83="",$F83&lt;an_initial,$F83&gt;an_final,$I83=FALSE),"",(HLOOKUP(E83,ii12punctaje,2,FALSE))*VLOOKUP(J83,Coef!$E$2:$F$17,2,FALSE))</f>
        <v/>
      </c>
      <c r="H83" s="413" t="str">
        <f t="shared" si="4"/>
        <v/>
      </c>
      <c r="I83" s="414" t="b">
        <f t="shared" si="5"/>
        <v>0</v>
      </c>
      <c r="J83" s="415">
        <f t="shared" si="6"/>
        <v>1</v>
      </c>
      <c r="K83" s="44"/>
    </row>
    <row r="84" spans="1:11">
      <c r="A84" s="48">
        <v>75</v>
      </c>
      <c r="B84" s="7"/>
      <c r="C84" s="7"/>
      <c r="D84" s="7"/>
      <c r="E84" s="7"/>
      <c r="F84" s="229"/>
      <c r="G84" s="397" t="str">
        <f>IF(OR($B84="",$C84="",$D84="",$F84&lt;an_initial,$F84&gt;an_final,$I84=FALSE),"",(HLOOKUP(E84,ii12punctaje,2,FALSE))*VLOOKUP(J84,Coef!$E$2:$F$17,2,FALSE))</f>
        <v/>
      </c>
      <c r="H84" s="413" t="str">
        <f t="shared" si="4"/>
        <v/>
      </c>
      <c r="I84" s="414" t="b">
        <f t="shared" si="5"/>
        <v>0</v>
      </c>
      <c r="J84" s="415">
        <f t="shared" si="6"/>
        <v>1</v>
      </c>
      <c r="K84" s="44"/>
    </row>
    <row r="85" spans="1:11">
      <c r="A85" s="48">
        <v>76</v>
      </c>
      <c r="B85" s="7"/>
      <c r="C85" s="7"/>
      <c r="D85" s="7"/>
      <c r="E85" s="7"/>
      <c r="F85" s="229"/>
      <c r="G85" s="397" t="str">
        <f>IF(OR($B85="",$C85="",$D85="",$F85&lt;an_initial,$F85&gt;an_final,$I85=FALSE),"",(HLOOKUP(E85,ii12punctaje,2,FALSE))*VLOOKUP(J85,Coef!$E$2:$F$17,2,FALSE))</f>
        <v/>
      </c>
      <c r="H85" s="413" t="str">
        <f t="shared" si="4"/>
        <v/>
      </c>
      <c r="I85" s="414" t="b">
        <f t="shared" si="5"/>
        <v>0</v>
      </c>
      <c r="J85" s="415">
        <f t="shared" si="6"/>
        <v>1</v>
      </c>
      <c r="K85" s="44"/>
    </row>
    <row r="86" spans="1:11">
      <c r="A86" s="48">
        <v>77</v>
      </c>
      <c r="B86" s="7"/>
      <c r="C86" s="7"/>
      <c r="D86" s="7"/>
      <c r="E86" s="7"/>
      <c r="F86" s="229"/>
      <c r="G86" s="397" t="str">
        <f>IF(OR($B86="",$C86="",$D86="",$F86&lt;an_initial,$F86&gt;an_final,$I86=FALSE),"",(HLOOKUP(E86,ii12punctaje,2,FALSE))*VLOOKUP(J86,Coef!$E$2:$F$17,2,FALSE))</f>
        <v/>
      </c>
      <c r="H86" s="413" t="str">
        <f t="shared" si="4"/>
        <v/>
      </c>
      <c r="I86" s="414" t="b">
        <f t="shared" si="5"/>
        <v>0</v>
      </c>
      <c r="J86" s="415">
        <f t="shared" si="6"/>
        <v>1</v>
      </c>
      <c r="K86" s="44"/>
    </row>
    <row r="87" spans="1:11">
      <c r="A87" s="48">
        <v>78</v>
      </c>
      <c r="B87" s="7"/>
      <c r="C87" s="7"/>
      <c r="D87" s="7"/>
      <c r="E87" s="7"/>
      <c r="F87" s="229"/>
      <c r="G87" s="397" t="str">
        <f>IF(OR($B87="",$C87="",$D87="",$F87&lt;an_initial,$F87&gt;an_final,$I87=FALSE),"",(HLOOKUP(E87,ii12punctaje,2,FALSE))*VLOOKUP(J87,Coef!$E$2:$F$17,2,FALSE))</f>
        <v/>
      </c>
      <c r="H87" s="413" t="str">
        <f t="shared" si="4"/>
        <v/>
      </c>
      <c r="I87" s="414" t="b">
        <f t="shared" si="5"/>
        <v>0</v>
      </c>
      <c r="J87" s="415">
        <f t="shared" si="6"/>
        <v>1</v>
      </c>
      <c r="K87" s="44"/>
    </row>
    <row r="88" spans="1:11">
      <c r="A88" s="48">
        <v>79</v>
      </c>
      <c r="B88" s="7"/>
      <c r="C88" s="7"/>
      <c r="D88" s="7"/>
      <c r="E88" s="7"/>
      <c r="F88" s="229"/>
      <c r="G88" s="397" t="str">
        <f>IF(OR($B88="",$C88="",$D88="",$F88&lt;an_initial,$F88&gt;an_final,$I88=FALSE),"",(HLOOKUP(E88,ii12punctaje,2,FALSE))*VLOOKUP(J88,Coef!$E$2:$F$17,2,FALSE))</f>
        <v/>
      </c>
      <c r="H88" s="413" t="str">
        <f t="shared" si="4"/>
        <v/>
      </c>
      <c r="I88" s="414" t="b">
        <f t="shared" si="5"/>
        <v>0</v>
      </c>
      <c r="J88" s="415">
        <f t="shared" si="6"/>
        <v>1</v>
      </c>
      <c r="K88" s="44"/>
    </row>
    <row r="89" spans="1:11">
      <c r="A89" s="48">
        <v>80</v>
      </c>
      <c r="B89" s="7"/>
      <c r="C89" s="7"/>
      <c r="D89" s="7"/>
      <c r="E89" s="7"/>
      <c r="F89" s="229"/>
      <c r="G89" s="397" t="str">
        <f>IF(OR($B89="",$C89="",$D89="",$F89&lt;an_initial,$F89&gt;an_final,$I89=FALSE),"",(HLOOKUP(E89,ii12punctaje,2,FALSE))*VLOOKUP(J89,Coef!$E$2:$F$17,2,FALSE))</f>
        <v/>
      </c>
      <c r="H89" s="413" t="str">
        <f t="shared" si="4"/>
        <v/>
      </c>
      <c r="I89" s="414" t="b">
        <f t="shared" si="5"/>
        <v>0</v>
      </c>
      <c r="J89" s="415">
        <f t="shared" si="6"/>
        <v>1</v>
      </c>
      <c r="K89" s="44"/>
    </row>
    <row r="90" spans="1:11">
      <c r="A90" s="48">
        <v>81</v>
      </c>
      <c r="B90" s="7"/>
      <c r="C90" s="7"/>
      <c r="D90" s="7"/>
      <c r="E90" s="7"/>
      <c r="F90" s="229"/>
      <c r="G90" s="397" t="str">
        <f>IF(OR($B90="",$C90="",$D90="",$F90&lt;an_initial,$F90&gt;an_final,$I90=FALSE),"",(HLOOKUP(E90,ii12punctaje,2,FALSE))*VLOOKUP(J90,Coef!$E$2:$F$17,2,FALSE))</f>
        <v/>
      </c>
      <c r="H90" s="413" t="str">
        <f t="shared" si="4"/>
        <v/>
      </c>
      <c r="I90" s="414" t="b">
        <f t="shared" si="5"/>
        <v>0</v>
      </c>
      <c r="J90" s="415">
        <f t="shared" si="6"/>
        <v>1</v>
      </c>
      <c r="K90" s="44"/>
    </row>
    <row r="91" spans="1:11">
      <c r="A91" s="48">
        <v>82</v>
      </c>
      <c r="B91" s="7"/>
      <c r="C91" s="7"/>
      <c r="D91" s="7"/>
      <c r="E91" s="7"/>
      <c r="F91" s="229"/>
      <c r="G91" s="397" t="str">
        <f>IF(OR($B91="",$C91="",$D91="",$F91&lt;an_initial,$F91&gt;an_final,$I91=FALSE),"",(HLOOKUP(E91,ii12punctaje,2,FALSE))*VLOOKUP(J91,Coef!$E$2:$F$17,2,FALSE))</f>
        <v/>
      </c>
      <c r="H91" s="413" t="str">
        <f t="shared" si="4"/>
        <v/>
      </c>
      <c r="I91" s="414" t="b">
        <f t="shared" si="5"/>
        <v>0</v>
      </c>
      <c r="J91" s="415">
        <f t="shared" si="6"/>
        <v>1</v>
      </c>
      <c r="K91" s="44"/>
    </row>
    <row r="92" spans="1:11">
      <c r="A92" s="48">
        <v>83</v>
      </c>
      <c r="B92" s="7"/>
      <c r="C92" s="7"/>
      <c r="D92" s="7"/>
      <c r="E92" s="7"/>
      <c r="F92" s="229"/>
      <c r="G92" s="397" t="str">
        <f>IF(OR($B92="",$C92="",$D92="",$F92&lt;an_initial,$F92&gt;an_final,$I92=FALSE),"",(HLOOKUP(E92,ii12punctaje,2,FALSE))*VLOOKUP(J92,Coef!$E$2:$F$17,2,FALSE))</f>
        <v/>
      </c>
      <c r="H92" s="413" t="str">
        <f t="shared" si="4"/>
        <v/>
      </c>
      <c r="I92" s="414" t="b">
        <f t="shared" si="5"/>
        <v>0</v>
      </c>
      <c r="J92" s="415">
        <f t="shared" si="6"/>
        <v>1</v>
      </c>
      <c r="K92" s="44"/>
    </row>
    <row r="93" spans="1:11">
      <c r="A93" s="48">
        <v>84</v>
      </c>
      <c r="B93" s="7"/>
      <c r="C93" s="7"/>
      <c r="D93" s="7"/>
      <c r="E93" s="7"/>
      <c r="F93" s="229"/>
      <c r="G93" s="397" t="str">
        <f>IF(OR($B93="",$C93="",$D93="",$F93&lt;an_initial,$F93&gt;an_final,$I93=FALSE),"",(HLOOKUP(E93,ii12punctaje,2,FALSE))*VLOOKUP(J93,Coef!$E$2:$F$17,2,FALSE))</f>
        <v/>
      </c>
      <c r="H93" s="413" t="str">
        <f t="shared" si="4"/>
        <v/>
      </c>
      <c r="I93" s="414" t="b">
        <f t="shared" si="5"/>
        <v>0</v>
      </c>
      <c r="J93" s="415">
        <f t="shared" si="6"/>
        <v>1</v>
      </c>
      <c r="K93" s="44"/>
    </row>
    <row r="94" spans="1:11">
      <c r="A94" s="48">
        <v>85</v>
      </c>
      <c r="B94" s="7"/>
      <c r="C94" s="7"/>
      <c r="D94" s="7"/>
      <c r="E94" s="7"/>
      <c r="F94" s="229"/>
      <c r="G94" s="397" t="str">
        <f>IF(OR($B94="",$C94="",$D94="",$F94&lt;an_initial,$F94&gt;an_final,$I94=FALSE),"",(HLOOKUP(E94,ii12punctaje,2,FALSE))*VLOOKUP(J94,Coef!$E$2:$F$17,2,FALSE))</f>
        <v/>
      </c>
      <c r="H94" s="413" t="str">
        <f t="shared" si="4"/>
        <v/>
      </c>
      <c r="I94" s="414" t="b">
        <f t="shared" si="5"/>
        <v>0</v>
      </c>
      <c r="J94" s="415">
        <f t="shared" si="6"/>
        <v>1</v>
      </c>
      <c r="K94" s="44"/>
    </row>
    <row r="95" spans="1:11">
      <c r="A95" s="48">
        <v>86</v>
      </c>
      <c r="B95" s="7"/>
      <c r="C95" s="7"/>
      <c r="D95" s="7"/>
      <c r="E95" s="7"/>
      <c r="F95" s="229"/>
      <c r="G95" s="397" t="str">
        <f>IF(OR($B95="",$C95="",$D95="",$F95&lt;an_initial,$F95&gt;an_final,$I95=FALSE),"",(HLOOKUP(E95,ii12punctaje,2,FALSE))*VLOOKUP(J95,Coef!$E$2:$F$17,2,FALSE))</f>
        <v/>
      </c>
      <c r="H95" s="413" t="str">
        <f t="shared" si="4"/>
        <v/>
      </c>
      <c r="I95" s="414" t="b">
        <f t="shared" si="5"/>
        <v>0</v>
      </c>
      <c r="J95" s="415">
        <f t="shared" si="6"/>
        <v>1</v>
      </c>
      <c r="K95" s="44"/>
    </row>
    <row r="96" spans="1:11">
      <c r="A96" s="48">
        <v>87</v>
      </c>
      <c r="B96" s="7"/>
      <c r="C96" s="7"/>
      <c r="D96" s="7"/>
      <c r="E96" s="7"/>
      <c r="F96" s="229"/>
      <c r="G96" s="397" t="str">
        <f>IF(OR($B96="",$C96="",$D96="",$F96&lt;an_initial,$F96&gt;an_final,$I96=FALSE),"",(HLOOKUP(E96,ii12punctaje,2,FALSE))*VLOOKUP(J96,Coef!$E$2:$F$17,2,FALSE))</f>
        <v/>
      </c>
      <c r="H96" s="413" t="str">
        <f t="shared" si="4"/>
        <v/>
      </c>
      <c r="I96" s="414" t="b">
        <f t="shared" si="5"/>
        <v>0</v>
      </c>
      <c r="J96" s="415">
        <f t="shared" si="6"/>
        <v>1</v>
      </c>
      <c r="K96" s="44"/>
    </row>
    <row r="97" spans="1:11">
      <c r="A97" s="48">
        <v>88</v>
      </c>
      <c r="B97" s="7"/>
      <c r="C97" s="7"/>
      <c r="D97" s="7"/>
      <c r="E97" s="7"/>
      <c r="F97" s="229"/>
      <c r="G97" s="397" t="str">
        <f>IF(OR($B97="",$C97="",$D97="",$F97&lt;an_initial,$F97&gt;an_final,$I97=FALSE),"",(HLOOKUP(E97,ii12punctaje,2,FALSE))*VLOOKUP(J97,Coef!$E$2:$F$17,2,FALSE))</f>
        <v/>
      </c>
      <c r="H97" s="413" t="str">
        <f t="shared" si="4"/>
        <v/>
      </c>
      <c r="I97" s="414" t="b">
        <f t="shared" si="5"/>
        <v>0</v>
      </c>
      <c r="J97" s="415">
        <f t="shared" si="6"/>
        <v>1</v>
      </c>
      <c r="K97" s="44"/>
    </row>
    <row r="98" spans="1:11">
      <c r="A98" s="48">
        <v>89</v>
      </c>
      <c r="B98" s="7"/>
      <c r="C98" s="7"/>
      <c r="D98" s="7"/>
      <c r="E98" s="7"/>
      <c r="F98" s="229"/>
      <c r="G98" s="397" t="str">
        <f>IF(OR($B98="",$C98="",$D98="",$F98&lt;an_initial,$F98&gt;an_final,$I98=FALSE),"",(HLOOKUP(E98,ii12punctaje,2,FALSE))*VLOOKUP(J98,Coef!$E$2:$F$17,2,FALSE))</f>
        <v/>
      </c>
      <c r="H98" s="413" t="str">
        <f t="shared" si="4"/>
        <v/>
      </c>
      <c r="I98" s="414" t="b">
        <f t="shared" si="5"/>
        <v>0</v>
      </c>
      <c r="J98" s="415">
        <f t="shared" si="6"/>
        <v>1</v>
      </c>
      <c r="K98" s="44"/>
    </row>
    <row r="99" spans="1:11">
      <c r="A99" s="48">
        <v>90</v>
      </c>
      <c r="B99" s="7"/>
      <c r="C99" s="7"/>
      <c r="D99" s="7"/>
      <c r="E99" s="7"/>
      <c r="F99" s="229"/>
      <c r="G99" s="397" t="str">
        <f>IF(OR($B99="",$C99="",$D99="",$F99&lt;an_initial,$F99&gt;an_final,$I99=FALSE),"",(HLOOKUP(E99,ii12punctaje,2,FALSE))*VLOOKUP(J99,Coef!$E$2:$F$17,2,FALSE))</f>
        <v/>
      </c>
      <c r="H99" s="413" t="str">
        <f t="shared" si="4"/>
        <v/>
      </c>
      <c r="I99" s="414" t="b">
        <f t="shared" si="5"/>
        <v>0</v>
      </c>
      <c r="J99" s="415">
        <f t="shared" si="6"/>
        <v>1</v>
      </c>
      <c r="K99" s="44"/>
    </row>
    <row r="100" spans="1:11">
      <c r="A100" s="48">
        <v>91</v>
      </c>
      <c r="B100" s="7"/>
      <c r="C100" s="7"/>
      <c r="D100" s="7"/>
      <c r="E100" s="7"/>
      <c r="F100" s="229"/>
      <c r="G100" s="397" t="str">
        <f>IF(OR($B100="",$C100="",$D100="",$F100&lt;an_initial,$F100&gt;an_final,$I100=FALSE),"",(HLOOKUP(E100,ii12punctaje,2,FALSE))*VLOOKUP(J100,Coef!$E$2:$F$17,2,FALSE))</f>
        <v/>
      </c>
      <c r="H100" s="413" t="str">
        <f t="shared" si="4"/>
        <v/>
      </c>
      <c r="I100" s="414" t="b">
        <f t="shared" si="5"/>
        <v>0</v>
      </c>
      <c r="J100" s="415">
        <f t="shared" si="6"/>
        <v>1</v>
      </c>
      <c r="K100" s="44"/>
    </row>
    <row r="101" spans="1:11">
      <c r="A101" s="48">
        <v>92</v>
      </c>
      <c r="B101" s="7"/>
      <c r="C101" s="7"/>
      <c r="D101" s="7"/>
      <c r="E101" s="7"/>
      <c r="F101" s="229"/>
      <c r="G101" s="397" t="str">
        <f>IF(OR($B101="",$C101="",$D101="",$F101&lt;an_initial,$F101&gt;an_final,$I101=FALSE),"",(HLOOKUP(E101,ii12punctaje,2,FALSE))*VLOOKUP(J101,Coef!$E$2:$F$17,2,FALSE))</f>
        <v/>
      </c>
      <c r="H101" s="413" t="str">
        <f t="shared" si="4"/>
        <v/>
      </c>
      <c r="I101" s="414" t="b">
        <f t="shared" si="5"/>
        <v>0</v>
      </c>
      <c r="J101" s="415">
        <f t="shared" si="6"/>
        <v>1</v>
      </c>
      <c r="K101" s="44"/>
    </row>
    <row r="102" spans="1:11">
      <c r="A102" s="48">
        <v>93</v>
      </c>
      <c r="B102" s="7"/>
      <c r="C102" s="7"/>
      <c r="D102" s="7"/>
      <c r="E102" s="7"/>
      <c r="F102" s="229"/>
      <c r="G102" s="397" t="str">
        <f>IF(OR($B102="",$C102="",$D102="",$F102&lt;an_initial,$F102&gt;an_final,$I102=FALSE),"",(HLOOKUP(E102,ii12punctaje,2,FALSE))*VLOOKUP(J102,Coef!$E$2:$F$17,2,FALSE))</f>
        <v/>
      </c>
      <c r="H102" s="413" t="str">
        <f t="shared" si="4"/>
        <v/>
      </c>
      <c r="I102" s="414" t="b">
        <f t="shared" si="5"/>
        <v>0</v>
      </c>
      <c r="J102" s="415">
        <f t="shared" si="6"/>
        <v>1</v>
      </c>
      <c r="K102" s="44"/>
    </row>
    <row r="103" spans="1:11">
      <c r="A103" s="48">
        <v>94</v>
      </c>
      <c r="B103" s="7"/>
      <c r="C103" s="7"/>
      <c r="D103" s="7"/>
      <c r="E103" s="7"/>
      <c r="F103" s="229"/>
      <c r="G103" s="397" t="str">
        <f>IF(OR($B103="",$C103="",$D103="",$F103&lt;an_initial,$F103&gt;an_final,$I103=FALSE),"",(HLOOKUP(E103,ii12punctaje,2,FALSE))*VLOOKUP(J103,Coef!$E$2:$F$17,2,FALSE))</f>
        <v/>
      </c>
      <c r="H103" s="413" t="str">
        <f t="shared" si="4"/>
        <v/>
      </c>
      <c r="I103" s="414" t="b">
        <f t="shared" si="5"/>
        <v>0</v>
      </c>
      <c r="J103" s="415">
        <f t="shared" si="6"/>
        <v>1</v>
      </c>
      <c r="K103" s="44"/>
    </row>
    <row r="104" spans="1:11">
      <c r="A104" s="48">
        <v>95</v>
      </c>
      <c r="B104" s="7"/>
      <c r="C104" s="7"/>
      <c r="D104" s="7"/>
      <c r="E104" s="7"/>
      <c r="F104" s="229"/>
      <c r="G104" s="397" t="str">
        <f>IF(OR($B104="",$C104="",$D104="",$F104&lt;an_initial,$F104&gt;an_final,$I104=FALSE),"",(HLOOKUP(E104,ii12punctaje,2,FALSE))*VLOOKUP(J104,Coef!$E$2:$F$17,2,FALSE))</f>
        <v/>
      </c>
      <c r="H104" s="413" t="str">
        <f t="shared" si="4"/>
        <v/>
      </c>
      <c r="I104" s="414" t="b">
        <f t="shared" si="5"/>
        <v>0</v>
      </c>
      <c r="J104" s="415">
        <f t="shared" si="6"/>
        <v>1</v>
      </c>
      <c r="K104" s="44"/>
    </row>
    <row r="105" spans="1:11">
      <c r="A105" s="48">
        <v>96</v>
      </c>
      <c r="B105" s="7"/>
      <c r="C105" s="7"/>
      <c r="D105" s="7"/>
      <c r="E105" s="7"/>
      <c r="F105" s="229"/>
      <c r="G105" s="397" t="str">
        <f>IF(OR($B105="",$C105="",$D105="",$F105&lt;an_initial,$F105&gt;an_final,$I105=FALSE),"",(HLOOKUP(E105,ii12punctaje,2,FALSE))*VLOOKUP(J105,Coef!$E$2:$F$17,2,FALSE))</f>
        <v/>
      </c>
      <c r="H105" s="413" t="str">
        <f t="shared" si="4"/>
        <v/>
      </c>
      <c r="I105" s="414" t="b">
        <f t="shared" si="5"/>
        <v>0</v>
      </c>
      <c r="J105" s="415">
        <f t="shared" si="6"/>
        <v>1</v>
      </c>
      <c r="K105" s="44"/>
    </row>
    <row r="106" spans="1:11">
      <c r="A106" s="48">
        <v>97</v>
      </c>
      <c r="B106" s="7"/>
      <c r="C106" s="7"/>
      <c r="D106" s="7"/>
      <c r="E106" s="7"/>
      <c r="F106" s="229"/>
      <c r="G106" s="397" t="str">
        <f>IF(OR($B106="",$C106="",$D106="",$F106&lt;an_initial,$F106&gt;an_final,$I106=FALSE),"",(HLOOKUP(E106,ii12punctaje,2,FALSE))*VLOOKUP(J106,Coef!$E$2:$F$17,2,FALSE))</f>
        <v/>
      </c>
      <c r="H106" s="413" t="str">
        <f t="shared" si="4"/>
        <v/>
      </c>
      <c r="I106" s="414" t="b">
        <f t="shared" si="5"/>
        <v>0</v>
      </c>
      <c r="J106" s="415">
        <f t="shared" ref="J106:J137" si="7">LEN(B106)-LEN(SUBSTITUTE(B106,",",""))+1</f>
        <v>1</v>
      </c>
      <c r="K106" s="44"/>
    </row>
    <row r="107" spans="1:11">
      <c r="A107" s="48">
        <v>98</v>
      </c>
      <c r="B107" s="7"/>
      <c r="C107" s="7"/>
      <c r="D107" s="7"/>
      <c r="E107" s="7"/>
      <c r="F107" s="229"/>
      <c r="G107" s="397" t="str">
        <f>IF(OR($B107="",$C107="",$D107="",$F107&lt;an_initial,$F107&gt;an_final,$I107=FALSE),"",(HLOOKUP(E107,ii12punctaje,2,FALSE))*VLOOKUP(J107,Coef!$E$2:$F$17,2,FALSE))</f>
        <v/>
      </c>
      <c r="H107" s="413" t="str">
        <f t="shared" si="4"/>
        <v/>
      </c>
      <c r="I107" s="414" t="b">
        <f t="shared" si="5"/>
        <v>0</v>
      </c>
      <c r="J107" s="415">
        <f t="shared" si="7"/>
        <v>1</v>
      </c>
      <c r="K107" s="44"/>
    </row>
    <row r="108" spans="1:11">
      <c r="A108" s="48">
        <v>99</v>
      </c>
      <c r="B108" s="7"/>
      <c r="C108" s="7"/>
      <c r="D108" s="7"/>
      <c r="E108" s="7"/>
      <c r="F108" s="229"/>
      <c r="G108" s="397" t="str">
        <f>IF(OR($B108="",$C108="",$D108="",$F108&lt;an_initial,$F108&gt;an_final,$I108=FALSE),"",(HLOOKUP(E108,ii12punctaje,2,FALSE))*VLOOKUP(J108,Coef!$E$2:$F$17,2,FALSE))</f>
        <v/>
      </c>
      <c r="H108" s="413" t="str">
        <f t="shared" si="4"/>
        <v/>
      </c>
      <c r="I108" s="414" t="b">
        <f t="shared" si="5"/>
        <v>0</v>
      </c>
      <c r="J108" s="415">
        <f t="shared" si="7"/>
        <v>1</v>
      </c>
      <c r="K108" s="44"/>
    </row>
    <row r="109" spans="1:11">
      <c r="A109" s="48">
        <v>100</v>
      </c>
      <c r="B109" s="7"/>
      <c r="C109" s="7"/>
      <c r="D109" s="7"/>
      <c r="E109" s="7"/>
      <c r="F109" s="229"/>
      <c r="G109" s="397" t="str">
        <f>IF(OR($B109="",$C109="",$D109="",$F109&lt;an_initial,$F109&gt;an_final,$I109=FALSE),"",(HLOOKUP(E109,ii12punctaje,2,FALSE))*VLOOKUP(J109,Coef!$E$2:$F$17,2,FALSE))</f>
        <v/>
      </c>
      <c r="H109" s="413" t="str">
        <f t="shared" si="4"/>
        <v/>
      </c>
      <c r="I109" s="414" t="b">
        <f t="shared" si="5"/>
        <v>0</v>
      </c>
      <c r="J109" s="415">
        <f t="shared" si="7"/>
        <v>1</v>
      </c>
      <c r="K109" s="44"/>
    </row>
    <row r="110" spans="1:11">
      <c r="A110" s="48">
        <v>101</v>
      </c>
      <c r="B110" s="7"/>
      <c r="C110" s="7"/>
      <c r="D110" s="7"/>
      <c r="E110" s="7"/>
      <c r="F110" s="229"/>
      <c r="G110" s="397" t="str">
        <f>IF(OR($B110="",$C110="",$D110="",$F110&lt;an_initial,$F110&gt;an_final,$I110=FALSE),"",(HLOOKUP(E110,ii12punctaje,2,FALSE))*VLOOKUP(J110,Coef!$E$2:$F$17,2,FALSE))</f>
        <v/>
      </c>
      <c r="H110" s="413" t="str">
        <f t="shared" si="4"/>
        <v/>
      </c>
      <c r="I110" s="414" t="b">
        <f t="shared" si="5"/>
        <v>0</v>
      </c>
      <c r="J110" s="415">
        <f t="shared" si="7"/>
        <v>1</v>
      </c>
      <c r="K110" s="44"/>
    </row>
    <row r="111" spans="1:11">
      <c r="A111" s="48">
        <v>102</v>
      </c>
      <c r="B111" s="7"/>
      <c r="C111" s="7"/>
      <c r="D111" s="7"/>
      <c r="E111" s="7"/>
      <c r="F111" s="229"/>
      <c r="G111" s="397" t="str">
        <f>IF(OR($B111="",$C111="",$D111="",$F111&lt;an_initial,$F111&gt;an_final,$I111=FALSE),"",(HLOOKUP(E111,ii12punctaje,2,FALSE))*VLOOKUP(J111,Coef!$E$2:$F$17,2,FALSE))</f>
        <v/>
      </c>
      <c r="H111" s="413" t="str">
        <f t="shared" si="4"/>
        <v/>
      </c>
      <c r="I111" s="414" t="b">
        <f t="shared" si="5"/>
        <v>0</v>
      </c>
      <c r="J111" s="415">
        <f t="shared" si="7"/>
        <v>1</v>
      </c>
      <c r="K111" s="44"/>
    </row>
    <row r="112" spans="1:11">
      <c r="A112" s="48">
        <v>103</v>
      </c>
      <c r="B112" s="7"/>
      <c r="C112" s="7"/>
      <c r="D112" s="7"/>
      <c r="E112" s="7"/>
      <c r="F112" s="229"/>
      <c r="G112" s="397" t="str">
        <f>IF(OR($B112="",$C112="",$D112="",$F112&lt;an_initial,$F112&gt;an_final,$I112=FALSE),"",(HLOOKUP(E112,ii12punctaje,2,FALSE))*VLOOKUP(J112,Coef!$E$2:$F$17,2,FALSE))</f>
        <v/>
      </c>
      <c r="H112" s="413" t="str">
        <f t="shared" si="4"/>
        <v/>
      </c>
      <c r="I112" s="414" t="b">
        <f t="shared" si="5"/>
        <v>0</v>
      </c>
      <c r="J112" s="415">
        <f t="shared" si="7"/>
        <v>1</v>
      </c>
      <c r="K112" s="44"/>
    </row>
    <row r="113" spans="1:11">
      <c r="A113" s="48">
        <v>104</v>
      </c>
      <c r="B113" s="7"/>
      <c r="C113" s="7"/>
      <c r="D113" s="7"/>
      <c r="E113" s="7"/>
      <c r="F113" s="229"/>
      <c r="G113" s="397" t="str">
        <f>IF(OR($B113="",$C113="",$D113="",$F113&lt;an_initial,$F113&gt;an_final,$I113=FALSE),"",(HLOOKUP(E113,ii12punctaje,2,FALSE))*VLOOKUP(J113,Coef!$E$2:$F$17,2,FALSE))</f>
        <v/>
      </c>
      <c r="H113" s="413" t="str">
        <f t="shared" si="4"/>
        <v/>
      </c>
      <c r="I113" s="414" t="b">
        <f t="shared" si="5"/>
        <v>0</v>
      </c>
      <c r="J113" s="415">
        <f t="shared" si="7"/>
        <v>1</v>
      </c>
      <c r="K113" s="44"/>
    </row>
    <row r="114" spans="1:11">
      <c r="A114" s="48">
        <v>105</v>
      </c>
      <c r="B114" s="7"/>
      <c r="C114" s="7"/>
      <c r="D114" s="7"/>
      <c r="E114" s="7"/>
      <c r="F114" s="229"/>
      <c r="G114" s="397" t="str">
        <f>IF(OR($B114="",$C114="",$D114="",$F114&lt;an_initial,$F114&gt;an_final,$I114=FALSE),"",(HLOOKUP(E114,ii12punctaje,2,FALSE))*VLOOKUP(J114,Coef!$E$2:$F$17,2,FALSE))</f>
        <v/>
      </c>
      <c r="H114" s="413" t="str">
        <f t="shared" si="4"/>
        <v/>
      </c>
      <c r="I114" s="414" t="b">
        <f t="shared" si="5"/>
        <v>0</v>
      </c>
      <c r="J114" s="415">
        <f t="shared" si="7"/>
        <v>1</v>
      </c>
      <c r="K114" s="44"/>
    </row>
    <row r="115" spans="1:11">
      <c r="A115" s="48">
        <v>106</v>
      </c>
      <c r="B115" s="7"/>
      <c r="C115" s="7"/>
      <c r="D115" s="7"/>
      <c r="E115" s="7"/>
      <c r="F115" s="229"/>
      <c r="G115" s="397" t="str">
        <f>IF(OR($B115="",$C115="",$D115="",$F115&lt;an_initial,$F115&gt;an_final,$I115=FALSE),"",(HLOOKUP(E115,ii12punctaje,2,FALSE))*VLOOKUP(J115,Coef!$E$2:$F$17,2,FALSE))</f>
        <v/>
      </c>
      <c r="H115" s="413" t="str">
        <f t="shared" si="4"/>
        <v/>
      </c>
      <c r="I115" s="414" t="b">
        <f t="shared" si="5"/>
        <v>0</v>
      </c>
      <c r="J115" s="415">
        <f t="shared" si="7"/>
        <v>1</v>
      </c>
      <c r="K115" s="44"/>
    </row>
    <row r="116" spans="1:11">
      <c r="A116" s="48">
        <v>107</v>
      </c>
      <c r="B116" s="7"/>
      <c r="C116" s="7"/>
      <c r="D116" s="7"/>
      <c r="E116" s="7"/>
      <c r="F116" s="229"/>
      <c r="G116" s="397" t="str">
        <f>IF(OR($B116="",$C116="",$D116="",$F116&lt;an_initial,$F116&gt;an_final,$I116=FALSE),"",(HLOOKUP(E116,ii12punctaje,2,FALSE))*VLOOKUP(J116,Coef!$E$2:$F$17,2,FALSE))</f>
        <v/>
      </c>
      <c r="H116" s="413" t="str">
        <f t="shared" si="4"/>
        <v/>
      </c>
      <c r="I116" s="414" t="b">
        <f t="shared" si="5"/>
        <v>0</v>
      </c>
      <c r="J116" s="415">
        <f t="shared" si="7"/>
        <v>1</v>
      </c>
      <c r="K116" s="44"/>
    </row>
    <row r="117" spans="1:11">
      <c r="A117" s="48">
        <v>108</v>
      </c>
      <c r="B117" s="7"/>
      <c r="C117" s="7"/>
      <c r="D117" s="7"/>
      <c r="E117" s="7"/>
      <c r="F117" s="229"/>
      <c r="G117" s="397" t="str">
        <f>IF(OR($B117="",$C117="",$D117="",$F117&lt;an_initial,$F117&gt;an_final,$I117=FALSE),"",(HLOOKUP(E117,ii12punctaje,2,FALSE))*VLOOKUP(J117,Coef!$E$2:$F$17,2,FALSE))</f>
        <v/>
      </c>
      <c r="H117" s="413" t="str">
        <f t="shared" si="4"/>
        <v/>
      </c>
      <c r="I117" s="414" t="b">
        <f t="shared" si="5"/>
        <v>0</v>
      </c>
      <c r="J117" s="415">
        <f t="shared" si="7"/>
        <v>1</v>
      </c>
      <c r="K117" s="44"/>
    </row>
    <row r="118" spans="1:11">
      <c r="A118" s="48">
        <v>109</v>
      </c>
      <c r="B118" s="7"/>
      <c r="C118" s="7"/>
      <c r="D118" s="7"/>
      <c r="E118" s="7"/>
      <c r="F118" s="229"/>
      <c r="G118" s="397" t="str">
        <f>IF(OR($B118="",$C118="",$D118="",$F118&lt;an_initial,$F118&gt;an_final,$I118=FALSE),"",(HLOOKUP(E118,ii12punctaje,2,FALSE))*VLOOKUP(J118,Coef!$E$2:$F$17,2,FALSE))</f>
        <v/>
      </c>
      <c r="H118" s="413" t="str">
        <f t="shared" si="4"/>
        <v/>
      </c>
      <c r="I118" s="414" t="b">
        <f t="shared" si="5"/>
        <v>0</v>
      </c>
      <c r="J118" s="415">
        <f t="shared" si="7"/>
        <v>1</v>
      </c>
      <c r="K118" s="44"/>
    </row>
    <row r="119" spans="1:11">
      <c r="A119" s="48">
        <v>110</v>
      </c>
      <c r="B119" s="7"/>
      <c r="C119" s="7"/>
      <c r="D119" s="7"/>
      <c r="E119" s="7"/>
      <c r="F119" s="229"/>
      <c r="G119" s="397" t="str">
        <f>IF(OR($B119="",$C119="",$D119="",$F119&lt;an_initial,$F119&gt;an_final,$I119=FALSE),"",(HLOOKUP(E119,ii12punctaje,2,FALSE))*VLOOKUP(J119,Coef!$E$2:$F$17,2,FALSE))</f>
        <v/>
      </c>
      <c r="H119" s="413" t="str">
        <f t="shared" si="4"/>
        <v/>
      </c>
      <c r="I119" s="414" t="b">
        <f t="shared" si="5"/>
        <v>0</v>
      </c>
      <c r="J119" s="415">
        <f t="shared" si="7"/>
        <v>1</v>
      </c>
      <c r="K119" s="44"/>
    </row>
    <row r="120" spans="1:11">
      <c r="A120" s="48">
        <v>111</v>
      </c>
      <c r="B120" s="7"/>
      <c r="C120" s="7"/>
      <c r="D120" s="7"/>
      <c r="E120" s="7"/>
      <c r="F120" s="229"/>
      <c r="G120" s="397" t="str">
        <f>IF(OR($B120="",$C120="",$D120="",$F120&lt;an_initial,$F120&gt;an_final,$I120=FALSE),"",(HLOOKUP(E120,ii12punctaje,2,FALSE))*VLOOKUP(J120,Coef!$E$2:$F$17,2,FALSE))</f>
        <v/>
      </c>
      <c r="H120" s="413" t="str">
        <f t="shared" si="4"/>
        <v/>
      </c>
      <c r="I120" s="414" t="b">
        <f t="shared" si="5"/>
        <v>0</v>
      </c>
      <c r="J120" s="415">
        <f t="shared" si="7"/>
        <v>1</v>
      </c>
      <c r="K120" s="44"/>
    </row>
    <row r="121" spans="1:11">
      <c r="A121" s="48">
        <v>112</v>
      </c>
      <c r="B121" s="7"/>
      <c r="C121" s="7"/>
      <c r="D121" s="7"/>
      <c r="E121" s="7"/>
      <c r="F121" s="229"/>
      <c r="G121" s="397" t="str">
        <f>IF(OR($B121="",$C121="",$D121="",$F121&lt;an_initial,$F121&gt;an_final,$I121=FALSE),"",(HLOOKUP(E121,ii12punctaje,2,FALSE))*VLOOKUP(J121,Coef!$E$2:$F$17,2,FALSE))</f>
        <v/>
      </c>
      <c r="H121" s="413" t="str">
        <f t="shared" si="4"/>
        <v/>
      </c>
      <c r="I121" s="414" t="b">
        <f t="shared" si="5"/>
        <v>0</v>
      </c>
      <c r="J121" s="415">
        <f t="shared" si="7"/>
        <v>1</v>
      </c>
      <c r="K121" s="44"/>
    </row>
    <row r="122" spans="1:11">
      <c r="A122" s="48">
        <v>113</v>
      </c>
      <c r="B122" s="7"/>
      <c r="C122" s="7"/>
      <c r="D122" s="7"/>
      <c r="E122" s="7"/>
      <c r="F122" s="229"/>
      <c r="G122" s="397" t="str">
        <f>IF(OR($B122="",$C122="",$D122="",$F122&lt;an_initial,$F122&gt;an_final,$I122=FALSE),"",(HLOOKUP(E122,ii12punctaje,2,FALSE))*VLOOKUP(J122,Coef!$E$2:$F$17,2,FALSE))</f>
        <v/>
      </c>
      <c r="H122" s="413" t="str">
        <f t="shared" si="4"/>
        <v/>
      </c>
      <c r="I122" s="414" t="b">
        <f t="shared" si="5"/>
        <v>0</v>
      </c>
      <c r="J122" s="415">
        <f t="shared" si="7"/>
        <v>1</v>
      </c>
      <c r="K122" s="44"/>
    </row>
    <row r="123" spans="1:11">
      <c r="A123" s="48">
        <v>114</v>
      </c>
      <c r="B123" s="7"/>
      <c r="C123" s="7"/>
      <c r="D123" s="7"/>
      <c r="E123" s="7"/>
      <c r="F123" s="229"/>
      <c r="G123" s="397" t="str">
        <f>IF(OR($B123="",$C123="",$D123="",$F123&lt;an_initial,$F123&gt;an_final,$I123=FALSE),"",(HLOOKUP(E123,ii12punctaje,2,FALSE))*VLOOKUP(J123,Coef!$E$2:$F$17,2,FALSE))</f>
        <v/>
      </c>
      <c r="H123" s="413" t="str">
        <f t="shared" si="4"/>
        <v/>
      </c>
      <c r="I123" s="414" t="b">
        <f t="shared" si="5"/>
        <v>0</v>
      </c>
      <c r="J123" s="415">
        <f t="shared" si="7"/>
        <v>1</v>
      </c>
      <c r="K123" s="44"/>
    </row>
    <row r="124" spans="1:11">
      <c r="A124" s="48">
        <v>115</v>
      </c>
      <c r="B124" s="7"/>
      <c r="C124" s="7"/>
      <c r="D124" s="7"/>
      <c r="E124" s="7"/>
      <c r="F124" s="229"/>
      <c r="G124" s="397" t="str">
        <f>IF(OR($B124="",$C124="",$D124="",$F124&lt;an_initial,$F124&gt;an_final,$I124=FALSE),"",(HLOOKUP(E124,ii12punctaje,2,FALSE))*VLOOKUP(J124,Coef!$E$2:$F$17,2,FALSE))</f>
        <v/>
      </c>
      <c r="H124" s="413" t="str">
        <f t="shared" si="4"/>
        <v/>
      </c>
      <c r="I124" s="414" t="b">
        <f t="shared" si="5"/>
        <v>0</v>
      </c>
      <c r="J124" s="415">
        <f t="shared" si="7"/>
        <v>1</v>
      </c>
      <c r="K124" s="44"/>
    </row>
    <row r="125" spans="1:11">
      <c r="A125" s="48">
        <v>116</v>
      </c>
      <c r="B125" s="7"/>
      <c r="C125" s="7"/>
      <c r="D125" s="7"/>
      <c r="E125" s="7"/>
      <c r="F125" s="229"/>
      <c r="G125" s="397" t="str">
        <f>IF(OR($B125="",$C125="",$D125="",$F125&lt;an_initial,$F125&gt;an_final,$I125=FALSE),"",(HLOOKUP(E125,ii12punctaje,2,FALSE))*VLOOKUP(J125,Coef!$E$2:$F$17,2,FALSE))</f>
        <v/>
      </c>
      <c r="H125" s="413" t="str">
        <f t="shared" si="4"/>
        <v/>
      </c>
      <c r="I125" s="414" t="b">
        <f t="shared" si="5"/>
        <v>0</v>
      </c>
      <c r="J125" s="415">
        <f t="shared" si="7"/>
        <v>1</v>
      </c>
      <c r="K125" s="44"/>
    </row>
    <row r="126" spans="1:11">
      <c r="A126" s="48">
        <v>117</v>
      </c>
      <c r="B126" s="7"/>
      <c r="C126" s="7"/>
      <c r="D126" s="7"/>
      <c r="E126" s="7"/>
      <c r="F126" s="229"/>
      <c r="G126" s="397" t="str">
        <f>IF(OR($B126="",$C126="",$D126="",$F126&lt;an_initial,$F126&gt;an_final,$I126=FALSE),"",(HLOOKUP(E126,ii12punctaje,2,FALSE))*VLOOKUP(J126,Coef!$E$2:$F$17,2,FALSE))</f>
        <v/>
      </c>
      <c r="H126" s="413" t="str">
        <f t="shared" si="4"/>
        <v/>
      </c>
      <c r="I126" s="414" t="b">
        <f t="shared" si="5"/>
        <v>0</v>
      </c>
      <c r="J126" s="415">
        <f t="shared" si="7"/>
        <v>1</v>
      </c>
      <c r="K126" s="44"/>
    </row>
    <row r="127" spans="1:11">
      <c r="A127" s="48">
        <v>118</v>
      </c>
      <c r="B127" s="7"/>
      <c r="C127" s="7"/>
      <c r="D127" s="7"/>
      <c r="E127" s="7"/>
      <c r="F127" s="229"/>
      <c r="G127" s="397" t="str">
        <f>IF(OR($B127="",$C127="",$D127="",$F127&lt;an_initial,$F127&gt;an_final,$I127=FALSE),"",(HLOOKUP(E127,ii12punctaje,2,FALSE))*VLOOKUP(J127,Coef!$E$2:$F$17,2,FALSE))</f>
        <v/>
      </c>
      <c r="H127" s="413" t="str">
        <f t="shared" si="4"/>
        <v/>
      </c>
      <c r="I127" s="414" t="b">
        <f t="shared" si="5"/>
        <v>0</v>
      </c>
      <c r="J127" s="415">
        <f t="shared" si="7"/>
        <v>1</v>
      </c>
      <c r="K127" s="44"/>
    </row>
    <row r="128" spans="1:11">
      <c r="A128" s="48">
        <v>119</v>
      </c>
      <c r="B128" s="7"/>
      <c r="C128" s="7"/>
      <c r="D128" s="7"/>
      <c r="E128" s="7"/>
      <c r="F128" s="229"/>
      <c r="G128" s="397" t="str">
        <f>IF(OR($B128="",$C128="",$D128="",$F128&lt;an_initial,$F128&gt;an_final,$I128=FALSE),"",(HLOOKUP(E128,ii12punctaje,2,FALSE))*VLOOKUP(J128,Coef!$E$2:$F$17,2,FALSE))</f>
        <v/>
      </c>
      <c r="H128" s="413" t="str">
        <f t="shared" si="4"/>
        <v/>
      </c>
      <c r="I128" s="414" t="b">
        <f t="shared" si="5"/>
        <v>0</v>
      </c>
      <c r="J128" s="415">
        <f t="shared" si="7"/>
        <v>1</v>
      </c>
      <c r="K128" s="44"/>
    </row>
    <row r="129" spans="1:11">
      <c r="A129" s="48">
        <v>120</v>
      </c>
      <c r="B129" s="7"/>
      <c r="C129" s="7"/>
      <c r="D129" s="7"/>
      <c r="E129" s="7"/>
      <c r="F129" s="229"/>
      <c r="G129" s="397" t="str">
        <f>IF(OR($B129="",$C129="",$D129="",$F129&lt;an_initial,$F129&gt;an_final,$I129=FALSE),"",(HLOOKUP(E129,ii12punctaje,2,FALSE))*VLOOKUP(J129,Coef!$E$2:$F$17,2,FALSE))</f>
        <v/>
      </c>
      <c r="H129" s="413" t="str">
        <f t="shared" si="4"/>
        <v/>
      </c>
      <c r="I129" s="414" t="b">
        <f t="shared" si="5"/>
        <v>0</v>
      </c>
      <c r="J129" s="415">
        <f t="shared" si="7"/>
        <v>1</v>
      </c>
      <c r="K129" s="44"/>
    </row>
    <row r="130" spans="1:11">
      <c r="A130" s="48">
        <v>121</v>
      </c>
      <c r="B130" s="7"/>
      <c r="C130" s="7"/>
      <c r="D130" s="7"/>
      <c r="E130" s="7"/>
      <c r="F130" s="229"/>
      <c r="G130" s="397" t="str">
        <f>IF(OR($B130="",$C130="",$D130="",$F130&lt;an_initial,$F130&gt;an_final,$I130=FALSE),"",(HLOOKUP(E130,ii12punctaje,2,FALSE))*VLOOKUP(J130,Coef!$E$2:$F$17,2,FALSE))</f>
        <v/>
      </c>
      <c r="H130" s="413" t="str">
        <f t="shared" si="4"/>
        <v/>
      </c>
      <c r="I130" s="414" t="b">
        <f t="shared" si="5"/>
        <v>0</v>
      </c>
      <c r="J130" s="415">
        <f t="shared" si="7"/>
        <v>1</v>
      </c>
      <c r="K130" s="44"/>
    </row>
    <row r="131" spans="1:11">
      <c r="A131" s="48">
        <v>122</v>
      </c>
      <c r="B131" s="7"/>
      <c r="C131" s="7"/>
      <c r="D131" s="7"/>
      <c r="E131" s="7"/>
      <c r="F131" s="229"/>
      <c r="G131" s="397" t="str">
        <f>IF(OR($B131="",$C131="",$D131="",$F131&lt;an_initial,$F131&gt;an_final,$I131=FALSE),"",(HLOOKUP(E131,ii12punctaje,2,FALSE))*VLOOKUP(J131,Coef!$E$2:$F$17,2,FALSE))</f>
        <v/>
      </c>
      <c r="H131" s="413" t="str">
        <f t="shared" si="4"/>
        <v/>
      </c>
      <c r="I131" s="414" t="b">
        <f t="shared" si="5"/>
        <v>0</v>
      </c>
      <c r="J131" s="415">
        <f t="shared" si="7"/>
        <v>1</v>
      </c>
      <c r="K131" s="44"/>
    </row>
    <row r="132" spans="1:11">
      <c r="A132" s="48">
        <v>123</v>
      </c>
      <c r="B132" s="7"/>
      <c r="C132" s="7"/>
      <c r="D132" s="7"/>
      <c r="E132" s="7"/>
      <c r="F132" s="229"/>
      <c r="G132" s="397" t="str">
        <f>IF(OR($B132="",$C132="",$D132="",$F132&lt;an_initial,$F132&gt;an_final,$I132=FALSE),"",(HLOOKUP(E132,ii12punctaje,2,FALSE))*VLOOKUP(J132,Coef!$E$2:$F$17,2,FALSE))</f>
        <v/>
      </c>
      <c r="H132" s="413" t="str">
        <f t="shared" si="4"/>
        <v/>
      </c>
      <c r="I132" s="414" t="b">
        <f t="shared" si="5"/>
        <v>0</v>
      </c>
      <c r="J132" s="415">
        <f t="shared" si="7"/>
        <v>1</v>
      </c>
      <c r="K132" s="44"/>
    </row>
    <row r="133" spans="1:11">
      <c r="A133" s="48">
        <v>124</v>
      </c>
      <c r="B133" s="7"/>
      <c r="C133" s="7"/>
      <c r="D133" s="7"/>
      <c r="E133" s="7"/>
      <c r="F133" s="229"/>
      <c r="G133" s="397" t="str">
        <f>IF(OR($B133="",$C133="",$D133="",$F133&lt;an_initial,$F133&gt;an_final,$I133=FALSE),"",(HLOOKUP(E133,ii12punctaje,2,FALSE))*VLOOKUP(J133,Coef!$E$2:$F$17,2,FALSE))</f>
        <v/>
      </c>
      <c r="H133" s="413" t="str">
        <f t="shared" si="4"/>
        <v/>
      </c>
      <c r="I133" s="414" t="b">
        <f t="shared" si="5"/>
        <v>0</v>
      </c>
      <c r="J133" s="415">
        <f t="shared" si="7"/>
        <v>1</v>
      </c>
      <c r="K133" s="44"/>
    </row>
    <row r="134" spans="1:11">
      <c r="A134" s="48">
        <v>125</v>
      </c>
      <c r="B134" s="7"/>
      <c r="C134" s="7"/>
      <c r="D134" s="7"/>
      <c r="E134" s="7"/>
      <c r="F134" s="229"/>
      <c r="G134" s="397" t="str">
        <f>IF(OR($B134="",$C134="",$D134="",$F134&lt;an_initial,$F134&gt;an_final,$I134=FALSE),"",(HLOOKUP(E134,ii12punctaje,2,FALSE))*VLOOKUP(J134,Coef!$E$2:$F$17,2,FALSE))</f>
        <v/>
      </c>
      <c r="H134" s="413" t="str">
        <f t="shared" si="4"/>
        <v/>
      </c>
      <c r="I134" s="414" t="b">
        <f t="shared" si="5"/>
        <v>0</v>
      </c>
      <c r="J134" s="415">
        <f t="shared" si="7"/>
        <v>1</v>
      </c>
      <c r="K134" s="44"/>
    </row>
    <row r="135" spans="1:11">
      <c r="A135" s="48">
        <v>126</v>
      </c>
      <c r="B135" s="7"/>
      <c r="C135" s="7"/>
      <c r="D135" s="7"/>
      <c r="E135" s="7"/>
      <c r="F135" s="229"/>
      <c r="G135" s="397" t="str">
        <f>IF(OR($B135="",$C135="",$D135="",$F135&lt;an_initial,$F135&gt;an_final,$I135=FALSE),"",(HLOOKUP(E135,ii12punctaje,2,FALSE))*VLOOKUP(J135,Coef!$E$2:$F$17,2,FALSE))</f>
        <v/>
      </c>
      <c r="H135" s="413" t="str">
        <f t="shared" si="4"/>
        <v/>
      </c>
      <c r="I135" s="414" t="b">
        <f t="shared" si="5"/>
        <v>0</v>
      </c>
      <c r="J135" s="415">
        <f t="shared" si="7"/>
        <v>1</v>
      </c>
      <c r="K135" s="44"/>
    </row>
    <row r="136" spans="1:11">
      <c r="A136" s="48">
        <v>127</v>
      </c>
      <c r="B136" s="7"/>
      <c r="C136" s="7"/>
      <c r="D136" s="7"/>
      <c r="E136" s="7"/>
      <c r="F136" s="229"/>
      <c r="G136" s="397" t="str">
        <f>IF(OR($B136="",$C136="",$D136="",$F136&lt;an_initial,$F136&gt;an_final,$I136=FALSE),"",(HLOOKUP(E136,ii12punctaje,2,FALSE))*VLOOKUP(J136,Coef!$E$2:$F$17,2,FALSE))</f>
        <v/>
      </c>
      <c r="H136" s="413" t="str">
        <f t="shared" si="4"/>
        <v/>
      </c>
      <c r="I136" s="414" t="b">
        <f t="shared" si="5"/>
        <v>0</v>
      </c>
      <c r="J136" s="415">
        <f t="shared" si="7"/>
        <v>1</v>
      </c>
      <c r="K136" s="44"/>
    </row>
    <row r="137" spans="1:11">
      <c r="A137" s="48">
        <v>128</v>
      </c>
      <c r="B137" s="7"/>
      <c r="C137" s="7"/>
      <c r="D137" s="7"/>
      <c r="E137" s="7"/>
      <c r="F137" s="229"/>
      <c r="G137" s="397" t="str">
        <f>IF(OR($B137="",$C137="",$D137="",$F137&lt;an_initial,$F137&gt;an_final,$I137=FALSE),"",(HLOOKUP(E137,ii12punctaje,2,FALSE))*VLOOKUP(J137,Coef!$E$2:$F$17,2,FALSE))</f>
        <v/>
      </c>
      <c r="H137" s="413" t="str">
        <f t="shared" si="4"/>
        <v/>
      </c>
      <c r="I137" s="414" t="b">
        <f t="shared" si="5"/>
        <v>0</v>
      </c>
      <c r="J137" s="415">
        <f t="shared" si="7"/>
        <v>1</v>
      </c>
      <c r="K137" s="44"/>
    </row>
    <row r="138" spans="1:11">
      <c r="A138" s="48">
        <v>129</v>
      </c>
      <c r="B138" s="7"/>
      <c r="C138" s="7"/>
      <c r="D138" s="7"/>
      <c r="E138" s="7"/>
      <c r="F138" s="229"/>
      <c r="G138" s="397" t="str">
        <f>IF(OR($B138="",$C138="",$D138="",$F138&lt;an_initial,$F138&gt;an_final,$I138=FALSE),"",(HLOOKUP(E138,ii12punctaje,2,FALSE))*VLOOKUP(J138,Coef!$E$2:$F$17,2,FALSE))</f>
        <v/>
      </c>
      <c r="H138" s="413" t="str">
        <f t="shared" ref="H138:H201" si="8">IF(OR($B138="",$C138="",$D138="",$F138&gt;an_final,$I138=FALSE),"",IF($F138&gt;=an_initial,1,""))</f>
        <v/>
      </c>
      <c r="I138" s="414" t="b">
        <f t="shared" ref="I138:I201" si="9">IF(nume_candidat="",FALSE,ISNUMBER(SEARCH(nume_candidat,$B138)))</f>
        <v>0</v>
      </c>
      <c r="J138" s="415">
        <f t="shared" ref="J138:J169" si="10">LEN(B138)-LEN(SUBSTITUTE(B138,",",""))+1</f>
        <v>1</v>
      </c>
      <c r="K138" s="44"/>
    </row>
    <row r="139" spans="1:11">
      <c r="A139" s="48">
        <v>130</v>
      </c>
      <c r="B139" s="7"/>
      <c r="C139" s="7"/>
      <c r="D139" s="7"/>
      <c r="E139" s="7"/>
      <c r="F139" s="229"/>
      <c r="G139" s="397" t="str">
        <f>IF(OR($B139="",$C139="",$D139="",$F139&lt;an_initial,$F139&gt;an_final,$I139=FALSE),"",(HLOOKUP(E139,ii12punctaje,2,FALSE))*VLOOKUP(J139,Coef!$E$2:$F$17,2,FALSE))</f>
        <v/>
      </c>
      <c r="H139" s="413" t="str">
        <f t="shared" si="8"/>
        <v/>
      </c>
      <c r="I139" s="414" t="b">
        <f t="shared" si="9"/>
        <v>0</v>
      </c>
      <c r="J139" s="415">
        <f t="shared" si="10"/>
        <v>1</v>
      </c>
      <c r="K139" s="44"/>
    </row>
    <row r="140" spans="1:11">
      <c r="A140" s="48">
        <v>131</v>
      </c>
      <c r="B140" s="7"/>
      <c r="C140" s="7"/>
      <c r="D140" s="7"/>
      <c r="E140" s="7"/>
      <c r="F140" s="229"/>
      <c r="G140" s="397" t="str">
        <f>IF(OR($B140="",$C140="",$D140="",$F140&lt;an_initial,$F140&gt;an_final,$I140=FALSE),"",(HLOOKUP(E140,ii12punctaje,2,FALSE))*VLOOKUP(J140,Coef!$E$2:$F$17,2,FALSE))</f>
        <v/>
      </c>
      <c r="H140" s="413" t="str">
        <f t="shared" si="8"/>
        <v/>
      </c>
      <c r="I140" s="414" t="b">
        <f t="shared" si="9"/>
        <v>0</v>
      </c>
      <c r="J140" s="415">
        <f t="shared" si="10"/>
        <v>1</v>
      </c>
      <c r="K140" s="44"/>
    </row>
    <row r="141" spans="1:11">
      <c r="A141" s="48">
        <v>132</v>
      </c>
      <c r="B141" s="7"/>
      <c r="C141" s="7"/>
      <c r="D141" s="7"/>
      <c r="E141" s="7"/>
      <c r="F141" s="229"/>
      <c r="G141" s="397" t="str">
        <f>IF(OR($B141="",$C141="",$D141="",$F141&lt;an_initial,$F141&gt;an_final,$I141=FALSE),"",(HLOOKUP(E141,ii12punctaje,2,FALSE))*VLOOKUP(J141,Coef!$E$2:$F$17,2,FALSE))</f>
        <v/>
      </c>
      <c r="H141" s="413" t="str">
        <f t="shared" si="8"/>
        <v/>
      </c>
      <c r="I141" s="414" t="b">
        <f t="shared" si="9"/>
        <v>0</v>
      </c>
      <c r="J141" s="415">
        <f t="shared" si="10"/>
        <v>1</v>
      </c>
      <c r="K141" s="44"/>
    </row>
    <row r="142" spans="1:11">
      <c r="A142" s="48">
        <v>133</v>
      </c>
      <c r="B142" s="7"/>
      <c r="C142" s="7"/>
      <c r="D142" s="7"/>
      <c r="E142" s="7"/>
      <c r="F142" s="229"/>
      <c r="G142" s="397" t="str">
        <f>IF(OR($B142="",$C142="",$D142="",$F142&lt;an_initial,$F142&gt;an_final,$I142=FALSE),"",(HLOOKUP(E142,ii12punctaje,2,FALSE))*VLOOKUP(J142,Coef!$E$2:$F$17,2,FALSE))</f>
        <v/>
      </c>
      <c r="H142" s="413" t="str">
        <f t="shared" si="8"/>
        <v/>
      </c>
      <c r="I142" s="414" t="b">
        <f t="shared" si="9"/>
        <v>0</v>
      </c>
      <c r="J142" s="415">
        <f t="shared" si="10"/>
        <v>1</v>
      </c>
      <c r="K142" s="44"/>
    </row>
    <row r="143" spans="1:11">
      <c r="A143" s="48">
        <v>134</v>
      </c>
      <c r="B143" s="7"/>
      <c r="C143" s="7"/>
      <c r="D143" s="7"/>
      <c r="E143" s="7"/>
      <c r="F143" s="229"/>
      <c r="G143" s="397" t="str">
        <f>IF(OR($B143="",$C143="",$D143="",$F143&lt;an_initial,$F143&gt;an_final,$I143=FALSE),"",(HLOOKUP(E143,ii12punctaje,2,FALSE))*VLOOKUP(J143,Coef!$E$2:$F$17,2,FALSE))</f>
        <v/>
      </c>
      <c r="H143" s="413" t="str">
        <f t="shared" si="8"/>
        <v/>
      </c>
      <c r="I143" s="414" t="b">
        <f t="shared" si="9"/>
        <v>0</v>
      </c>
      <c r="J143" s="415">
        <f t="shared" si="10"/>
        <v>1</v>
      </c>
      <c r="K143" s="44"/>
    </row>
    <row r="144" spans="1:11">
      <c r="A144" s="48">
        <v>135</v>
      </c>
      <c r="B144" s="7"/>
      <c r="C144" s="7"/>
      <c r="D144" s="7"/>
      <c r="E144" s="7"/>
      <c r="F144" s="229"/>
      <c r="G144" s="397" t="str">
        <f>IF(OR($B144="",$C144="",$D144="",$F144&lt;an_initial,$F144&gt;an_final,$I144=FALSE),"",(HLOOKUP(E144,ii12punctaje,2,FALSE))*VLOOKUP(J144,Coef!$E$2:$F$17,2,FALSE))</f>
        <v/>
      </c>
      <c r="H144" s="413" t="str">
        <f t="shared" si="8"/>
        <v/>
      </c>
      <c r="I144" s="414" t="b">
        <f t="shared" si="9"/>
        <v>0</v>
      </c>
      <c r="J144" s="415">
        <f t="shared" si="10"/>
        <v>1</v>
      </c>
      <c r="K144" s="44"/>
    </row>
    <row r="145" spans="1:11">
      <c r="A145" s="48">
        <v>136</v>
      </c>
      <c r="B145" s="7"/>
      <c r="C145" s="7"/>
      <c r="D145" s="7"/>
      <c r="E145" s="7"/>
      <c r="F145" s="229"/>
      <c r="G145" s="397" t="str">
        <f>IF(OR($B145="",$C145="",$D145="",$F145&lt;an_initial,$F145&gt;an_final,$I145=FALSE),"",(HLOOKUP(E145,ii12punctaje,2,FALSE))*VLOOKUP(J145,Coef!$E$2:$F$17,2,FALSE))</f>
        <v/>
      </c>
      <c r="H145" s="413" t="str">
        <f t="shared" si="8"/>
        <v/>
      </c>
      <c r="I145" s="414" t="b">
        <f t="shared" si="9"/>
        <v>0</v>
      </c>
      <c r="J145" s="415">
        <f t="shared" si="10"/>
        <v>1</v>
      </c>
      <c r="K145" s="44"/>
    </row>
    <row r="146" spans="1:11">
      <c r="A146" s="48">
        <v>137</v>
      </c>
      <c r="B146" s="7"/>
      <c r="C146" s="7"/>
      <c r="D146" s="7"/>
      <c r="E146" s="7"/>
      <c r="F146" s="229"/>
      <c r="G146" s="397" t="str">
        <f>IF(OR($B146="",$C146="",$D146="",$F146&lt;an_initial,$F146&gt;an_final,$I146=FALSE),"",(HLOOKUP(E146,ii12punctaje,2,FALSE))*VLOOKUP(J146,Coef!$E$2:$F$17,2,FALSE))</f>
        <v/>
      </c>
      <c r="H146" s="413" t="str">
        <f t="shared" si="8"/>
        <v/>
      </c>
      <c r="I146" s="414" t="b">
        <f t="shared" si="9"/>
        <v>0</v>
      </c>
      <c r="J146" s="415">
        <f t="shared" si="10"/>
        <v>1</v>
      </c>
      <c r="K146" s="44"/>
    </row>
    <row r="147" spans="1:11">
      <c r="A147" s="48">
        <v>138</v>
      </c>
      <c r="B147" s="7"/>
      <c r="C147" s="7"/>
      <c r="D147" s="7"/>
      <c r="E147" s="7"/>
      <c r="F147" s="229"/>
      <c r="G147" s="397" t="str">
        <f>IF(OR($B147="",$C147="",$D147="",$F147&lt;an_initial,$F147&gt;an_final,$I147=FALSE),"",(HLOOKUP(E147,ii12punctaje,2,FALSE))*VLOOKUP(J147,Coef!$E$2:$F$17,2,FALSE))</f>
        <v/>
      </c>
      <c r="H147" s="413" t="str">
        <f t="shared" si="8"/>
        <v/>
      </c>
      <c r="I147" s="414" t="b">
        <f t="shared" si="9"/>
        <v>0</v>
      </c>
      <c r="J147" s="415">
        <f t="shared" si="10"/>
        <v>1</v>
      </c>
      <c r="K147" s="44"/>
    </row>
    <row r="148" spans="1:11">
      <c r="A148" s="48">
        <v>139</v>
      </c>
      <c r="B148" s="7"/>
      <c r="C148" s="7"/>
      <c r="D148" s="7"/>
      <c r="E148" s="7"/>
      <c r="F148" s="229"/>
      <c r="G148" s="397" t="str">
        <f>IF(OR($B148="",$C148="",$D148="",$F148&lt;an_initial,$F148&gt;an_final,$I148=FALSE),"",(HLOOKUP(E148,ii12punctaje,2,FALSE))*VLOOKUP(J148,Coef!$E$2:$F$17,2,FALSE))</f>
        <v/>
      </c>
      <c r="H148" s="413" t="str">
        <f t="shared" si="8"/>
        <v/>
      </c>
      <c r="I148" s="414" t="b">
        <f t="shared" si="9"/>
        <v>0</v>
      </c>
      <c r="J148" s="415">
        <f t="shared" si="10"/>
        <v>1</v>
      </c>
      <c r="K148" s="44"/>
    </row>
    <row r="149" spans="1:11">
      <c r="A149" s="48">
        <v>140</v>
      </c>
      <c r="B149" s="7"/>
      <c r="C149" s="7"/>
      <c r="D149" s="7"/>
      <c r="E149" s="7"/>
      <c r="F149" s="229"/>
      <c r="G149" s="397" t="str">
        <f>IF(OR($B149="",$C149="",$D149="",$F149&lt;an_initial,$F149&gt;an_final,$I149=FALSE),"",(HLOOKUP(E149,ii12punctaje,2,FALSE))*VLOOKUP(J149,Coef!$E$2:$F$17,2,FALSE))</f>
        <v/>
      </c>
      <c r="H149" s="413" t="str">
        <f t="shared" si="8"/>
        <v/>
      </c>
      <c r="I149" s="414" t="b">
        <f t="shared" si="9"/>
        <v>0</v>
      </c>
      <c r="J149" s="415">
        <f t="shared" si="10"/>
        <v>1</v>
      </c>
      <c r="K149" s="44"/>
    </row>
    <row r="150" spans="1:11">
      <c r="A150" s="48">
        <v>141</v>
      </c>
      <c r="B150" s="7"/>
      <c r="C150" s="7"/>
      <c r="D150" s="7"/>
      <c r="E150" s="7"/>
      <c r="F150" s="229"/>
      <c r="G150" s="397" t="str">
        <f>IF(OR($B150="",$C150="",$D150="",$F150&lt;an_initial,$F150&gt;an_final,$I150=FALSE),"",(HLOOKUP(E150,ii12punctaje,2,FALSE))*VLOOKUP(J150,Coef!$E$2:$F$17,2,FALSE))</f>
        <v/>
      </c>
      <c r="H150" s="413" t="str">
        <f t="shared" si="8"/>
        <v/>
      </c>
      <c r="I150" s="414" t="b">
        <f t="shared" si="9"/>
        <v>0</v>
      </c>
      <c r="J150" s="415">
        <f t="shared" si="10"/>
        <v>1</v>
      </c>
      <c r="K150" s="44"/>
    </row>
    <row r="151" spans="1:11">
      <c r="A151" s="48">
        <v>142</v>
      </c>
      <c r="B151" s="7"/>
      <c r="C151" s="7"/>
      <c r="D151" s="7"/>
      <c r="E151" s="7"/>
      <c r="F151" s="229"/>
      <c r="G151" s="397" t="str">
        <f>IF(OR($B151="",$C151="",$D151="",$F151&lt;an_initial,$F151&gt;an_final,$I151=FALSE),"",(HLOOKUP(E151,ii12punctaje,2,FALSE))*VLOOKUP(J151,Coef!$E$2:$F$17,2,FALSE))</f>
        <v/>
      </c>
      <c r="H151" s="413" t="str">
        <f t="shared" si="8"/>
        <v/>
      </c>
      <c r="I151" s="414" t="b">
        <f t="shared" si="9"/>
        <v>0</v>
      </c>
      <c r="J151" s="415">
        <f t="shared" si="10"/>
        <v>1</v>
      </c>
      <c r="K151" s="44"/>
    </row>
    <row r="152" spans="1:11">
      <c r="A152" s="48">
        <v>143</v>
      </c>
      <c r="B152" s="7"/>
      <c r="C152" s="7"/>
      <c r="D152" s="7"/>
      <c r="E152" s="7"/>
      <c r="F152" s="229"/>
      <c r="G152" s="397" t="str">
        <f>IF(OR($B152="",$C152="",$D152="",$F152&lt;an_initial,$F152&gt;an_final,$I152=FALSE),"",(HLOOKUP(E152,ii12punctaje,2,FALSE))*VLOOKUP(J152,Coef!$E$2:$F$17,2,FALSE))</f>
        <v/>
      </c>
      <c r="H152" s="413" t="str">
        <f t="shared" si="8"/>
        <v/>
      </c>
      <c r="I152" s="414" t="b">
        <f t="shared" si="9"/>
        <v>0</v>
      </c>
      <c r="J152" s="415">
        <f t="shared" si="10"/>
        <v>1</v>
      </c>
      <c r="K152" s="44"/>
    </row>
    <row r="153" spans="1:11">
      <c r="A153" s="48">
        <v>144</v>
      </c>
      <c r="B153" s="7"/>
      <c r="C153" s="7"/>
      <c r="D153" s="7"/>
      <c r="E153" s="7"/>
      <c r="F153" s="229"/>
      <c r="G153" s="397" t="str">
        <f>IF(OR($B153="",$C153="",$D153="",$F153&lt;an_initial,$F153&gt;an_final,$I153=FALSE),"",(HLOOKUP(E153,ii12punctaje,2,FALSE))*VLOOKUP(J153,Coef!$E$2:$F$17,2,FALSE))</f>
        <v/>
      </c>
      <c r="H153" s="413" t="str">
        <f t="shared" si="8"/>
        <v/>
      </c>
      <c r="I153" s="414" t="b">
        <f t="shared" si="9"/>
        <v>0</v>
      </c>
      <c r="J153" s="415">
        <f t="shared" si="10"/>
        <v>1</v>
      </c>
      <c r="K153" s="44"/>
    </row>
    <row r="154" spans="1:11">
      <c r="A154" s="48">
        <v>145</v>
      </c>
      <c r="B154" s="7"/>
      <c r="C154" s="7"/>
      <c r="D154" s="7"/>
      <c r="E154" s="7"/>
      <c r="F154" s="229"/>
      <c r="G154" s="397" t="str">
        <f>IF(OR($B154="",$C154="",$D154="",$F154&lt;an_initial,$F154&gt;an_final,$I154=FALSE),"",(HLOOKUP(E154,ii12punctaje,2,FALSE))*VLOOKUP(J154,Coef!$E$2:$F$17,2,FALSE))</f>
        <v/>
      </c>
      <c r="H154" s="413" t="str">
        <f t="shared" si="8"/>
        <v/>
      </c>
      <c r="I154" s="414" t="b">
        <f t="shared" si="9"/>
        <v>0</v>
      </c>
      <c r="J154" s="415">
        <f t="shared" si="10"/>
        <v>1</v>
      </c>
      <c r="K154" s="44"/>
    </row>
    <row r="155" spans="1:11">
      <c r="A155" s="48">
        <v>146</v>
      </c>
      <c r="B155" s="7"/>
      <c r="C155" s="7"/>
      <c r="D155" s="7"/>
      <c r="E155" s="7"/>
      <c r="F155" s="229"/>
      <c r="G155" s="397" t="str">
        <f>IF(OR($B155="",$C155="",$D155="",$F155&lt;an_initial,$F155&gt;an_final,$I155=FALSE),"",(HLOOKUP(E155,ii12punctaje,2,FALSE))*VLOOKUP(J155,Coef!$E$2:$F$17,2,FALSE))</f>
        <v/>
      </c>
      <c r="H155" s="413" t="str">
        <f t="shared" si="8"/>
        <v/>
      </c>
      <c r="I155" s="414" t="b">
        <f t="shared" si="9"/>
        <v>0</v>
      </c>
      <c r="J155" s="415">
        <f t="shared" si="10"/>
        <v>1</v>
      </c>
      <c r="K155" s="44"/>
    </row>
    <row r="156" spans="1:11">
      <c r="A156" s="48">
        <v>147</v>
      </c>
      <c r="B156" s="7"/>
      <c r="C156" s="7"/>
      <c r="D156" s="7"/>
      <c r="E156" s="7"/>
      <c r="F156" s="229"/>
      <c r="G156" s="397" t="str">
        <f>IF(OR($B156="",$C156="",$D156="",$F156&lt;an_initial,$F156&gt;an_final,$I156=FALSE),"",(HLOOKUP(E156,ii12punctaje,2,FALSE))*VLOOKUP(J156,Coef!$E$2:$F$17,2,FALSE))</f>
        <v/>
      </c>
      <c r="H156" s="413" t="str">
        <f t="shared" si="8"/>
        <v/>
      </c>
      <c r="I156" s="414" t="b">
        <f t="shared" si="9"/>
        <v>0</v>
      </c>
      <c r="J156" s="415">
        <f t="shared" si="10"/>
        <v>1</v>
      </c>
      <c r="K156" s="44"/>
    </row>
    <row r="157" spans="1:11">
      <c r="A157" s="48">
        <v>148</v>
      </c>
      <c r="B157" s="7"/>
      <c r="C157" s="7"/>
      <c r="D157" s="7"/>
      <c r="E157" s="7"/>
      <c r="F157" s="229"/>
      <c r="G157" s="397" t="str">
        <f>IF(OR($B157="",$C157="",$D157="",$F157&lt;an_initial,$F157&gt;an_final,$I157=FALSE),"",(HLOOKUP(E157,ii12punctaje,2,FALSE))*VLOOKUP(J157,Coef!$E$2:$F$17,2,FALSE))</f>
        <v/>
      </c>
      <c r="H157" s="413" t="str">
        <f t="shared" si="8"/>
        <v/>
      </c>
      <c r="I157" s="414" t="b">
        <f t="shared" si="9"/>
        <v>0</v>
      </c>
      <c r="J157" s="415">
        <f t="shared" si="10"/>
        <v>1</v>
      </c>
      <c r="K157" s="44"/>
    </row>
    <row r="158" spans="1:11">
      <c r="A158" s="48">
        <v>149</v>
      </c>
      <c r="B158" s="7"/>
      <c r="C158" s="7"/>
      <c r="D158" s="7"/>
      <c r="E158" s="7"/>
      <c r="F158" s="229"/>
      <c r="G158" s="397" t="str">
        <f>IF(OR($B158="",$C158="",$D158="",$F158&lt;an_initial,$F158&gt;an_final,$I158=FALSE),"",(HLOOKUP(E158,ii12punctaje,2,FALSE))*VLOOKUP(J158,Coef!$E$2:$F$17,2,FALSE))</f>
        <v/>
      </c>
      <c r="H158" s="413" t="str">
        <f t="shared" si="8"/>
        <v/>
      </c>
      <c r="I158" s="414" t="b">
        <f t="shared" si="9"/>
        <v>0</v>
      </c>
      <c r="J158" s="415">
        <f t="shared" si="10"/>
        <v>1</v>
      </c>
      <c r="K158" s="44"/>
    </row>
    <row r="159" spans="1:11">
      <c r="A159" s="48">
        <v>150</v>
      </c>
      <c r="B159" s="7"/>
      <c r="C159" s="7"/>
      <c r="D159" s="7"/>
      <c r="E159" s="7"/>
      <c r="F159" s="229"/>
      <c r="G159" s="397" t="str">
        <f>IF(OR($B159="",$C159="",$D159="",$F159&lt;an_initial,$F159&gt;an_final,$I159=FALSE),"",(HLOOKUP(E159,ii12punctaje,2,FALSE))*VLOOKUP(J159,Coef!$E$2:$F$17,2,FALSE))</f>
        <v/>
      </c>
      <c r="H159" s="413" t="str">
        <f t="shared" si="8"/>
        <v/>
      </c>
      <c r="I159" s="414" t="b">
        <f t="shared" si="9"/>
        <v>0</v>
      </c>
      <c r="J159" s="415">
        <f t="shared" si="10"/>
        <v>1</v>
      </c>
      <c r="K159" s="44"/>
    </row>
    <row r="160" spans="1:11">
      <c r="A160" s="48">
        <v>151</v>
      </c>
      <c r="B160" s="7"/>
      <c r="C160" s="7"/>
      <c r="D160" s="7"/>
      <c r="E160" s="7"/>
      <c r="F160" s="229"/>
      <c r="G160" s="397" t="str">
        <f>IF(OR($B160="",$C160="",$D160="",$F160&lt;an_initial,$F160&gt;an_final,$I160=FALSE),"",(HLOOKUP(E160,ii12punctaje,2,FALSE))*VLOOKUP(J160,Coef!$E$2:$F$17,2,FALSE))</f>
        <v/>
      </c>
      <c r="H160" s="413" t="str">
        <f t="shared" si="8"/>
        <v/>
      </c>
      <c r="I160" s="414" t="b">
        <f t="shared" si="9"/>
        <v>0</v>
      </c>
      <c r="J160" s="415">
        <f t="shared" si="10"/>
        <v>1</v>
      </c>
      <c r="K160" s="44"/>
    </row>
    <row r="161" spans="1:11">
      <c r="A161" s="48">
        <v>152</v>
      </c>
      <c r="B161" s="7"/>
      <c r="C161" s="7"/>
      <c r="D161" s="7"/>
      <c r="E161" s="7"/>
      <c r="F161" s="229"/>
      <c r="G161" s="397" t="str">
        <f>IF(OR($B161="",$C161="",$D161="",$F161&lt;an_initial,$F161&gt;an_final,$I161=FALSE),"",(HLOOKUP(E161,ii12punctaje,2,FALSE))*VLOOKUP(J161,Coef!$E$2:$F$17,2,FALSE))</f>
        <v/>
      </c>
      <c r="H161" s="413" t="str">
        <f t="shared" si="8"/>
        <v/>
      </c>
      <c r="I161" s="414" t="b">
        <f t="shared" si="9"/>
        <v>0</v>
      </c>
      <c r="J161" s="415">
        <f t="shared" si="10"/>
        <v>1</v>
      </c>
      <c r="K161" s="44"/>
    </row>
    <row r="162" spans="1:11">
      <c r="A162" s="48">
        <v>153</v>
      </c>
      <c r="B162" s="7"/>
      <c r="C162" s="7"/>
      <c r="D162" s="7"/>
      <c r="E162" s="7"/>
      <c r="F162" s="229"/>
      <c r="G162" s="397" t="str">
        <f>IF(OR($B162="",$C162="",$D162="",$F162&lt;an_initial,$F162&gt;an_final,$I162=FALSE),"",(HLOOKUP(E162,ii12punctaje,2,FALSE))*VLOOKUP(J162,Coef!$E$2:$F$17,2,FALSE))</f>
        <v/>
      </c>
      <c r="H162" s="413" t="str">
        <f t="shared" si="8"/>
        <v/>
      </c>
      <c r="I162" s="414" t="b">
        <f t="shared" si="9"/>
        <v>0</v>
      </c>
      <c r="J162" s="415">
        <f t="shared" si="10"/>
        <v>1</v>
      </c>
      <c r="K162" s="44"/>
    </row>
    <row r="163" spans="1:11">
      <c r="A163" s="48">
        <v>154</v>
      </c>
      <c r="B163" s="7"/>
      <c r="C163" s="7"/>
      <c r="D163" s="7"/>
      <c r="E163" s="7"/>
      <c r="F163" s="229"/>
      <c r="G163" s="397" t="str">
        <f>IF(OR($B163="",$C163="",$D163="",$F163&lt;an_initial,$F163&gt;an_final,$I163=FALSE),"",(HLOOKUP(E163,ii12punctaje,2,FALSE))*VLOOKUP(J163,Coef!$E$2:$F$17,2,FALSE))</f>
        <v/>
      </c>
      <c r="H163" s="413" t="str">
        <f t="shared" si="8"/>
        <v/>
      </c>
      <c r="I163" s="414" t="b">
        <f t="shared" si="9"/>
        <v>0</v>
      </c>
      <c r="J163" s="415">
        <f t="shared" si="10"/>
        <v>1</v>
      </c>
      <c r="K163" s="44"/>
    </row>
    <row r="164" spans="1:11">
      <c r="A164" s="48">
        <v>155</v>
      </c>
      <c r="B164" s="7"/>
      <c r="C164" s="7"/>
      <c r="D164" s="7"/>
      <c r="E164" s="7"/>
      <c r="F164" s="229"/>
      <c r="G164" s="397" t="str">
        <f>IF(OR($B164="",$C164="",$D164="",$F164&lt;an_initial,$F164&gt;an_final,$I164=FALSE),"",(HLOOKUP(E164,ii12punctaje,2,FALSE))*VLOOKUP(J164,Coef!$E$2:$F$17,2,FALSE))</f>
        <v/>
      </c>
      <c r="H164" s="413" t="str">
        <f t="shared" si="8"/>
        <v/>
      </c>
      <c r="I164" s="414" t="b">
        <f t="shared" si="9"/>
        <v>0</v>
      </c>
      <c r="J164" s="415">
        <f t="shared" si="10"/>
        <v>1</v>
      </c>
      <c r="K164" s="44"/>
    </row>
    <row r="165" spans="1:11">
      <c r="A165" s="48">
        <v>156</v>
      </c>
      <c r="B165" s="7"/>
      <c r="C165" s="7"/>
      <c r="D165" s="7"/>
      <c r="E165" s="7"/>
      <c r="F165" s="229"/>
      <c r="G165" s="397" t="str">
        <f>IF(OR($B165="",$C165="",$D165="",$F165&lt;an_initial,$F165&gt;an_final,$I165=FALSE),"",(HLOOKUP(E165,ii12punctaje,2,FALSE))*VLOOKUP(J165,Coef!$E$2:$F$17,2,FALSE))</f>
        <v/>
      </c>
      <c r="H165" s="413" t="str">
        <f t="shared" si="8"/>
        <v/>
      </c>
      <c r="I165" s="414" t="b">
        <f t="shared" si="9"/>
        <v>0</v>
      </c>
      <c r="J165" s="415">
        <f t="shared" si="10"/>
        <v>1</v>
      </c>
      <c r="K165" s="44"/>
    </row>
    <row r="166" spans="1:11">
      <c r="A166" s="48">
        <v>157</v>
      </c>
      <c r="B166" s="7"/>
      <c r="C166" s="7"/>
      <c r="D166" s="7"/>
      <c r="E166" s="7"/>
      <c r="F166" s="229"/>
      <c r="G166" s="397" t="str">
        <f>IF(OR($B166="",$C166="",$D166="",$F166&lt;an_initial,$F166&gt;an_final,$I166=FALSE),"",(HLOOKUP(E166,ii12punctaje,2,FALSE))*VLOOKUP(J166,Coef!$E$2:$F$17,2,FALSE))</f>
        <v/>
      </c>
      <c r="H166" s="413" t="str">
        <f t="shared" si="8"/>
        <v/>
      </c>
      <c r="I166" s="414" t="b">
        <f t="shared" si="9"/>
        <v>0</v>
      </c>
      <c r="J166" s="415">
        <f t="shared" si="10"/>
        <v>1</v>
      </c>
      <c r="K166" s="44"/>
    </row>
    <row r="167" spans="1:11">
      <c r="A167" s="48">
        <v>158</v>
      </c>
      <c r="B167" s="7"/>
      <c r="C167" s="7"/>
      <c r="D167" s="7"/>
      <c r="E167" s="7"/>
      <c r="F167" s="229"/>
      <c r="G167" s="397" t="str">
        <f>IF(OR($B167="",$C167="",$D167="",$F167&lt;an_initial,$F167&gt;an_final,$I167=FALSE),"",(HLOOKUP(E167,ii12punctaje,2,FALSE))*VLOOKUP(J167,Coef!$E$2:$F$17,2,FALSE))</f>
        <v/>
      </c>
      <c r="H167" s="413" t="str">
        <f t="shared" si="8"/>
        <v/>
      </c>
      <c r="I167" s="414" t="b">
        <f t="shared" si="9"/>
        <v>0</v>
      </c>
      <c r="J167" s="415">
        <f t="shared" si="10"/>
        <v>1</v>
      </c>
      <c r="K167" s="44"/>
    </row>
    <row r="168" spans="1:11">
      <c r="A168" s="48">
        <v>159</v>
      </c>
      <c r="B168" s="7"/>
      <c r="C168" s="7"/>
      <c r="D168" s="7"/>
      <c r="E168" s="7"/>
      <c r="F168" s="229"/>
      <c r="G168" s="397" t="str">
        <f>IF(OR($B168="",$C168="",$D168="",$F168&lt;an_initial,$F168&gt;an_final,$I168=FALSE),"",(HLOOKUP(E168,ii12punctaje,2,FALSE))*VLOOKUP(J168,Coef!$E$2:$F$17,2,FALSE))</f>
        <v/>
      </c>
      <c r="H168" s="413" t="str">
        <f t="shared" si="8"/>
        <v/>
      </c>
      <c r="I168" s="414" t="b">
        <f t="shared" si="9"/>
        <v>0</v>
      </c>
      <c r="J168" s="415">
        <f t="shared" si="10"/>
        <v>1</v>
      </c>
      <c r="K168" s="44"/>
    </row>
    <row r="169" spans="1:11">
      <c r="A169" s="48">
        <v>160</v>
      </c>
      <c r="B169" s="7"/>
      <c r="C169" s="7"/>
      <c r="D169" s="7"/>
      <c r="E169" s="7"/>
      <c r="F169" s="229"/>
      <c r="G169" s="397" t="str">
        <f>IF(OR($B169="",$C169="",$D169="",$F169&lt;an_initial,$F169&gt;an_final,$I169=FALSE),"",(HLOOKUP(E169,ii12punctaje,2,FALSE))*VLOOKUP(J169,Coef!$E$2:$F$17,2,FALSE))</f>
        <v/>
      </c>
      <c r="H169" s="413" t="str">
        <f t="shared" si="8"/>
        <v/>
      </c>
      <c r="I169" s="414" t="b">
        <f t="shared" si="9"/>
        <v>0</v>
      </c>
      <c r="J169" s="415">
        <f t="shared" si="10"/>
        <v>1</v>
      </c>
      <c r="K169" s="44"/>
    </row>
    <row r="170" spans="1:11">
      <c r="A170" s="48">
        <v>161</v>
      </c>
      <c r="B170" s="7"/>
      <c r="C170" s="7"/>
      <c r="D170" s="7"/>
      <c r="E170" s="7"/>
      <c r="F170" s="229"/>
      <c r="G170" s="397" t="str">
        <f>IF(OR($B170="",$C170="",$D170="",$F170&lt;an_initial,$F170&gt;an_final,$I170=FALSE),"",(HLOOKUP(E170,ii12punctaje,2,FALSE))*VLOOKUP(J170,Coef!$E$2:$F$17,2,FALSE))</f>
        <v/>
      </c>
      <c r="H170" s="413" t="str">
        <f t="shared" si="8"/>
        <v/>
      </c>
      <c r="I170" s="414" t="b">
        <f t="shared" si="9"/>
        <v>0</v>
      </c>
      <c r="J170" s="415">
        <f t="shared" ref="J170:J202" si="11">LEN(B170)-LEN(SUBSTITUTE(B170,",",""))+1</f>
        <v>1</v>
      </c>
      <c r="K170" s="44"/>
    </row>
    <row r="171" spans="1:11">
      <c r="A171" s="48">
        <v>162</v>
      </c>
      <c r="B171" s="7"/>
      <c r="C171" s="7"/>
      <c r="D171" s="7"/>
      <c r="E171" s="7"/>
      <c r="F171" s="229"/>
      <c r="G171" s="397" t="str">
        <f>IF(OR($B171="",$C171="",$D171="",$F171&lt;an_initial,$F171&gt;an_final,$I171=FALSE),"",(HLOOKUP(E171,ii12punctaje,2,FALSE))*VLOOKUP(J171,Coef!$E$2:$F$17,2,FALSE))</f>
        <v/>
      </c>
      <c r="H171" s="413" t="str">
        <f t="shared" si="8"/>
        <v/>
      </c>
      <c r="I171" s="414" t="b">
        <f t="shared" si="9"/>
        <v>0</v>
      </c>
      <c r="J171" s="415">
        <f t="shared" si="11"/>
        <v>1</v>
      </c>
      <c r="K171" s="44"/>
    </row>
    <row r="172" spans="1:11">
      <c r="A172" s="48">
        <v>163</v>
      </c>
      <c r="B172" s="7"/>
      <c r="C172" s="7"/>
      <c r="D172" s="7"/>
      <c r="E172" s="7"/>
      <c r="F172" s="229"/>
      <c r="G172" s="397" t="str">
        <f>IF(OR($B172="",$C172="",$D172="",$F172&lt;an_initial,$F172&gt;an_final,$I172=FALSE),"",(HLOOKUP(E172,ii12punctaje,2,FALSE))*VLOOKUP(J172,Coef!$E$2:$F$17,2,FALSE))</f>
        <v/>
      </c>
      <c r="H172" s="413" t="str">
        <f t="shared" si="8"/>
        <v/>
      </c>
      <c r="I172" s="414" t="b">
        <f t="shared" si="9"/>
        <v>0</v>
      </c>
      <c r="J172" s="415">
        <f t="shared" si="11"/>
        <v>1</v>
      </c>
      <c r="K172" s="44"/>
    </row>
    <row r="173" spans="1:11">
      <c r="A173" s="48">
        <v>164</v>
      </c>
      <c r="B173" s="7"/>
      <c r="C173" s="7"/>
      <c r="D173" s="7"/>
      <c r="E173" s="7"/>
      <c r="F173" s="229"/>
      <c r="G173" s="397" t="str">
        <f>IF(OR($B173="",$C173="",$D173="",$F173&lt;an_initial,$F173&gt;an_final,$I173=FALSE),"",(HLOOKUP(E173,ii12punctaje,2,FALSE))*VLOOKUP(J173,Coef!$E$2:$F$17,2,FALSE))</f>
        <v/>
      </c>
      <c r="H173" s="413" t="str">
        <f t="shared" si="8"/>
        <v/>
      </c>
      <c r="I173" s="414" t="b">
        <f t="shared" si="9"/>
        <v>0</v>
      </c>
      <c r="J173" s="415">
        <f t="shared" si="11"/>
        <v>1</v>
      </c>
      <c r="K173" s="44"/>
    </row>
    <row r="174" spans="1:11">
      <c r="A174" s="48">
        <v>165</v>
      </c>
      <c r="B174" s="7"/>
      <c r="C174" s="7"/>
      <c r="D174" s="7"/>
      <c r="E174" s="7"/>
      <c r="F174" s="229"/>
      <c r="G174" s="397" t="str">
        <f>IF(OR($B174="",$C174="",$D174="",$F174&lt;an_initial,$F174&gt;an_final,$I174=FALSE),"",(HLOOKUP(E174,ii12punctaje,2,FALSE))*VLOOKUP(J174,Coef!$E$2:$F$17,2,FALSE))</f>
        <v/>
      </c>
      <c r="H174" s="413" t="str">
        <f t="shared" si="8"/>
        <v/>
      </c>
      <c r="I174" s="414" t="b">
        <f t="shared" si="9"/>
        <v>0</v>
      </c>
      <c r="J174" s="415">
        <f t="shared" si="11"/>
        <v>1</v>
      </c>
      <c r="K174" s="44"/>
    </row>
    <row r="175" spans="1:11">
      <c r="A175" s="48">
        <v>166</v>
      </c>
      <c r="B175" s="7"/>
      <c r="C175" s="7"/>
      <c r="D175" s="7"/>
      <c r="E175" s="7"/>
      <c r="F175" s="229"/>
      <c r="G175" s="397" t="str">
        <f>IF(OR($B175="",$C175="",$D175="",$F175&lt;an_initial,$F175&gt;an_final,$I175=FALSE),"",(HLOOKUP(E175,ii12punctaje,2,FALSE))*VLOOKUP(J175,Coef!$E$2:$F$17,2,FALSE))</f>
        <v/>
      </c>
      <c r="H175" s="413" t="str">
        <f t="shared" si="8"/>
        <v/>
      </c>
      <c r="I175" s="414" t="b">
        <f t="shared" si="9"/>
        <v>0</v>
      </c>
      <c r="J175" s="415">
        <f t="shared" si="11"/>
        <v>1</v>
      </c>
      <c r="K175" s="44"/>
    </row>
    <row r="176" spans="1:11">
      <c r="A176" s="48">
        <v>167</v>
      </c>
      <c r="B176" s="7"/>
      <c r="C176" s="7"/>
      <c r="D176" s="7"/>
      <c r="E176" s="7"/>
      <c r="F176" s="229"/>
      <c r="G176" s="397" t="str">
        <f>IF(OR($B176="",$C176="",$D176="",$F176&lt;an_initial,$F176&gt;an_final,$I176=FALSE),"",(HLOOKUP(E176,ii12punctaje,2,FALSE))*VLOOKUP(J176,Coef!$E$2:$F$17,2,FALSE))</f>
        <v/>
      </c>
      <c r="H176" s="413" t="str">
        <f t="shared" si="8"/>
        <v/>
      </c>
      <c r="I176" s="414" t="b">
        <f t="shared" si="9"/>
        <v>0</v>
      </c>
      <c r="J176" s="415">
        <f t="shared" si="11"/>
        <v>1</v>
      </c>
      <c r="K176" s="44"/>
    </row>
    <row r="177" spans="1:11">
      <c r="A177" s="48">
        <v>168</v>
      </c>
      <c r="B177" s="7"/>
      <c r="C177" s="7"/>
      <c r="D177" s="7"/>
      <c r="E177" s="7"/>
      <c r="F177" s="229"/>
      <c r="G177" s="397" t="str">
        <f>IF(OR($B177="",$C177="",$D177="",$F177&lt;an_initial,$F177&gt;an_final,$I177=FALSE),"",(HLOOKUP(E177,ii12punctaje,2,FALSE))*VLOOKUP(J177,Coef!$E$2:$F$17,2,FALSE))</f>
        <v/>
      </c>
      <c r="H177" s="413" t="str">
        <f t="shared" si="8"/>
        <v/>
      </c>
      <c r="I177" s="414" t="b">
        <f t="shared" si="9"/>
        <v>0</v>
      </c>
      <c r="J177" s="415">
        <f t="shared" si="11"/>
        <v>1</v>
      </c>
      <c r="K177" s="44"/>
    </row>
    <row r="178" spans="1:11">
      <c r="A178" s="48">
        <v>169</v>
      </c>
      <c r="B178" s="7"/>
      <c r="C178" s="7"/>
      <c r="D178" s="7"/>
      <c r="E178" s="7"/>
      <c r="F178" s="229"/>
      <c r="G178" s="397" t="str">
        <f>IF(OR($B178="",$C178="",$D178="",$F178&lt;an_initial,$F178&gt;an_final,$I178=FALSE),"",(HLOOKUP(E178,ii12punctaje,2,FALSE))*VLOOKUP(J178,Coef!$E$2:$F$17,2,FALSE))</f>
        <v/>
      </c>
      <c r="H178" s="413" t="str">
        <f t="shared" si="8"/>
        <v/>
      </c>
      <c r="I178" s="414" t="b">
        <f t="shared" si="9"/>
        <v>0</v>
      </c>
      <c r="J178" s="415">
        <f t="shared" si="11"/>
        <v>1</v>
      </c>
      <c r="K178" s="44"/>
    </row>
    <row r="179" spans="1:11">
      <c r="A179" s="48">
        <v>170</v>
      </c>
      <c r="B179" s="7"/>
      <c r="C179" s="7"/>
      <c r="D179" s="7"/>
      <c r="E179" s="7"/>
      <c r="F179" s="229"/>
      <c r="G179" s="397" t="str">
        <f>IF(OR($B179="",$C179="",$D179="",$F179&lt;an_initial,$F179&gt;an_final,$I179=FALSE),"",(HLOOKUP(E179,ii12punctaje,2,FALSE))*VLOOKUP(J179,Coef!$E$2:$F$17,2,FALSE))</f>
        <v/>
      </c>
      <c r="H179" s="413" t="str">
        <f t="shared" si="8"/>
        <v/>
      </c>
      <c r="I179" s="414" t="b">
        <f t="shared" si="9"/>
        <v>0</v>
      </c>
      <c r="J179" s="415">
        <f t="shared" si="11"/>
        <v>1</v>
      </c>
      <c r="K179" s="44"/>
    </row>
    <row r="180" spans="1:11">
      <c r="A180" s="48">
        <v>171</v>
      </c>
      <c r="B180" s="7"/>
      <c r="C180" s="7"/>
      <c r="D180" s="7"/>
      <c r="E180" s="7"/>
      <c r="F180" s="229"/>
      <c r="G180" s="397" t="str">
        <f>IF(OR($B180="",$C180="",$D180="",$F180&lt;an_initial,$F180&gt;an_final,$I180=FALSE),"",(HLOOKUP(E180,ii12punctaje,2,FALSE))*VLOOKUP(J180,Coef!$E$2:$F$17,2,FALSE))</f>
        <v/>
      </c>
      <c r="H180" s="413" t="str">
        <f t="shared" si="8"/>
        <v/>
      </c>
      <c r="I180" s="414" t="b">
        <f t="shared" si="9"/>
        <v>0</v>
      </c>
      <c r="J180" s="415">
        <f t="shared" si="11"/>
        <v>1</v>
      </c>
      <c r="K180" s="44"/>
    </row>
    <row r="181" spans="1:11">
      <c r="A181" s="48">
        <v>172</v>
      </c>
      <c r="B181" s="7"/>
      <c r="C181" s="7"/>
      <c r="D181" s="7"/>
      <c r="E181" s="7"/>
      <c r="F181" s="229"/>
      <c r="G181" s="397" t="str">
        <f>IF(OR($B181="",$C181="",$D181="",$F181&lt;an_initial,$F181&gt;an_final,$I181=FALSE),"",(HLOOKUP(E181,ii12punctaje,2,FALSE))*VLOOKUP(J181,Coef!$E$2:$F$17,2,FALSE))</f>
        <v/>
      </c>
      <c r="H181" s="413" t="str">
        <f t="shared" si="8"/>
        <v/>
      </c>
      <c r="I181" s="414" t="b">
        <f t="shared" si="9"/>
        <v>0</v>
      </c>
      <c r="J181" s="415">
        <f t="shared" si="11"/>
        <v>1</v>
      </c>
      <c r="K181" s="44"/>
    </row>
    <row r="182" spans="1:11">
      <c r="A182" s="48">
        <v>173</v>
      </c>
      <c r="B182" s="7"/>
      <c r="C182" s="7"/>
      <c r="D182" s="7"/>
      <c r="E182" s="7"/>
      <c r="F182" s="229"/>
      <c r="G182" s="397" t="str">
        <f>IF(OR($B182="",$C182="",$D182="",$F182&lt;an_initial,$F182&gt;an_final,$I182=FALSE),"",(HLOOKUP(E182,ii12punctaje,2,FALSE))*VLOOKUP(J182,Coef!$E$2:$F$17,2,FALSE))</f>
        <v/>
      </c>
      <c r="H182" s="413" t="str">
        <f t="shared" si="8"/>
        <v/>
      </c>
      <c r="I182" s="414" t="b">
        <f t="shared" si="9"/>
        <v>0</v>
      </c>
      <c r="J182" s="415">
        <f t="shared" si="11"/>
        <v>1</v>
      </c>
      <c r="K182" s="44"/>
    </row>
    <row r="183" spans="1:11">
      <c r="A183" s="48">
        <v>174</v>
      </c>
      <c r="B183" s="7"/>
      <c r="C183" s="7"/>
      <c r="D183" s="7"/>
      <c r="E183" s="7"/>
      <c r="F183" s="229"/>
      <c r="G183" s="397" t="str">
        <f>IF(OR($B183="",$C183="",$D183="",$F183&lt;an_initial,$F183&gt;an_final,$I183=FALSE),"",(HLOOKUP(E183,ii12punctaje,2,FALSE))*VLOOKUP(J183,Coef!$E$2:$F$17,2,FALSE))</f>
        <v/>
      </c>
      <c r="H183" s="413" t="str">
        <f t="shared" si="8"/>
        <v/>
      </c>
      <c r="I183" s="414" t="b">
        <f t="shared" si="9"/>
        <v>0</v>
      </c>
      <c r="J183" s="415">
        <f t="shared" si="11"/>
        <v>1</v>
      </c>
      <c r="K183" s="44"/>
    </row>
    <row r="184" spans="1:11">
      <c r="A184" s="48">
        <v>175</v>
      </c>
      <c r="B184" s="7"/>
      <c r="C184" s="7"/>
      <c r="D184" s="7"/>
      <c r="E184" s="7"/>
      <c r="F184" s="229"/>
      <c r="G184" s="397" t="str">
        <f>IF(OR($B184="",$C184="",$D184="",$F184&lt;an_initial,$F184&gt;an_final,$I184=FALSE),"",(HLOOKUP(E184,ii12punctaje,2,FALSE))*VLOOKUP(J184,Coef!$E$2:$F$17,2,FALSE))</f>
        <v/>
      </c>
      <c r="H184" s="413" t="str">
        <f t="shared" si="8"/>
        <v/>
      </c>
      <c r="I184" s="414" t="b">
        <f t="shared" si="9"/>
        <v>0</v>
      </c>
      <c r="J184" s="415">
        <f t="shared" si="11"/>
        <v>1</v>
      </c>
      <c r="K184" s="44"/>
    </row>
    <row r="185" spans="1:11">
      <c r="A185" s="48">
        <v>176</v>
      </c>
      <c r="B185" s="7"/>
      <c r="C185" s="7"/>
      <c r="D185" s="7"/>
      <c r="E185" s="7"/>
      <c r="F185" s="229"/>
      <c r="G185" s="397" t="str">
        <f>IF(OR($B185="",$C185="",$D185="",$F185&lt;an_initial,$F185&gt;an_final,$I185=FALSE),"",(HLOOKUP(E185,ii12punctaje,2,FALSE))*VLOOKUP(J185,Coef!$E$2:$F$17,2,FALSE))</f>
        <v/>
      </c>
      <c r="H185" s="413" t="str">
        <f t="shared" si="8"/>
        <v/>
      </c>
      <c r="I185" s="414" t="b">
        <f t="shared" si="9"/>
        <v>0</v>
      </c>
      <c r="J185" s="415">
        <f t="shared" si="11"/>
        <v>1</v>
      </c>
      <c r="K185" s="44"/>
    </row>
    <row r="186" spans="1:11">
      <c r="A186" s="48">
        <v>177</v>
      </c>
      <c r="B186" s="7"/>
      <c r="C186" s="7"/>
      <c r="D186" s="7"/>
      <c r="E186" s="7"/>
      <c r="F186" s="229"/>
      <c r="G186" s="397" t="str">
        <f>IF(OR($B186="",$C186="",$D186="",$F186&lt;an_initial,$F186&gt;an_final,$I186=FALSE),"",(HLOOKUP(E186,ii12punctaje,2,FALSE))*VLOOKUP(J186,Coef!$E$2:$F$17,2,FALSE))</f>
        <v/>
      </c>
      <c r="H186" s="413" t="str">
        <f t="shared" si="8"/>
        <v/>
      </c>
      <c r="I186" s="414" t="b">
        <f t="shared" si="9"/>
        <v>0</v>
      </c>
      <c r="J186" s="415">
        <f t="shared" si="11"/>
        <v>1</v>
      </c>
      <c r="K186" s="44"/>
    </row>
    <row r="187" spans="1:11">
      <c r="A187" s="48">
        <v>178</v>
      </c>
      <c r="B187" s="7"/>
      <c r="C187" s="7"/>
      <c r="D187" s="7"/>
      <c r="E187" s="7"/>
      <c r="F187" s="229"/>
      <c r="G187" s="397" t="str">
        <f>IF(OR($B187="",$C187="",$D187="",$F187&lt;an_initial,$F187&gt;an_final,$I187=FALSE),"",(HLOOKUP(E187,ii12punctaje,2,FALSE))*VLOOKUP(J187,Coef!$E$2:$F$17,2,FALSE))</f>
        <v/>
      </c>
      <c r="H187" s="413" t="str">
        <f t="shared" si="8"/>
        <v/>
      </c>
      <c r="I187" s="414" t="b">
        <f t="shared" si="9"/>
        <v>0</v>
      </c>
      <c r="J187" s="415">
        <f t="shared" si="11"/>
        <v>1</v>
      </c>
      <c r="K187" s="44"/>
    </row>
    <row r="188" spans="1:11">
      <c r="A188" s="48">
        <v>179</v>
      </c>
      <c r="B188" s="7"/>
      <c r="C188" s="7"/>
      <c r="D188" s="7"/>
      <c r="E188" s="7"/>
      <c r="F188" s="229"/>
      <c r="G188" s="397" t="str">
        <f>IF(OR($B188="",$C188="",$D188="",$F188&lt;an_initial,$F188&gt;an_final,$I188=FALSE),"",(HLOOKUP(E188,ii12punctaje,2,FALSE))*VLOOKUP(J188,Coef!$E$2:$F$17,2,FALSE))</f>
        <v/>
      </c>
      <c r="H188" s="413" t="str">
        <f t="shared" si="8"/>
        <v/>
      </c>
      <c r="I188" s="414" t="b">
        <f t="shared" si="9"/>
        <v>0</v>
      </c>
      <c r="J188" s="415">
        <f t="shared" si="11"/>
        <v>1</v>
      </c>
      <c r="K188" s="44"/>
    </row>
    <row r="189" spans="1:11">
      <c r="A189" s="48">
        <v>180</v>
      </c>
      <c r="B189" s="7"/>
      <c r="C189" s="7"/>
      <c r="D189" s="7"/>
      <c r="E189" s="7"/>
      <c r="F189" s="229"/>
      <c r="G189" s="397" t="str">
        <f>IF(OR($B189="",$C189="",$D189="",$F189&lt;an_initial,$F189&gt;an_final,$I189=FALSE),"",(HLOOKUP(E189,ii12punctaje,2,FALSE))*VLOOKUP(J189,Coef!$E$2:$F$17,2,FALSE))</f>
        <v/>
      </c>
      <c r="H189" s="413" t="str">
        <f t="shared" si="8"/>
        <v/>
      </c>
      <c r="I189" s="414" t="b">
        <f t="shared" si="9"/>
        <v>0</v>
      </c>
      <c r="J189" s="415">
        <f t="shared" si="11"/>
        <v>1</v>
      </c>
      <c r="K189" s="44"/>
    </row>
    <row r="190" spans="1:11">
      <c r="A190" s="48">
        <v>181</v>
      </c>
      <c r="B190" s="7"/>
      <c r="C190" s="7"/>
      <c r="D190" s="7"/>
      <c r="E190" s="7"/>
      <c r="F190" s="229"/>
      <c r="G190" s="397" t="str">
        <f>IF(OR($B190="",$C190="",$D190="",$F190&lt;an_initial,$F190&gt;an_final,$I190=FALSE),"",(HLOOKUP(E190,ii12punctaje,2,FALSE))*VLOOKUP(J190,Coef!$E$2:$F$17,2,FALSE))</f>
        <v/>
      </c>
      <c r="H190" s="413" t="str">
        <f t="shared" si="8"/>
        <v/>
      </c>
      <c r="I190" s="414" t="b">
        <f t="shared" si="9"/>
        <v>0</v>
      </c>
      <c r="J190" s="415">
        <f t="shared" si="11"/>
        <v>1</v>
      </c>
      <c r="K190" s="44"/>
    </row>
    <row r="191" spans="1:11">
      <c r="A191" s="48">
        <v>182</v>
      </c>
      <c r="B191" s="7"/>
      <c r="C191" s="7"/>
      <c r="D191" s="7"/>
      <c r="E191" s="7"/>
      <c r="F191" s="229"/>
      <c r="G191" s="397" t="str">
        <f>IF(OR($B191="",$C191="",$D191="",$F191&lt;an_initial,$F191&gt;an_final,$I191=FALSE),"",(HLOOKUP(E191,ii12punctaje,2,FALSE))*VLOOKUP(J191,Coef!$E$2:$F$17,2,FALSE))</f>
        <v/>
      </c>
      <c r="H191" s="413" t="str">
        <f t="shared" si="8"/>
        <v/>
      </c>
      <c r="I191" s="414" t="b">
        <f t="shared" si="9"/>
        <v>0</v>
      </c>
      <c r="J191" s="415">
        <f t="shared" si="11"/>
        <v>1</v>
      </c>
      <c r="K191" s="44"/>
    </row>
    <row r="192" spans="1:11">
      <c r="A192" s="48">
        <v>183</v>
      </c>
      <c r="B192" s="7"/>
      <c r="C192" s="7"/>
      <c r="D192" s="7"/>
      <c r="E192" s="7"/>
      <c r="F192" s="229"/>
      <c r="G192" s="397" t="str">
        <f>IF(OR($B192="",$C192="",$D192="",$F192&lt;an_initial,$F192&gt;an_final,$I192=FALSE),"",(HLOOKUP(E192,ii12punctaje,2,FALSE))*VLOOKUP(J192,Coef!$E$2:$F$17,2,FALSE))</f>
        <v/>
      </c>
      <c r="H192" s="413" t="str">
        <f t="shared" si="8"/>
        <v/>
      </c>
      <c r="I192" s="414" t="b">
        <f t="shared" si="9"/>
        <v>0</v>
      </c>
      <c r="J192" s="415">
        <f t="shared" si="11"/>
        <v>1</v>
      </c>
      <c r="K192" s="44"/>
    </row>
    <row r="193" spans="1:11">
      <c r="A193" s="48">
        <v>184</v>
      </c>
      <c r="B193" s="7"/>
      <c r="C193" s="7"/>
      <c r="D193" s="7"/>
      <c r="E193" s="7"/>
      <c r="F193" s="229"/>
      <c r="G193" s="397" t="str">
        <f>IF(OR($B193="",$C193="",$D193="",$F193&lt;an_initial,$F193&gt;an_final,$I193=FALSE),"",(HLOOKUP(E193,ii12punctaje,2,FALSE))*VLOOKUP(J193,Coef!$E$2:$F$17,2,FALSE))</f>
        <v/>
      </c>
      <c r="H193" s="413" t="str">
        <f t="shared" si="8"/>
        <v/>
      </c>
      <c r="I193" s="414" t="b">
        <f t="shared" si="9"/>
        <v>0</v>
      </c>
      <c r="J193" s="415">
        <f t="shared" si="11"/>
        <v>1</v>
      </c>
      <c r="K193" s="44"/>
    </row>
    <row r="194" spans="1:11">
      <c r="A194" s="48">
        <v>185</v>
      </c>
      <c r="B194" s="7"/>
      <c r="C194" s="7"/>
      <c r="D194" s="7"/>
      <c r="E194" s="7"/>
      <c r="F194" s="229"/>
      <c r="G194" s="397" t="str">
        <f>IF(OR($B194="",$C194="",$D194="",$F194&lt;an_initial,$F194&gt;an_final,$I194=FALSE),"",(HLOOKUP(E194,ii12punctaje,2,FALSE))*VLOOKUP(J194,Coef!$E$2:$F$17,2,FALSE))</f>
        <v/>
      </c>
      <c r="H194" s="413" t="str">
        <f t="shared" si="8"/>
        <v/>
      </c>
      <c r="I194" s="414" t="b">
        <f t="shared" si="9"/>
        <v>0</v>
      </c>
      <c r="J194" s="415">
        <f t="shared" si="11"/>
        <v>1</v>
      </c>
      <c r="K194" s="44"/>
    </row>
    <row r="195" spans="1:11">
      <c r="A195" s="48">
        <v>186</v>
      </c>
      <c r="B195" s="7"/>
      <c r="C195" s="7"/>
      <c r="D195" s="7"/>
      <c r="E195" s="7"/>
      <c r="F195" s="229"/>
      <c r="G195" s="397" t="str">
        <f>IF(OR($B195="",$C195="",$D195="",$F195&lt;an_initial,$F195&gt;an_final,$I195=FALSE),"",(HLOOKUP(E195,ii12punctaje,2,FALSE))*VLOOKUP(J195,Coef!$E$2:$F$17,2,FALSE))</f>
        <v/>
      </c>
      <c r="H195" s="413" t="str">
        <f t="shared" si="8"/>
        <v/>
      </c>
      <c r="I195" s="414" t="b">
        <f t="shared" si="9"/>
        <v>0</v>
      </c>
      <c r="J195" s="415">
        <f t="shared" si="11"/>
        <v>1</v>
      </c>
      <c r="K195" s="44"/>
    </row>
    <row r="196" spans="1:11">
      <c r="A196" s="48">
        <v>187</v>
      </c>
      <c r="B196" s="7"/>
      <c r="C196" s="7"/>
      <c r="D196" s="7"/>
      <c r="E196" s="7"/>
      <c r="F196" s="229"/>
      <c r="G196" s="397" t="str">
        <f>IF(OR($B196="",$C196="",$D196="",$F196&lt;an_initial,$F196&gt;an_final,$I196=FALSE),"",(HLOOKUP(E196,ii12punctaje,2,FALSE))*VLOOKUP(J196,Coef!$E$2:$F$17,2,FALSE))</f>
        <v/>
      </c>
      <c r="H196" s="413" t="str">
        <f t="shared" si="8"/>
        <v/>
      </c>
      <c r="I196" s="414" t="b">
        <f t="shared" si="9"/>
        <v>0</v>
      </c>
      <c r="J196" s="415">
        <f t="shared" si="11"/>
        <v>1</v>
      </c>
      <c r="K196" s="44"/>
    </row>
    <row r="197" spans="1:11">
      <c r="A197" s="48">
        <v>188</v>
      </c>
      <c r="B197" s="7"/>
      <c r="C197" s="7"/>
      <c r="D197" s="7"/>
      <c r="E197" s="7"/>
      <c r="F197" s="229"/>
      <c r="G197" s="397" t="str">
        <f>IF(OR($B197="",$C197="",$D197="",$F197&lt;an_initial,$F197&gt;an_final,$I197=FALSE),"",(HLOOKUP(E197,ii12punctaje,2,FALSE))*VLOOKUP(J197,Coef!$E$2:$F$17,2,FALSE))</f>
        <v/>
      </c>
      <c r="H197" s="413" t="str">
        <f t="shared" si="8"/>
        <v/>
      </c>
      <c r="I197" s="414" t="b">
        <f t="shared" si="9"/>
        <v>0</v>
      </c>
      <c r="J197" s="415">
        <f t="shared" si="11"/>
        <v>1</v>
      </c>
      <c r="K197" s="44"/>
    </row>
    <row r="198" spans="1:11">
      <c r="A198" s="48">
        <v>189</v>
      </c>
      <c r="B198" s="7"/>
      <c r="C198" s="7"/>
      <c r="D198" s="7"/>
      <c r="E198" s="7"/>
      <c r="F198" s="229"/>
      <c r="G198" s="397" t="str">
        <f>IF(OR($B198="",$C198="",$D198="",$F198&lt;an_initial,$F198&gt;an_final,$I198=FALSE),"",(HLOOKUP(E198,ii12punctaje,2,FALSE))*VLOOKUP(J198,Coef!$E$2:$F$17,2,FALSE))</f>
        <v/>
      </c>
      <c r="H198" s="413" t="str">
        <f t="shared" si="8"/>
        <v/>
      </c>
      <c r="I198" s="414" t="b">
        <f t="shared" si="9"/>
        <v>0</v>
      </c>
      <c r="J198" s="415">
        <f t="shared" si="11"/>
        <v>1</v>
      </c>
      <c r="K198" s="44"/>
    </row>
    <row r="199" spans="1:11">
      <c r="A199" s="48">
        <v>190</v>
      </c>
      <c r="B199" s="7"/>
      <c r="C199" s="7"/>
      <c r="D199" s="7"/>
      <c r="E199" s="7"/>
      <c r="F199" s="229"/>
      <c r="G199" s="397" t="str">
        <f>IF(OR($B199="",$C199="",$D199="",$F199&lt;an_initial,$F199&gt;an_final,$I199=FALSE),"",(HLOOKUP(E199,ii12punctaje,2,FALSE))*VLOOKUP(J199,Coef!$E$2:$F$17,2,FALSE))</f>
        <v/>
      </c>
      <c r="H199" s="413" t="str">
        <f t="shared" si="8"/>
        <v/>
      </c>
      <c r="I199" s="414" t="b">
        <f t="shared" si="9"/>
        <v>0</v>
      </c>
      <c r="J199" s="415">
        <f t="shared" si="11"/>
        <v>1</v>
      </c>
      <c r="K199" s="44"/>
    </row>
    <row r="200" spans="1:11">
      <c r="A200" s="48">
        <v>191</v>
      </c>
      <c r="B200" s="7"/>
      <c r="C200" s="7"/>
      <c r="D200" s="7"/>
      <c r="E200" s="7"/>
      <c r="F200" s="229"/>
      <c r="G200" s="397" t="str">
        <f>IF(OR($B200="",$C200="",$D200="",$F200&lt;an_initial,$F200&gt;an_final,$I200=FALSE),"",(HLOOKUP(E200,ii12punctaje,2,FALSE))*VLOOKUP(J200,Coef!$E$2:$F$17,2,FALSE))</f>
        <v/>
      </c>
      <c r="H200" s="413" t="str">
        <f t="shared" si="8"/>
        <v/>
      </c>
      <c r="I200" s="414" t="b">
        <f t="shared" si="9"/>
        <v>0</v>
      </c>
      <c r="J200" s="415">
        <f t="shared" si="11"/>
        <v>1</v>
      </c>
      <c r="K200" s="44"/>
    </row>
    <row r="201" spans="1:11">
      <c r="A201" s="48">
        <v>192</v>
      </c>
      <c r="B201" s="7"/>
      <c r="C201" s="7"/>
      <c r="D201" s="7"/>
      <c r="E201" s="7"/>
      <c r="F201" s="229"/>
      <c r="G201" s="397" t="str">
        <f>IF(OR($B201="",$C201="",$D201="",$F201&lt;an_initial,$F201&gt;an_final,$I201=FALSE),"",(HLOOKUP(E201,ii12punctaje,2,FALSE))*VLOOKUP(J201,Coef!$E$2:$F$17,2,FALSE))</f>
        <v/>
      </c>
      <c r="H201" s="413" t="str">
        <f t="shared" si="8"/>
        <v/>
      </c>
      <c r="I201" s="414" t="b">
        <f t="shared" si="9"/>
        <v>0</v>
      </c>
      <c r="J201" s="415">
        <f t="shared" si="11"/>
        <v>1</v>
      </c>
      <c r="K201" s="44"/>
    </row>
    <row r="202" spans="1:11">
      <c r="A202" s="48">
        <v>193</v>
      </c>
      <c r="B202" s="7"/>
      <c r="C202" s="7"/>
      <c r="D202" s="7"/>
      <c r="E202" s="7"/>
      <c r="F202" s="229"/>
      <c r="G202" s="397" t="str">
        <f>IF(OR($B202="",$C202="",$D202="",$F202&lt;an_initial,$F202&gt;an_final,$I202=FALSE),"",(HLOOKUP(E202,ii12punctaje,2,FALSE))*VLOOKUP(J202,Coef!$E$2:$F$17,2,FALSE))</f>
        <v/>
      </c>
      <c r="H202" s="413" t="str">
        <f t="shared" ref="H202:H259" si="12">IF(OR($B202="",$C202="",$D202="",$F202&gt;an_final,$I202=FALSE),"",IF($F202&gt;=an_initial,1,""))</f>
        <v/>
      </c>
      <c r="I202" s="414" t="b">
        <f t="shared" ref="I202:I259" si="13">IF(nume_candidat="",FALSE,ISNUMBER(SEARCH(nume_candidat,$B202)))</f>
        <v>0</v>
      </c>
      <c r="J202" s="415">
        <f t="shared" si="11"/>
        <v>1</v>
      </c>
      <c r="K202" s="44"/>
    </row>
    <row r="203" spans="1:11">
      <c r="A203" s="48">
        <v>194</v>
      </c>
      <c r="B203" s="7"/>
      <c r="C203" s="7"/>
      <c r="D203" s="7"/>
      <c r="E203" s="7"/>
      <c r="F203" s="229"/>
      <c r="G203" s="397" t="str">
        <f>IF(OR($B203="",$C203="",$D203="",$F203&lt;an_initial,$F203&gt;an_final,$I203=FALSE),"",(HLOOKUP(E203,ii12punctaje,2,FALSE))*VLOOKUP(J203,Coef!$E$2:$F$17,2,FALSE))</f>
        <v/>
      </c>
      <c r="H203" s="413" t="str">
        <f t="shared" si="12"/>
        <v/>
      </c>
      <c r="I203" s="414" t="b">
        <f t="shared" si="13"/>
        <v>0</v>
      </c>
      <c r="J203" s="415">
        <f t="shared" ref="J203:J259" si="14">LEN(B203)-LEN(SUBSTITUTE(B203,",",""))+1</f>
        <v>1</v>
      </c>
      <c r="K203" s="44"/>
    </row>
    <row r="204" spans="1:11">
      <c r="A204" s="48">
        <v>195</v>
      </c>
      <c r="B204" s="7"/>
      <c r="C204" s="7"/>
      <c r="D204" s="7"/>
      <c r="E204" s="7"/>
      <c r="F204" s="229"/>
      <c r="G204" s="397" t="str">
        <f>IF(OR($B204="",$C204="",$D204="",$F204&lt;an_initial,$F204&gt;an_final,$I204=FALSE),"",(HLOOKUP(E204,ii12punctaje,2,FALSE))*VLOOKUP(J204,Coef!$E$2:$F$17,2,FALSE))</f>
        <v/>
      </c>
      <c r="H204" s="413" t="str">
        <f t="shared" si="12"/>
        <v/>
      </c>
      <c r="I204" s="414" t="b">
        <f t="shared" si="13"/>
        <v>0</v>
      </c>
      <c r="J204" s="415">
        <f t="shared" si="14"/>
        <v>1</v>
      </c>
      <c r="K204" s="44"/>
    </row>
    <row r="205" spans="1:11">
      <c r="A205" s="48">
        <v>196</v>
      </c>
      <c r="B205" s="7"/>
      <c r="C205" s="7"/>
      <c r="D205" s="7"/>
      <c r="E205" s="7"/>
      <c r="F205" s="229"/>
      <c r="G205" s="397" t="str">
        <f>IF(OR($B205="",$C205="",$D205="",$F205&lt;an_initial,$F205&gt;an_final,$I205=FALSE),"",(HLOOKUP(E205,ii12punctaje,2,FALSE))*VLOOKUP(J205,Coef!$E$2:$F$17,2,FALSE))</f>
        <v/>
      </c>
      <c r="H205" s="413" t="str">
        <f t="shared" si="12"/>
        <v/>
      </c>
      <c r="I205" s="414" t="b">
        <f t="shared" si="13"/>
        <v>0</v>
      </c>
      <c r="J205" s="415">
        <f t="shared" si="14"/>
        <v>1</v>
      </c>
      <c r="K205" s="44"/>
    </row>
    <row r="206" spans="1:11">
      <c r="A206" s="48">
        <v>197</v>
      </c>
      <c r="B206" s="7"/>
      <c r="C206" s="7"/>
      <c r="D206" s="7"/>
      <c r="E206" s="7"/>
      <c r="F206" s="229"/>
      <c r="G206" s="397" t="str">
        <f>IF(OR($B206="",$C206="",$D206="",$F206&lt;an_initial,$F206&gt;an_final,$I206=FALSE),"",(HLOOKUP(E206,ii12punctaje,2,FALSE))*VLOOKUP(J206,Coef!$E$2:$F$17,2,FALSE))</f>
        <v/>
      </c>
      <c r="H206" s="413" t="str">
        <f t="shared" si="12"/>
        <v/>
      </c>
      <c r="I206" s="414" t="b">
        <f t="shared" si="13"/>
        <v>0</v>
      </c>
      <c r="J206" s="415">
        <f t="shared" si="14"/>
        <v>1</v>
      </c>
      <c r="K206" s="44"/>
    </row>
    <row r="207" spans="1:11">
      <c r="A207" s="48">
        <v>198</v>
      </c>
      <c r="B207" s="7"/>
      <c r="C207" s="7"/>
      <c r="D207" s="7"/>
      <c r="E207" s="7"/>
      <c r="F207" s="229"/>
      <c r="G207" s="397" t="str">
        <f>IF(OR($B207="",$C207="",$D207="",$F207&lt;an_initial,$F207&gt;an_final,$I207=FALSE),"",(HLOOKUP(E207,ii12punctaje,2,FALSE))*VLOOKUP(J207,Coef!$E$2:$F$17,2,FALSE))</f>
        <v/>
      </c>
      <c r="H207" s="413" t="str">
        <f t="shared" si="12"/>
        <v/>
      </c>
      <c r="I207" s="414" t="b">
        <f t="shared" si="13"/>
        <v>0</v>
      </c>
      <c r="J207" s="415">
        <f t="shared" si="14"/>
        <v>1</v>
      </c>
      <c r="K207" s="44"/>
    </row>
    <row r="208" spans="1:11">
      <c r="A208" s="48">
        <v>199</v>
      </c>
      <c r="B208" s="7"/>
      <c r="C208" s="7"/>
      <c r="D208" s="7"/>
      <c r="E208" s="7"/>
      <c r="F208" s="229"/>
      <c r="G208" s="397" t="str">
        <f>IF(OR($B208="",$C208="",$D208="",$F208&lt;an_initial,$F208&gt;an_final,$I208=FALSE),"",(HLOOKUP(E208,ii12punctaje,2,FALSE))*VLOOKUP(J208,Coef!$E$2:$F$17,2,FALSE))</f>
        <v/>
      </c>
      <c r="H208" s="413" t="str">
        <f t="shared" si="12"/>
        <v/>
      </c>
      <c r="I208" s="414" t="b">
        <f t="shared" si="13"/>
        <v>0</v>
      </c>
      <c r="J208" s="415">
        <f t="shared" si="14"/>
        <v>1</v>
      </c>
      <c r="K208" s="44"/>
    </row>
    <row r="209" spans="1:11">
      <c r="A209" s="48">
        <v>200</v>
      </c>
      <c r="B209" s="7"/>
      <c r="C209" s="7"/>
      <c r="D209" s="7"/>
      <c r="E209" s="7"/>
      <c r="F209" s="229"/>
      <c r="G209" s="397" t="str">
        <f>IF(OR($B209="",$C209="",$D209="",$F209&lt;an_initial,$F209&gt;an_final,$I209=FALSE),"",(HLOOKUP(E209,ii12punctaje,2,FALSE))*VLOOKUP(J209,Coef!$E$2:$F$17,2,FALSE))</f>
        <v/>
      </c>
      <c r="H209" s="413" t="str">
        <f t="shared" si="12"/>
        <v/>
      </c>
      <c r="I209" s="414" t="b">
        <f t="shared" si="13"/>
        <v>0</v>
      </c>
      <c r="J209" s="415">
        <f t="shared" si="14"/>
        <v>1</v>
      </c>
      <c r="K209" s="44"/>
    </row>
    <row r="210" spans="1:11">
      <c r="A210" s="48">
        <v>201</v>
      </c>
      <c r="B210" s="7"/>
      <c r="C210" s="7"/>
      <c r="D210" s="7"/>
      <c r="E210" s="7"/>
      <c r="F210" s="229"/>
      <c r="G210" s="397" t="str">
        <f>IF(OR($B210="",$C210="",$D210="",$F210&lt;an_initial,$F210&gt;an_final,$I210=FALSE),"",(HLOOKUP(E210,ii12punctaje,2,FALSE))*VLOOKUP(J210,Coef!$E$2:$F$17,2,FALSE))</f>
        <v/>
      </c>
      <c r="H210" s="413" t="str">
        <f t="shared" si="12"/>
        <v/>
      </c>
      <c r="I210" s="414" t="b">
        <f t="shared" si="13"/>
        <v>0</v>
      </c>
      <c r="J210" s="415">
        <f t="shared" si="14"/>
        <v>1</v>
      </c>
      <c r="K210" s="44"/>
    </row>
    <row r="211" spans="1:11">
      <c r="A211" s="48">
        <v>202</v>
      </c>
      <c r="B211" s="7"/>
      <c r="C211" s="7"/>
      <c r="D211" s="7"/>
      <c r="E211" s="7"/>
      <c r="F211" s="229"/>
      <c r="G211" s="397" t="str">
        <f>IF(OR($B211="",$C211="",$D211="",$F211&lt;an_initial,$F211&gt;an_final,$I211=FALSE),"",(HLOOKUP(E211,ii12punctaje,2,FALSE))*VLOOKUP(J211,Coef!$E$2:$F$17,2,FALSE))</f>
        <v/>
      </c>
      <c r="H211" s="413" t="str">
        <f t="shared" si="12"/>
        <v/>
      </c>
      <c r="I211" s="414" t="b">
        <f t="shared" si="13"/>
        <v>0</v>
      </c>
      <c r="J211" s="415">
        <f t="shared" si="14"/>
        <v>1</v>
      </c>
      <c r="K211" s="44"/>
    </row>
    <row r="212" spans="1:11">
      <c r="A212" s="48">
        <v>203</v>
      </c>
      <c r="B212" s="7"/>
      <c r="C212" s="7"/>
      <c r="D212" s="7"/>
      <c r="E212" s="7"/>
      <c r="F212" s="229"/>
      <c r="G212" s="397" t="str">
        <f>IF(OR($B212="",$C212="",$D212="",$F212&lt;an_initial,$F212&gt;an_final,$I212=FALSE),"",(HLOOKUP(E212,ii12punctaje,2,FALSE))*VLOOKUP(J212,Coef!$E$2:$F$17,2,FALSE))</f>
        <v/>
      </c>
      <c r="H212" s="413" t="str">
        <f t="shared" si="12"/>
        <v/>
      </c>
      <c r="I212" s="414" t="b">
        <f t="shared" si="13"/>
        <v>0</v>
      </c>
      <c r="J212" s="415">
        <f t="shared" si="14"/>
        <v>1</v>
      </c>
      <c r="K212" s="44"/>
    </row>
    <row r="213" spans="1:11">
      <c r="A213" s="48">
        <v>204</v>
      </c>
      <c r="B213" s="7"/>
      <c r="C213" s="7"/>
      <c r="D213" s="7"/>
      <c r="E213" s="7"/>
      <c r="F213" s="229"/>
      <c r="G213" s="397" t="str">
        <f>IF(OR($B213="",$C213="",$D213="",$F213&lt;an_initial,$F213&gt;an_final,$I213=FALSE),"",(HLOOKUP(E213,ii12punctaje,2,FALSE))*VLOOKUP(J213,Coef!$E$2:$F$17,2,FALSE))</f>
        <v/>
      </c>
      <c r="H213" s="413" t="str">
        <f t="shared" si="12"/>
        <v/>
      </c>
      <c r="I213" s="414" t="b">
        <f t="shared" si="13"/>
        <v>0</v>
      </c>
      <c r="J213" s="415">
        <f t="shared" si="14"/>
        <v>1</v>
      </c>
      <c r="K213" s="44"/>
    </row>
    <row r="214" spans="1:11">
      <c r="A214" s="48">
        <v>205</v>
      </c>
      <c r="B214" s="7"/>
      <c r="C214" s="7"/>
      <c r="D214" s="7"/>
      <c r="E214" s="7"/>
      <c r="F214" s="229"/>
      <c r="G214" s="397" t="str">
        <f>IF(OR($B214="",$C214="",$D214="",$F214&lt;an_initial,$F214&gt;an_final,$I214=FALSE),"",(HLOOKUP(E214,ii12punctaje,2,FALSE))*VLOOKUP(J214,Coef!$E$2:$F$17,2,FALSE))</f>
        <v/>
      </c>
      <c r="H214" s="413" t="str">
        <f t="shared" si="12"/>
        <v/>
      </c>
      <c r="I214" s="414" t="b">
        <f t="shared" si="13"/>
        <v>0</v>
      </c>
      <c r="J214" s="415">
        <f t="shared" si="14"/>
        <v>1</v>
      </c>
      <c r="K214" s="44"/>
    </row>
    <row r="215" spans="1:11">
      <c r="A215" s="48">
        <v>206</v>
      </c>
      <c r="B215" s="7"/>
      <c r="C215" s="7"/>
      <c r="D215" s="7"/>
      <c r="E215" s="7"/>
      <c r="F215" s="229"/>
      <c r="G215" s="397" t="str">
        <f>IF(OR($B215="",$C215="",$D215="",$F215&lt;an_initial,$F215&gt;an_final,$I215=FALSE),"",(HLOOKUP(E215,ii12punctaje,2,FALSE))*VLOOKUP(J215,Coef!$E$2:$F$17,2,FALSE))</f>
        <v/>
      </c>
      <c r="H215" s="413" t="str">
        <f t="shared" si="12"/>
        <v/>
      </c>
      <c r="I215" s="414" t="b">
        <f t="shared" si="13"/>
        <v>0</v>
      </c>
      <c r="J215" s="415">
        <f t="shared" si="14"/>
        <v>1</v>
      </c>
      <c r="K215" s="44"/>
    </row>
    <row r="216" spans="1:11">
      <c r="A216" s="48">
        <v>207</v>
      </c>
      <c r="B216" s="7"/>
      <c r="C216" s="7"/>
      <c r="D216" s="7"/>
      <c r="E216" s="7"/>
      <c r="F216" s="229"/>
      <c r="G216" s="397" t="str">
        <f>IF(OR($B216="",$C216="",$D216="",$F216&lt;an_initial,$F216&gt;an_final,$I216=FALSE),"",(HLOOKUP(E216,ii12punctaje,2,FALSE))*VLOOKUP(J216,Coef!$E$2:$F$17,2,FALSE))</f>
        <v/>
      </c>
      <c r="H216" s="413" t="str">
        <f t="shared" si="12"/>
        <v/>
      </c>
      <c r="I216" s="414" t="b">
        <f t="shared" si="13"/>
        <v>0</v>
      </c>
      <c r="J216" s="415">
        <f t="shared" si="14"/>
        <v>1</v>
      </c>
      <c r="K216" s="44"/>
    </row>
    <row r="217" spans="1:11">
      <c r="A217" s="48">
        <v>208</v>
      </c>
      <c r="B217" s="7"/>
      <c r="C217" s="7"/>
      <c r="D217" s="7"/>
      <c r="E217" s="7"/>
      <c r="F217" s="229"/>
      <c r="G217" s="397" t="str">
        <f>IF(OR($B217="",$C217="",$D217="",$F217&lt;an_initial,$F217&gt;an_final,$I217=FALSE),"",(HLOOKUP(E217,ii12punctaje,2,FALSE))*VLOOKUP(J217,Coef!$E$2:$F$17,2,FALSE))</f>
        <v/>
      </c>
      <c r="H217" s="413" t="str">
        <f t="shared" si="12"/>
        <v/>
      </c>
      <c r="I217" s="414" t="b">
        <f t="shared" si="13"/>
        <v>0</v>
      </c>
      <c r="J217" s="415">
        <f t="shared" si="14"/>
        <v>1</v>
      </c>
      <c r="K217" s="44"/>
    </row>
    <row r="218" spans="1:11">
      <c r="A218" s="48">
        <v>209</v>
      </c>
      <c r="B218" s="7"/>
      <c r="C218" s="7"/>
      <c r="D218" s="7"/>
      <c r="E218" s="7"/>
      <c r="F218" s="229"/>
      <c r="G218" s="397" t="str">
        <f>IF(OR($B218="",$C218="",$D218="",$F218&lt;an_initial,$F218&gt;an_final,$I218=FALSE),"",(HLOOKUP(E218,ii12punctaje,2,FALSE))*VLOOKUP(J218,Coef!$E$2:$F$17,2,FALSE))</f>
        <v/>
      </c>
      <c r="H218" s="413" t="str">
        <f t="shared" si="12"/>
        <v/>
      </c>
      <c r="I218" s="414" t="b">
        <f t="shared" si="13"/>
        <v>0</v>
      </c>
      <c r="J218" s="415">
        <f t="shared" si="14"/>
        <v>1</v>
      </c>
      <c r="K218" s="44"/>
    </row>
    <row r="219" spans="1:11">
      <c r="A219" s="48">
        <v>210</v>
      </c>
      <c r="B219" s="7"/>
      <c r="C219" s="7"/>
      <c r="D219" s="7"/>
      <c r="E219" s="7"/>
      <c r="F219" s="229"/>
      <c r="G219" s="397" t="str">
        <f>IF(OR($B219="",$C219="",$D219="",$F219&lt;an_initial,$F219&gt;an_final,$I219=FALSE),"",(HLOOKUP(E219,ii12punctaje,2,FALSE))*VLOOKUP(J219,Coef!$E$2:$F$17,2,FALSE))</f>
        <v/>
      </c>
      <c r="H219" s="413" t="str">
        <f t="shared" si="12"/>
        <v/>
      </c>
      <c r="I219" s="414" t="b">
        <f t="shared" si="13"/>
        <v>0</v>
      </c>
      <c r="J219" s="415">
        <f t="shared" si="14"/>
        <v>1</v>
      </c>
      <c r="K219" s="44"/>
    </row>
    <row r="220" spans="1:11">
      <c r="A220" s="48">
        <v>211</v>
      </c>
      <c r="B220" s="7"/>
      <c r="C220" s="7"/>
      <c r="D220" s="7"/>
      <c r="E220" s="7"/>
      <c r="F220" s="229"/>
      <c r="G220" s="397" t="str">
        <f>IF(OR($B220="",$C220="",$D220="",$F220&lt;an_initial,$F220&gt;an_final,$I220=FALSE),"",(HLOOKUP(E220,ii12punctaje,2,FALSE))*VLOOKUP(J220,Coef!$E$2:$F$17,2,FALSE))</f>
        <v/>
      </c>
      <c r="H220" s="413" t="str">
        <f t="shared" si="12"/>
        <v/>
      </c>
      <c r="I220" s="414" t="b">
        <f t="shared" si="13"/>
        <v>0</v>
      </c>
      <c r="J220" s="415">
        <f t="shared" si="14"/>
        <v>1</v>
      </c>
      <c r="K220" s="44"/>
    </row>
    <row r="221" spans="1:11">
      <c r="A221" s="48">
        <v>212</v>
      </c>
      <c r="B221" s="7"/>
      <c r="C221" s="7"/>
      <c r="D221" s="7"/>
      <c r="E221" s="7"/>
      <c r="F221" s="229"/>
      <c r="G221" s="397" t="str">
        <f>IF(OR($B221="",$C221="",$D221="",$F221&lt;an_initial,$F221&gt;an_final,$I221=FALSE),"",(HLOOKUP(E221,ii12punctaje,2,FALSE))*VLOOKUP(J221,Coef!$E$2:$F$17,2,FALSE))</f>
        <v/>
      </c>
      <c r="H221" s="413" t="str">
        <f t="shared" si="12"/>
        <v/>
      </c>
      <c r="I221" s="414" t="b">
        <f t="shared" si="13"/>
        <v>0</v>
      </c>
      <c r="J221" s="415">
        <f t="shared" si="14"/>
        <v>1</v>
      </c>
      <c r="K221" s="44"/>
    </row>
    <row r="222" spans="1:11">
      <c r="A222" s="48">
        <v>213</v>
      </c>
      <c r="B222" s="7"/>
      <c r="C222" s="7"/>
      <c r="D222" s="7"/>
      <c r="E222" s="7"/>
      <c r="F222" s="229"/>
      <c r="G222" s="397" t="str">
        <f>IF(OR($B222="",$C222="",$D222="",$F222&lt;an_initial,$F222&gt;an_final,$I222=FALSE),"",(HLOOKUP(E222,ii12punctaje,2,FALSE))*VLOOKUP(J222,Coef!$E$2:$F$17,2,FALSE))</f>
        <v/>
      </c>
      <c r="H222" s="413" t="str">
        <f t="shared" si="12"/>
        <v/>
      </c>
      <c r="I222" s="414" t="b">
        <f t="shared" si="13"/>
        <v>0</v>
      </c>
      <c r="J222" s="415">
        <f t="shared" si="14"/>
        <v>1</v>
      </c>
      <c r="K222" s="44"/>
    </row>
    <row r="223" spans="1:11">
      <c r="A223" s="48">
        <v>214</v>
      </c>
      <c r="B223" s="7"/>
      <c r="C223" s="7"/>
      <c r="D223" s="7"/>
      <c r="E223" s="7"/>
      <c r="F223" s="229"/>
      <c r="G223" s="397" t="str">
        <f>IF(OR($B223="",$C223="",$D223="",$F223&lt;an_initial,$F223&gt;an_final,$I223=FALSE),"",(HLOOKUP(E223,ii12punctaje,2,FALSE))*VLOOKUP(J223,Coef!$E$2:$F$17,2,FALSE))</f>
        <v/>
      </c>
      <c r="H223" s="413" t="str">
        <f t="shared" si="12"/>
        <v/>
      </c>
      <c r="I223" s="414" t="b">
        <f t="shared" si="13"/>
        <v>0</v>
      </c>
      <c r="J223" s="415">
        <f t="shared" si="14"/>
        <v>1</v>
      </c>
      <c r="K223" s="44"/>
    </row>
    <row r="224" spans="1:11">
      <c r="A224" s="48">
        <v>215</v>
      </c>
      <c r="B224" s="7"/>
      <c r="C224" s="7"/>
      <c r="D224" s="7"/>
      <c r="E224" s="7"/>
      <c r="F224" s="229"/>
      <c r="G224" s="397" t="str">
        <f>IF(OR($B224="",$C224="",$D224="",$F224&lt;an_initial,$F224&gt;an_final,$I224=FALSE),"",(HLOOKUP(E224,ii12punctaje,2,FALSE))*VLOOKUP(J224,Coef!$E$2:$F$17,2,FALSE))</f>
        <v/>
      </c>
      <c r="H224" s="413" t="str">
        <f t="shared" si="12"/>
        <v/>
      </c>
      <c r="I224" s="414" t="b">
        <f t="shared" si="13"/>
        <v>0</v>
      </c>
      <c r="J224" s="415">
        <f t="shared" si="14"/>
        <v>1</v>
      </c>
      <c r="K224" s="44"/>
    </row>
    <row r="225" spans="1:11">
      <c r="A225" s="48">
        <v>216</v>
      </c>
      <c r="B225" s="7"/>
      <c r="C225" s="7"/>
      <c r="D225" s="7"/>
      <c r="E225" s="7"/>
      <c r="F225" s="229"/>
      <c r="G225" s="397" t="str">
        <f>IF(OR($B225="",$C225="",$D225="",$F225&lt;an_initial,$F225&gt;an_final,$I225=FALSE),"",(HLOOKUP(E225,ii12punctaje,2,FALSE))*VLOOKUP(J225,Coef!$E$2:$F$17,2,FALSE))</f>
        <v/>
      </c>
      <c r="H225" s="413" t="str">
        <f t="shared" si="12"/>
        <v/>
      </c>
      <c r="I225" s="414" t="b">
        <f t="shared" si="13"/>
        <v>0</v>
      </c>
      <c r="J225" s="415">
        <f t="shared" si="14"/>
        <v>1</v>
      </c>
      <c r="K225" s="44"/>
    </row>
    <row r="226" spans="1:11">
      <c r="A226" s="48">
        <v>217</v>
      </c>
      <c r="B226" s="7"/>
      <c r="C226" s="7"/>
      <c r="D226" s="7"/>
      <c r="E226" s="7"/>
      <c r="F226" s="229"/>
      <c r="G226" s="397" t="str">
        <f>IF(OR($B226="",$C226="",$D226="",$F226&lt;an_initial,$F226&gt;an_final,$I226=FALSE),"",(HLOOKUP(E226,ii12punctaje,2,FALSE))*VLOOKUP(J226,Coef!$E$2:$F$17,2,FALSE))</f>
        <v/>
      </c>
      <c r="H226" s="413" t="str">
        <f t="shared" si="12"/>
        <v/>
      </c>
      <c r="I226" s="414" t="b">
        <f t="shared" si="13"/>
        <v>0</v>
      </c>
      <c r="J226" s="415">
        <f t="shared" si="14"/>
        <v>1</v>
      </c>
      <c r="K226" s="44"/>
    </row>
    <row r="227" spans="1:11">
      <c r="A227" s="48">
        <v>218</v>
      </c>
      <c r="B227" s="7"/>
      <c r="C227" s="7"/>
      <c r="D227" s="7"/>
      <c r="E227" s="7"/>
      <c r="F227" s="229"/>
      <c r="G227" s="397" t="str">
        <f>IF(OR($B227="",$C227="",$D227="",$F227&lt;an_initial,$F227&gt;an_final,$I227=FALSE),"",(HLOOKUP(E227,ii12punctaje,2,FALSE))*VLOOKUP(J227,Coef!$E$2:$F$17,2,FALSE))</f>
        <v/>
      </c>
      <c r="H227" s="413" t="str">
        <f t="shared" si="12"/>
        <v/>
      </c>
      <c r="I227" s="414" t="b">
        <f t="shared" si="13"/>
        <v>0</v>
      </c>
      <c r="J227" s="415">
        <f t="shared" si="14"/>
        <v>1</v>
      </c>
      <c r="K227" s="44"/>
    </row>
    <row r="228" spans="1:11">
      <c r="A228" s="48">
        <v>219</v>
      </c>
      <c r="B228" s="7"/>
      <c r="C228" s="7"/>
      <c r="D228" s="7"/>
      <c r="E228" s="7"/>
      <c r="F228" s="229"/>
      <c r="G228" s="397" t="str">
        <f>IF(OR($B228="",$C228="",$D228="",$F228&lt;an_initial,$F228&gt;an_final,$I228=FALSE),"",(HLOOKUP(E228,ii12punctaje,2,FALSE))*VLOOKUP(J228,Coef!$E$2:$F$17,2,FALSE))</f>
        <v/>
      </c>
      <c r="H228" s="413" t="str">
        <f t="shared" si="12"/>
        <v/>
      </c>
      <c r="I228" s="414" t="b">
        <f t="shared" si="13"/>
        <v>0</v>
      </c>
      <c r="J228" s="415">
        <f t="shared" si="14"/>
        <v>1</v>
      </c>
      <c r="K228" s="44"/>
    </row>
    <row r="229" spans="1:11">
      <c r="A229" s="48">
        <v>220</v>
      </c>
      <c r="B229" s="7"/>
      <c r="C229" s="7"/>
      <c r="D229" s="7"/>
      <c r="E229" s="7"/>
      <c r="F229" s="229"/>
      <c r="G229" s="397" t="str">
        <f>IF(OR($B229="",$C229="",$D229="",$F229&lt;an_initial,$F229&gt;an_final,$I229=FALSE),"",(HLOOKUP(E229,ii12punctaje,2,FALSE))*VLOOKUP(J229,Coef!$E$2:$F$17,2,FALSE))</f>
        <v/>
      </c>
      <c r="H229" s="413" t="str">
        <f t="shared" si="12"/>
        <v/>
      </c>
      <c r="I229" s="414" t="b">
        <f t="shared" si="13"/>
        <v>0</v>
      </c>
      <c r="J229" s="415">
        <f t="shared" si="14"/>
        <v>1</v>
      </c>
      <c r="K229" s="44"/>
    </row>
    <row r="230" spans="1:11">
      <c r="A230" s="48">
        <v>221</v>
      </c>
      <c r="B230" s="7"/>
      <c r="C230" s="7"/>
      <c r="D230" s="7"/>
      <c r="E230" s="7"/>
      <c r="F230" s="229"/>
      <c r="G230" s="397" t="str">
        <f>IF(OR($B230="",$C230="",$D230="",$F230&lt;an_initial,$F230&gt;an_final,$I230=FALSE),"",(HLOOKUP(E230,ii12punctaje,2,FALSE))*VLOOKUP(J230,Coef!$E$2:$F$17,2,FALSE))</f>
        <v/>
      </c>
      <c r="H230" s="413" t="str">
        <f t="shared" si="12"/>
        <v/>
      </c>
      <c r="I230" s="414" t="b">
        <f t="shared" si="13"/>
        <v>0</v>
      </c>
      <c r="J230" s="415">
        <f t="shared" si="14"/>
        <v>1</v>
      </c>
      <c r="K230" s="44"/>
    </row>
    <row r="231" spans="1:11">
      <c r="A231" s="48">
        <v>222</v>
      </c>
      <c r="B231" s="7"/>
      <c r="C231" s="7"/>
      <c r="D231" s="7"/>
      <c r="E231" s="7"/>
      <c r="F231" s="229"/>
      <c r="G231" s="397" t="str">
        <f>IF(OR($B231="",$C231="",$D231="",$F231&lt;an_initial,$F231&gt;an_final,$I231=FALSE),"",(HLOOKUP(E231,ii12punctaje,2,FALSE))*VLOOKUP(J231,Coef!$E$2:$F$17,2,FALSE))</f>
        <v/>
      </c>
      <c r="H231" s="413" t="str">
        <f t="shared" si="12"/>
        <v/>
      </c>
      <c r="I231" s="414" t="b">
        <f t="shared" si="13"/>
        <v>0</v>
      </c>
      <c r="J231" s="415">
        <f t="shared" si="14"/>
        <v>1</v>
      </c>
      <c r="K231" s="44"/>
    </row>
    <row r="232" spans="1:11">
      <c r="A232" s="48">
        <v>223</v>
      </c>
      <c r="B232" s="7"/>
      <c r="C232" s="7"/>
      <c r="D232" s="7"/>
      <c r="E232" s="7"/>
      <c r="F232" s="229"/>
      <c r="G232" s="397" t="str">
        <f>IF(OR($B232="",$C232="",$D232="",$F232&lt;an_initial,$F232&gt;an_final,$I232=FALSE),"",(HLOOKUP(E232,ii12punctaje,2,FALSE))*VLOOKUP(J232,Coef!$E$2:$F$17,2,FALSE))</f>
        <v/>
      </c>
      <c r="H232" s="413" t="str">
        <f t="shared" si="12"/>
        <v/>
      </c>
      <c r="I232" s="414" t="b">
        <f t="shared" si="13"/>
        <v>0</v>
      </c>
      <c r="J232" s="415">
        <f t="shared" si="14"/>
        <v>1</v>
      </c>
      <c r="K232" s="44"/>
    </row>
    <row r="233" spans="1:11">
      <c r="A233" s="48">
        <v>224</v>
      </c>
      <c r="B233" s="7"/>
      <c r="C233" s="7"/>
      <c r="D233" s="7"/>
      <c r="E233" s="7"/>
      <c r="F233" s="229"/>
      <c r="G233" s="397" t="str">
        <f>IF(OR($B233="",$C233="",$D233="",$F233&lt;an_initial,$F233&gt;an_final,$I233=FALSE),"",(HLOOKUP(E233,ii12punctaje,2,FALSE))*VLOOKUP(J233,Coef!$E$2:$F$17,2,FALSE))</f>
        <v/>
      </c>
      <c r="H233" s="413" t="str">
        <f t="shared" si="12"/>
        <v/>
      </c>
      <c r="I233" s="414" t="b">
        <f t="shared" si="13"/>
        <v>0</v>
      </c>
      <c r="J233" s="415">
        <f t="shared" si="14"/>
        <v>1</v>
      </c>
      <c r="K233" s="44"/>
    </row>
    <row r="234" spans="1:11">
      <c r="A234" s="48">
        <v>225</v>
      </c>
      <c r="B234" s="7"/>
      <c r="C234" s="7"/>
      <c r="D234" s="7"/>
      <c r="E234" s="7"/>
      <c r="F234" s="229"/>
      <c r="G234" s="397" t="str">
        <f>IF(OR($B234="",$C234="",$D234="",$F234&lt;an_initial,$F234&gt;an_final,$I234=FALSE),"",(HLOOKUP(E234,ii12punctaje,2,FALSE))*VLOOKUP(J234,Coef!$E$2:$F$17,2,FALSE))</f>
        <v/>
      </c>
      <c r="H234" s="413" t="str">
        <f t="shared" si="12"/>
        <v/>
      </c>
      <c r="I234" s="414" t="b">
        <f t="shared" si="13"/>
        <v>0</v>
      </c>
      <c r="J234" s="415">
        <f t="shared" si="14"/>
        <v>1</v>
      </c>
      <c r="K234" s="44"/>
    </row>
    <row r="235" spans="1:11">
      <c r="A235" s="48">
        <v>226</v>
      </c>
      <c r="B235" s="7"/>
      <c r="C235" s="7"/>
      <c r="D235" s="7"/>
      <c r="E235" s="7"/>
      <c r="F235" s="229"/>
      <c r="G235" s="397" t="str">
        <f>IF(OR($B235="",$C235="",$D235="",$F235&lt;an_initial,$F235&gt;an_final,$I235=FALSE),"",(HLOOKUP(E235,ii12punctaje,2,FALSE))*VLOOKUP(J235,Coef!$E$2:$F$17,2,FALSE))</f>
        <v/>
      </c>
      <c r="H235" s="413" t="str">
        <f t="shared" si="12"/>
        <v/>
      </c>
      <c r="I235" s="414" t="b">
        <f t="shared" si="13"/>
        <v>0</v>
      </c>
      <c r="J235" s="415">
        <f t="shared" si="14"/>
        <v>1</v>
      </c>
      <c r="K235" s="44"/>
    </row>
    <row r="236" spans="1:11">
      <c r="A236" s="48">
        <v>227</v>
      </c>
      <c r="B236" s="7"/>
      <c r="C236" s="7"/>
      <c r="D236" s="7"/>
      <c r="E236" s="7"/>
      <c r="F236" s="229"/>
      <c r="G236" s="397" t="str">
        <f>IF(OR($B236="",$C236="",$D236="",$F236&lt;an_initial,$F236&gt;an_final,$I236=FALSE),"",(HLOOKUP(E236,ii12punctaje,2,FALSE))*VLOOKUP(J236,Coef!$E$2:$F$17,2,FALSE))</f>
        <v/>
      </c>
      <c r="H236" s="413" t="str">
        <f t="shared" si="12"/>
        <v/>
      </c>
      <c r="I236" s="414" t="b">
        <f t="shared" si="13"/>
        <v>0</v>
      </c>
      <c r="J236" s="415">
        <f t="shared" si="14"/>
        <v>1</v>
      </c>
      <c r="K236" s="44"/>
    </row>
    <row r="237" spans="1:11">
      <c r="A237" s="48">
        <v>228</v>
      </c>
      <c r="B237" s="7"/>
      <c r="C237" s="7"/>
      <c r="D237" s="7"/>
      <c r="E237" s="7"/>
      <c r="F237" s="229"/>
      <c r="G237" s="397" t="str">
        <f>IF(OR($B237="",$C237="",$D237="",$F237&lt;an_initial,$F237&gt;an_final,$I237=FALSE),"",(HLOOKUP(E237,ii12punctaje,2,FALSE))*VLOOKUP(J237,Coef!$E$2:$F$17,2,FALSE))</f>
        <v/>
      </c>
      <c r="H237" s="413" t="str">
        <f t="shared" si="12"/>
        <v/>
      </c>
      <c r="I237" s="414" t="b">
        <f t="shared" si="13"/>
        <v>0</v>
      </c>
      <c r="J237" s="415">
        <f t="shared" si="14"/>
        <v>1</v>
      </c>
      <c r="K237" s="44"/>
    </row>
    <row r="238" spans="1:11">
      <c r="A238" s="48">
        <v>229</v>
      </c>
      <c r="B238" s="7"/>
      <c r="C238" s="7"/>
      <c r="D238" s="7"/>
      <c r="E238" s="7"/>
      <c r="F238" s="229"/>
      <c r="G238" s="397" t="str">
        <f>IF(OR($B238="",$C238="",$D238="",$F238&lt;an_initial,$F238&gt;an_final,$I238=FALSE),"",(HLOOKUP(E238,ii12punctaje,2,FALSE))*VLOOKUP(J238,Coef!$E$2:$F$17,2,FALSE))</f>
        <v/>
      </c>
      <c r="H238" s="413" t="str">
        <f t="shared" si="12"/>
        <v/>
      </c>
      <c r="I238" s="414" t="b">
        <f t="shared" si="13"/>
        <v>0</v>
      </c>
      <c r="J238" s="415">
        <f t="shared" si="14"/>
        <v>1</v>
      </c>
      <c r="K238" s="44"/>
    </row>
    <row r="239" spans="1:11">
      <c r="A239" s="48">
        <v>230</v>
      </c>
      <c r="B239" s="7"/>
      <c r="C239" s="7"/>
      <c r="D239" s="7"/>
      <c r="E239" s="7"/>
      <c r="F239" s="229"/>
      <c r="G239" s="397" t="str">
        <f>IF(OR($B239="",$C239="",$D239="",$F239&lt;an_initial,$F239&gt;an_final,$I239=FALSE),"",(HLOOKUP(E239,ii12punctaje,2,FALSE))*VLOOKUP(J239,Coef!$E$2:$F$17,2,FALSE))</f>
        <v/>
      </c>
      <c r="H239" s="413" t="str">
        <f t="shared" si="12"/>
        <v/>
      </c>
      <c r="I239" s="414" t="b">
        <f t="shared" si="13"/>
        <v>0</v>
      </c>
      <c r="J239" s="415">
        <f t="shared" si="14"/>
        <v>1</v>
      </c>
      <c r="K239" s="44"/>
    </row>
    <row r="240" spans="1:11">
      <c r="A240" s="48">
        <v>231</v>
      </c>
      <c r="B240" s="7"/>
      <c r="C240" s="7"/>
      <c r="D240" s="7"/>
      <c r="E240" s="7"/>
      <c r="F240" s="229"/>
      <c r="G240" s="397" t="str">
        <f>IF(OR($B240="",$C240="",$D240="",$F240&lt;an_initial,$F240&gt;an_final,$I240=FALSE),"",(HLOOKUP(E240,ii12punctaje,2,FALSE))*VLOOKUP(J240,Coef!$E$2:$F$17,2,FALSE))</f>
        <v/>
      </c>
      <c r="H240" s="413" t="str">
        <f t="shared" si="12"/>
        <v/>
      </c>
      <c r="I240" s="414" t="b">
        <f t="shared" si="13"/>
        <v>0</v>
      </c>
      <c r="J240" s="415">
        <f t="shared" si="14"/>
        <v>1</v>
      </c>
      <c r="K240" s="44"/>
    </row>
    <row r="241" spans="1:11">
      <c r="A241" s="48">
        <v>232</v>
      </c>
      <c r="B241" s="7"/>
      <c r="C241" s="7"/>
      <c r="D241" s="7"/>
      <c r="E241" s="7"/>
      <c r="F241" s="229"/>
      <c r="G241" s="397" t="str">
        <f>IF(OR($B241="",$C241="",$D241="",$F241&lt;an_initial,$F241&gt;an_final,$I241=FALSE),"",(HLOOKUP(E241,ii12punctaje,2,FALSE))*VLOOKUP(J241,Coef!$E$2:$F$17,2,FALSE))</f>
        <v/>
      </c>
      <c r="H241" s="413" t="str">
        <f t="shared" si="12"/>
        <v/>
      </c>
      <c r="I241" s="414" t="b">
        <f t="shared" si="13"/>
        <v>0</v>
      </c>
      <c r="J241" s="415">
        <f t="shared" si="14"/>
        <v>1</v>
      </c>
      <c r="K241" s="44"/>
    </row>
    <row r="242" spans="1:11">
      <c r="A242" s="48">
        <v>233</v>
      </c>
      <c r="B242" s="7"/>
      <c r="C242" s="7"/>
      <c r="D242" s="7"/>
      <c r="E242" s="7"/>
      <c r="F242" s="229"/>
      <c r="G242" s="397" t="str">
        <f>IF(OR($B242="",$C242="",$D242="",$F242&lt;an_initial,$F242&gt;an_final,$I242=FALSE),"",(HLOOKUP(E242,ii12punctaje,2,FALSE))*VLOOKUP(J242,Coef!$E$2:$F$17,2,FALSE))</f>
        <v/>
      </c>
      <c r="H242" s="413" t="str">
        <f t="shared" si="12"/>
        <v/>
      </c>
      <c r="I242" s="414" t="b">
        <f t="shared" si="13"/>
        <v>0</v>
      </c>
      <c r="J242" s="415">
        <f t="shared" si="14"/>
        <v>1</v>
      </c>
      <c r="K242" s="44"/>
    </row>
    <row r="243" spans="1:11">
      <c r="A243" s="48">
        <v>234</v>
      </c>
      <c r="B243" s="7"/>
      <c r="C243" s="7"/>
      <c r="D243" s="7"/>
      <c r="E243" s="7"/>
      <c r="F243" s="229"/>
      <c r="G243" s="397" t="str">
        <f>IF(OR($B243="",$C243="",$D243="",$F243&lt;an_initial,$F243&gt;an_final,$I243=FALSE),"",(HLOOKUP(E243,ii12punctaje,2,FALSE))*VLOOKUP(J243,Coef!$E$2:$F$17,2,FALSE))</f>
        <v/>
      </c>
      <c r="H243" s="413" t="str">
        <f t="shared" si="12"/>
        <v/>
      </c>
      <c r="I243" s="414" t="b">
        <f t="shared" si="13"/>
        <v>0</v>
      </c>
      <c r="J243" s="415">
        <f t="shared" si="14"/>
        <v>1</v>
      </c>
      <c r="K243" s="44"/>
    </row>
    <row r="244" spans="1:11">
      <c r="A244" s="48">
        <v>235</v>
      </c>
      <c r="B244" s="7"/>
      <c r="C244" s="7"/>
      <c r="D244" s="7"/>
      <c r="E244" s="7"/>
      <c r="F244" s="229"/>
      <c r="G244" s="397" t="str">
        <f>IF(OR($B244="",$C244="",$D244="",$F244&lt;an_initial,$F244&gt;an_final,$I244=FALSE),"",(HLOOKUP(E244,ii12punctaje,2,FALSE))*VLOOKUP(J244,Coef!$E$2:$F$17,2,FALSE))</f>
        <v/>
      </c>
      <c r="H244" s="413" t="str">
        <f t="shared" si="12"/>
        <v/>
      </c>
      <c r="I244" s="414" t="b">
        <f t="shared" si="13"/>
        <v>0</v>
      </c>
      <c r="J244" s="415">
        <f t="shared" si="14"/>
        <v>1</v>
      </c>
      <c r="K244" s="44"/>
    </row>
    <row r="245" spans="1:11">
      <c r="A245" s="48">
        <v>236</v>
      </c>
      <c r="B245" s="7"/>
      <c r="C245" s="7"/>
      <c r="D245" s="7"/>
      <c r="E245" s="7"/>
      <c r="F245" s="229"/>
      <c r="G245" s="397" t="str">
        <f>IF(OR($B245="",$C245="",$D245="",$F245&lt;an_initial,$F245&gt;an_final,$I245=FALSE),"",(HLOOKUP(E245,ii12punctaje,2,FALSE))*VLOOKUP(J245,Coef!$E$2:$F$17,2,FALSE))</f>
        <v/>
      </c>
      <c r="H245" s="413" t="str">
        <f t="shared" si="12"/>
        <v/>
      </c>
      <c r="I245" s="414" t="b">
        <f t="shared" si="13"/>
        <v>0</v>
      </c>
      <c r="J245" s="415">
        <f t="shared" si="14"/>
        <v>1</v>
      </c>
      <c r="K245" s="44"/>
    </row>
    <row r="246" spans="1:11">
      <c r="A246" s="48">
        <v>237</v>
      </c>
      <c r="B246" s="7"/>
      <c r="C246" s="7"/>
      <c r="D246" s="7"/>
      <c r="E246" s="7"/>
      <c r="F246" s="229"/>
      <c r="G246" s="397" t="str">
        <f>IF(OR($B246="",$C246="",$D246="",$F246&lt;an_initial,$F246&gt;an_final,$I246=FALSE),"",(HLOOKUP(E246,ii12punctaje,2,FALSE))*VLOOKUP(J246,Coef!$E$2:$F$17,2,FALSE))</f>
        <v/>
      </c>
      <c r="H246" s="413" t="str">
        <f t="shared" si="12"/>
        <v/>
      </c>
      <c r="I246" s="414" t="b">
        <f t="shared" si="13"/>
        <v>0</v>
      </c>
      <c r="J246" s="415">
        <f t="shared" si="14"/>
        <v>1</v>
      </c>
      <c r="K246" s="44"/>
    </row>
    <row r="247" spans="1:11">
      <c r="A247" s="48">
        <v>238</v>
      </c>
      <c r="B247" s="7"/>
      <c r="C247" s="7"/>
      <c r="D247" s="7"/>
      <c r="E247" s="7"/>
      <c r="F247" s="229"/>
      <c r="G247" s="397" t="str">
        <f>IF(OR($B247="",$C247="",$D247="",$F247&lt;an_initial,$F247&gt;an_final,$I247=FALSE),"",(HLOOKUP(E247,ii12punctaje,2,FALSE))*VLOOKUP(J247,Coef!$E$2:$F$17,2,FALSE))</f>
        <v/>
      </c>
      <c r="H247" s="413" t="str">
        <f t="shared" si="12"/>
        <v/>
      </c>
      <c r="I247" s="414" t="b">
        <f t="shared" si="13"/>
        <v>0</v>
      </c>
      <c r="J247" s="415">
        <f t="shared" si="14"/>
        <v>1</v>
      </c>
      <c r="K247" s="44"/>
    </row>
    <row r="248" spans="1:11">
      <c r="A248" s="48">
        <v>239</v>
      </c>
      <c r="B248" s="7"/>
      <c r="C248" s="7"/>
      <c r="D248" s="7"/>
      <c r="E248" s="7"/>
      <c r="F248" s="229"/>
      <c r="G248" s="397" t="str">
        <f>IF(OR($B248="",$C248="",$D248="",$F248&lt;an_initial,$F248&gt;an_final,$I248=FALSE),"",(HLOOKUP(E248,ii12punctaje,2,FALSE))*VLOOKUP(J248,Coef!$E$2:$F$17,2,FALSE))</f>
        <v/>
      </c>
      <c r="H248" s="413" t="str">
        <f t="shared" si="12"/>
        <v/>
      </c>
      <c r="I248" s="414" t="b">
        <f t="shared" si="13"/>
        <v>0</v>
      </c>
      <c r="J248" s="415">
        <f t="shared" si="14"/>
        <v>1</v>
      </c>
      <c r="K248" s="44"/>
    </row>
    <row r="249" spans="1:11">
      <c r="A249" s="48">
        <v>240</v>
      </c>
      <c r="B249" s="7"/>
      <c r="C249" s="7"/>
      <c r="D249" s="7"/>
      <c r="E249" s="7"/>
      <c r="F249" s="229"/>
      <c r="G249" s="397" t="str">
        <f>IF(OR($B249="",$C249="",$D249="",$F249&lt;an_initial,$F249&gt;an_final,$I249=FALSE),"",(HLOOKUP(E249,ii12punctaje,2,FALSE))*VLOOKUP(J249,Coef!$E$2:$F$17,2,FALSE))</f>
        <v/>
      </c>
      <c r="H249" s="413" t="str">
        <f t="shared" si="12"/>
        <v/>
      </c>
      <c r="I249" s="414" t="b">
        <f t="shared" si="13"/>
        <v>0</v>
      </c>
      <c r="J249" s="415">
        <f t="shared" si="14"/>
        <v>1</v>
      </c>
      <c r="K249" s="44"/>
    </row>
    <row r="250" spans="1:11">
      <c r="A250" s="48">
        <v>241</v>
      </c>
      <c r="B250" s="7"/>
      <c r="C250" s="7"/>
      <c r="D250" s="7"/>
      <c r="E250" s="7"/>
      <c r="F250" s="229"/>
      <c r="G250" s="397" t="str">
        <f>IF(OR($B250="",$C250="",$D250="",$F250&lt;an_initial,$F250&gt;an_final,$I250=FALSE),"",(HLOOKUP(E250,ii12punctaje,2,FALSE))*VLOOKUP(J250,Coef!$E$2:$F$17,2,FALSE))</f>
        <v/>
      </c>
      <c r="H250" s="413" t="str">
        <f t="shared" si="12"/>
        <v/>
      </c>
      <c r="I250" s="414" t="b">
        <f t="shared" si="13"/>
        <v>0</v>
      </c>
      <c r="J250" s="415">
        <f t="shared" si="14"/>
        <v>1</v>
      </c>
      <c r="K250" s="44"/>
    </row>
    <row r="251" spans="1:11">
      <c r="A251" s="48">
        <v>242</v>
      </c>
      <c r="B251" s="7"/>
      <c r="C251" s="7"/>
      <c r="D251" s="7"/>
      <c r="E251" s="7"/>
      <c r="F251" s="229"/>
      <c r="G251" s="397" t="str">
        <f>IF(OR($B251="",$C251="",$D251="",$F251&lt;an_initial,$F251&gt;an_final,$I251=FALSE),"",(HLOOKUP(E251,ii12punctaje,2,FALSE))*VLOOKUP(J251,Coef!$E$2:$F$17,2,FALSE))</f>
        <v/>
      </c>
      <c r="H251" s="413" t="str">
        <f t="shared" si="12"/>
        <v/>
      </c>
      <c r="I251" s="414" t="b">
        <f t="shared" si="13"/>
        <v>0</v>
      </c>
      <c r="J251" s="415">
        <f t="shared" si="14"/>
        <v>1</v>
      </c>
      <c r="K251" s="44"/>
    </row>
    <row r="252" spans="1:11">
      <c r="A252" s="48">
        <v>243</v>
      </c>
      <c r="B252" s="7"/>
      <c r="C252" s="7"/>
      <c r="D252" s="7"/>
      <c r="E252" s="7"/>
      <c r="F252" s="229"/>
      <c r="G252" s="397" t="str">
        <f>IF(OR($B252="",$C252="",$D252="",$F252&lt;an_initial,$F252&gt;an_final,$I252=FALSE),"",(HLOOKUP(E252,ii12punctaje,2,FALSE))*VLOOKUP(J252,Coef!$E$2:$F$17,2,FALSE))</f>
        <v/>
      </c>
      <c r="H252" s="413" t="str">
        <f t="shared" si="12"/>
        <v/>
      </c>
      <c r="I252" s="414" t="b">
        <f t="shared" si="13"/>
        <v>0</v>
      </c>
      <c r="J252" s="415">
        <f t="shared" si="14"/>
        <v>1</v>
      </c>
      <c r="K252" s="44"/>
    </row>
    <row r="253" spans="1:11">
      <c r="A253" s="48">
        <v>244</v>
      </c>
      <c r="B253" s="7"/>
      <c r="C253" s="7"/>
      <c r="D253" s="7"/>
      <c r="E253" s="7"/>
      <c r="F253" s="229"/>
      <c r="G253" s="397" t="str">
        <f>IF(OR($B253="",$C253="",$D253="",$F253&lt;an_initial,$F253&gt;an_final,$I253=FALSE),"",(HLOOKUP(E253,ii12punctaje,2,FALSE))*VLOOKUP(J253,Coef!$E$2:$F$17,2,FALSE))</f>
        <v/>
      </c>
      <c r="H253" s="413" t="str">
        <f t="shared" si="12"/>
        <v/>
      </c>
      <c r="I253" s="414" t="b">
        <f t="shared" si="13"/>
        <v>0</v>
      </c>
      <c r="J253" s="415">
        <f t="shared" si="14"/>
        <v>1</v>
      </c>
      <c r="K253" s="44"/>
    </row>
    <row r="254" spans="1:11">
      <c r="A254" s="48">
        <v>245</v>
      </c>
      <c r="B254" s="7"/>
      <c r="C254" s="7"/>
      <c r="D254" s="7"/>
      <c r="E254" s="7"/>
      <c r="F254" s="229"/>
      <c r="G254" s="397" t="str">
        <f>IF(OR($B254="",$C254="",$D254="",$F254&lt;an_initial,$F254&gt;an_final,$I254=FALSE),"",(HLOOKUP(E254,ii12punctaje,2,FALSE))*VLOOKUP(J254,Coef!$E$2:$F$17,2,FALSE))</f>
        <v/>
      </c>
      <c r="H254" s="413" t="str">
        <f t="shared" si="12"/>
        <v/>
      </c>
      <c r="I254" s="414" t="b">
        <f t="shared" si="13"/>
        <v>0</v>
      </c>
      <c r="J254" s="415">
        <f t="shared" si="14"/>
        <v>1</v>
      </c>
      <c r="K254" s="44"/>
    </row>
    <row r="255" spans="1:11">
      <c r="A255" s="48">
        <v>246</v>
      </c>
      <c r="B255" s="7"/>
      <c r="C255" s="7"/>
      <c r="D255" s="7"/>
      <c r="E255" s="7"/>
      <c r="F255" s="229"/>
      <c r="G255" s="397" t="str">
        <f>IF(OR($B255="",$C255="",$D255="",$F255&lt;an_initial,$F255&gt;an_final,$I255=FALSE),"",(HLOOKUP(E255,ii12punctaje,2,FALSE))*VLOOKUP(J255,Coef!$E$2:$F$17,2,FALSE))</f>
        <v/>
      </c>
      <c r="H255" s="413" t="str">
        <f t="shared" si="12"/>
        <v/>
      </c>
      <c r="I255" s="414" t="b">
        <f t="shared" si="13"/>
        <v>0</v>
      </c>
      <c r="J255" s="415">
        <f t="shared" si="14"/>
        <v>1</v>
      </c>
      <c r="K255" s="44"/>
    </row>
    <row r="256" spans="1:11">
      <c r="A256" s="48">
        <v>247</v>
      </c>
      <c r="B256" s="7"/>
      <c r="C256" s="7"/>
      <c r="D256" s="7"/>
      <c r="E256" s="7"/>
      <c r="F256" s="229"/>
      <c r="G256" s="397" t="str">
        <f>IF(OR($B256="",$C256="",$D256="",$F256&lt;an_initial,$F256&gt;an_final,$I256=FALSE),"",(HLOOKUP(E256,ii12punctaje,2,FALSE))*VLOOKUP(J256,Coef!$E$2:$F$17,2,FALSE))</f>
        <v/>
      </c>
      <c r="H256" s="413" t="str">
        <f t="shared" si="12"/>
        <v/>
      </c>
      <c r="I256" s="414" t="b">
        <f t="shared" si="13"/>
        <v>0</v>
      </c>
      <c r="J256" s="415">
        <f t="shared" si="14"/>
        <v>1</v>
      </c>
      <c r="K256" s="44"/>
    </row>
    <row r="257" spans="1:11">
      <c r="A257" s="48">
        <v>248</v>
      </c>
      <c r="B257" s="7"/>
      <c r="C257" s="7"/>
      <c r="D257" s="7"/>
      <c r="E257" s="7"/>
      <c r="F257" s="229"/>
      <c r="G257" s="397" t="str">
        <f>IF(OR($B257="",$C257="",$D257="",$F257&lt;an_initial,$F257&gt;an_final,$I257=FALSE),"",(HLOOKUP(E257,ii12punctaje,2,FALSE))*VLOOKUP(J257,Coef!$E$2:$F$17,2,FALSE))</f>
        <v/>
      </c>
      <c r="H257" s="413" t="str">
        <f t="shared" si="12"/>
        <v/>
      </c>
      <c r="I257" s="414" t="b">
        <f t="shared" si="13"/>
        <v>0</v>
      </c>
      <c r="J257" s="415">
        <f t="shared" si="14"/>
        <v>1</v>
      </c>
      <c r="K257" s="44"/>
    </row>
    <row r="258" spans="1:11">
      <c r="A258" s="48">
        <v>249</v>
      </c>
      <c r="B258" s="7"/>
      <c r="C258" s="7"/>
      <c r="D258" s="7"/>
      <c r="E258" s="7"/>
      <c r="F258" s="229"/>
      <c r="G258" s="397" t="str">
        <f>IF(OR($B258="",$C258="",$D258="",$F258&lt;an_initial,$F258&gt;an_final,$I258=FALSE),"",(HLOOKUP(E258,ii12punctaje,2,FALSE))*VLOOKUP(J258,Coef!$E$2:$F$17,2,FALSE))</f>
        <v/>
      </c>
      <c r="H258" s="413" t="str">
        <f t="shared" si="12"/>
        <v/>
      </c>
      <c r="I258" s="414" t="b">
        <f t="shared" si="13"/>
        <v>0</v>
      </c>
      <c r="J258" s="415">
        <f t="shared" si="14"/>
        <v>1</v>
      </c>
      <c r="K258" s="44"/>
    </row>
    <row r="259" spans="1:11">
      <c r="A259" s="48">
        <v>250</v>
      </c>
      <c r="B259" s="7"/>
      <c r="C259" s="7"/>
      <c r="D259" s="7"/>
      <c r="E259" s="7"/>
      <c r="F259" s="229"/>
      <c r="G259" s="397" t="str">
        <f>IF(OR($B259="",$C259="",$D259="",$F259&lt;an_initial,$F259&gt;an_final,$I259=FALSE),"",(HLOOKUP(E259,ii12punctaje,2,FALSE))*VLOOKUP(J259,Coef!$E$2:$F$17,2,FALSE))</f>
        <v/>
      </c>
      <c r="H259" s="413" t="str">
        <f t="shared" si="12"/>
        <v/>
      </c>
      <c r="I259" s="414" t="b">
        <f t="shared" si="13"/>
        <v>0</v>
      </c>
      <c r="J259" s="415">
        <f t="shared" si="14"/>
        <v>1</v>
      </c>
      <c r="K259" s="44"/>
    </row>
  </sheetData>
  <sheetProtection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&amp;LConfirm existenţa lucrărilorDirector de departament&amp;RCandidat</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sheetPr codeName="Sheet88">
    <pageSetUpPr fitToPage="1"/>
  </sheetPr>
  <dimension ref="A1:K259"/>
  <sheetViews>
    <sheetView workbookViewId="0">
      <selection activeCell="B10" sqref="B10:F12"/>
    </sheetView>
  </sheetViews>
  <sheetFormatPr defaultRowHeight="15.75"/>
  <cols>
    <col min="1" max="1" width="5.7109375" style="71" customWidth="1"/>
    <col min="2" max="2" width="36.7109375" style="75" customWidth="1"/>
    <col min="3" max="3" width="38.42578125" style="356" customWidth="1"/>
    <col min="4" max="4" width="27.42578125" style="356" customWidth="1"/>
    <col min="5" max="5" width="38.42578125" style="75" customWidth="1"/>
    <col min="6" max="6" width="8.7109375" style="75" customWidth="1"/>
    <col min="7" max="7" width="12.28515625" style="75" customWidth="1"/>
    <col min="8" max="8" width="10.7109375" style="81" hidden="1" customWidth="1"/>
    <col min="9" max="9" width="9.140625" style="82" hidden="1" customWidth="1"/>
    <col min="10" max="10" width="9.140625" style="75" hidden="1" customWidth="1"/>
    <col min="11" max="25" width="9.140625" style="75" customWidth="1"/>
    <col min="26" max="16384" width="9.140625" style="75"/>
  </cols>
  <sheetData>
    <row r="1" spans="1:10" s="71" customFormat="1">
      <c r="A1" s="70" t="s">
        <v>482</v>
      </c>
      <c r="C1" s="434"/>
      <c r="D1" s="434"/>
      <c r="F1" s="72"/>
      <c r="G1" s="74"/>
      <c r="H1" s="73"/>
      <c r="I1" s="327"/>
    </row>
    <row r="2" spans="1:10" s="71" customFormat="1">
      <c r="A2" s="387" t="str">
        <f>IF(ISBLANK(facultate), IF(ISBLANK(departament),"","Departament " &amp; departament), "Facultatea " &amp; facultate)</f>
        <v>Facultatea Electronică și Telecomunicații</v>
      </c>
      <c r="C2" s="434"/>
      <c r="D2" s="434"/>
      <c r="F2" s="72"/>
      <c r="G2" s="74"/>
      <c r="H2" s="73"/>
      <c r="I2" s="327"/>
    </row>
    <row r="3" spans="1:10" s="71" customFormat="1">
      <c r="A3" s="387" t="str">
        <f>IF(ISBLANK(departament),"","Departamentul " &amp; departament)</f>
        <v>Departamentul Electronică Aplicată</v>
      </c>
      <c r="C3" s="434"/>
      <c r="D3" s="434"/>
      <c r="F3" s="72"/>
      <c r="G3" s="74"/>
      <c r="H3" s="73"/>
      <c r="I3" s="327"/>
    </row>
    <row r="4" spans="1:10">
      <c r="A4" s="460" t="s">
        <v>956</v>
      </c>
      <c r="B4" s="460"/>
      <c r="C4" s="460"/>
      <c r="D4" s="460"/>
      <c r="E4" s="460"/>
      <c r="F4" s="460"/>
      <c r="G4" s="460"/>
      <c r="H4" s="239"/>
      <c r="I4" s="329"/>
    </row>
    <row r="5" spans="1:10" ht="15.75" customHeight="1">
      <c r="A5" s="466" t="s">
        <v>974</v>
      </c>
      <c r="B5" s="460"/>
      <c r="C5" s="460"/>
      <c r="D5" s="460"/>
      <c r="E5" s="460"/>
      <c r="F5" s="460"/>
      <c r="G5" s="460"/>
      <c r="H5" s="239"/>
    </row>
    <row r="6" spans="1:10" ht="13.5" customHeight="1">
      <c r="G6" s="388" t="str">
        <f>CONCATENATE(functie," ",nume_candidat)</f>
        <v>Șef de lucrări Papazian Petru</v>
      </c>
    </row>
    <row r="7" spans="1:10" s="44" customFormat="1" ht="15.75" customHeight="1">
      <c r="A7" s="457" t="s">
        <v>337</v>
      </c>
      <c r="B7" s="457" t="s">
        <v>969</v>
      </c>
      <c r="C7" s="457" t="s">
        <v>450</v>
      </c>
      <c r="D7" s="458" t="s">
        <v>1105</v>
      </c>
      <c r="E7" s="457" t="s">
        <v>970</v>
      </c>
      <c r="F7" s="457" t="s">
        <v>2</v>
      </c>
      <c r="G7" s="458" t="s">
        <v>544</v>
      </c>
      <c r="H7" s="229" t="s">
        <v>4</v>
      </c>
      <c r="I7" s="464" t="s">
        <v>540</v>
      </c>
      <c r="J7" s="467" t="s">
        <v>551</v>
      </c>
    </row>
    <row r="8" spans="1:10" s="44" customFormat="1" ht="31.5">
      <c r="A8" s="457"/>
      <c r="B8" s="457"/>
      <c r="C8" s="457"/>
      <c r="D8" s="459"/>
      <c r="E8" s="457"/>
      <c r="F8" s="457"/>
      <c r="G8" s="459"/>
      <c r="H8" s="389" t="str">
        <f>CONCATENATE("ultimii                                  ",durata_evaluare," ani")</f>
        <v>ultimii                                  5 ani</v>
      </c>
      <c r="I8" s="464"/>
      <c r="J8" s="467"/>
    </row>
    <row r="9" spans="1:10" s="44" customFormat="1">
      <c r="A9" s="99"/>
      <c r="B9" s="76"/>
      <c r="C9" s="76"/>
      <c r="D9" s="76"/>
      <c r="E9" s="76"/>
      <c r="F9" s="174"/>
      <c r="G9" s="158">
        <f>SUMIF(G10:G259,"&gt;0")</f>
        <v>0</v>
      </c>
      <c r="H9" s="4">
        <f>SUMIF(H10:H259,"&gt;0")</f>
        <v>0</v>
      </c>
      <c r="I9" s="336"/>
      <c r="J9" s="342"/>
    </row>
    <row r="10" spans="1:10" s="90" customFormat="1">
      <c r="A10" s="48">
        <v>1</v>
      </c>
      <c r="B10" s="8"/>
      <c r="C10" s="421"/>
      <c r="D10" s="14"/>
      <c r="E10" s="14"/>
      <c r="F10" s="232"/>
      <c r="G10" s="19" t="str">
        <f t="shared" ref="G10:G73" si="0">IF(OR($B10="",$C10="",$D10="",$F10&lt;an_initial,$F10&gt;an_final,$I10=FALSE),"",(HLOOKUP(E10,ii13punctaje,2,FALSE)) / J10)</f>
        <v/>
      </c>
      <c r="H10" s="69" t="str">
        <f t="shared" ref="H10:H73" si="1">IF(OR($B10="",$C10="",$D10="",$F10&gt;an_final,$I10=FALSE),"",IF($F10&gt;=an_initial,1,""))</f>
        <v/>
      </c>
      <c r="I10" s="390" t="b">
        <f t="shared" ref="I10:I73" si="2">IF(nume_candidat="",FALSE,ISNUMBER(SEARCH(nume_candidat,$B10)))</f>
        <v>0</v>
      </c>
      <c r="J10" s="398">
        <f t="shared" ref="J10:J41" si="3">LEN(B10)-LEN(SUBSTITUTE(B10,",",""))+1</f>
        <v>1</v>
      </c>
    </row>
    <row r="11" spans="1:10" s="44" customFormat="1">
      <c r="A11" s="48">
        <v>2</v>
      </c>
      <c r="B11" s="8"/>
      <c r="C11" s="421"/>
      <c r="D11" s="421"/>
      <c r="E11" s="8"/>
      <c r="F11" s="232"/>
      <c r="G11" s="19" t="str">
        <f t="shared" si="0"/>
        <v/>
      </c>
      <c r="H11" s="69" t="str">
        <f t="shared" si="1"/>
        <v/>
      </c>
      <c r="I11" s="390" t="b">
        <f t="shared" si="2"/>
        <v>0</v>
      </c>
      <c r="J11" s="398">
        <f t="shared" si="3"/>
        <v>1</v>
      </c>
    </row>
    <row r="12" spans="1:10" s="44" customFormat="1">
      <c r="A12" s="48">
        <v>3</v>
      </c>
      <c r="B12" s="7"/>
      <c r="C12" s="421"/>
      <c r="D12" s="7"/>
      <c r="E12" s="208"/>
      <c r="F12" s="232"/>
      <c r="G12" s="19" t="str">
        <f t="shared" si="0"/>
        <v/>
      </c>
      <c r="H12" s="69" t="str">
        <f t="shared" si="1"/>
        <v/>
      </c>
      <c r="I12" s="390" t="b">
        <f t="shared" si="2"/>
        <v>0</v>
      </c>
      <c r="J12" s="398">
        <f t="shared" si="3"/>
        <v>1</v>
      </c>
    </row>
    <row r="13" spans="1:10" s="44" customFormat="1">
      <c r="A13" s="48">
        <v>4</v>
      </c>
      <c r="B13" s="7"/>
      <c r="C13" s="7"/>
      <c r="D13" s="7"/>
      <c r="E13" s="7"/>
      <c r="F13" s="229"/>
      <c r="G13" s="19" t="str">
        <f t="shared" si="0"/>
        <v/>
      </c>
      <c r="H13" s="69" t="str">
        <f t="shared" si="1"/>
        <v/>
      </c>
      <c r="I13" s="390" t="b">
        <f t="shared" si="2"/>
        <v>0</v>
      </c>
      <c r="J13" s="398">
        <f t="shared" si="3"/>
        <v>1</v>
      </c>
    </row>
    <row r="14" spans="1:10" s="44" customFormat="1">
      <c r="A14" s="48">
        <v>5</v>
      </c>
      <c r="B14" s="7"/>
      <c r="C14" s="7"/>
      <c r="D14" s="7"/>
      <c r="E14" s="7"/>
      <c r="F14" s="229"/>
      <c r="G14" s="19" t="str">
        <f t="shared" si="0"/>
        <v/>
      </c>
      <c r="H14" s="69" t="str">
        <f t="shared" si="1"/>
        <v/>
      </c>
      <c r="I14" s="390" t="b">
        <f t="shared" si="2"/>
        <v>0</v>
      </c>
      <c r="J14" s="398">
        <f t="shared" si="3"/>
        <v>1</v>
      </c>
    </row>
    <row r="15" spans="1:10" s="44" customFormat="1">
      <c r="A15" s="48">
        <v>6</v>
      </c>
      <c r="B15" s="7"/>
      <c r="C15" s="7"/>
      <c r="D15" s="7"/>
      <c r="E15" s="7"/>
      <c r="F15" s="229"/>
      <c r="G15" s="19" t="str">
        <f t="shared" si="0"/>
        <v/>
      </c>
      <c r="H15" s="69" t="str">
        <f t="shared" si="1"/>
        <v/>
      </c>
      <c r="I15" s="390" t="b">
        <f t="shared" si="2"/>
        <v>0</v>
      </c>
      <c r="J15" s="398">
        <f t="shared" si="3"/>
        <v>1</v>
      </c>
    </row>
    <row r="16" spans="1:10" s="44" customFormat="1">
      <c r="A16" s="48">
        <v>7</v>
      </c>
      <c r="B16" s="7"/>
      <c r="C16" s="7"/>
      <c r="D16" s="7"/>
      <c r="E16" s="7"/>
      <c r="F16" s="229"/>
      <c r="G16" s="19" t="str">
        <f t="shared" si="0"/>
        <v/>
      </c>
      <c r="H16" s="69" t="str">
        <f t="shared" si="1"/>
        <v/>
      </c>
      <c r="I16" s="390" t="b">
        <f t="shared" si="2"/>
        <v>0</v>
      </c>
      <c r="J16" s="398">
        <f t="shared" si="3"/>
        <v>1</v>
      </c>
    </row>
    <row r="17" spans="1:10" s="44" customFormat="1">
      <c r="A17" s="48">
        <v>8</v>
      </c>
      <c r="B17" s="7"/>
      <c r="C17" s="7"/>
      <c r="D17" s="7"/>
      <c r="E17" s="7"/>
      <c r="F17" s="229"/>
      <c r="G17" s="19" t="str">
        <f t="shared" si="0"/>
        <v/>
      </c>
      <c r="H17" s="69" t="str">
        <f t="shared" si="1"/>
        <v/>
      </c>
      <c r="I17" s="390" t="b">
        <f t="shared" si="2"/>
        <v>0</v>
      </c>
      <c r="J17" s="398">
        <f t="shared" si="3"/>
        <v>1</v>
      </c>
    </row>
    <row r="18" spans="1:10" s="44" customFormat="1">
      <c r="A18" s="48">
        <v>9</v>
      </c>
      <c r="B18" s="7"/>
      <c r="C18" s="7"/>
      <c r="D18" s="7"/>
      <c r="E18" s="7"/>
      <c r="F18" s="229"/>
      <c r="G18" s="19" t="str">
        <f t="shared" si="0"/>
        <v/>
      </c>
      <c r="H18" s="69" t="str">
        <f t="shared" si="1"/>
        <v/>
      </c>
      <c r="I18" s="390" t="b">
        <f t="shared" si="2"/>
        <v>0</v>
      </c>
      <c r="J18" s="398">
        <f t="shared" si="3"/>
        <v>1</v>
      </c>
    </row>
    <row r="19" spans="1:10" s="44" customFormat="1">
      <c r="A19" s="48">
        <v>10</v>
      </c>
      <c r="B19" s="7"/>
      <c r="C19" s="12"/>
      <c r="D19" s="7"/>
      <c r="E19" s="7"/>
      <c r="F19" s="229"/>
      <c r="G19" s="19" t="str">
        <f t="shared" si="0"/>
        <v/>
      </c>
      <c r="H19" s="69" t="str">
        <f t="shared" si="1"/>
        <v/>
      </c>
      <c r="I19" s="390" t="b">
        <f t="shared" si="2"/>
        <v>0</v>
      </c>
      <c r="J19" s="398">
        <f t="shared" si="3"/>
        <v>1</v>
      </c>
    </row>
    <row r="20" spans="1:10" s="44" customFormat="1">
      <c r="A20" s="48">
        <v>11</v>
      </c>
      <c r="B20" s="7"/>
      <c r="C20" s="7"/>
      <c r="D20" s="7"/>
      <c r="E20" s="7"/>
      <c r="F20" s="229"/>
      <c r="G20" s="19" t="str">
        <f t="shared" si="0"/>
        <v/>
      </c>
      <c r="H20" s="69" t="str">
        <f t="shared" si="1"/>
        <v/>
      </c>
      <c r="I20" s="390" t="b">
        <f t="shared" si="2"/>
        <v>0</v>
      </c>
      <c r="J20" s="398">
        <f t="shared" si="3"/>
        <v>1</v>
      </c>
    </row>
    <row r="21" spans="1:10" s="44" customFormat="1">
      <c r="A21" s="48">
        <v>12</v>
      </c>
      <c r="B21" s="7"/>
      <c r="C21" s="7"/>
      <c r="D21" s="7"/>
      <c r="E21" s="7"/>
      <c r="F21" s="229"/>
      <c r="G21" s="19" t="str">
        <f t="shared" si="0"/>
        <v/>
      </c>
      <c r="H21" s="69" t="str">
        <f t="shared" si="1"/>
        <v/>
      </c>
      <c r="I21" s="390" t="b">
        <f t="shared" si="2"/>
        <v>0</v>
      </c>
      <c r="J21" s="398">
        <f t="shared" si="3"/>
        <v>1</v>
      </c>
    </row>
    <row r="22" spans="1:10" s="44" customFormat="1">
      <c r="A22" s="48">
        <v>13</v>
      </c>
      <c r="B22" s="7"/>
      <c r="C22" s="7"/>
      <c r="D22" s="7"/>
      <c r="E22" s="7"/>
      <c r="F22" s="229"/>
      <c r="G22" s="19" t="str">
        <f t="shared" si="0"/>
        <v/>
      </c>
      <c r="H22" s="69" t="str">
        <f t="shared" si="1"/>
        <v/>
      </c>
      <c r="I22" s="390" t="b">
        <f t="shared" si="2"/>
        <v>0</v>
      </c>
      <c r="J22" s="398">
        <f t="shared" si="3"/>
        <v>1</v>
      </c>
    </row>
    <row r="23" spans="1:10" s="44" customFormat="1">
      <c r="A23" s="48">
        <v>14</v>
      </c>
      <c r="B23" s="7"/>
      <c r="C23" s="7"/>
      <c r="D23" s="7"/>
      <c r="E23" s="7"/>
      <c r="F23" s="229"/>
      <c r="G23" s="19" t="str">
        <f t="shared" si="0"/>
        <v/>
      </c>
      <c r="H23" s="69" t="str">
        <f t="shared" si="1"/>
        <v/>
      </c>
      <c r="I23" s="390" t="b">
        <f t="shared" si="2"/>
        <v>0</v>
      </c>
      <c r="J23" s="398">
        <f t="shared" si="3"/>
        <v>1</v>
      </c>
    </row>
    <row r="24" spans="1:10" s="44" customFormat="1">
      <c r="A24" s="48">
        <v>15</v>
      </c>
      <c r="B24" s="7"/>
      <c r="C24" s="7"/>
      <c r="D24" s="7"/>
      <c r="E24" s="7"/>
      <c r="F24" s="229"/>
      <c r="G24" s="19" t="str">
        <f t="shared" si="0"/>
        <v/>
      </c>
      <c r="H24" s="69" t="str">
        <f t="shared" si="1"/>
        <v/>
      </c>
      <c r="I24" s="390" t="b">
        <f t="shared" si="2"/>
        <v>0</v>
      </c>
      <c r="J24" s="398">
        <f t="shared" si="3"/>
        <v>1</v>
      </c>
    </row>
    <row r="25" spans="1:10" s="44" customFormat="1">
      <c r="A25" s="48">
        <v>16</v>
      </c>
      <c r="B25" s="7"/>
      <c r="C25" s="7"/>
      <c r="D25" s="7"/>
      <c r="E25" s="7"/>
      <c r="F25" s="229"/>
      <c r="G25" s="19" t="str">
        <f t="shared" si="0"/>
        <v/>
      </c>
      <c r="H25" s="69" t="str">
        <f t="shared" si="1"/>
        <v/>
      </c>
      <c r="I25" s="390" t="b">
        <f t="shared" si="2"/>
        <v>0</v>
      </c>
      <c r="J25" s="398">
        <f t="shared" si="3"/>
        <v>1</v>
      </c>
    </row>
    <row r="26" spans="1:10" s="44" customFormat="1">
      <c r="A26" s="48">
        <v>17</v>
      </c>
      <c r="B26" s="7"/>
      <c r="C26" s="7"/>
      <c r="D26" s="7"/>
      <c r="E26" s="7"/>
      <c r="F26" s="229"/>
      <c r="G26" s="19" t="str">
        <f t="shared" si="0"/>
        <v/>
      </c>
      <c r="H26" s="69" t="str">
        <f t="shared" si="1"/>
        <v/>
      </c>
      <c r="I26" s="390" t="b">
        <f t="shared" si="2"/>
        <v>0</v>
      </c>
      <c r="J26" s="398">
        <f t="shared" si="3"/>
        <v>1</v>
      </c>
    </row>
    <row r="27" spans="1:10" s="44" customFormat="1">
      <c r="A27" s="48">
        <v>18</v>
      </c>
      <c r="B27" s="7"/>
      <c r="C27" s="7"/>
      <c r="D27" s="7"/>
      <c r="E27" s="7"/>
      <c r="F27" s="229"/>
      <c r="G27" s="19" t="str">
        <f t="shared" si="0"/>
        <v/>
      </c>
      <c r="H27" s="69" t="str">
        <f t="shared" si="1"/>
        <v/>
      </c>
      <c r="I27" s="390" t="b">
        <f t="shared" si="2"/>
        <v>0</v>
      </c>
      <c r="J27" s="398">
        <f t="shared" si="3"/>
        <v>1</v>
      </c>
    </row>
    <row r="28" spans="1:10" s="44" customFormat="1">
      <c r="A28" s="48">
        <v>19</v>
      </c>
      <c r="B28" s="7"/>
      <c r="C28" s="7"/>
      <c r="D28" s="7"/>
      <c r="E28" s="7"/>
      <c r="F28" s="229"/>
      <c r="G28" s="19" t="str">
        <f t="shared" si="0"/>
        <v/>
      </c>
      <c r="H28" s="69" t="str">
        <f t="shared" si="1"/>
        <v/>
      </c>
      <c r="I28" s="390" t="b">
        <f t="shared" si="2"/>
        <v>0</v>
      </c>
      <c r="J28" s="398">
        <f t="shared" si="3"/>
        <v>1</v>
      </c>
    </row>
    <row r="29" spans="1:10" s="44" customFormat="1">
      <c r="A29" s="48">
        <v>20</v>
      </c>
      <c r="B29" s="7"/>
      <c r="C29" s="7"/>
      <c r="D29" s="7"/>
      <c r="E29" s="7"/>
      <c r="F29" s="229"/>
      <c r="G29" s="19" t="str">
        <f t="shared" si="0"/>
        <v/>
      </c>
      <c r="H29" s="69" t="str">
        <f t="shared" si="1"/>
        <v/>
      </c>
      <c r="I29" s="390" t="b">
        <f t="shared" si="2"/>
        <v>0</v>
      </c>
      <c r="J29" s="398">
        <f t="shared" si="3"/>
        <v>1</v>
      </c>
    </row>
    <row r="30" spans="1:10" s="44" customFormat="1">
      <c r="A30" s="48">
        <v>21</v>
      </c>
      <c r="B30" s="7"/>
      <c r="C30" s="7"/>
      <c r="D30" s="7"/>
      <c r="E30" s="7"/>
      <c r="F30" s="229"/>
      <c r="G30" s="19" t="str">
        <f t="shared" si="0"/>
        <v/>
      </c>
      <c r="H30" s="69" t="str">
        <f t="shared" si="1"/>
        <v/>
      </c>
      <c r="I30" s="390" t="b">
        <f t="shared" si="2"/>
        <v>0</v>
      </c>
      <c r="J30" s="398">
        <f t="shared" si="3"/>
        <v>1</v>
      </c>
    </row>
    <row r="31" spans="1:10" s="44" customFormat="1">
      <c r="A31" s="48">
        <v>22</v>
      </c>
      <c r="B31" s="7"/>
      <c r="C31" s="7"/>
      <c r="D31" s="7"/>
      <c r="E31" s="7"/>
      <c r="F31" s="229"/>
      <c r="G31" s="19" t="str">
        <f t="shared" si="0"/>
        <v/>
      </c>
      <c r="H31" s="69" t="str">
        <f t="shared" si="1"/>
        <v/>
      </c>
      <c r="I31" s="390" t="b">
        <f t="shared" si="2"/>
        <v>0</v>
      </c>
      <c r="J31" s="398">
        <f t="shared" si="3"/>
        <v>1</v>
      </c>
    </row>
    <row r="32" spans="1:10" s="44" customFormat="1">
      <c r="A32" s="48">
        <v>23</v>
      </c>
      <c r="B32" s="7"/>
      <c r="C32" s="7"/>
      <c r="D32" s="7"/>
      <c r="E32" s="7"/>
      <c r="F32" s="229"/>
      <c r="G32" s="19" t="str">
        <f t="shared" si="0"/>
        <v/>
      </c>
      <c r="H32" s="69" t="str">
        <f t="shared" si="1"/>
        <v/>
      </c>
      <c r="I32" s="390" t="b">
        <f t="shared" si="2"/>
        <v>0</v>
      </c>
      <c r="J32" s="398">
        <f t="shared" si="3"/>
        <v>1</v>
      </c>
    </row>
    <row r="33" spans="1:10" s="44" customFormat="1">
      <c r="A33" s="48">
        <v>24</v>
      </c>
      <c r="B33" s="7"/>
      <c r="C33" s="7"/>
      <c r="D33" s="7"/>
      <c r="E33" s="7"/>
      <c r="F33" s="229"/>
      <c r="G33" s="19" t="str">
        <f t="shared" si="0"/>
        <v/>
      </c>
      <c r="H33" s="69" t="str">
        <f t="shared" si="1"/>
        <v/>
      </c>
      <c r="I33" s="390" t="b">
        <f t="shared" si="2"/>
        <v>0</v>
      </c>
      <c r="J33" s="398">
        <f t="shared" si="3"/>
        <v>1</v>
      </c>
    </row>
    <row r="34" spans="1:10" s="44" customFormat="1">
      <c r="A34" s="48">
        <v>25</v>
      </c>
      <c r="B34" s="7"/>
      <c r="C34" s="7"/>
      <c r="D34" s="7"/>
      <c r="E34" s="7"/>
      <c r="F34" s="229"/>
      <c r="G34" s="19" t="str">
        <f t="shared" si="0"/>
        <v/>
      </c>
      <c r="H34" s="69" t="str">
        <f t="shared" si="1"/>
        <v/>
      </c>
      <c r="I34" s="390" t="b">
        <f t="shared" si="2"/>
        <v>0</v>
      </c>
      <c r="J34" s="398">
        <f t="shared" si="3"/>
        <v>1</v>
      </c>
    </row>
    <row r="35" spans="1:10" s="44" customFormat="1">
      <c r="A35" s="48">
        <v>26</v>
      </c>
      <c r="B35" s="7"/>
      <c r="C35" s="7"/>
      <c r="D35" s="7"/>
      <c r="E35" s="7"/>
      <c r="F35" s="229"/>
      <c r="G35" s="19" t="str">
        <f t="shared" si="0"/>
        <v/>
      </c>
      <c r="H35" s="69" t="str">
        <f t="shared" si="1"/>
        <v/>
      </c>
      <c r="I35" s="390" t="b">
        <f t="shared" si="2"/>
        <v>0</v>
      </c>
      <c r="J35" s="398">
        <f t="shared" si="3"/>
        <v>1</v>
      </c>
    </row>
    <row r="36" spans="1:10" s="44" customFormat="1">
      <c r="A36" s="48">
        <v>27</v>
      </c>
      <c r="B36" s="7"/>
      <c r="C36" s="7"/>
      <c r="D36" s="7"/>
      <c r="E36" s="7"/>
      <c r="F36" s="229"/>
      <c r="G36" s="19" t="str">
        <f t="shared" si="0"/>
        <v/>
      </c>
      <c r="H36" s="69" t="str">
        <f t="shared" si="1"/>
        <v/>
      </c>
      <c r="I36" s="390" t="b">
        <f t="shared" si="2"/>
        <v>0</v>
      </c>
      <c r="J36" s="398">
        <f t="shared" si="3"/>
        <v>1</v>
      </c>
    </row>
    <row r="37" spans="1:10" s="44" customFormat="1">
      <c r="A37" s="48">
        <v>28</v>
      </c>
      <c r="B37" s="7"/>
      <c r="C37" s="7"/>
      <c r="D37" s="7"/>
      <c r="E37" s="7"/>
      <c r="F37" s="229"/>
      <c r="G37" s="19" t="str">
        <f t="shared" si="0"/>
        <v/>
      </c>
      <c r="H37" s="69" t="str">
        <f t="shared" si="1"/>
        <v/>
      </c>
      <c r="I37" s="390" t="b">
        <f t="shared" si="2"/>
        <v>0</v>
      </c>
      <c r="J37" s="398">
        <f t="shared" si="3"/>
        <v>1</v>
      </c>
    </row>
    <row r="38" spans="1:10" s="44" customFormat="1">
      <c r="A38" s="48">
        <v>29</v>
      </c>
      <c r="B38" s="7"/>
      <c r="C38" s="7"/>
      <c r="D38" s="7"/>
      <c r="E38" s="7"/>
      <c r="F38" s="229"/>
      <c r="G38" s="19" t="str">
        <f t="shared" si="0"/>
        <v/>
      </c>
      <c r="H38" s="69" t="str">
        <f t="shared" si="1"/>
        <v/>
      </c>
      <c r="I38" s="390" t="b">
        <f t="shared" si="2"/>
        <v>0</v>
      </c>
      <c r="J38" s="398">
        <f t="shared" si="3"/>
        <v>1</v>
      </c>
    </row>
    <row r="39" spans="1:10" s="44" customFormat="1">
      <c r="A39" s="48">
        <v>30</v>
      </c>
      <c r="B39" s="7"/>
      <c r="C39" s="7"/>
      <c r="D39" s="7"/>
      <c r="E39" s="7"/>
      <c r="F39" s="229"/>
      <c r="G39" s="19" t="str">
        <f t="shared" si="0"/>
        <v/>
      </c>
      <c r="H39" s="69" t="str">
        <f t="shared" si="1"/>
        <v/>
      </c>
      <c r="I39" s="390" t="b">
        <f t="shared" si="2"/>
        <v>0</v>
      </c>
      <c r="J39" s="398">
        <f t="shared" si="3"/>
        <v>1</v>
      </c>
    </row>
    <row r="40" spans="1:10" s="44" customFormat="1">
      <c r="A40" s="48">
        <v>31</v>
      </c>
      <c r="B40" s="7"/>
      <c r="C40" s="7"/>
      <c r="D40" s="7"/>
      <c r="E40" s="7"/>
      <c r="F40" s="229"/>
      <c r="G40" s="19" t="str">
        <f t="shared" si="0"/>
        <v/>
      </c>
      <c r="H40" s="69" t="str">
        <f t="shared" si="1"/>
        <v/>
      </c>
      <c r="I40" s="390" t="b">
        <f t="shared" si="2"/>
        <v>0</v>
      </c>
      <c r="J40" s="398">
        <f t="shared" si="3"/>
        <v>1</v>
      </c>
    </row>
    <row r="41" spans="1:10" s="44" customFormat="1">
      <c r="A41" s="48">
        <v>32</v>
      </c>
      <c r="B41" s="7"/>
      <c r="C41" s="7"/>
      <c r="D41" s="7"/>
      <c r="E41" s="7"/>
      <c r="F41" s="229"/>
      <c r="G41" s="19" t="str">
        <f t="shared" si="0"/>
        <v/>
      </c>
      <c r="H41" s="69" t="str">
        <f t="shared" si="1"/>
        <v/>
      </c>
      <c r="I41" s="390" t="b">
        <f t="shared" si="2"/>
        <v>0</v>
      </c>
      <c r="J41" s="398">
        <f t="shared" si="3"/>
        <v>1</v>
      </c>
    </row>
    <row r="42" spans="1:10" s="44" customFormat="1">
      <c r="A42" s="48">
        <v>33</v>
      </c>
      <c r="B42" s="7"/>
      <c r="C42" s="7"/>
      <c r="D42" s="7"/>
      <c r="E42" s="7"/>
      <c r="F42" s="229"/>
      <c r="G42" s="19" t="str">
        <f t="shared" si="0"/>
        <v/>
      </c>
      <c r="H42" s="69" t="str">
        <f t="shared" si="1"/>
        <v/>
      </c>
      <c r="I42" s="390" t="b">
        <f t="shared" si="2"/>
        <v>0</v>
      </c>
      <c r="J42" s="398">
        <f t="shared" ref="J42:J73" si="4">LEN(B42)-LEN(SUBSTITUTE(B42,",",""))+1</f>
        <v>1</v>
      </c>
    </row>
    <row r="43" spans="1:10" s="44" customFormat="1">
      <c r="A43" s="48">
        <v>34</v>
      </c>
      <c r="B43" s="7"/>
      <c r="C43" s="7"/>
      <c r="D43" s="7"/>
      <c r="E43" s="7"/>
      <c r="F43" s="229"/>
      <c r="G43" s="19" t="str">
        <f t="shared" si="0"/>
        <v/>
      </c>
      <c r="H43" s="69" t="str">
        <f t="shared" si="1"/>
        <v/>
      </c>
      <c r="I43" s="390" t="b">
        <f t="shared" si="2"/>
        <v>0</v>
      </c>
      <c r="J43" s="398">
        <f t="shared" si="4"/>
        <v>1</v>
      </c>
    </row>
    <row r="44" spans="1:10" s="44" customFormat="1">
      <c r="A44" s="48">
        <v>35</v>
      </c>
      <c r="B44" s="7"/>
      <c r="C44" s="7"/>
      <c r="D44" s="7"/>
      <c r="E44" s="7"/>
      <c r="F44" s="229"/>
      <c r="G44" s="19" t="str">
        <f t="shared" si="0"/>
        <v/>
      </c>
      <c r="H44" s="69" t="str">
        <f t="shared" si="1"/>
        <v/>
      </c>
      <c r="I44" s="390" t="b">
        <f t="shared" si="2"/>
        <v>0</v>
      </c>
      <c r="J44" s="398">
        <f t="shared" si="4"/>
        <v>1</v>
      </c>
    </row>
    <row r="45" spans="1:10" s="44" customFormat="1">
      <c r="A45" s="48">
        <v>36</v>
      </c>
      <c r="B45" s="7"/>
      <c r="C45" s="7"/>
      <c r="D45" s="7"/>
      <c r="E45" s="7"/>
      <c r="F45" s="229"/>
      <c r="G45" s="19" t="str">
        <f t="shared" si="0"/>
        <v/>
      </c>
      <c r="H45" s="69" t="str">
        <f t="shared" si="1"/>
        <v/>
      </c>
      <c r="I45" s="390" t="b">
        <f t="shared" si="2"/>
        <v>0</v>
      </c>
      <c r="J45" s="398">
        <f t="shared" si="4"/>
        <v>1</v>
      </c>
    </row>
    <row r="46" spans="1:10" s="44" customFormat="1">
      <c r="A46" s="48">
        <v>37</v>
      </c>
      <c r="B46" s="7"/>
      <c r="C46" s="7"/>
      <c r="D46" s="7"/>
      <c r="E46" s="7"/>
      <c r="F46" s="229"/>
      <c r="G46" s="19" t="str">
        <f t="shared" si="0"/>
        <v/>
      </c>
      <c r="H46" s="69" t="str">
        <f t="shared" si="1"/>
        <v/>
      </c>
      <c r="I46" s="390" t="b">
        <f t="shared" si="2"/>
        <v>0</v>
      </c>
      <c r="J46" s="398">
        <f t="shared" si="4"/>
        <v>1</v>
      </c>
    </row>
    <row r="47" spans="1:10" s="44" customFormat="1">
      <c r="A47" s="48">
        <v>38</v>
      </c>
      <c r="B47" s="7"/>
      <c r="C47" s="7"/>
      <c r="D47" s="7"/>
      <c r="E47" s="7"/>
      <c r="F47" s="229"/>
      <c r="G47" s="19" t="str">
        <f t="shared" si="0"/>
        <v/>
      </c>
      <c r="H47" s="69" t="str">
        <f t="shared" si="1"/>
        <v/>
      </c>
      <c r="I47" s="390" t="b">
        <f t="shared" si="2"/>
        <v>0</v>
      </c>
      <c r="J47" s="398">
        <f t="shared" si="4"/>
        <v>1</v>
      </c>
    </row>
    <row r="48" spans="1:10" s="44" customFormat="1">
      <c r="A48" s="48">
        <v>39</v>
      </c>
      <c r="B48" s="7"/>
      <c r="C48" s="7"/>
      <c r="D48" s="7"/>
      <c r="E48" s="7"/>
      <c r="F48" s="229"/>
      <c r="G48" s="19" t="str">
        <f t="shared" si="0"/>
        <v/>
      </c>
      <c r="H48" s="69" t="str">
        <f t="shared" si="1"/>
        <v/>
      </c>
      <c r="I48" s="390" t="b">
        <f t="shared" si="2"/>
        <v>0</v>
      </c>
      <c r="J48" s="398">
        <f t="shared" si="4"/>
        <v>1</v>
      </c>
    </row>
    <row r="49" spans="1:10" s="44" customFormat="1">
      <c r="A49" s="48">
        <v>40</v>
      </c>
      <c r="B49" s="7"/>
      <c r="C49" s="7"/>
      <c r="D49" s="7"/>
      <c r="E49" s="7"/>
      <c r="F49" s="229"/>
      <c r="G49" s="19" t="str">
        <f t="shared" si="0"/>
        <v/>
      </c>
      <c r="H49" s="69" t="str">
        <f t="shared" si="1"/>
        <v/>
      </c>
      <c r="I49" s="390" t="b">
        <f t="shared" si="2"/>
        <v>0</v>
      </c>
      <c r="J49" s="398">
        <f t="shared" si="4"/>
        <v>1</v>
      </c>
    </row>
    <row r="50" spans="1:10" s="44" customFormat="1">
      <c r="A50" s="48">
        <v>41</v>
      </c>
      <c r="B50" s="7"/>
      <c r="C50" s="7"/>
      <c r="D50" s="7"/>
      <c r="E50" s="7"/>
      <c r="F50" s="229"/>
      <c r="G50" s="19" t="str">
        <f t="shared" si="0"/>
        <v/>
      </c>
      <c r="H50" s="69" t="str">
        <f t="shared" si="1"/>
        <v/>
      </c>
      <c r="I50" s="390" t="b">
        <f t="shared" si="2"/>
        <v>0</v>
      </c>
      <c r="J50" s="398">
        <f t="shared" si="4"/>
        <v>1</v>
      </c>
    </row>
    <row r="51" spans="1:10" s="44" customFormat="1">
      <c r="A51" s="48">
        <v>42</v>
      </c>
      <c r="B51" s="7"/>
      <c r="C51" s="7"/>
      <c r="D51" s="7"/>
      <c r="E51" s="7"/>
      <c r="F51" s="229"/>
      <c r="G51" s="19" t="str">
        <f t="shared" si="0"/>
        <v/>
      </c>
      <c r="H51" s="69" t="str">
        <f t="shared" si="1"/>
        <v/>
      </c>
      <c r="I51" s="390" t="b">
        <f t="shared" si="2"/>
        <v>0</v>
      </c>
      <c r="J51" s="398">
        <f t="shared" si="4"/>
        <v>1</v>
      </c>
    </row>
    <row r="52" spans="1:10" s="44" customFormat="1">
      <c r="A52" s="48">
        <v>43</v>
      </c>
      <c r="B52" s="7"/>
      <c r="C52" s="7"/>
      <c r="D52" s="7"/>
      <c r="E52" s="7"/>
      <c r="F52" s="229"/>
      <c r="G52" s="19" t="str">
        <f t="shared" si="0"/>
        <v/>
      </c>
      <c r="H52" s="69" t="str">
        <f t="shared" si="1"/>
        <v/>
      </c>
      <c r="I52" s="390" t="b">
        <f t="shared" si="2"/>
        <v>0</v>
      </c>
      <c r="J52" s="398">
        <f t="shared" si="4"/>
        <v>1</v>
      </c>
    </row>
    <row r="53" spans="1:10" s="44" customFormat="1">
      <c r="A53" s="48">
        <v>44</v>
      </c>
      <c r="B53" s="7"/>
      <c r="C53" s="7"/>
      <c r="D53" s="7"/>
      <c r="E53" s="7"/>
      <c r="F53" s="229"/>
      <c r="G53" s="19" t="str">
        <f t="shared" si="0"/>
        <v/>
      </c>
      <c r="H53" s="69" t="str">
        <f t="shared" si="1"/>
        <v/>
      </c>
      <c r="I53" s="390" t="b">
        <f t="shared" si="2"/>
        <v>0</v>
      </c>
      <c r="J53" s="398">
        <f t="shared" si="4"/>
        <v>1</v>
      </c>
    </row>
    <row r="54" spans="1:10" s="44" customFormat="1">
      <c r="A54" s="48">
        <v>45</v>
      </c>
      <c r="B54" s="7"/>
      <c r="C54" s="7"/>
      <c r="D54" s="7"/>
      <c r="E54" s="7"/>
      <c r="F54" s="229"/>
      <c r="G54" s="19" t="str">
        <f t="shared" si="0"/>
        <v/>
      </c>
      <c r="H54" s="69" t="str">
        <f t="shared" si="1"/>
        <v/>
      </c>
      <c r="I54" s="390" t="b">
        <f t="shared" si="2"/>
        <v>0</v>
      </c>
      <c r="J54" s="398">
        <f t="shared" si="4"/>
        <v>1</v>
      </c>
    </row>
    <row r="55" spans="1:10" s="44" customFormat="1">
      <c r="A55" s="48">
        <v>46</v>
      </c>
      <c r="B55" s="7"/>
      <c r="C55" s="7"/>
      <c r="D55" s="7"/>
      <c r="E55" s="7"/>
      <c r="F55" s="229"/>
      <c r="G55" s="19" t="str">
        <f t="shared" si="0"/>
        <v/>
      </c>
      <c r="H55" s="69" t="str">
        <f t="shared" si="1"/>
        <v/>
      </c>
      <c r="I55" s="390" t="b">
        <f t="shared" si="2"/>
        <v>0</v>
      </c>
      <c r="J55" s="398">
        <f t="shared" si="4"/>
        <v>1</v>
      </c>
    </row>
    <row r="56" spans="1:10" s="44" customFormat="1">
      <c r="A56" s="48">
        <v>47</v>
      </c>
      <c r="B56" s="7"/>
      <c r="C56" s="7"/>
      <c r="D56" s="7"/>
      <c r="E56" s="7"/>
      <c r="F56" s="229"/>
      <c r="G56" s="19" t="str">
        <f t="shared" si="0"/>
        <v/>
      </c>
      <c r="H56" s="69" t="str">
        <f t="shared" si="1"/>
        <v/>
      </c>
      <c r="I56" s="390" t="b">
        <f t="shared" si="2"/>
        <v>0</v>
      </c>
      <c r="J56" s="398">
        <f t="shared" si="4"/>
        <v>1</v>
      </c>
    </row>
    <row r="57" spans="1:10" s="44" customFormat="1">
      <c r="A57" s="48">
        <v>48</v>
      </c>
      <c r="B57" s="7"/>
      <c r="C57" s="7"/>
      <c r="D57" s="7"/>
      <c r="E57" s="7"/>
      <c r="F57" s="229"/>
      <c r="G57" s="19" t="str">
        <f t="shared" si="0"/>
        <v/>
      </c>
      <c r="H57" s="69" t="str">
        <f t="shared" si="1"/>
        <v/>
      </c>
      <c r="I57" s="390" t="b">
        <f t="shared" si="2"/>
        <v>0</v>
      </c>
      <c r="J57" s="398">
        <f t="shared" si="4"/>
        <v>1</v>
      </c>
    </row>
    <row r="58" spans="1:10" s="44" customFormat="1">
      <c r="A58" s="48">
        <v>49</v>
      </c>
      <c r="B58" s="7"/>
      <c r="C58" s="7"/>
      <c r="D58" s="7"/>
      <c r="E58" s="7"/>
      <c r="F58" s="229"/>
      <c r="G58" s="19" t="str">
        <f t="shared" si="0"/>
        <v/>
      </c>
      <c r="H58" s="69" t="str">
        <f t="shared" si="1"/>
        <v/>
      </c>
      <c r="I58" s="390" t="b">
        <f t="shared" si="2"/>
        <v>0</v>
      </c>
      <c r="J58" s="398">
        <f t="shared" si="4"/>
        <v>1</v>
      </c>
    </row>
    <row r="59" spans="1:10" s="44" customFormat="1">
      <c r="A59" s="48">
        <v>50</v>
      </c>
      <c r="B59" s="7"/>
      <c r="C59" s="7"/>
      <c r="D59" s="7"/>
      <c r="E59" s="7"/>
      <c r="F59" s="229"/>
      <c r="G59" s="19" t="str">
        <f t="shared" si="0"/>
        <v/>
      </c>
      <c r="H59" s="69" t="str">
        <f t="shared" si="1"/>
        <v/>
      </c>
      <c r="I59" s="390" t="b">
        <f t="shared" si="2"/>
        <v>0</v>
      </c>
      <c r="J59" s="398">
        <f t="shared" si="4"/>
        <v>1</v>
      </c>
    </row>
    <row r="60" spans="1:10" s="44" customFormat="1">
      <c r="A60" s="48">
        <v>51</v>
      </c>
      <c r="B60" s="7"/>
      <c r="C60" s="7"/>
      <c r="D60" s="7"/>
      <c r="E60" s="7"/>
      <c r="F60" s="229"/>
      <c r="G60" s="19" t="str">
        <f t="shared" si="0"/>
        <v/>
      </c>
      <c r="H60" s="69" t="str">
        <f t="shared" si="1"/>
        <v/>
      </c>
      <c r="I60" s="390" t="b">
        <f t="shared" si="2"/>
        <v>0</v>
      </c>
      <c r="J60" s="398">
        <f t="shared" si="4"/>
        <v>1</v>
      </c>
    </row>
    <row r="61" spans="1:10" s="44" customFormat="1">
      <c r="A61" s="48">
        <v>52</v>
      </c>
      <c r="B61" s="7"/>
      <c r="C61" s="7"/>
      <c r="D61" s="7"/>
      <c r="E61" s="7"/>
      <c r="F61" s="229"/>
      <c r="G61" s="19" t="str">
        <f t="shared" si="0"/>
        <v/>
      </c>
      <c r="H61" s="69" t="str">
        <f t="shared" si="1"/>
        <v/>
      </c>
      <c r="I61" s="390" t="b">
        <f t="shared" si="2"/>
        <v>0</v>
      </c>
      <c r="J61" s="398">
        <f t="shared" si="4"/>
        <v>1</v>
      </c>
    </row>
    <row r="62" spans="1:10" s="44" customFormat="1">
      <c r="A62" s="48">
        <v>53</v>
      </c>
      <c r="B62" s="7"/>
      <c r="C62" s="7"/>
      <c r="D62" s="7"/>
      <c r="E62" s="7"/>
      <c r="F62" s="229"/>
      <c r="G62" s="19" t="str">
        <f t="shared" si="0"/>
        <v/>
      </c>
      <c r="H62" s="69" t="str">
        <f t="shared" si="1"/>
        <v/>
      </c>
      <c r="I62" s="390" t="b">
        <f t="shared" si="2"/>
        <v>0</v>
      </c>
      <c r="J62" s="398">
        <f t="shared" si="4"/>
        <v>1</v>
      </c>
    </row>
    <row r="63" spans="1:10" s="44" customFormat="1">
      <c r="A63" s="48">
        <v>54</v>
      </c>
      <c r="B63" s="7"/>
      <c r="C63" s="7"/>
      <c r="D63" s="7"/>
      <c r="E63" s="7"/>
      <c r="F63" s="229"/>
      <c r="G63" s="19" t="str">
        <f t="shared" si="0"/>
        <v/>
      </c>
      <c r="H63" s="69" t="str">
        <f t="shared" si="1"/>
        <v/>
      </c>
      <c r="I63" s="390" t="b">
        <f t="shared" si="2"/>
        <v>0</v>
      </c>
      <c r="J63" s="398">
        <f t="shared" si="4"/>
        <v>1</v>
      </c>
    </row>
    <row r="64" spans="1:10" s="44" customFormat="1">
      <c r="A64" s="48">
        <v>55</v>
      </c>
      <c r="B64" s="7"/>
      <c r="C64" s="7"/>
      <c r="D64" s="7"/>
      <c r="E64" s="7"/>
      <c r="F64" s="229"/>
      <c r="G64" s="19" t="str">
        <f t="shared" si="0"/>
        <v/>
      </c>
      <c r="H64" s="69" t="str">
        <f t="shared" si="1"/>
        <v/>
      </c>
      <c r="I64" s="390" t="b">
        <f t="shared" si="2"/>
        <v>0</v>
      </c>
      <c r="J64" s="398">
        <f t="shared" si="4"/>
        <v>1</v>
      </c>
    </row>
    <row r="65" spans="1:11" s="44" customFormat="1">
      <c r="A65" s="48">
        <v>56</v>
      </c>
      <c r="B65" s="7"/>
      <c r="C65" s="7"/>
      <c r="D65" s="7"/>
      <c r="E65" s="7"/>
      <c r="F65" s="229"/>
      <c r="G65" s="19" t="str">
        <f t="shared" si="0"/>
        <v/>
      </c>
      <c r="H65" s="69" t="str">
        <f t="shared" si="1"/>
        <v/>
      </c>
      <c r="I65" s="390" t="b">
        <f t="shared" si="2"/>
        <v>0</v>
      </c>
      <c r="J65" s="398">
        <f t="shared" si="4"/>
        <v>1</v>
      </c>
    </row>
    <row r="66" spans="1:11" s="44" customFormat="1">
      <c r="A66" s="48">
        <v>57</v>
      </c>
      <c r="B66" s="7"/>
      <c r="C66" s="7"/>
      <c r="D66" s="7"/>
      <c r="E66" s="7"/>
      <c r="F66" s="229"/>
      <c r="G66" s="19" t="str">
        <f t="shared" si="0"/>
        <v/>
      </c>
      <c r="H66" s="69" t="str">
        <f t="shared" si="1"/>
        <v/>
      </c>
      <c r="I66" s="390" t="b">
        <f t="shared" si="2"/>
        <v>0</v>
      </c>
      <c r="J66" s="398">
        <f t="shared" si="4"/>
        <v>1</v>
      </c>
    </row>
    <row r="67" spans="1:11" s="44" customFormat="1">
      <c r="A67" s="48">
        <v>58</v>
      </c>
      <c r="B67" s="7"/>
      <c r="C67" s="7"/>
      <c r="D67" s="7"/>
      <c r="E67" s="7"/>
      <c r="F67" s="229"/>
      <c r="G67" s="19" t="str">
        <f t="shared" si="0"/>
        <v/>
      </c>
      <c r="H67" s="69" t="str">
        <f t="shared" si="1"/>
        <v/>
      </c>
      <c r="I67" s="390" t="b">
        <f t="shared" si="2"/>
        <v>0</v>
      </c>
      <c r="J67" s="398">
        <f t="shared" si="4"/>
        <v>1</v>
      </c>
    </row>
    <row r="68" spans="1:11" s="44" customFormat="1">
      <c r="A68" s="48">
        <v>59</v>
      </c>
      <c r="B68" s="7"/>
      <c r="C68" s="7"/>
      <c r="D68" s="7"/>
      <c r="E68" s="7"/>
      <c r="F68" s="229"/>
      <c r="G68" s="19" t="str">
        <f t="shared" si="0"/>
        <v/>
      </c>
      <c r="H68" s="69" t="str">
        <f t="shared" si="1"/>
        <v/>
      </c>
      <c r="I68" s="390" t="b">
        <f t="shared" si="2"/>
        <v>0</v>
      </c>
      <c r="J68" s="398">
        <f t="shared" si="4"/>
        <v>1</v>
      </c>
    </row>
    <row r="69" spans="1:11" s="44" customFormat="1">
      <c r="A69" s="48">
        <v>60</v>
      </c>
      <c r="B69" s="7"/>
      <c r="C69" s="7"/>
      <c r="D69" s="7"/>
      <c r="E69" s="7"/>
      <c r="F69" s="229"/>
      <c r="G69" s="19" t="str">
        <f t="shared" si="0"/>
        <v/>
      </c>
      <c r="H69" s="69" t="str">
        <f t="shared" si="1"/>
        <v/>
      </c>
      <c r="I69" s="390" t="b">
        <f t="shared" si="2"/>
        <v>0</v>
      </c>
      <c r="J69" s="398">
        <f t="shared" si="4"/>
        <v>1</v>
      </c>
    </row>
    <row r="70" spans="1:11" s="44" customFormat="1">
      <c r="A70" s="48">
        <v>61</v>
      </c>
      <c r="B70" s="7"/>
      <c r="C70" s="7"/>
      <c r="D70" s="7"/>
      <c r="E70" s="7"/>
      <c r="F70" s="229"/>
      <c r="G70" s="19" t="str">
        <f t="shared" si="0"/>
        <v/>
      </c>
      <c r="H70" s="69" t="str">
        <f t="shared" si="1"/>
        <v/>
      </c>
      <c r="I70" s="390" t="b">
        <f t="shared" si="2"/>
        <v>0</v>
      </c>
      <c r="J70" s="398">
        <f t="shared" si="4"/>
        <v>1</v>
      </c>
    </row>
    <row r="71" spans="1:11" s="44" customFormat="1">
      <c r="A71" s="48">
        <v>62</v>
      </c>
      <c r="B71" s="7"/>
      <c r="C71" s="7"/>
      <c r="D71" s="7"/>
      <c r="E71" s="7"/>
      <c r="F71" s="229"/>
      <c r="G71" s="19" t="str">
        <f t="shared" si="0"/>
        <v/>
      </c>
      <c r="H71" s="69" t="str">
        <f t="shared" si="1"/>
        <v/>
      </c>
      <c r="I71" s="390" t="b">
        <f t="shared" si="2"/>
        <v>0</v>
      </c>
      <c r="J71" s="398">
        <f t="shared" si="4"/>
        <v>1</v>
      </c>
    </row>
    <row r="72" spans="1:11" s="44" customFormat="1">
      <c r="A72" s="48">
        <v>63</v>
      </c>
      <c r="B72" s="7"/>
      <c r="C72" s="7"/>
      <c r="D72" s="7"/>
      <c r="E72" s="7"/>
      <c r="F72" s="229"/>
      <c r="G72" s="19" t="str">
        <f t="shared" si="0"/>
        <v/>
      </c>
      <c r="H72" s="69" t="str">
        <f t="shared" si="1"/>
        <v/>
      </c>
      <c r="I72" s="390" t="b">
        <f t="shared" si="2"/>
        <v>0</v>
      </c>
      <c r="J72" s="398">
        <f t="shared" si="4"/>
        <v>1</v>
      </c>
    </row>
    <row r="73" spans="1:11" s="44" customFormat="1">
      <c r="A73" s="48">
        <v>64</v>
      </c>
      <c r="B73" s="7"/>
      <c r="C73" s="7"/>
      <c r="D73" s="7"/>
      <c r="E73" s="7"/>
      <c r="F73" s="229"/>
      <c r="G73" s="19" t="str">
        <f t="shared" si="0"/>
        <v/>
      </c>
      <c r="H73" s="69" t="str">
        <f t="shared" si="1"/>
        <v/>
      </c>
      <c r="I73" s="390" t="b">
        <f t="shared" si="2"/>
        <v>0</v>
      </c>
      <c r="J73" s="398">
        <f t="shared" si="4"/>
        <v>1</v>
      </c>
    </row>
    <row r="74" spans="1:11" s="44" customFormat="1">
      <c r="A74" s="48">
        <v>65</v>
      </c>
      <c r="B74" s="7"/>
      <c r="C74" s="7"/>
      <c r="D74" s="7"/>
      <c r="E74" s="7"/>
      <c r="F74" s="229"/>
      <c r="G74" s="19" t="str">
        <f t="shared" ref="G74:G137" si="5">IF(OR($B74="",$C74="",$D74="",$F74&lt;an_initial,$F74&gt;an_final,$I74=FALSE),"",(HLOOKUP(E74,ii13punctaje,2,FALSE)) / J74)</f>
        <v/>
      </c>
      <c r="H74" s="69" t="str">
        <f t="shared" ref="H74:H137" si="6">IF(OR($B74="",$C74="",$D74="",$F74&gt;an_final,$I74=FALSE),"",IF($F74&gt;=an_initial,1,""))</f>
        <v/>
      </c>
      <c r="I74" s="390" t="b">
        <f t="shared" ref="I74:I137" si="7">IF(nume_candidat="",FALSE,ISNUMBER(SEARCH(nume_candidat,$B74)))</f>
        <v>0</v>
      </c>
      <c r="J74" s="398">
        <f t="shared" ref="J74:J105" si="8">LEN(B74)-LEN(SUBSTITUTE(B74,",",""))+1</f>
        <v>1</v>
      </c>
    </row>
    <row r="75" spans="1:11" s="44" customFormat="1">
      <c r="A75" s="48">
        <v>66</v>
      </c>
      <c r="B75" s="7"/>
      <c r="C75" s="7"/>
      <c r="D75" s="7"/>
      <c r="E75" s="7"/>
      <c r="F75" s="229"/>
      <c r="G75" s="19" t="str">
        <f t="shared" si="5"/>
        <v/>
      </c>
      <c r="H75" s="69" t="str">
        <f t="shared" si="6"/>
        <v/>
      </c>
      <c r="I75" s="390" t="b">
        <f t="shared" si="7"/>
        <v>0</v>
      </c>
      <c r="J75" s="398">
        <f t="shared" si="8"/>
        <v>1</v>
      </c>
    </row>
    <row r="76" spans="1:11" s="44" customFormat="1">
      <c r="A76" s="48">
        <v>67</v>
      </c>
      <c r="B76" s="7"/>
      <c r="C76" s="7"/>
      <c r="D76" s="7"/>
      <c r="E76" s="7"/>
      <c r="F76" s="229"/>
      <c r="G76" s="19" t="str">
        <f t="shared" si="5"/>
        <v/>
      </c>
      <c r="H76" s="69" t="str">
        <f t="shared" si="6"/>
        <v/>
      </c>
      <c r="I76" s="390" t="b">
        <f t="shared" si="7"/>
        <v>0</v>
      </c>
      <c r="J76" s="398">
        <f t="shared" si="8"/>
        <v>1</v>
      </c>
    </row>
    <row r="77" spans="1:11" s="44" customFormat="1">
      <c r="A77" s="48">
        <v>68</v>
      </c>
      <c r="B77" s="7"/>
      <c r="C77" s="7"/>
      <c r="D77" s="7"/>
      <c r="E77" s="7"/>
      <c r="F77" s="229"/>
      <c r="G77" s="19" t="str">
        <f t="shared" si="5"/>
        <v/>
      </c>
      <c r="H77" s="69" t="str">
        <f t="shared" si="6"/>
        <v/>
      </c>
      <c r="I77" s="390" t="b">
        <f t="shared" si="7"/>
        <v>0</v>
      </c>
      <c r="J77" s="398">
        <f t="shared" si="8"/>
        <v>1</v>
      </c>
    </row>
    <row r="78" spans="1:11" s="44" customFormat="1">
      <c r="A78" s="48">
        <v>69</v>
      </c>
      <c r="B78" s="7"/>
      <c r="C78" s="7"/>
      <c r="D78" s="7"/>
      <c r="E78" s="7"/>
      <c r="F78" s="229"/>
      <c r="G78" s="19" t="str">
        <f t="shared" si="5"/>
        <v/>
      </c>
      <c r="H78" s="69" t="str">
        <f t="shared" si="6"/>
        <v/>
      </c>
      <c r="I78" s="390" t="b">
        <f t="shared" si="7"/>
        <v>0</v>
      </c>
      <c r="J78" s="398">
        <f t="shared" si="8"/>
        <v>1</v>
      </c>
    </row>
    <row r="79" spans="1:11" s="44" customFormat="1">
      <c r="A79" s="48">
        <v>70</v>
      </c>
      <c r="B79" s="7"/>
      <c r="C79" s="7"/>
      <c r="D79" s="7"/>
      <c r="E79" s="7"/>
      <c r="F79" s="229"/>
      <c r="G79" s="19" t="str">
        <f t="shared" si="5"/>
        <v/>
      </c>
      <c r="H79" s="69" t="str">
        <f t="shared" si="6"/>
        <v/>
      </c>
      <c r="I79" s="390" t="b">
        <f t="shared" si="7"/>
        <v>0</v>
      </c>
      <c r="J79" s="398">
        <f t="shared" si="8"/>
        <v>1</v>
      </c>
    </row>
    <row r="80" spans="1:11">
      <c r="A80" s="48">
        <v>71</v>
      </c>
      <c r="B80" s="7"/>
      <c r="C80" s="7"/>
      <c r="D80" s="7"/>
      <c r="E80" s="7"/>
      <c r="F80" s="229"/>
      <c r="G80" s="19" t="str">
        <f t="shared" si="5"/>
        <v/>
      </c>
      <c r="H80" s="69" t="str">
        <f t="shared" si="6"/>
        <v/>
      </c>
      <c r="I80" s="390" t="b">
        <f t="shared" si="7"/>
        <v>0</v>
      </c>
      <c r="J80" s="398">
        <f t="shared" si="8"/>
        <v>1</v>
      </c>
      <c r="K80" s="44"/>
    </row>
    <row r="81" spans="1:11">
      <c r="A81" s="48">
        <v>72</v>
      </c>
      <c r="B81" s="7"/>
      <c r="C81" s="7"/>
      <c r="D81" s="7"/>
      <c r="E81" s="7"/>
      <c r="F81" s="229"/>
      <c r="G81" s="19" t="str">
        <f t="shared" si="5"/>
        <v/>
      </c>
      <c r="H81" s="69" t="str">
        <f t="shared" si="6"/>
        <v/>
      </c>
      <c r="I81" s="390" t="b">
        <f t="shared" si="7"/>
        <v>0</v>
      </c>
      <c r="J81" s="398">
        <f t="shared" si="8"/>
        <v>1</v>
      </c>
      <c r="K81" s="44"/>
    </row>
    <row r="82" spans="1:11">
      <c r="A82" s="48">
        <v>73</v>
      </c>
      <c r="B82" s="7"/>
      <c r="C82" s="7"/>
      <c r="D82" s="7"/>
      <c r="E82" s="7"/>
      <c r="F82" s="229"/>
      <c r="G82" s="19" t="str">
        <f t="shared" si="5"/>
        <v/>
      </c>
      <c r="H82" s="69" t="str">
        <f t="shared" si="6"/>
        <v/>
      </c>
      <c r="I82" s="390" t="b">
        <f t="shared" si="7"/>
        <v>0</v>
      </c>
      <c r="J82" s="398">
        <f t="shared" si="8"/>
        <v>1</v>
      </c>
      <c r="K82" s="44"/>
    </row>
    <row r="83" spans="1:11">
      <c r="A83" s="48">
        <v>74</v>
      </c>
      <c r="B83" s="7"/>
      <c r="C83" s="7"/>
      <c r="D83" s="7"/>
      <c r="E83" s="7"/>
      <c r="F83" s="229"/>
      <c r="G83" s="19" t="str">
        <f t="shared" si="5"/>
        <v/>
      </c>
      <c r="H83" s="69" t="str">
        <f t="shared" si="6"/>
        <v/>
      </c>
      <c r="I83" s="390" t="b">
        <f t="shared" si="7"/>
        <v>0</v>
      </c>
      <c r="J83" s="398">
        <f t="shared" si="8"/>
        <v>1</v>
      </c>
      <c r="K83" s="44"/>
    </row>
    <row r="84" spans="1:11">
      <c r="A84" s="48">
        <v>75</v>
      </c>
      <c r="B84" s="7"/>
      <c r="C84" s="7"/>
      <c r="D84" s="7"/>
      <c r="E84" s="7"/>
      <c r="F84" s="229"/>
      <c r="G84" s="19" t="str">
        <f t="shared" si="5"/>
        <v/>
      </c>
      <c r="H84" s="69" t="str">
        <f t="shared" si="6"/>
        <v/>
      </c>
      <c r="I84" s="390" t="b">
        <f t="shared" si="7"/>
        <v>0</v>
      </c>
      <c r="J84" s="398">
        <f t="shared" si="8"/>
        <v>1</v>
      </c>
      <c r="K84" s="44"/>
    </row>
    <row r="85" spans="1:11">
      <c r="A85" s="48">
        <v>76</v>
      </c>
      <c r="B85" s="7"/>
      <c r="C85" s="7"/>
      <c r="D85" s="7"/>
      <c r="E85" s="7"/>
      <c r="F85" s="229"/>
      <c r="G85" s="19" t="str">
        <f t="shared" si="5"/>
        <v/>
      </c>
      <c r="H85" s="69" t="str">
        <f t="shared" si="6"/>
        <v/>
      </c>
      <c r="I85" s="390" t="b">
        <f t="shared" si="7"/>
        <v>0</v>
      </c>
      <c r="J85" s="398">
        <f t="shared" si="8"/>
        <v>1</v>
      </c>
      <c r="K85" s="44"/>
    </row>
    <row r="86" spans="1:11">
      <c r="A86" s="48">
        <v>77</v>
      </c>
      <c r="B86" s="7"/>
      <c r="C86" s="7"/>
      <c r="D86" s="7"/>
      <c r="E86" s="7"/>
      <c r="F86" s="229"/>
      <c r="G86" s="19" t="str">
        <f t="shared" si="5"/>
        <v/>
      </c>
      <c r="H86" s="69" t="str">
        <f t="shared" si="6"/>
        <v/>
      </c>
      <c r="I86" s="390" t="b">
        <f t="shared" si="7"/>
        <v>0</v>
      </c>
      <c r="J86" s="398">
        <f t="shared" si="8"/>
        <v>1</v>
      </c>
      <c r="K86" s="44"/>
    </row>
    <row r="87" spans="1:11">
      <c r="A87" s="48">
        <v>78</v>
      </c>
      <c r="B87" s="7"/>
      <c r="C87" s="7"/>
      <c r="D87" s="7"/>
      <c r="E87" s="7"/>
      <c r="F87" s="229"/>
      <c r="G87" s="19" t="str">
        <f t="shared" si="5"/>
        <v/>
      </c>
      <c r="H87" s="69" t="str">
        <f t="shared" si="6"/>
        <v/>
      </c>
      <c r="I87" s="390" t="b">
        <f t="shared" si="7"/>
        <v>0</v>
      </c>
      <c r="J87" s="398">
        <f t="shared" si="8"/>
        <v>1</v>
      </c>
      <c r="K87" s="44"/>
    </row>
    <row r="88" spans="1:11">
      <c r="A88" s="48">
        <v>79</v>
      </c>
      <c r="B88" s="7"/>
      <c r="C88" s="7"/>
      <c r="D88" s="7"/>
      <c r="E88" s="7"/>
      <c r="F88" s="229"/>
      <c r="G88" s="19" t="str">
        <f t="shared" si="5"/>
        <v/>
      </c>
      <c r="H88" s="69" t="str">
        <f t="shared" si="6"/>
        <v/>
      </c>
      <c r="I88" s="390" t="b">
        <f t="shared" si="7"/>
        <v>0</v>
      </c>
      <c r="J88" s="398">
        <f t="shared" si="8"/>
        <v>1</v>
      </c>
      <c r="K88" s="44"/>
    </row>
    <row r="89" spans="1:11">
      <c r="A89" s="48">
        <v>80</v>
      </c>
      <c r="B89" s="7"/>
      <c r="C89" s="7"/>
      <c r="D89" s="7"/>
      <c r="E89" s="7"/>
      <c r="F89" s="229"/>
      <c r="G89" s="19" t="str">
        <f t="shared" si="5"/>
        <v/>
      </c>
      <c r="H89" s="69" t="str">
        <f t="shared" si="6"/>
        <v/>
      </c>
      <c r="I89" s="390" t="b">
        <f t="shared" si="7"/>
        <v>0</v>
      </c>
      <c r="J89" s="398">
        <f t="shared" si="8"/>
        <v>1</v>
      </c>
      <c r="K89" s="44"/>
    </row>
    <row r="90" spans="1:11">
      <c r="A90" s="48">
        <v>81</v>
      </c>
      <c r="B90" s="7"/>
      <c r="C90" s="7"/>
      <c r="D90" s="7"/>
      <c r="E90" s="7"/>
      <c r="F90" s="229"/>
      <c r="G90" s="19" t="str">
        <f t="shared" si="5"/>
        <v/>
      </c>
      <c r="H90" s="69" t="str">
        <f t="shared" si="6"/>
        <v/>
      </c>
      <c r="I90" s="390" t="b">
        <f t="shared" si="7"/>
        <v>0</v>
      </c>
      <c r="J90" s="398">
        <f t="shared" si="8"/>
        <v>1</v>
      </c>
      <c r="K90" s="44"/>
    </row>
    <row r="91" spans="1:11">
      <c r="A91" s="48">
        <v>82</v>
      </c>
      <c r="B91" s="7"/>
      <c r="C91" s="7"/>
      <c r="D91" s="7"/>
      <c r="E91" s="7"/>
      <c r="F91" s="229"/>
      <c r="G91" s="19" t="str">
        <f t="shared" si="5"/>
        <v/>
      </c>
      <c r="H91" s="69" t="str">
        <f t="shared" si="6"/>
        <v/>
      </c>
      <c r="I91" s="390" t="b">
        <f t="shared" si="7"/>
        <v>0</v>
      </c>
      <c r="J91" s="398">
        <f t="shared" si="8"/>
        <v>1</v>
      </c>
      <c r="K91" s="44"/>
    </row>
    <row r="92" spans="1:11">
      <c r="A92" s="48">
        <v>83</v>
      </c>
      <c r="B92" s="7"/>
      <c r="C92" s="7"/>
      <c r="D92" s="7"/>
      <c r="E92" s="7"/>
      <c r="F92" s="229"/>
      <c r="G92" s="19" t="str">
        <f t="shared" si="5"/>
        <v/>
      </c>
      <c r="H92" s="69" t="str">
        <f t="shared" si="6"/>
        <v/>
      </c>
      <c r="I92" s="390" t="b">
        <f t="shared" si="7"/>
        <v>0</v>
      </c>
      <c r="J92" s="398">
        <f t="shared" si="8"/>
        <v>1</v>
      </c>
      <c r="K92" s="44"/>
    </row>
    <row r="93" spans="1:11">
      <c r="A93" s="48">
        <v>84</v>
      </c>
      <c r="B93" s="7"/>
      <c r="C93" s="7"/>
      <c r="D93" s="7"/>
      <c r="E93" s="7"/>
      <c r="F93" s="229"/>
      <c r="G93" s="19" t="str">
        <f t="shared" si="5"/>
        <v/>
      </c>
      <c r="H93" s="69" t="str">
        <f t="shared" si="6"/>
        <v/>
      </c>
      <c r="I93" s="390" t="b">
        <f t="shared" si="7"/>
        <v>0</v>
      </c>
      <c r="J93" s="398">
        <f t="shared" si="8"/>
        <v>1</v>
      </c>
      <c r="K93" s="44"/>
    </row>
    <row r="94" spans="1:11">
      <c r="A94" s="48">
        <v>85</v>
      </c>
      <c r="B94" s="7"/>
      <c r="C94" s="7"/>
      <c r="D94" s="7"/>
      <c r="E94" s="7"/>
      <c r="F94" s="229"/>
      <c r="G94" s="19" t="str">
        <f t="shared" si="5"/>
        <v/>
      </c>
      <c r="H94" s="69" t="str">
        <f t="shared" si="6"/>
        <v/>
      </c>
      <c r="I94" s="390" t="b">
        <f t="shared" si="7"/>
        <v>0</v>
      </c>
      <c r="J94" s="398">
        <f t="shared" si="8"/>
        <v>1</v>
      </c>
      <c r="K94" s="44"/>
    </row>
    <row r="95" spans="1:11">
      <c r="A95" s="48">
        <v>86</v>
      </c>
      <c r="B95" s="7"/>
      <c r="C95" s="7"/>
      <c r="D95" s="7"/>
      <c r="E95" s="7"/>
      <c r="F95" s="229"/>
      <c r="G95" s="19" t="str">
        <f t="shared" si="5"/>
        <v/>
      </c>
      <c r="H95" s="69" t="str">
        <f t="shared" si="6"/>
        <v/>
      </c>
      <c r="I95" s="390" t="b">
        <f t="shared" si="7"/>
        <v>0</v>
      </c>
      <c r="J95" s="398">
        <f t="shared" si="8"/>
        <v>1</v>
      </c>
      <c r="K95" s="44"/>
    </row>
    <row r="96" spans="1:11">
      <c r="A96" s="48">
        <v>87</v>
      </c>
      <c r="B96" s="7"/>
      <c r="C96" s="7"/>
      <c r="D96" s="7"/>
      <c r="E96" s="7"/>
      <c r="F96" s="229"/>
      <c r="G96" s="19" t="str">
        <f t="shared" si="5"/>
        <v/>
      </c>
      <c r="H96" s="69" t="str">
        <f t="shared" si="6"/>
        <v/>
      </c>
      <c r="I96" s="390" t="b">
        <f t="shared" si="7"/>
        <v>0</v>
      </c>
      <c r="J96" s="398">
        <f t="shared" si="8"/>
        <v>1</v>
      </c>
      <c r="K96" s="44"/>
    </row>
    <row r="97" spans="1:11">
      <c r="A97" s="48">
        <v>88</v>
      </c>
      <c r="B97" s="7"/>
      <c r="C97" s="7"/>
      <c r="D97" s="7"/>
      <c r="E97" s="7"/>
      <c r="F97" s="229"/>
      <c r="G97" s="19" t="str">
        <f t="shared" si="5"/>
        <v/>
      </c>
      <c r="H97" s="69" t="str">
        <f t="shared" si="6"/>
        <v/>
      </c>
      <c r="I97" s="390" t="b">
        <f t="shared" si="7"/>
        <v>0</v>
      </c>
      <c r="J97" s="398">
        <f t="shared" si="8"/>
        <v>1</v>
      </c>
      <c r="K97" s="44"/>
    </row>
    <row r="98" spans="1:11">
      <c r="A98" s="48">
        <v>89</v>
      </c>
      <c r="B98" s="7"/>
      <c r="C98" s="7"/>
      <c r="D98" s="7"/>
      <c r="E98" s="7"/>
      <c r="F98" s="229"/>
      <c r="G98" s="19" t="str">
        <f t="shared" si="5"/>
        <v/>
      </c>
      <c r="H98" s="69" t="str">
        <f t="shared" si="6"/>
        <v/>
      </c>
      <c r="I98" s="390" t="b">
        <f t="shared" si="7"/>
        <v>0</v>
      </c>
      <c r="J98" s="398">
        <f t="shared" si="8"/>
        <v>1</v>
      </c>
      <c r="K98" s="44"/>
    </row>
    <row r="99" spans="1:11">
      <c r="A99" s="48">
        <v>90</v>
      </c>
      <c r="B99" s="7"/>
      <c r="C99" s="7"/>
      <c r="D99" s="7"/>
      <c r="E99" s="7"/>
      <c r="F99" s="229"/>
      <c r="G99" s="19" t="str">
        <f t="shared" si="5"/>
        <v/>
      </c>
      <c r="H99" s="69" t="str">
        <f t="shared" si="6"/>
        <v/>
      </c>
      <c r="I99" s="390" t="b">
        <f t="shared" si="7"/>
        <v>0</v>
      </c>
      <c r="J99" s="398">
        <f t="shared" si="8"/>
        <v>1</v>
      </c>
      <c r="K99" s="44"/>
    </row>
    <row r="100" spans="1:11">
      <c r="A100" s="48">
        <v>91</v>
      </c>
      <c r="B100" s="7"/>
      <c r="C100" s="7"/>
      <c r="D100" s="7"/>
      <c r="E100" s="7"/>
      <c r="F100" s="229"/>
      <c r="G100" s="19" t="str">
        <f t="shared" si="5"/>
        <v/>
      </c>
      <c r="H100" s="69" t="str">
        <f t="shared" si="6"/>
        <v/>
      </c>
      <c r="I100" s="390" t="b">
        <f t="shared" si="7"/>
        <v>0</v>
      </c>
      <c r="J100" s="398">
        <f t="shared" si="8"/>
        <v>1</v>
      </c>
      <c r="K100" s="44"/>
    </row>
    <row r="101" spans="1:11">
      <c r="A101" s="48">
        <v>92</v>
      </c>
      <c r="B101" s="7"/>
      <c r="C101" s="7"/>
      <c r="D101" s="7"/>
      <c r="E101" s="7"/>
      <c r="F101" s="229"/>
      <c r="G101" s="19" t="str">
        <f t="shared" si="5"/>
        <v/>
      </c>
      <c r="H101" s="69" t="str">
        <f t="shared" si="6"/>
        <v/>
      </c>
      <c r="I101" s="390" t="b">
        <f t="shared" si="7"/>
        <v>0</v>
      </c>
      <c r="J101" s="398">
        <f t="shared" si="8"/>
        <v>1</v>
      </c>
      <c r="K101" s="44"/>
    </row>
    <row r="102" spans="1:11">
      <c r="A102" s="48">
        <v>93</v>
      </c>
      <c r="B102" s="7"/>
      <c r="C102" s="7"/>
      <c r="D102" s="7"/>
      <c r="E102" s="7"/>
      <c r="F102" s="229"/>
      <c r="G102" s="19" t="str">
        <f t="shared" si="5"/>
        <v/>
      </c>
      <c r="H102" s="69" t="str">
        <f t="shared" si="6"/>
        <v/>
      </c>
      <c r="I102" s="390" t="b">
        <f t="shared" si="7"/>
        <v>0</v>
      </c>
      <c r="J102" s="398">
        <f t="shared" si="8"/>
        <v>1</v>
      </c>
      <c r="K102" s="44"/>
    </row>
    <row r="103" spans="1:11">
      <c r="A103" s="48">
        <v>94</v>
      </c>
      <c r="B103" s="7"/>
      <c r="C103" s="7"/>
      <c r="D103" s="7"/>
      <c r="E103" s="7"/>
      <c r="F103" s="229"/>
      <c r="G103" s="19" t="str">
        <f t="shared" si="5"/>
        <v/>
      </c>
      <c r="H103" s="69" t="str">
        <f t="shared" si="6"/>
        <v/>
      </c>
      <c r="I103" s="390" t="b">
        <f t="shared" si="7"/>
        <v>0</v>
      </c>
      <c r="J103" s="398">
        <f t="shared" si="8"/>
        <v>1</v>
      </c>
      <c r="K103" s="44"/>
    </row>
    <row r="104" spans="1:11">
      <c r="A104" s="48">
        <v>95</v>
      </c>
      <c r="B104" s="7"/>
      <c r="C104" s="7"/>
      <c r="D104" s="7"/>
      <c r="E104" s="7"/>
      <c r="F104" s="229"/>
      <c r="G104" s="19" t="str">
        <f t="shared" si="5"/>
        <v/>
      </c>
      <c r="H104" s="69" t="str">
        <f t="shared" si="6"/>
        <v/>
      </c>
      <c r="I104" s="390" t="b">
        <f t="shared" si="7"/>
        <v>0</v>
      </c>
      <c r="J104" s="398">
        <f t="shared" si="8"/>
        <v>1</v>
      </c>
      <c r="K104" s="44"/>
    </row>
    <row r="105" spans="1:11">
      <c r="A105" s="48">
        <v>96</v>
      </c>
      <c r="B105" s="7"/>
      <c r="C105" s="7"/>
      <c r="D105" s="7"/>
      <c r="E105" s="7"/>
      <c r="F105" s="229"/>
      <c r="G105" s="19" t="str">
        <f t="shared" si="5"/>
        <v/>
      </c>
      <c r="H105" s="69" t="str">
        <f t="shared" si="6"/>
        <v/>
      </c>
      <c r="I105" s="390" t="b">
        <f t="shared" si="7"/>
        <v>0</v>
      </c>
      <c r="J105" s="398">
        <f t="shared" si="8"/>
        <v>1</v>
      </c>
      <c r="K105" s="44"/>
    </row>
    <row r="106" spans="1:11">
      <c r="A106" s="48">
        <v>97</v>
      </c>
      <c r="B106" s="7"/>
      <c r="C106" s="7"/>
      <c r="D106" s="7"/>
      <c r="E106" s="7"/>
      <c r="F106" s="229"/>
      <c r="G106" s="19" t="str">
        <f t="shared" si="5"/>
        <v/>
      </c>
      <c r="H106" s="69" t="str">
        <f t="shared" si="6"/>
        <v/>
      </c>
      <c r="I106" s="390" t="b">
        <f t="shared" si="7"/>
        <v>0</v>
      </c>
      <c r="J106" s="398">
        <f t="shared" ref="J106:J137" si="9">LEN(B106)-LEN(SUBSTITUTE(B106,",",""))+1</f>
        <v>1</v>
      </c>
      <c r="K106" s="44"/>
    </row>
    <row r="107" spans="1:11">
      <c r="A107" s="48">
        <v>98</v>
      </c>
      <c r="B107" s="7"/>
      <c r="C107" s="7"/>
      <c r="D107" s="7"/>
      <c r="E107" s="7"/>
      <c r="F107" s="229"/>
      <c r="G107" s="19" t="str">
        <f t="shared" si="5"/>
        <v/>
      </c>
      <c r="H107" s="69" t="str">
        <f t="shared" si="6"/>
        <v/>
      </c>
      <c r="I107" s="390" t="b">
        <f t="shared" si="7"/>
        <v>0</v>
      </c>
      <c r="J107" s="398">
        <f t="shared" si="9"/>
        <v>1</v>
      </c>
      <c r="K107" s="44"/>
    </row>
    <row r="108" spans="1:11">
      <c r="A108" s="48">
        <v>99</v>
      </c>
      <c r="B108" s="7"/>
      <c r="C108" s="7"/>
      <c r="D108" s="7"/>
      <c r="E108" s="7"/>
      <c r="F108" s="229"/>
      <c r="G108" s="19" t="str">
        <f t="shared" si="5"/>
        <v/>
      </c>
      <c r="H108" s="69" t="str">
        <f t="shared" si="6"/>
        <v/>
      </c>
      <c r="I108" s="390" t="b">
        <f t="shared" si="7"/>
        <v>0</v>
      </c>
      <c r="J108" s="398">
        <f t="shared" si="9"/>
        <v>1</v>
      </c>
      <c r="K108" s="44"/>
    </row>
    <row r="109" spans="1:11">
      <c r="A109" s="48">
        <v>100</v>
      </c>
      <c r="B109" s="7"/>
      <c r="C109" s="7"/>
      <c r="D109" s="7"/>
      <c r="E109" s="7"/>
      <c r="F109" s="229"/>
      <c r="G109" s="19" t="str">
        <f t="shared" si="5"/>
        <v/>
      </c>
      <c r="H109" s="69" t="str">
        <f t="shared" si="6"/>
        <v/>
      </c>
      <c r="I109" s="390" t="b">
        <f t="shared" si="7"/>
        <v>0</v>
      </c>
      <c r="J109" s="398">
        <f t="shared" si="9"/>
        <v>1</v>
      </c>
      <c r="K109" s="44"/>
    </row>
    <row r="110" spans="1:11">
      <c r="A110" s="48">
        <v>101</v>
      </c>
      <c r="B110" s="7"/>
      <c r="C110" s="7"/>
      <c r="D110" s="7"/>
      <c r="E110" s="7"/>
      <c r="F110" s="229"/>
      <c r="G110" s="19" t="str">
        <f t="shared" si="5"/>
        <v/>
      </c>
      <c r="H110" s="69" t="str">
        <f t="shared" si="6"/>
        <v/>
      </c>
      <c r="I110" s="390" t="b">
        <f t="shared" si="7"/>
        <v>0</v>
      </c>
      <c r="J110" s="398">
        <f t="shared" si="9"/>
        <v>1</v>
      </c>
      <c r="K110" s="44"/>
    </row>
    <row r="111" spans="1:11">
      <c r="A111" s="48">
        <v>102</v>
      </c>
      <c r="B111" s="7"/>
      <c r="C111" s="7"/>
      <c r="D111" s="7"/>
      <c r="E111" s="7"/>
      <c r="F111" s="229"/>
      <c r="G111" s="19" t="str">
        <f t="shared" si="5"/>
        <v/>
      </c>
      <c r="H111" s="69" t="str">
        <f t="shared" si="6"/>
        <v/>
      </c>
      <c r="I111" s="390" t="b">
        <f t="shared" si="7"/>
        <v>0</v>
      </c>
      <c r="J111" s="398">
        <f t="shared" si="9"/>
        <v>1</v>
      </c>
      <c r="K111" s="44"/>
    </row>
    <row r="112" spans="1:11">
      <c r="A112" s="48">
        <v>103</v>
      </c>
      <c r="B112" s="7"/>
      <c r="C112" s="7"/>
      <c r="D112" s="7"/>
      <c r="E112" s="7"/>
      <c r="F112" s="229"/>
      <c r="G112" s="19" t="str">
        <f t="shared" si="5"/>
        <v/>
      </c>
      <c r="H112" s="69" t="str">
        <f t="shared" si="6"/>
        <v/>
      </c>
      <c r="I112" s="390" t="b">
        <f t="shared" si="7"/>
        <v>0</v>
      </c>
      <c r="J112" s="398">
        <f t="shared" si="9"/>
        <v>1</v>
      </c>
      <c r="K112" s="44"/>
    </row>
    <row r="113" spans="1:11">
      <c r="A113" s="48">
        <v>104</v>
      </c>
      <c r="B113" s="7"/>
      <c r="C113" s="7"/>
      <c r="D113" s="7"/>
      <c r="E113" s="7"/>
      <c r="F113" s="229"/>
      <c r="G113" s="19" t="str">
        <f t="shared" si="5"/>
        <v/>
      </c>
      <c r="H113" s="69" t="str">
        <f t="shared" si="6"/>
        <v/>
      </c>
      <c r="I113" s="390" t="b">
        <f t="shared" si="7"/>
        <v>0</v>
      </c>
      <c r="J113" s="398">
        <f t="shared" si="9"/>
        <v>1</v>
      </c>
      <c r="K113" s="44"/>
    </row>
    <row r="114" spans="1:11">
      <c r="A114" s="48">
        <v>105</v>
      </c>
      <c r="B114" s="7"/>
      <c r="C114" s="7"/>
      <c r="D114" s="7"/>
      <c r="E114" s="7"/>
      <c r="F114" s="229"/>
      <c r="G114" s="19" t="str">
        <f t="shared" si="5"/>
        <v/>
      </c>
      <c r="H114" s="69" t="str">
        <f t="shared" si="6"/>
        <v/>
      </c>
      <c r="I114" s="390" t="b">
        <f t="shared" si="7"/>
        <v>0</v>
      </c>
      <c r="J114" s="398">
        <f t="shared" si="9"/>
        <v>1</v>
      </c>
      <c r="K114" s="44"/>
    </row>
    <row r="115" spans="1:11">
      <c r="A115" s="48">
        <v>106</v>
      </c>
      <c r="B115" s="7"/>
      <c r="C115" s="7"/>
      <c r="D115" s="7"/>
      <c r="E115" s="7"/>
      <c r="F115" s="229"/>
      <c r="G115" s="19" t="str">
        <f t="shared" si="5"/>
        <v/>
      </c>
      <c r="H115" s="69" t="str">
        <f t="shared" si="6"/>
        <v/>
      </c>
      <c r="I115" s="390" t="b">
        <f t="shared" si="7"/>
        <v>0</v>
      </c>
      <c r="J115" s="398">
        <f t="shared" si="9"/>
        <v>1</v>
      </c>
      <c r="K115" s="44"/>
    </row>
    <row r="116" spans="1:11">
      <c r="A116" s="48">
        <v>107</v>
      </c>
      <c r="B116" s="7"/>
      <c r="C116" s="7"/>
      <c r="D116" s="7"/>
      <c r="E116" s="7"/>
      <c r="F116" s="229"/>
      <c r="G116" s="19" t="str">
        <f t="shared" si="5"/>
        <v/>
      </c>
      <c r="H116" s="69" t="str">
        <f t="shared" si="6"/>
        <v/>
      </c>
      <c r="I116" s="390" t="b">
        <f t="shared" si="7"/>
        <v>0</v>
      </c>
      <c r="J116" s="398">
        <f t="shared" si="9"/>
        <v>1</v>
      </c>
      <c r="K116" s="44"/>
    </row>
    <row r="117" spans="1:11">
      <c r="A117" s="48">
        <v>108</v>
      </c>
      <c r="B117" s="7"/>
      <c r="C117" s="7"/>
      <c r="D117" s="7"/>
      <c r="E117" s="7"/>
      <c r="F117" s="229"/>
      <c r="G117" s="19" t="str">
        <f t="shared" si="5"/>
        <v/>
      </c>
      <c r="H117" s="69" t="str">
        <f t="shared" si="6"/>
        <v/>
      </c>
      <c r="I117" s="390" t="b">
        <f t="shared" si="7"/>
        <v>0</v>
      </c>
      <c r="J117" s="398">
        <f t="shared" si="9"/>
        <v>1</v>
      </c>
      <c r="K117" s="44"/>
    </row>
    <row r="118" spans="1:11">
      <c r="A118" s="48">
        <v>109</v>
      </c>
      <c r="B118" s="7"/>
      <c r="C118" s="7"/>
      <c r="D118" s="7"/>
      <c r="E118" s="7"/>
      <c r="F118" s="229"/>
      <c r="G118" s="19" t="str">
        <f t="shared" si="5"/>
        <v/>
      </c>
      <c r="H118" s="69" t="str">
        <f t="shared" si="6"/>
        <v/>
      </c>
      <c r="I118" s="390" t="b">
        <f t="shared" si="7"/>
        <v>0</v>
      </c>
      <c r="J118" s="398">
        <f t="shared" si="9"/>
        <v>1</v>
      </c>
      <c r="K118" s="44"/>
    </row>
    <row r="119" spans="1:11">
      <c r="A119" s="48">
        <v>110</v>
      </c>
      <c r="B119" s="7"/>
      <c r="C119" s="7"/>
      <c r="D119" s="7"/>
      <c r="E119" s="7"/>
      <c r="F119" s="229"/>
      <c r="G119" s="19" t="str">
        <f t="shared" si="5"/>
        <v/>
      </c>
      <c r="H119" s="69" t="str">
        <f t="shared" si="6"/>
        <v/>
      </c>
      <c r="I119" s="390" t="b">
        <f t="shared" si="7"/>
        <v>0</v>
      </c>
      <c r="J119" s="398">
        <f t="shared" si="9"/>
        <v>1</v>
      </c>
      <c r="K119" s="44"/>
    </row>
    <row r="120" spans="1:11">
      <c r="A120" s="48">
        <v>111</v>
      </c>
      <c r="B120" s="7"/>
      <c r="C120" s="7"/>
      <c r="D120" s="7"/>
      <c r="E120" s="7"/>
      <c r="F120" s="229"/>
      <c r="G120" s="19" t="str">
        <f t="shared" si="5"/>
        <v/>
      </c>
      <c r="H120" s="69" t="str">
        <f t="shared" si="6"/>
        <v/>
      </c>
      <c r="I120" s="390" t="b">
        <f t="shared" si="7"/>
        <v>0</v>
      </c>
      <c r="J120" s="398">
        <f t="shared" si="9"/>
        <v>1</v>
      </c>
      <c r="K120" s="44"/>
    </row>
    <row r="121" spans="1:11">
      <c r="A121" s="48">
        <v>112</v>
      </c>
      <c r="B121" s="7"/>
      <c r="C121" s="7"/>
      <c r="D121" s="7"/>
      <c r="E121" s="7"/>
      <c r="F121" s="229"/>
      <c r="G121" s="19" t="str">
        <f t="shared" si="5"/>
        <v/>
      </c>
      <c r="H121" s="69" t="str">
        <f t="shared" si="6"/>
        <v/>
      </c>
      <c r="I121" s="390" t="b">
        <f t="shared" si="7"/>
        <v>0</v>
      </c>
      <c r="J121" s="398">
        <f t="shared" si="9"/>
        <v>1</v>
      </c>
      <c r="K121" s="44"/>
    </row>
    <row r="122" spans="1:11">
      <c r="A122" s="48">
        <v>113</v>
      </c>
      <c r="B122" s="7"/>
      <c r="C122" s="7"/>
      <c r="D122" s="7"/>
      <c r="E122" s="7"/>
      <c r="F122" s="229"/>
      <c r="G122" s="19" t="str">
        <f t="shared" si="5"/>
        <v/>
      </c>
      <c r="H122" s="69" t="str">
        <f t="shared" si="6"/>
        <v/>
      </c>
      <c r="I122" s="390" t="b">
        <f t="shared" si="7"/>
        <v>0</v>
      </c>
      <c r="J122" s="398">
        <f t="shared" si="9"/>
        <v>1</v>
      </c>
      <c r="K122" s="44"/>
    </row>
    <row r="123" spans="1:11">
      <c r="A123" s="48">
        <v>114</v>
      </c>
      <c r="B123" s="7"/>
      <c r="C123" s="7"/>
      <c r="D123" s="7"/>
      <c r="E123" s="7"/>
      <c r="F123" s="229"/>
      <c r="G123" s="19" t="str">
        <f t="shared" si="5"/>
        <v/>
      </c>
      <c r="H123" s="69" t="str">
        <f t="shared" si="6"/>
        <v/>
      </c>
      <c r="I123" s="390" t="b">
        <f t="shared" si="7"/>
        <v>0</v>
      </c>
      <c r="J123" s="398">
        <f t="shared" si="9"/>
        <v>1</v>
      </c>
      <c r="K123" s="44"/>
    </row>
    <row r="124" spans="1:11">
      <c r="A124" s="48">
        <v>115</v>
      </c>
      <c r="B124" s="7"/>
      <c r="C124" s="7"/>
      <c r="D124" s="7"/>
      <c r="E124" s="7"/>
      <c r="F124" s="229"/>
      <c r="G124" s="19" t="str">
        <f t="shared" si="5"/>
        <v/>
      </c>
      <c r="H124" s="69" t="str">
        <f t="shared" si="6"/>
        <v/>
      </c>
      <c r="I124" s="390" t="b">
        <f t="shared" si="7"/>
        <v>0</v>
      </c>
      <c r="J124" s="398">
        <f t="shared" si="9"/>
        <v>1</v>
      </c>
      <c r="K124" s="44"/>
    </row>
    <row r="125" spans="1:11">
      <c r="A125" s="48">
        <v>116</v>
      </c>
      <c r="B125" s="7"/>
      <c r="C125" s="7"/>
      <c r="D125" s="7"/>
      <c r="E125" s="7"/>
      <c r="F125" s="229"/>
      <c r="G125" s="19" t="str">
        <f t="shared" si="5"/>
        <v/>
      </c>
      <c r="H125" s="69" t="str">
        <f t="shared" si="6"/>
        <v/>
      </c>
      <c r="I125" s="390" t="b">
        <f t="shared" si="7"/>
        <v>0</v>
      </c>
      <c r="J125" s="398">
        <f t="shared" si="9"/>
        <v>1</v>
      </c>
      <c r="K125" s="44"/>
    </row>
    <row r="126" spans="1:11">
      <c r="A126" s="48">
        <v>117</v>
      </c>
      <c r="B126" s="7"/>
      <c r="C126" s="7"/>
      <c r="D126" s="7"/>
      <c r="E126" s="7"/>
      <c r="F126" s="229"/>
      <c r="G126" s="19" t="str">
        <f t="shared" si="5"/>
        <v/>
      </c>
      <c r="H126" s="69" t="str">
        <f t="shared" si="6"/>
        <v/>
      </c>
      <c r="I126" s="390" t="b">
        <f t="shared" si="7"/>
        <v>0</v>
      </c>
      <c r="J126" s="398">
        <f t="shared" si="9"/>
        <v>1</v>
      </c>
      <c r="K126" s="44"/>
    </row>
    <row r="127" spans="1:11">
      <c r="A127" s="48">
        <v>118</v>
      </c>
      <c r="B127" s="7"/>
      <c r="C127" s="7"/>
      <c r="D127" s="7"/>
      <c r="E127" s="7"/>
      <c r="F127" s="229"/>
      <c r="G127" s="19" t="str">
        <f t="shared" si="5"/>
        <v/>
      </c>
      <c r="H127" s="69" t="str">
        <f t="shared" si="6"/>
        <v/>
      </c>
      <c r="I127" s="390" t="b">
        <f t="shared" si="7"/>
        <v>0</v>
      </c>
      <c r="J127" s="398">
        <f t="shared" si="9"/>
        <v>1</v>
      </c>
      <c r="K127" s="44"/>
    </row>
    <row r="128" spans="1:11">
      <c r="A128" s="48">
        <v>119</v>
      </c>
      <c r="B128" s="7"/>
      <c r="C128" s="7"/>
      <c r="D128" s="7"/>
      <c r="E128" s="7"/>
      <c r="F128" s="229"/>
      <c r="G128" s="19" t="str">
        <f t="shared" si="5"/>
        <v/>
      </c>
      <c r="H128" s="69" t="str">
        <f t="shared" si="6"/>
        <v/>
      </c>
      <c r="I128" s="390" t="b">
        <f t="shared" si="7"/>
        <v>0</v>
      </c>
      <c r="J128" s="398">
        <f t="shared" si="9"/>
        <v>1</v>
      </c>
      <c r="K128" s="44"/>
    </row>
    <row r="129" spans="1:11">
      <c r="A129" s="48">
        <v>120</v>
      </c>
      <c r="B129" s="7"/>
      <c r="C129" s="7"/>
      <c r="D129" s="7"/>
      <c r="E129" s="7"/>
      <c r="F129" s="229"/>
      <c r="G129" s="19" t="str">
        <f t="shared" si="5"/>
        <v/>
      </c>
      <c r="H129" s="69" t="str">
        <f t="shared" si="6"/>
        <v/>
      </c>
      <c r="I129" s="390" t="b">
        <f t="shared" si="7"/>
        <v>0</v>
      </c>
      <c r="J129" s="398">
        <f t="shared" si="9"/>
        <v>1</v>
      </c>
      <c r="K129" s="44"/>
    </row>
    <row r="130" spans="1:11">
      <c r="A130" s="48">
        <v>121</v>
      </c>
      <c r="B130" s="7"/>
      <c r="C130" s="7"/>
      <c r="D130" s="7"/>
      <c r="E130" s="7"/>
      <c r="F130" s="229"/>
      <c r="G130" s="19" t="str">
        <f t="shared" si="5"/>
        <v/>
      </c>
      <c r="H130" s="69" t="str">
        <f t="shared" si="6"/>
        <v/>
      </c>
      <c r="I130" s="390" t="b">
        <f t="shared" si="7"/>
        <v>0</v>
      </c>
      <c r="J130" s="398">
        <f t="shared" si="9"/>
        <v>1</v>
      </c>
      <c r="K130" s="44"/>
    </row>
    <row r="131" spans="1:11">
      <c r="A131" s="48">
        <v>122</v>
      </c>
      <c r="B131" s="7"/>
      <c r="C131" s="7"/>
      <c r="D131" s="7"/>
      <c r="E131" s="7"/>
      <c r="F131" s="229"/>
      <c r="G131" s="19" t="str">
        <f t="shared" si="5"/>
        <v/>
      </c>
      <c r="H131" s="69" t="str">
        <f t="shared" si="6"/>
        <v/>
      </c>
      <c r="I131" s="390" t="b">
        <f t="shared" si="7"/>
        <v>0</v>
      </c>
      <c r="J131" s="398">
        <f t="shared" si="9"/>
        <v>1</v>
      </c>
      <c r="K131" s="44"/>
    </row>
    <row r="132" spans="1:11">
      <c r="A132" s="48">
        <v>123</v>
      </c>
      <c r="B132" s="7"/>
      <c r="C132" s="7"/>
      <c r="D132" s="7"/>
      <c r="E132" s="7"/>
      <c r="F132" s="229"/>
      <c r="G132" s="19" t="str">
        <f t="shared" si="5"/>
        <v/>
      </c>
      <c r="H132" s="69" t="str">
        <f t="shared" si="6"/>
        <v/>
      </c>
      <c r="I132" s="390" t="b">
        <f t="shared" si="7"/>
        <v>0</v>
      </c>
      <c r="J132" s="398">
        <f t="shared" si="9"/>
        <v>1</v>
      </c>
      <c r="K132" s="44"/>
    </row>
    <row r="133" spans="1:11">
      <c r="A133" s="48">
        <v>124</v>
      </c>
      <c r="B133" s="7"/>
      <c r="C133" s="7"/>
      <c r="D133" s="7"/>
      <c r="E133" s="7"/>
      <c r="F133" s="229"/>
      <c r="G133" s="19" t="str">
        <f t="shared" si="5"/>
        <v/>
      </c>
      <c r="H133" s="69" t="str">
        <f t="shared" si="6"/>
        <v/>
      </c>
      <c r="I133" s="390" t="b">
        <f t="shared" si="7"/>
        <v>0</v>
      </c>
      <c r="J133" s="398">
        <f t="shared" si="9"/>
        <v>1</v>
      </c>
      <c r="K133" s="44"/>
    </row>
    <row r="134" spans="1:11">
      <c r="A134" s="48">
        <v>125</v>
      </c>
      <c r="B134" s="7"/>
      <c r="C134" s="7"/>
      <c r="D134" s="7"/>
      <c r="E134" s="7"/>
      <c r="F134" s="229"/>
      <c r="G134" s="19" t="str">
        <f t="shared" si="5"/>
        <v/>
      </c>
      <c r="H134" s="69" t="str">
        <f t="shared" si="6"/>
        <v/>
      </c>
      <c r="I134" s="390" t="b">
        <f t="shared" si="7"/>
        <v>0</v>
      </c>
      <c r="J134" s="398">
        <f t="shared" si="9"/>
        <v>1</v>
      </c>
      <c r="K134" s="44"/>
    </row>
    <row r="135" spans="1:11">
      <c r="A135" s="48">
        <v>126</v>
      </c>
      <c r="B135" s="7"/>
      <c r="C135" s="7"/>
      <c r="D135" s="7"/>
      <c r="E135" s="7"/>
      <c r="F135" s="229"/>
      <c r="G135" s="19" t="str">
        <f t="shared" si="5"/>
        <v/>
      </c>
      <c r="H135" s="69" t="str">
        <f t="shared" si="6"/>
        <v/>
      </c>
      <c r="I135" s="390" t="b">
        <f t="shared" si="7"/>
        <v>0</v>
      </c>
      <c r="J135" s="398">
        <f t="shared" si="9"/>
        <v>1</v>
      </c>
      <c r="K135" s="44"/>
    </row>
    <row r="136" spans="1:11">
      <c r="A136" s="48">
        <v>127</v>
      </c>
      <c r="B136" s="7"/>
      <c r="C136" s="7"/>
      <c r="D136" s="7"/>
      <c r="E136" s="7"/>
      <c r="F136" s="229"/>
      <c r="G136" s="19" t="str">
        <f t="shared" si="5"/>
        <v/>
      </c>
      <c r="H136" s="69" t="str">
        <f t="shared" si="6"/>
        <v/>
      </c>
      <c r="I136" s="390" t="b">
        <f t="shared" si="7"/>
        <v>0</v>
      </c>
      <c r="J136" s="398">
        <f t="shared" si="9"/>
        <v>1</v>
      </c>
      <c r="K136" s="44"/>
    </row>
    <row r="137" spans="1:11">
      <c r="A137" s="48">
        <v>128</v>
      </c>
      <c r="B137" s="7"/>
      <c r="C137" s="7"/>
      <c r="D137" s="7"/>
      <c r="E137" s="7"/>
      <c r="F137" s="229"/>
      <c r="G137" s="19" t="str">
        <f t="shared" si="5"/>
        <v/>
      </c>
      <c r="H137" s="69" t="str">
        <f t="shared" si="6"/>
        <v/>
      </c>
      <c r="I137" s="390" t="b">
        <f t="shared" si="7"/>
        <v>0</v>
      </c>
      <c r="J137" s="398">
        <f t="shared" si="9"/>
        <v>1</v>
      </c>
      <c r="K137" s="44"/>
    </row>
    <row r="138" spans="1:11">
      <c r="A138" s="48">
        <v>129</v>
      </c>
      <c r="B138" s="7"/>
      <c r="C138" s="7"/>
      <c r="D138" s="7"/>
      <c r="E138" s="7"/>
      <c r="F138" s="229"/>
      <c r="G138" s="19" t="str">
        <f t="shared" ref="G138:G201" si="10">IF(OR($B138="",$C138="",$D138="",$F138&lt;an_initial,$F138&gt;an_final,$I138=FALSE),"",(HLOOKUP(E138,ii13punctaje,2,FALSE)) / J138)</f>
        <v/>
      </c>
      <c r="H138" s="69" t="str">
        <f t="shared" ref="H138:H201" si="11">IF(OR($B138="",$C138="",$D138="",$F138&gt;an_final,$I138=FALSE),"",IF($F138&gt;=an_initial,1,""))</f>
        <v/>
      </c>
      <c r="I138" s="390" t="b">
        <f t="shared" ref="I138:I201" si="12">IF(nume_candidat="",FALSE,ISNUMBER(SEARCH(nume_candidat,$B138)))</f>
        <v>0</v>
      </c>
      <c r="J138" s="398">
        <f t="shared" ref="J138:J169" si="13">LEN(B138)-LEN(SUBSTITUTE(B138,",",""))+1</f>
        <v>1</v>
      </c>
      <c r="K138" s="44"/>
    </row>
    <row r="139" spans="1:11">
      <c r="A139" s="48">
        <v>130</v>
      </c>
      <c r="B139" s="7"/>
      <c r="C139" s="7"/>
      <c r="D139" s="7"/>
      <c r="E139" s="7"/>
      <c r="F139" s="229"/>
      <c r="G139" s="19" t="str">
        <f t="shared" si="10"/>
        <v/>
      </c>
      <c r="H139" s="69" t="str">
        <f t="shared" si="11"/>
        <v/>
      </c>
      <c r="I139" s="390" t="b">
        <f t="shared" si="12"/>
        <v>0</v>
      </c>
      <c r="J139" s="398">
        <f t="shared" si="13"/>
        <v>1</v>
      </c>
      <c r="K139" s="44"/>
    </row>
    <row r="140" spans="1:11">
      <c r="A140" s="48">
        <v>131</v>
      </c>
      <c r="B140" s="7"/>
      <c r="C140" s="7"/>
      <c r="D140" s="7"/>
      <c r="E140" s="7"/>
      <c r="F140" s="229"/>
      <c r="G140" s="19" t="str">
        <f t="shared" si="10"/>
        <v/>
      </c>
      <c r="H140" s="69" t="str">
        <f t="shared" si="11"/>
        <v/>
      </c>
      <c r="I140" s="390" t="b">
        <f t="shared" si="12"/>
        <v>0</v>
      </c>
      <c r="J140" s="398">
        <f t="shared" si="13"/>
        <v>1</v>
      </c>
      <c r="K140" s="44"/>
    </row>
    <row r="141" spans="1:11">
      <c r="A141" s="48">
        <v>132</v>
      </c>
      <c r="B141" s="7"/>
      <c r="C141" s="7"/>
      <c r="D141" s="7"/>
      <c r="E141" s="7"/>
      <c r="F141" s="229"/>
      <c r="G141" s="19" t="str">
        <f t="shared" si="10"/>
        <v/>
      </c>
      <c r="H141" s="69" t="str">
        <f t="shared" si="11"/>
        <v/>
      </c>
      <c r="I141" s="390" t="b">
        <f t="shared" si="12"/>
        <v>0</v>
      </c>
      <c r="J141" s="398">
        <f t="shared" si="13"/>
        <v>1</v>
      </c>
      <c r="K141" s="44"/>
    </row>
    <row r="142" spans="1:11">
      <c r="A142" s="48">
        <v>133</v>
      </c>
      <c r="B142" s="7"/>
      <c r="C142" s="7"/>
      <c r="D142" s="7"/>
      <c r="E142" s="7"/>
      <c r="F142" s="229"/>
      <c r="G142" s="19" t="str">
        <f t="shared" si="10"/>
        <v/>
      </c>
      <c r="H142" s="69" t="str">
        <f t="shared" si="11"/>
        <v/>
      </c>
      <c r="I142" s="390" t="b">
        <f t="shared" si="12"/>
        <v>0</v>
      </c>
      <c r="J142" s="398">
        <f t="shared" si="13"/>
        <v>1</v>
      </c>
      <c r="K142" s="44"/>
    </row>
    <row r="143" spans="1:11">
      <c r="A143" s="48">
        <v>134</v>
      </c>
      <c r="B143" s="7"/>
      <c r="C143" s="7"/>
      <c r="D143" s="7"/>
      <c r="E143" s="7"/>
      <c r="F143" s="229"/>
      <c r="G143" s="19" t="str">
        <f t="shared" si="10"/>
        <v/>
      </c>
      <c r="H143" s="69" t="str">
        <f t="shared" si="11"/>
        <v/>
      </c>
      <c r="I143" s="390" t="b">
        <f t="shared" si="12"/>
        <v>0</v>
      </c>
      <c r="J143" s="398">
        <f t="shared" si="13"/>
        <v>1</v>
      </c>
      <c r="K143" s="44"/>
    </row>
    <row r="144" spans="1:11">
      <c r="A144" s="48">
        <v>135</v>
      </c>
      <c r="B144" s="7"/>
      <c r="C144" s="7"/>
      <c r="D144" s="7"/>
      <c r="E144" s="7"/>
      <c r="F144" s="229"/>
      <c r="G144" s="19" t="str">
        <f t="shared" si="10"/>
        <v/>
      </c>
      <c r="H144" s="69" t="str">
        <f t="shared" si="11"/>
        <v/>
      </c>
      <c r="I144" s="390" t="b">
        <f t="shared" si="12"/>
        <v>0</v>
      </c>
      <c r="J144" s="398">
        <f t="shared" si="13"/>
        <v>1</v>
      </c>
      <c r="K144" s="44"/>
    </row>
    <row r="145" spans="1:11">
      <c r="A145" s="48">
        <v>136</v>
      </c>
      <c r="B145" s="7"/>
      <c r="C145" s="7"/>
      <c r="D145" s="7"/>
      <c r="E145" s="7"/>
      <c r="F145" s="229"/>
      <c r="G145" s="19" t="str">
        <f t="shared" si="10"/>
        <v/>
      </c>
      <c r="H145" s="69" t="str">
        <f t="shared" si="11"/>
        <v/>
      </c>
      <c r="I145" s="390" t="b">
        <f t="shared" si="12"/>
        <v>0</v>
      </c>
      <c r="J145" s="398">
        <f t="shared" si="13"/>
        <v>1</v>
      </c>
      <c r="K145" s="44"/>
    </row>
    <row r="146" spans="1:11">
      <c r="A146" s="48">
        <v>137</v>
      </c>
      <c r="B146" s="7"/>
      <c r="C146" s="7"/>
      <c r="D146" s="7"/>
      <c r="E146" s="7"/>
      <c r="F146" s="229"/>
      <c r="G146" s="19" t="str">
        <f t="shared" si="10"/>
        <v/>
      </c>
      <c r="H146" s="69" t="str">
        <f t="shared" si="11"/>
        <v/>
      </c>
      <c r="I146" s="390" t="b">
        <f t="shared" si="12"/>
        <v>0</v>
      </c>
      <c r="J146" s="398">
        <f t="shared" si="13"/>
        <v>1</v>
      </c>
      <c r="K146" s="44"/>
    </row>
    <row r="147" spans="1:11">
      <c r="A147" s="48">
        <v>138</v>
      </c>
      <c r="B147" s="7"/>
      <c r="C147" s="7"/>
      <c r="D147" s="7"/>
      <c r="E147" s="7"/>
      <c r="F147" s="229"/>
      <c r="G147" s="19" t="str">
        <f t="shared" si="10"/>
        <v/>
      </c>
      <c r="H147" s="69" t="str">
        <f t="shared" si="11"/>
        <v/>
      </c>
      <c r="I147" s="390" t="b">
        <f t="shared" si="12"/>
        <v>0</v>
      </c>
      <c r="J147" s="398">
        <f t="shared" si="13"/>
        <v>1</v>
      </c>
      <c r="K147" s="44"/>
    </row>
    <row r="148" spans="1:11">
      <c r="A148" s="48">
        <v>139</v>
      </c>
      <c r="B148" s="7"/>
      <c r="C148" s="7"/>
      <c r="D148" s="7"/>
      <c r="E148" s="7"/>
      <c r="F148" s="229"/>
      <c r="G148" s="19" t="str">
        <f t="shared" si="10"/>
        <v/>
      </c>
      <c r="H148" s="69" t="str">
        <f t="shared" si="11"/>
        <v/>
      </c>
      <c r="I148" s="390" t="b">
        <f t="shared" si="12"/>
        <v>0</v>
      </c>
      <c r="J148" s="398">
        <f t="shared" si="13"/>
        <v>1</v>
      </c>
      <c r="K148" s="44"/>
    </row>
    <row r="149" spans="1:11">
      <c r="A149" s="48">
        <v>140</v>
      </c>
      <c r="B149" s="7"/>
      <c r="C149" s="7"/>
      <c r="D149" s="7"/>
      <c r="E149" s="7"/>
      <c r="F149" s="229"/>
      <c r="G149" s="19" t="str">
        <f t="shared" si="10"/>
        <v/>
      </c>
      <c r="H149" s="69" t="str">
        <f t="shared" si="11"/>
        <v/>
      </c>
      <c r="I149" s="390" t="b">
        <f t="shared" si="12"/>
        <v>0</v>
      </c>
      <c r="J149" s="398">
        <f t="shared" si="13"/>
        <v>1</v>
      </c>
      <c r="K149" s="44"/>
    </row>
    <row r="150" spans="1:11">
      <c r="A150" s="48">
        <v>141</v>
      </c>
      <c r="B150" s="7"/>
      <c r="C150" s="7"/>
      <c r="D150" s="7"/>
      <c r="E150" s="7"/>
      <c r="F150" s="229"/>
      <c r="G150" s="19" t="str">
        <f t="shared" si="10"/>
        <v/>
      </c>
      <c r="H150" s="69" t="str">
        <f t="shared" si="11"/>
        <v/>
      </c>
      <c r="I150" s="390" t="b">
        <f t="shared" si="12"/>
        <v>0</v>
      </c>
      <c r="J150" s="398">
        <f t="shared" si="13"/>
        <v>1</v>
      </c>
      <c r="K150" s="44"/>
    </row>
    <row r="151" spans="1:11">
      <c r="A151" s="48">
        <v>142</v>
      </c>
      <c r="B151" s="7"/>
      <c r="C151" s="7"/>
      <c r="D151" s="7"/>
      <c r="E151" s="7"/>
      <c r="F151" s="229"/>
      <c r="G151" s="19" t="str">
        <f t="shared" si="10"/>
        <v/>
      </c>
      <c r="H151" s="69" t="str">
        <f t="shared" si="11"/>
        <v/>
      </c>
      <c r="I151" s="390" t="b">
        <f t="shared" si="12"/>
        <v>0</v>
      </c>
      <c r="J151" s="398">
        <f t="shared" si="13"/>
        <v>1</v>
      </c>
      <c r="K151" s="44"/>
    </row>
    <row r="152" spans="1:11">
      <c r="A152" s="48">
        <v>143</v>
      </c>
      <c r="B152" s="7"/>
      <c r="C152" s="7"/>
      <c r="D152" s="7"/>
      <c r="E152" s="7"/>
      <c r="F152" s="229"/>
      <c r="G152" s="19" t="str">
        <f t="shared" si="10"/>
        <v/>
      </c>
      <c r="H152" s="69" t="str">
        <f t="shared" si="11"/>
        <v/>
      </c>
      <c r="I152" s="390" t="b">
        <f t="shared" si="12"/>
        <v>0</v>
      </c>
      <c r="J152" s="398">
        <f t="shared" si="13"/>
        <v>1</v>
      </c>
      <c r="K152" s="44"/>
    </row>
    <row r="153" spans="1:11">
      <c r="A153" s="48">
        <v>144</v>
      </c>
      <c r="B153" s="7"/>
      <c r="C153" s="7"/>
      <c r="D153" s="7"/>
      <c r="E153" s="7"/>
      <c r="F153" s="229"/>
      <c r="G153" s="19" t="str">
        <f t="shared" si="10"/>
        <v/>
      </c>
      <c r="H153" s="69" t="str">
        <f t="shared" si="11"/>
        <v/>
      </c>
      <c r="I153" s="390" t="b">
        <f t="shared" si="12"/>
        <v>0</v>
      </c>
      <c r="J153" s="398">
        <f t="shared" si="13"/>
        <v>1</v>
      </c>
      <c r="K153" s="44"/>
    </row>
    <row r="154" spans="1:11">
      <c r="A154" s="48">
        <v>145</v>
      </c>
      <c r="B154" s="7"/>
      <c r="C154" s="7"/>
      <c r="D154" s="7"/>
      <c r="E154" s="7"/>
      <c r="F154" s="229"/>
      <c r="G154" s="19" t="str">
        <f t="shared" si="10"/>
        <v/>
      </c>
      <c r="H154" s="69" t="str">
        <f t="shared" si="11"/>
        <v/>
      </c>
      <c r="I154" s="390" t="b">
        <f t="shared" si="12"/>
        <v>0</v>
      </c>
      <c r="J154" s="398">
        <f t="shared" si="13"/>
        <v>1</v>
      </c>
      <c r="K154" s="44"/>
    </row>
    <row r="155" spans="1:11">
      <c r="A155" s="48">
        <v>146</v>
      </c>
      <c r="B155" s="7"/>
      <c r="C155" s="7"/>
      <c r="D155" s="7"/>
      <c r="E155" s="7"/>
      <c r="F155" s="229"/>
      <c r="G155" s="19" t="str">
        <f t="shared" si="10"/>
        <v/>
      </c>
      <c r="H155" s="69" t="str">
        <f t="shared" si="11"/>
        <v/>
      </c>
      <c r="I155" s="390" t="b">
        <f t="shared" si="12"/>
        <v>0</v>
      </c>
      <c r="J155" s="398">
        <f t="shared" si="13"/>
        <v>1</v>
      </c>
      <c r="K155" s="44"/>
    </row>
    <row r="156" spans="1:11">
      <c r="A156" s="48">
        <v>147</v>
      </c>
      <c r="B156" s="7"/>
      <c r="C156" s="7"/>
      <c r="D156" s="7"/>
      <c r="E156" s="7"/>
      <c r="F156" s="229"/>
      <c r="G156" s="19" t="str">
        <f t="shared" si="10"/>
        <v/>
      </c>
      <c r="H156" s="69" t="str">
        <f t="shared" si="11"/>
        <v/>
      </c>
      <c r="I156" s="390" t="b">
        <f t="shared" si="12"/>
        <v>0</v>
      </c>
      <c r="J156" s="398">
        <f t="shared" si="13"/>
        <v>1</v>
      </c>
      <c r="K156" s="44"/>
    </row>
    <row r="157" spans="1:11">
      <c r="A157" s="48">
        <v>148</v>
      </c>
      <c r="B157" s="7"/>
      <c r="C157" s="7"/>
      <c r="D157" s="7"/>
      <c r="E157" s="7"/>
      <c r="F157" s="229"/>
      <c r="G157" s="19" t="str">
        <f t="shared" si="10"/>
        <v/>
      </c>
      <c r="H157" s="69" t="str">
        <f t="shared" si="11"/>
        <v/>
      </c>
      <c r="I157" s="390" t="b">
        <f t="shared" si="12"/>
        <v>0</v>
      </c>
      <c r="J157" s="398">
        <f t="shared" si="13"/>
        <v>1</v>
      </c>
      <c r="K157" s="44"/>
    </row>
    <row r="158" spans="1:11">
      <c r="A158" s="48">
        <v>149</v>
      </c>
      <c r="B158" s="7"/>
      <c r="C158" s="7"/>
      <c r="D158" s="7"/>
      <c r="E158" s="7"/>
      <c r="F158" s="229"/>
      <c r="G158" s="19" t="str">
        <f t="shared" si="10"/>
        <v/>
      </c>
      <c r="H158" s="69" t="str">
        <f t="shared" si="11"/>
        <v/>
      </c>
      <c r="I158" s="390" t="b">
        <f t="shared" si="12"/>
        <v>0</v>
      </c>
      <c r="J158" s="398">
        <f t="shared" si="13"/>
        <v>1</v>
      </c>
      <c r="K158" s="44"/>
    </row>
    <row r="159" spans="1:11">
      <c r="A159" s="48">
        <v>150</v>
      </c>
      <c r="B159" s="7"/>
      <c r="C159" s="7"/>
      <c r="D159" s="7"/>
      <c r="E159" s="7"/>
      <c r="F159" s="229"/>
      <c r="G159" s="19" t="str">
        <f t="shared" si="10"/>
        <v/>
      </c>
      <c r="H159" s="69" t="str">
        <f t="shared" si="11"/>
        <v/>
      </c>
      <c r="I159" s="390" t="b">
        <f t="shared" si="12"/>
        <v>0</v>
      </c>
      <c r="J159" s="398">
        <f t="shared" si="13"/>
        <v>1</v>
      </c>
      <c r="K159" s="44"/>
    </row>
    <row r="160" spans="1:11">
      <c r="A160" s="48">
        <v>151</v>
      </c>
      <c r="B160" s="7"/>
      <c r="C160" s="7"/>
      <c r="D160" s="7"/>
      <c r="E160" s="7"/>
      <c r="F160" s="229"/>
      <c r="G160" s="19" t="str">
        <f t="shared" si="10"/>
        <v/>
      </c>
      <c r="H160" s="69" t="str">
        <f t="shared" si="11"/>
        <v/>
      </c>
      <c r="I160" s="390" t="b">
        <f t="shared" si="12"/>
        <v>0</v>
      </c>
      <c r="J160" s="398">
        <f t="shared" si="13"/>
        <v>1</v>
      </c>
      <c r="K160" s="44"/>
    </row>
    <row r="161" spans="1:11">
      <c r="A161" s="48">
        <v>152</v>
      </c>
      <c r="B161" s="7"/>
      <c r="C161" s="7"/>
      <c r="D161" s="7"/>
      <c r="E161" s="7"/>
      <c r="F161" s="229"/>
      <c r="G161" s="19" t="str">
        <f t="shared" si="10"/>
        <v/>
      </c>
      <c r="H161" s="69" t="str">
        <f t="shared" si="11"/>
        <v/>
      </c>
      <c r="I161" s="390" t="b">
        <f t="shared" si="12"/>
        <v>0</v>
      </c>
      <c r="J161" s="398">
        <f t="shared" si="13"/>
        <v>1</v>
      </c>
      <c r="K161" s="44"/>
    </row>
    <row r="162" spans="1:11">
      <c r="A162" s="48">
        <v>153</v>
      </c>
      <c r="B162" s="7"/>
      <c r="C162" s="7"/>
      <c r="D162" s="7"/>
      <c r="E162" s="7"/>
      <c r="F162" s="229"/>
      <c r="G162" s="19" t="str">
        <f t="shared" si="10"/>
        <v/>
      </c>
      <c r="H162" s="69" t="str">
        <f t="shared" si="11"/>
        <v/>
      </c>
      <c r="I162" s="390" t="b">
        <f t="shared" si="12"/>
        <v>0</v>
      </c>
      <c r="J162" s="398">
        <f t="shared" si="13"/>
        <v>1</v>
      </c>
      <c r="K162" s="44"/>
    </row>
    <row r="163" spans="1:11">
      <c r="A163" s="48">
        <v>154</v>
      </c>
      <c r="B163" s="7"/>
      <c r="C163" s="7"/>
      <c r="D163" s="7"/>
      <c r="E163" s="7"/>
      <c r="F163" s="229"/>
      <c r="G163" s="19" t="str">
        <f t="shared" si="10"/>
        <v/>
      </c>
      <c r="H163" s="69" t="str">
        <f t="shared" si="11"/>
        <v/>
      </c>
      <c r="I163" s="390" t="b">
        <f t="shared" si="12"/>
        <v>0</v>
      </c>
      <c r="J163" s="398">
        <f t="shared" si="13"/>
        <v>1</v>
      </c>
      <c r="K163" s="44"/>
    </row>
    <row r="164" spans="1:11">
      <c r="A164" s="48">
        <v>155</v>
      </c>
      <c r="B164" s="7"/>
      <c r="C164" s="7"/>
      <c r="D164" s="7"/>
      <c r="E164" s="7"/>
      <c r="F164" s="229"/>
      <c r="G164" s="19" t="str">
        <f t="shared" si="10"/>
        <v/>
      </c>
      <c r="H164" s="69" t="str">
        <f t="shared" si="11"/>
        <v/>
      </c>
      <c r="I164" s="390" t="b">
        <f t="shared" si="12"/>
        <v>0</v>
      </c>
      <c r="J164" s="398">
        <f t="shared" si="13"/>
        <v>1</v>
      </c>
      <c r="K164" s="44"/>
    </row>
    <row r="165" spans="1:11">
      <c r="A165" s="48">
        <v>156</v>
      </c>
      <c r="B165" s="7"/>
      <c r="C165" s="7"/>
      <c r="D165" s="7"/>
      <c r="E165" s="7"/>
      <c r="F165" s="229"/>
      <c r="G165" s="19" t="str">
        <f t="shared" si="10"/>
        <v/>
      </c>
      <c r="H165" s="69" t="str">
        <f t="shared" si="11"/>
        <v/>
      </c>
      <c r="I165" s="390" t="b">
        <f t="shared" si="12"/>
        <v>0</v>
      </c>
      <c r="J165" s="398">
        <f t="shared" si="13"/>
        <v>1</v>
      </c>
      <c r="K165" s="44"/>
    </row>
    <row r="166" spans="1:11">
      <c r="A166" s="48">
        <v>157</v>
      </c>
      <c r="B166" s="7"/>
      <c r="C166" s="7"/>
      <c r="D166" s="7"/>
      <c r="E166" s="7"/>
      <c r="F166" s="229"/>
      <c r="G166" s="19" t="str">
        <f t="shared" si="10"/>
        <v/>
      </c>
      <c r="H166" s="69" t="str">
        <f t="shared" si="11"/>
        <v/>
      </c>
      <c r="I166" s="390" t="b">
        <f t="shared" si="12"/>
        <v>0</v>
      </c>
      <c r="J166" s="398">
        <f t="shared" si="13"/>
        <v>1</v>
      </c>
      <c r="K166" s="44"/>
    </row>
    <row r="167" spans="1:11">
      <c r="A167" s="48">
        <v>158</v>
      </c>
      <c r="B167" s="7"/>
      <c r="C167" s="7"/>
      <c r="D167" s="7"/>
      <c r="E167" s="7"/>
      <c r="F167" s="229"/>
      <c r="G167" s="19" t="str">
        <f t="shared" si="10"/>
        <v/>
      </c>
      <c r="H167" s="69" t="str">
        <f t="shared" si="11"/>
        <v/>
      </c>
      <c r="I167" s="390" t="b">
        <f t="shared" si="12"/>
        <v>0</v>
      </c>
      <c r="J167" s="398">
        <f t="shared" si="13"/>
        <v>1</v>
      </c>
      <c r="K167" s="44"/>
    </row>
    <row r="168" spans="1:11">
      <c r="A168" s="48">
        <v>159</v>
      </c>
      <c r="B168" s="7"/>
      <c r="C168" s="7"/>
      <c r="D168" s="7"/>
      <c r="E168" s="7"/>
      <c r="F168" s="229"/>
      <c r="G168" s="19" t="str">
        <f t="shared" si="10"/>
        <v/>
      </c>
      <c r="H168" s="69" t="str">
        <f t="shared" si="11"/>
        <v/>
      </c>
      <c r="I168" s="390" t="b">
        <f t="shared" si="12"/>
        <v>0</v>
      </c>
      <c r="J168" s="398">
        <f t="shared" si="13"/>
        <v>1</v>
      </c>
      <c r="K168" s="44"/>
    </row>
    <row r="169" spans="1:11">
      <c r="A169" s="48">
        <v>160</v>
      </c>
      <c r="B169" s="7"/>
      <c r="C169" s="7"/>
      <c r="D169" s="7"/>
      <c r="E169" s="7"/>
      <c r="F169" s="229"/>
      <c r="G169" s="19" t="str">
        <f t="shared" si="10"/>
        <v/>
      </c>
      <c r="H169" s="69" t="str">
        <f t="shared" si="11"/>
        <v/>
      </c>
      <c r="I169" s="390" t="b">
        <f t="shared" si="12"/>
        <v>0</v>
      </c>
      <c r="J169" s="398">
        <f t="shared" si="13"/>
        <v>1</v>
      </c>
      <c r="K169" s="44"/>
    </row>
    <row r="170" spans="1:11">
      <c r="A170" s="48">
        <v>161</v>
      </c>
      <c r="B170" s="7"/>
      <c r="C170" s="7"/>
      <c r="D170" s="7"/>
      <c r="E170" s="7"/>
      <c r="F170" s="229"/>
      <c r="G170" s="19" t="str">
        <f t="shared" si="10"/>
        <v/>
      </c>
      <c r="H170" s="69" t="str">
        <f t="shared" si="11"/>
        <v/>
      </c>
      <c r="I170" s="390" t="b">
        <f t="shared" si="12"/>
        <v>0</v>
      </c>
      <c r="J170" s="398">
        <f t="shared" ref="J170:J202" si="14">LEN(B170)-LEN(SUBSTITUTE(B170,",",""))+1</f>
        <v>1</v>
      </c>
      <c r="K170" s="44"/>
    </row>
    <row r="171" spans="1:11">
      <c r="A171" s="48">
        <v>162</v>
      </c>
      <c r="B171" s="7"/>
      <c r="C171" s="7"/>
      <c r="D171" s="7"/>
      <c r="E171" s="7"/>
      <c r="F171" s="229"/>
      <c r="G171" s="19" t="str">
        <f t="shared" si="10"/>
        <v/>
      </c>
      <c r="H171" s="69" t="str">
        <f t="shared" si="11"/>
        <v/>
      </c>
      <c r="I171" s="390" t="b">
        <f t="shared" si="12"/>
        <v>0</v>
      </c>
      <c r="J171" s="398">
        <f t="shared" si="14"/>
        <v>1</v>
      </c>
      <c r="K171" s="44"/>
    </row>
    <row r="172" spans="1:11">
      <c r="A172" s="48">
        <v>163</v>
      </c>
      <c r="B172" s="7"/>
      <c r="C172" s="7"/>
      <c r="D172" s="7"/>
      <c r="E172" s="7"/>
      <c r="F172" s="229"/>
      <c r="G172" s="19" t="str">
        <f t="shared" si="10"/>
        <v/>
      </c>
      <c r="H172" s="69" t="str">
        <f t="shared" si="11"/>
        <v/>
      </c>
      <c r="I172" s="390" t="b">
        <f t="shared" si="12"/>
        <v>0</v>
      </c>
      <c r="J172" s="398">
        <f t="shared" si="14"/>
        <v>1</v>
      </c>
      <c r="K172" s="44"/>
    </row>
    <row r="173" spans="1:11">
      <c r="A173" s="48">
        <v>164</v>
      </c>
      <c r="B173" s="7"/>
      <c r="C173" s="7"/>
      <c r="D173" s="7"/>
      <c r="E173" s="7"/>
      <c r="F173" s="229"/>
      <c r="G173" s="19" t="str">
        <f t="shared" si="10"/>
        <v/>
      </c>
      <c r="H173" s="69" t="str">
        <f t="shared" si="11"/>
        <v/>
      </c>
      <c r="I173" s="390" t="b">
        <f t="shared" si="12"/>
        <v>0</v>
      </c>
      <c r="J173" s="398">
        <f t="shared" si="14"/>
        <v>1</v>
      </c>
      <c r="K173" s="44"/>
    </row>
    <row r="174" spans="1:11">
      <c r="A174" s="48">
        <v>165</v>
      </c>
      <c r="B174" s="7"/>
      <c r="C174" s="7"/>
      <c r="D174" s="7"/>
      <c r="E174" s="7"/>
      <c r="F174" s="229"/>
      <c r="G174" s="19" t="str">
        <f t="shared" si="10"/>
        <v/>
      </c>
      <c r="H174" s="69" t="str">
        <f t="shared" si="11"/>
        <v/>
      </c>
      <c r="I174" s="390" t="b">
        <f t="shared" si="12"/>
        <v>0</v>
      </c>
      <c r="J174" s="398">
        <f t="shared" si="14"/>
        <v>1</v>
      </c>
      <c r="K174" s="44"/>
    </row>
    <row r="175" spans="1:11">
      <c r="A175" s="48">
        <v>166</v>
      </c>
      <c r="B175" s="7"/>
      <c r="C175" s="7"/>
      <c r="D175" s="7"/>
      <c r="E175" s="7"/>
      <c r="F175" s="229"/>
      <c r="G175" s="19" t="str">
        <f t="shared" si="10"/>
        <v/>
      </c>
      <c r="H175" s="69" t="str">
        <f t="shared" si="11"/>
        <v/>
      </c>
      <c r="I175" s="390" t="b">
        <f t="shared" si="12"/>
        <v>0</v>
      </c>
      <c r="J175" s="398">
        <f t="shared" si="14"/>
        <v>1</v>
      </c>
      <c r="K175" s="44"/>
    </row>
    <row r="176" spans="1:11">
      <c r="A176" s="48">
        <v>167</v>
      </c>
      <c r="B176" s="7"/>
      <c r="C176" s="7"/>
      <c r="D176" s="7"/>
      <c r="E176" s="7"/>
      <c r="F176" s="229"/>
      <c r="G176" s="19" t="str">
        <f t="shared" si="10"/>
        <v/>
      </c>
      <c r="H176" s="69" t="str">
        <f t="shared" si="11"/>
        <v/>
      </c>
      <c r="I176" s="390" t="b">
        <f t="shared" si="12"/>
        <v>0</v>
      </c>
      <c r="J176" s="398">
        <f t="shared" si="14"/>
        <v>1</v>
      </c>
      <c r="K176" s="44"/>
    </row>
    <row r="177" spans="1:11">
      <c r="A177" s="48">
        <v>168</v>
      </c>
      <c r="B177" s="7"/>
      <c r="C177" s="7"/>
      <c r="D177" s="7"/>
      <c r="E177" s="7"/>
      <c r="F177" s="229"/>
      <c r="G177" s="19" t="str">
        <f t="shared" si="10"/>
        <v/>
      </c>
      <c r="H177" s="69" t="str">
        <f t="shared" si="11"/>
        <v/>
      </c>
      <c r="I177" s="390" t="b">
        <f t="shared" si="12"/>
        <v>0</v>
      </c>
      <c r="J177" s="398">
        <f t="shared" si="14"/>
        <v>1</v>
      </c>
      <c r="K177" s="44"/>
    </row>
    <row r="178" spans="1:11">
      <c r="A178" s="48">
        <v>169</v>
      </c>
      <c r="B178" s="7"/>
      <c r="C178" s="7"/>
      <c r="D178" s="7"/>
      <c r="E178" s="7"/>
      <c r="F178" s="229"/>
      <c r="G178" s="19" t="str">
        <f t="shared" si="10"/>
        <v/>
      </c>
      <c r="H178" s="69" t="str">
        <f t="shared" si="11"/>
        <v/>
      </c>
      <c r="I178" s="390" t="b">
        <f t="shared" si="12"/>
        <v>0</v>
      </c>
      <c r="J178" s="398">
        <f t="shared" si="14"/>
        <v>1</v>
      </c>
      <c r="K178" s="44"/>
    </row>
    <row r="179" spans="1:11">
      <c r="A179" s="48">
        <v>170</v>
      </c>
      <c r="B179" s="7"/>
      <c r="C179" s="7"/>
      <c r="D179" s="7"/>
      <c r="E179" s="7"/>
      <c r="F179" s="229"/>
      <c r="G179" s="19" t="str">
        <f t="shared" si="10"/>
        <v/>
      </c>
      <c r="H179" s="69" t="str">
        <f t="shared" si="11"/>
        <v/>
      </c>
      <c r="I179" s="390" t="b">
        <f t="shared" si="12"/>
        <v>0</v>
      </c>
      <c r="J179" s="398">
        <f t="shared" si="14"/>
        <v>1</v>
      </c>
      <c r="K179" s="44"/>
    </row>
    <row r="180" spans="1:11">
      <c r="A180" s="48">
        <v>171</v>
      </c>
      <c r="B180" s="7"/>
      <c r="C180" s="7"/>
      <c r="D180" s="7"/>
      <c r="E180" s="7"/>
      <c r="F180" s="229"/>
      <c r="G180" s="19" t="str">
        <f t="shared" si="10"/>
        <v/>
      </c>
      <c r="H180" s="69" t="str">
        <f t="shared" si="11"/>
        <v/>
      </c>
      <c r="I180" s="390" t="b">
        <f t="shared" si="12"/>
        <v>0</v>
      </c>
      <c r="J180" s="398">
        <f t="shared" si="14"/>
        <v>1</v>
      </c>
      <c r="K180" s="44"/>
    </row>
    <row r="181" spans="1:11">
      <c r="A181" s="48">
        <v>172</v>
      </c>
      <c r="B181" s="7"/>
      <c r="C181" s="7"/>
      <c r="D181" s="7"/>
      <c r="E181" s="7"/>
      <c r="F181" s="229"/>
      <c r="G181" s="19" t="str">
        <f t="shared" si="10"/>
        <v/>
      </c>
      <c r="H181" s="69" t="str">
        <f t="shared" si="11"/>
        <v/>
      </c>
      <c r="I181" s="390" t="b">
        <f t="shared" si="12"/>
        <v>0</v>
      </c>
      <c r="J181" s="398">
        <f t="shared" si="14"/>
        <v>1</v>
      </c>
      <c r="K181" s="44"/>
    </row>
    <row r="182" spans="1:11">
      <c r="A182" s="48">
        <v>173</v>
      </c>
      <c r="B182" s="7"/>
      <c r="C182" s="7"/>
      <c r="D182" s="7"/>
      <c r="E182" s="7"/>
      <c r="F182" s="229"/>
      <c r="G182" s="19" t="str">
        <f t="shared" si="10"/>
        <v/>
      </c>
      <c r="H182" s="69" t="str">
        <f t="shared" si="11"/>
        <v/>
      </c>
      <c r="I182" s="390" t="b">
        <f t="shared" si="12"/>
        <v>0</v>
      </c>
      <c r="J182" s="398">
        <f t="shared" si="14"/>
        <v>1</v>
      </c>
      <c r="K182" s="44"/>
    </row>
    <row r="183" spans="1:11">
      <c r="A183" s="48">
        <v>174</v>
      </c>
      <c r="B183" s="7"/>
      <c r="C183" s="7"/>
      <c r="D183" s="7"/>
      <c r="E183" s="7"/>
      <c r="F183" s="229"/>
      <c r="G183" s="19" t="str">
        <f t="shared" si="10"/>
        <v/>
      </c>
      <c r="H183" s="69" t="str">
        <f t="shared" si="11"/>
        <v/>
      </c>
      <c r="I183" s="390" t="b">
        <f t="shared" si="12"/>
        <v>0</v>
      </c>
      <c r="J183" s="398">
        <f t="shared" si="14"/>
        <v>1</v>
      </c>
      <c r="K183" s="44"/>
    </row>
    <row r="184" spans="1:11">
      <c r="A184" s="48">
        <v>175</v>
      </c>
      <c r="B184" s="7"/>
      <c r="C184" s="7"/>
      <c r="D184" s="7"/>
      <c r="E184" s="7"/>
      <c r="F184" s="229"/>
      <c r="G184" s="19" t="str">
        <f t="shared" si="10"/>
        <v/>
      </c>
      <c r="H184" s="69" t="str">
        <f t="shared" si="11"/>
        <v/>
      </c>
      <c r="I184" s="390" t="b">
        <f t="shared" si="12"/>
        <v>0</v>
      </c>
      <c r="J184" s="398">
        <f t="shared" si="14"/>
        <v>1</v>
      </c>
      <c r="K184" s="44"/>
    </row>
    <row r="185" spans="1:11">
      <c r="A185" s="48">
        <v>176</v>
      </c>
      <c r="B185" s="7"/>
      <c r="C185" s="7"/>
      <c r="D185" s="7"/>
      <c r="E185" s="7"/>
      <c r="F185" s="229"/>
      <c r="G185" s="19" t="str">
        <f t="shared" si="10"/>
        <v/>
      </c>
      <c r="H185" s="69" t="str">
        <f t="shared" si="11"/>
        <v/>
      </c>
      <c r="I185" s="390" t="b">
        <f t="shared" si="12"/>
        <v>0</v>
      </c>
      <c r="J185" s="398">
        <f t="shared" si="14"/>
        <v>1</v>
      </c>
      <c r="K185" s="44"/>
    </row>
    <row r="186" spans="1:11">
      <c r="A186" s="48">
        <v>177</v>
      </c>
      <c r="B186" s="7"/>
      <c r="C186" s="7"/>
      <c r="D186" s="7"/>
      <c r="E186" s="7"/>
      <c r="F186" s="229"/>
      <c r="G186" s="19" t="str">
        <f t="shared" si="10"/>
        <v/>
      </c>
      <c r="H186" s="69" t="str">
        <f t="shared" si="11"/>
        <v/>
      </c>
      <c r="I186" s="390" t="b">
        <f t="shared" si="12"/>
        <v>0</v>
      </c>
      <c r="J186" s="398">
        <f t="shared" si="14"/>
        <v>1</v>
      </c>
      <c r="K186" s="44"/>
    </row>
    <row r="187" spans="1:11">
      <c r="A187" s="48">
        <v>178</v>
      </c>
      <c r="B187" s="7"/>
      <c r="C187" s="7"/>
      <c r="D187" s="7"/>
      <c r="E187" s="7"/>
      <c r="F187" s="229"/>
      <c r="G187" s="19" t="str">
        <f t="shared" si="10"/>
        <v/>
      </c>
      <c r="H187" s="69" t="str">
        <f t="shared" si="11"/>
        <v/>
      </c>
      <c r="I187" s="390" t="b">
        <f t="shared" si="12"/>
        <v>0</v>
      </c>
      <c r="J187" s="398">
        <f t="shared" si="14"/>
        <v>1</v>
      </c>
      <c r="K187" s="44"/>
    </row>
    <row r="188" spans="1:11">
      <c r="A188" s="48">
        <v>179</v>
      </c>
      <c r="B188" s="7"/>
      <c r="C188" s="7"/>
      <c r="D188" s="7"/>
      <c r="E188" s="7"/>
      <c r="F188" s="229"/>
      <c r="G188" s="19" t="str">
        <f t="shared" si="10"/>
        <v/>
      </c>
      <c r="H188" s="69" t="str">
        <f t="shared" si="11"/>
        <v/>
      </c>
      <c r="I188" s="390" t="b">
        <f t="shared" si="12"/>
        <v>0</v>
      </c>
      <c r="J188" s="398">
        <f t="shared" si="14"/>
        <v>1</v>
      </c>
      <c r="K188" s="44"/>
    </row>
    <row r="189" spans="1:11">
      <c r="A189" s="48">
        <v>180</v>
      </c>
      <c r="B189" s="7"/>
      <c r="C189" s="7"/>
      <c r="D189" s="7"/>
      <c r="E189" s="7"/>
      <c r="F189" s="229"/>
      <c r="G189" s="19" t="str">
        <f t="shared" si="10"/>
        <v/>
      </c>
      <c r="H189" s="69" t="str">
        <f t="shared" si="11"/>
        <v/>
      </c>
      <c r="I189" s="390" t="b">
        <f t="shared" si="12"/>
        <v>0</v>
      </c>
      <c r="J189" s="398">
        <f t="shared" si="14"/>
        <v>1</v>
      </c>
      <c r="K189" s="44"/>
    </row>
    <row r="190" spans="1:11">
      <c r="A190" s="48">
        <v>181</v>
      </c>
      <c r="B190" s="7"/>
      <c r="C190" s="7"/>
      <c r="D190" s="7"/>
      <c r="E190" s="7"/>
      <c r="F190" s="229"/>
      <c r="G190" s="19" t="str">
        <f t="shared" si="10"/>
        <v/>
      </c>
      <c r="H190" s="69" t="str">
        <f t="shared" si="11"/>
        <v/>
      </c>
      <c r="I190" s="390" t="b">
        <f t="shared" si="12"/>
        <v>0</v>
      </c>
      <c r="J190" s="398">
        <f t="shared" si="14"/>
        <v>1</v>
      </c>
      <c r="K190" s="44"/>
    </row>
    <row r="191" spans="1:11">
      <c r="A191" s="48">
        <v>182</v>
      </c>
      <c r="B191" s="7"/>
      <c r="C191" s="7"/>
      <c r="D191" s="7"/>
      <c r="E191" s="7"/>
      <c r="F191" s="229"/>
      <c r="G191" s="19" t="str">
        <f t="shared" si="10"/>
        <v/>
      </c>
      <c r="H191" s="69" t="str">
        <f t="shared" si="11"/>
        <v/>
      </c>
      <c r="I191" s="390" t="b">
        <f t="shared" si="12"/>
        <v>0</v>
      </c>
      <c r="J191" s="398">
        <f t="shared" si="14"/>
        <v>1</v>
      </c>
      <c r="K191" s="44"/>
    </row>
    <row r="192" spans="1:11">
      <c r="A192" s="48">
        <v>183</v>
      </c>
      <c r="B192" s="7"/>
      <c r="C192" s="7"/>
      <c r="D192" s="7"/>
      <c r="E192" s="7"/>
      <c r="F192" s="229"/>
      <c r="G192" s="19" t="str">
        <f t="shared" si="10"/>
        <v/>
      </c>
      <c r="H192" s="69" t="str">
        <f t="shared" si="11"/>
        <v/>
      </c>
      <c r="I192" s="390" t="b">
        <f t="shared" si="12"/>
        <v>0</v>
      </c>
      <c r="J192" s="398">
        <f t="shared" si="14"/>
        <v>1</v>
      </c>
      <c r="K192" s="44"/>
    </row>
    <row r="193" spans="1:11">
      <c r="A193" s="48">
        <v>184</v>
      </c>
      <c r="B193" s="7"/>
      <c r="C193" s="7"/>
      <c r="D193" s="7"/>
      <c r="E193" s="7"/>
      <c r="F193" s="229"/>
      <c r="G193" s="19" t="str">
        <f t="shared" si="10"/>
        <v/>
      </c>
      <c r="H193" s="69" t="str">
        <f t="shared" si="11"/>
        <v/>
      </c>
      <c r="I193" s="390" t="b">
        <f t="shared" si="12"/>
        <v>0</v>
      </c>
      <c r="J193" s="398">
        <f t="shared" si="14"/>
        <v>1</v>
      </c>
      <c r="K193" s="44"/>
    </row>
    <row r="194" spans="1:11">
      <c r="A194" s="48">
        <v>185</v>
      </c>
      <c r="B194" s="7"/>
      <c r="C194" s="7"/>
      <c r="D194" s="7"/>
      <c r="E194" s="7"/>
      <c r="F194" s="229"/>
      <c r="G194" s="19" t="str">
        <f t="shared" si="10"/>
        <v/>
      </c>
      <c r="H194" s="69" t="str">
        <f t="shared" si="11"/>
        <v/>
      </c>
      <c r="I194" s="390" t="b">
        <f t="shared" si="12"/>
        <v>0</v>
      </c>
      <c r="J194" s="398">
        <f t="shared" si="14"/>
        <v>1</v>
      </c>
      <c r="K194" s="44"/>
    </row>
    <row r="195" spans="1:11">
      <c r="A195" s="48">
        <v>186</v>
      </c>
      <c r="B195" s="7"/>
      <c r="C195" s="7"/>
      <c r="D195" s="7"/>
      <c r="E195" s="7"/>
      <c r="F195" s="229"/>
      <c r="G195" s="19" t="str">
        <f t="shared" si="10"/>
        <v/>
      </c>
      <c r="H195" s="69" t="str">
        <f t="shared" si="11"/>
        <v/>
      </c>
      <c r="I195" s="390" t="b">
        <f t="shared" si="12"/>
        <v>0</v>
      </c>
      <c r="J195" s="398">
        <f t="shared" si="14"/>
        <v>1</v>
      </c>
      <c r="K195" s="44"/>
    </row>
    <row r="196" spans="1:11">
      <c r="A196" s="48">
        <v>187</v>
      </c>
      <c r="B196" s="7"/>
      <c r="C196" s="7"/>
      <c r="D196" s="7"/>
      <c r="E196" s="7"/>
      <c r="F196" s="229"/>
      <c r="G196" s="19" t="str">
        <f t="shared" si="10"/>
        <v/>
      </c>
      <c r="H196" s="69" t="str">
        <f t="shared" si="11"/>
        <v/>
      </c>
      <c r="I196" s="390" t="b">
        <f t="shared" si="12"/>
        <v>0</v>
      </c>
      <c r="J196" s="398">
        <f t="shared" si="14"/>
        <v>1</v>
      </c>
      <c r="K196" s="44"/>
    </row>
    <row r="197" spans="1:11">
      <c r="A197" s="48">
        <v>188</v>
      </c>
      <c r="B197" s="7"/>
      <c r="C197" s="7"/>
      <c r="D197" s="7"/>
      <c r="E197" s="7"/>
      <c r="F197" s="229"/>
      <c r="G197" s="19" t="str">
        <f t="shared" si="10"/>
        <v/>
      </c>
      <c r="H197" s="69" t="str">
        <f t="shared" si="11"/>
        <v/>
      </c>
      <c r="I197" s="390" t="b">
        <f t="shared" si="12"/>
        <v>0</v>
      </c>
      <c r="J197" s="398">
        <f t="shared" si="14"/>
        <v>1</v>
      </c>
      <c r="K197" s="44"/>
    </row>
    <row r="198" spans="1:11">
      <c r="A198" s="48">
        <v>189</v>
      </c>
      <c r="B198" s="7"/>
      <c r="C198" s="7"/>
      <c r="D198" s="7"/>
      <c r="E198" s="7"/>
      <c r="F198" s="229"/>
      <c r="G198" s="19" t="str">
        <f t="shared" si="10"/>
        <v/>
      </c>
      <c r="H198" s="69" t="str">
        <f t="shared" si="11"/>
        <v/>
      </c>
      <c r="I198" s="390" t="b">
        <f t="shared" si="12"/>
        <v>0</v>
      </c>
      <c r="J198" s="398">
        <f t="shared" si="14"/>
        <v>1</v>
      </c>
      <c r="K198" s="44"/>
    </row>
    <row r="199" spans="1:11">
      <c r="A199" s="48">
        <v>190</v>
      </c>
      <c r="B199" s="7"/>
      <c r="C199" s="7"/>
      <c r="D199" s="7"/>
      <c r="E199" s="7"/>
      <c r="F199" s="229"/>
      <c r="G199" s="19" t="str">
        <f t="shared" si="10"/>
        <v/>
      </c>
      <c r="H199" s="69" t="str">
        <f t="shared" si="11"/>
        <v/>
      </c>
      <c r="I199" s="390" t="b">
        <f t="shared" si="12"/>
        <v>0</v>
      </c>
      <c r="J199" s="398">
        <f t="shared" si="14"/>
        <v>1</v>
      </c>
      <c r="K199" s="44"/>
    </row>
    <row r="200" spans="1:11">
      <c r="A200" s="48">
        <v>191</v>
      </c>
      <c r="B200" s="7"/>
      <c r="C200" s="7"/>
      <c r="D200" s="7"/>
      <c r="E200" s="7"/>
      <c r="F200" s="229"/>
      <c r="G200" s="19" t="str">
        <f t="shared" si="10"/>
        <v/>
      </c>
      <c r="H200" s="69" t="str">
        <f t="shared" si="11"/>
        <v/>
      </c>
      <c r="I200" s="390" t="b">
        <f t="shared" si="12"/>
        <v>0</v>
      </c>
      <c r="J200" s="398">
        <f t="shared" si="14"/>
        <v>1</v>
      </c>
      <c r="K200" s="44"/>
    </row>
    <row r="201" spans="1:11">
      <c r="A201" s="48">
        <v>192</v>
      </c>
      <c r="B201" s="7"/>
      <c r="C201" s="7"/>
      <c r="D201" s="7"/>
      <c r="E201" s="7"/>
      <c r="F201" s="229"/>
      <c r="G201" s="19" t="str">
        <f t="shared" si="10"/>
        <v/>
      </c>
      <c r="H201" s="69" t="str">
        <f t="shared" si="11"/>
        <v/>
      </c>
      <c r="I201" s="390" t="b">
        <f t="shared" si="12"/>
        <v>0</v>
      </c>
      <c r="J201" s="398">
        <f t="shared" si="14"/>
        <v>1</v>
      </c>
      <c r="K201" s="44"/>
    </row>
    <row r="202" spans="1:11">
      <c r="A202" s="48">
        <v>193</v>
      </c>
      <c r="B202" s="7"/>
      <c r="C202" s="7"/>
      <c r="D202" s="7"/>
      <c r="E202" s="7"/>
      <c r="F202" s="229"/>
      <c r="G202" s="19" t="str">
        <f t="shared" ref="G202:G259" si="15">IF(OR($B202="",$C202="",$D202="",$F202&lt;an_initial,$F202&gt;an_final,$I202=FALSE),"",(HLOOKUP(E202,ii13punctaje,2,FALSE)) / J202)</f>
        <v/>
      </c>
      <c r="H202" s="69" t="str">
        <f t="shared" ref="H202:H259" si="16">IF(OR($B202="",$C202="",$D202="",$F202&gt;an_final,$I202=FALSE),"",IF($F202&gt;=an_initial,1,""))</f>
        <v/>
      </c>
      <c r="I202" s="390" t="b">
        <f t="shared" ref="I202:I259" si="17">IF(nume_candidat="",FALSE,ISNUMBER(SEARCH(nume_candidat,$B202)))</f>
        <v>0</v>
      </c>
      <c r="J202" s="398">
        <f t="shared" si="14"/>
        <v>1</v>
      </c>
      <c r="K202" s="44"/>
    </row>
    <row r="203" spans="1:11">
      <c r="A203" s="48">
        <v>194</v>
      </c>
      <c r="B203" s="7"/>
      <c r="C203" s="7"/>
      <c r="D203" s="7"/>
      <c r="E203" s="7"/>
      <c r="F203" s="229"/>
      <c r="G203" s="19" t="str">
        <f t="shared" si="15"/>
        <v/>
      </c>
      <c r="H203" s="69" t="str">
        <f t="shared" si="16"/>
        <v/>
      </c>
      <c r="I203" s="390" t="b">
        <f t="shared" si="17"/>
        <v>0</v>
      </c>
      <c r="J203" s="398">
        <f t="shared" ref="J203:J259" si="18">LEN(B203)-LEN(SUBSTITUTE(B203,",",""))+1</f>
        <v>1</v>
      </c>
      <c r="K203" s="44"/>
    </row>
    <row r="204" spans="1:11">
      <c r="A204" s="48">
        <v>195</v>
      </c>
      <c r="B204" s="7"/>
      <c r="C204" s="7"/>
      <c r="D204" s="7"/>
      <c r="E204" s="7"/>
      <c r="F204" s="229"/>
      <c r="G204" s="19" t="str">
        <f t="shared" si="15"/>
        <v/>
      </c>
      <c r="H204" s="69" t="str">
        <f t="shared" si="16"/>
        <v/>
      </c>
      <c r="I204" s="390" t="b">
        <f t="shared" si="17"/>
        <v>0</v>
      </c>
      <c r="J204" s="398">
        <f t="shared" si="18"/>
        <v>1</v>
      </c>
      <c r="K204" s="44"/>
    </row>
    <row r="205" spans="1:11">
      <c r="A205" s="48">
        <v>196</v>
      </c>
      <c r="B205" s="7"/>
      <c r="C205" s="7"/>
      <c r="D205" s="7"/>
      <c r="E205" s="7"/>
      <c r="F205" s="229"/>
      <c r="G205" s="19" t="str">
        <f t="shared" si="15"/>
        <v/>
      </c>
      <c r="H205" s="69" t="str">
        <f t="shared" si="16"/>
        <v/>
      </c>
      <c r="I205" s="390" t="b">
        <f t="shared" si="17"/>
        <v>0</v>
      </c>
      <c r="J205" s="398">
        <f t="shared" si="18"/>
        <v>1</v>
      </c>
      <c r="K205" s="44"/>
    </row>
    <row r="206" spans="1:11">
      <c r="A206" s="48">
        <v>197</v>
      </c>
      <c r="B206" s="7"/>
      <c r="C206" s="7"/>
      <c r="D206" s="7"/>
      <c r="E206" s="7"/>
      <c r="F206" s="229"/>
      <c r="G206" s="19" t="str">
        <f t="shared" si="15"/>
        <v/>
      </c>
      <c r="H206" s="69" t="str">
        <f t="shared" si="16"/>
        <v/>
      </c>
      <c r="I206" s="390" t="b">
        <f t="shared" si="17"/>
        <v>0</v>
      </c>
      <c r="J206" s="398">
        <f t="shared" si="18"/>
        <v>1</v>
      </c>
      <c r="K206" s="44"/>
    </row>
    <row r="207" spans="1:11">
      <c r="A207" s="48">
        <v>198</v>
      </c>
      <c r="B207" s="7"/>
      <c r="C207" s="7"/>
      <c r="D207" s="7"/>
      <c r="E207" s="7"/>
      <c r="F207" s="229"/>
      <c r="G207" s="19" t="str">
        <f t="shared" si="15"/>
        <v/>
      </c>
      <c r="H207" s="69" t="str">
        <f t="shared" si="16"/>
        <v/>
      </c>
      <c r="I207" s="390" t="b">
        <f t="shared" si="17"/>
        <v>0</v>
      </c>
      <c r="J207" s="398">
        <f t="shared" si="18"/>
        <v>1</v>
      </c>
      <c r="K207" s="44"/>
    </row>
    <row r="208" spans="1:11">
      <c r="A208" s="48">
        <v>199</v>
      </c>
      <c r="B208" s="7"/>
      <c r="C208" s="7"/>
      <c r="D208" s="7"/>
      <c r="E208" s="7"/>
      <c r="F208" s="229"/>
      <c r="G208" s="19" t="str">
        <f t="shared" si="15"/>
        <v/>
      </c>
      <c r="H208" s="69" t="str">
        <f t="shared" si="16"/>
        <v/>
      </c>
      <c r="I208" s="390" t="b">
        <f t="shared" si="17"/>
        <v>0</v>
      </c>
      <c r="J208" s="398">
        <f t="shared" si="18"/>
        <v>1</v>
      </c>
      <c r="K208" s="44"/>
    </row>
    <row r="209" spans="1:11">
      <c r="A209" s="48">
        <v>200</v>
      </c>
      <c r="B209" s="7"/>
      <c r="C209" s="7"/>
      <c r="D209" s="7"/>
      <c r="E209" s="7"/>
      <c r="F209" s="229"/>
      <c r="G209" s="19" t="str">
        <f t="shared" si="15"/>
        <v/>
      </c>
      <c r="H209" s="69" t="str">
        <f t="shared" si="16"/>
        <v/>
      </c>
      <c r="I209" s="390" t="b">
        <f t="shared" si="17"/>
        <v>0</v>
      </c>
      <c r="J209" s="398">
        <f t="shared" si="18"/>
        <v>1</v>
      </c>
      <c r="K209" s="44"/>
    </row>
    <row r="210" spans="1:11">
      <c r="A210" s="48">
        <v>201</v>
      </c>
      <c r="B210" s="7"/>
      <c r="C210" s="7"/>
      <c r="D210" s="7"/>
      <c r="E210" s="7"/>
      <c r="F210" s="229"/>
      <c r="G210" s="19" t="str">
        <f t="shared" si="15"/>
        <v/>
      </c>
      <c r="H210" s="69" t="str">
        <f t="shared" si="16"/>
        <v/>
      </c>
      <c r="I210" s="390" t="b">
        <f t="shared" si="17"/>
        <v>0</v>
      </c>
      <c r="J210" s="398">
        <f t="shared" si="18"/>
        <v>1</v>
      </c>
      <c r="K210" s="44"/>
    </row>
    <row r="211" spans="1:11">
      <c r="A211" s="48">
        <v>202</v>
      </c>
      <c r="B211" s="7"/>
      <c r="C211" s="7"/>
      <c r="D211" s="7"/>
      <c r="E211" s="7"/>
      <c r="F211" s="229"/>
      <c r="G211" s="19" t="str">
        <f t="shared" si="15"/>
        <v/>
      </c>
      <c r="H211" s="69" t="str">
        <f t="shared" si="16"/>
        <v/>
      </c>
      <c r="I211" s="390" t="b">
        <f t="shared" si="17"/>
        <v>0</v>
      </c>
      <c r="J211" s="398">
        <f t="shared" si="18"/>
        <v>1</v>
      </c>
      <c r="K211" s="44"/>
    </row>
    <row r="212" spans="1:11">
      <c r="A212" s="48">
        <v>203</v>
      </c>
      <c r="B212" s="7"/>
      <c r="C212" s="7"/>
      <c r="D212" s="7"/>
      <c r="E212" s="7"/>
      <c r="F212" s="229"/>
      <c r="G212" s="19" t="str">
        <f t="shared" si="15"/>
        <v/>
      </c>
      <c r="H212" s="69" t="str">
        <f t="shared" si="16"/>
        <v/>
      </c>
      <c r="I212" s="390" t="b">
        <f t="shared" si="17"/>
        <v>0</v>
      </c>
      <c r="J212" s="398">
        <f t="shared" si="18"/>
        <v>1</v>
      </c>
      <c r="K212" s="44"/>
    </row>
    <row r="213" spans="1:11">
      <c r="A213" s="48">
        <v>204</v>
      </c>
      <c r="B213" s="7"/>
      <c r="C213" s="7"/>
      <c r="D213" s="7"/>
      <c r="E213" s="7"/>
      <c r="F213" s="229"/>
      <c r="G213" s="19" t="str">
        <f t="shared" si="15"/>
        <v/>
      </c>
      <c r="H213" s="69" t="str">
        <f t="shared" si="16"/>
        <v/>
      </c>
      <c r="I213" s="390" t="b">
        <f t="shared" si="17"/>
        <v>0</v>
      </c>
      <c r="J213" s="398">
        <f t="shared" si="18"/>
        <v>1</v>
      </c>
      <c r="K213" s="44"/>
    </row>
    <row r="214" spans="1:11">
      <c r="A214" s="48">
        <v>205</v>
      </c>
      <c r="B214" s="7"/>
      <c r="C214" s="7"/>
      <c r="D214" s="7"/>
      <c r="E214" s="7"/>
      <c r="F214" s="229"/>
      <c r="G214" s="19" t="str">
        <f t="shared" si="15"/>
        <v/>
      </c>
      <c r="H214" s="69" t="str">
        <f t="shared" si="16"/>
        <v/>
      </c>
      <c r="I214" s="390" t="b">
        <f t="shared" si="17"/>
        <v>0</v>
      </c>
      <c r="J214" s="398">
        <f t="shared" si="18"/>
        <v>1</v>
      </c>
      <c r="K214" s="44"/>
    </row>
    <row r="215" spans="1:11">
      <c r="A215" s="48">
        <v>206</v>
      </c>
      <c r="B215" s="7"/>
      <c r="C215" s="7"/>
      <c r="D215" s="7"/>
      <c r="E215" s="7"/>
      <c r="F215" s="229"/>
      <c r="G215" s="19" t="str">
        <f t="shared" si="15"/>
        <v/>
      </c>
      <c r="H215" s="69" t="str">
        <f t="shared" si="16"/>
        <v/>
      </c>
      <c r="I215" s="390" t="b">
        <f t="shared" si="17"/>
        <v>0</v>
      </c>
      <c r="J215" s="398">
        <f t="shared" si="18"/>
        <v>1</v>
      </c>
      <c r="K215" s="44"/>
    </row>
    <row r="216" spans="1:11">
      <c r="A216" s="48">
        <v>207</v>
      </c>
      <c r="B216" s="7"/>
      <c r="C216" s="7"/>
      <c r="D216" s="7"/>
      <c r="E216" s="7"/>
      <c r="F216" s="229"/>
      <c r="G216" s="19" t="str">
        <f t="shared" si="15"/>
        <v/>
      </c>
      <c r="H216" s="69" t="str">
        <f t="shared" si="16"/>
        <v/>
      </c>
      <c r="I216" s="390" t="b">
        <f t="shared" si="17"/>
        <v>0</v>
      </c>
      <c r="J216" s="398">
        <f t="shared" si="18"/>
        <v>1</v>
      </c>
      <c r="K216" s="44"/>
    </row>
    <row r="217" spans="1:11">
      <c r="A217" s="48">
        <v>208</v>
      </c>
      <c r="B217" s="7"/>
      <c r="C217" s="7"/>
      <c r="D217" s="7"/>
      <c r="E217" s="7"/>
      <c r="F217" s="229"/>
      <c r="G217" s="19" t="str">
        <f t="shared" si="15"/>
        <v/>
      </c>
      <c r="H217" s="69" t="str">
        <f t="shared" si="16"/>
        <v/>
      </c>
      <c r="I217" s="390" t="b">
        <f t="shared" si="17"/>
        <v>0</v>
      </c>
      <c r="J217" s="398">
        <f t="shared" si="18"/>
        <v>1</v>
      </c>
      <c r="K217" s="44"/>
    </row>
    <row r="218" spans="1:11">
      <c r="A218" s="48">
        <v>209</v>
      </c>
      <c r="B218" s="7"/>
      <c r="C218" s="7"/>
      <c r="D218" s="7"/>
      <c r="E218" s="7"/>
      <c r="F218" s="229"/>
      <c r="G218" s="19" t="str">
        <f t="shared" si="15"/>
        <v/>
      </c>
      <c r="H218" s="69" t="str">
        <f t="shared" si="16"/>
        <v/>
      </c>
      <c r="I218" s="390" t="b">
        <f t="shared" si="17"/>
        <v>0</v>
      </c>
      <c r="J218" s="398">
        <f t="shared" si="18"/>
        <v>1</v>
      </c>
      <c r="K218" s="44"/>
    </row>
    <row r="219" spans="1:11">
      <c r="A219" s="48">
        <v>210</v>
      </c>
      <c r="B219" s="7"/>
      <c r="C219" s="7"/>
      <c r="D219" s="7"/>
      <c r="E219" s="7"/>
      <c r="F219" s="229"/>
      <c r="G219" s="19" t="str">
        <f t="shared" si="15"/>
        <v/>
      </c>
      <c r="H219" s="69" t="str">
        <f t="shared" si="16"/>
        <v/>
      </c>
      <c r="I219" s="390" t="b">
        <f t="shared" si="17"/>
        <v>0</v>
      </c>
      <c r="J219" s="398">
        <f t="shared" si="18"/>
        <v>1</v>
      </c>
      <c r="K219" s="44"/>
    </row>
    <row r="220" spans="1:11">
      <c r="A220" s="48">
        <v>211</v>
      </c>
      <c r="B220" s="7"/>
      <c r="C220" s="7"/>
      <c r="D220" s="7"/>
      <c r="E220" s="7"/>
      <c r="F220" s="229"/>
      <c r="G220" s="19" t="str">
        <f t="shared" si="15"/>
        <v/>
      </c>
      <c r="H220" s="69" t="str">
        <f t="shared" si="16"/>
        <v/>
      </c>
      <c r="I220" s="390" t="b">
        <f t="shared" si="17"/>
        <v>0</v>
      </c>
      <c r="J220" s="398">
        <f t="shared" si="18"/>
        <v>1</v>
      </c>
      <c r="K220" s="44"/>
    </row>
    <row r="221" spans="1:11">
      <c r="A221" s="48">
        <v>212</v>
      </c>
      <c r="B221" s="7"/>
      <c r="C221" s="7"/>
      <c r="D221" s="7"/>
      <c r="E221" s="7"/>
      <c r="F221" s="229"/>
      <c r="G221" s="19" t="str">
        <f t="shared" si="15"/>
        <v/>
      </c>
      <c r="H221" s="69" t="str">
        <f t="shared" si="16"/>
        <v/>
      </c>
      <c r="I221" s="390" t="b">
        <f t="shared" si="17"/>
        <v>0</v>
      </c>
      <c r="J221" s="398">
        <f t="shared" si="18"/>
        <v>1</v>
      </c>
      <c r="K221" s="44"/>
    </row>
    <row r="222" spans="1:11">
      <c r="A222" s="48">
        <v>213</v>
      </c>
      <c r="B222" s="7"/>
      <c r="C222" s="7"/>
      <c r="D222" s="7"/>
      <c r="E222" s="7"/>
      <c r="F222" s="229"/>
      <c r="G222" s="19" t="str">
        <f t="shared" si="15"/>
        <v/>
      </c>
      <c r="H222" s="69" t="str">
        <f t="shared" si="16"/>
        <v/>
      </c>
      <c r="I222" s="390" t="b">
        <f t="shared" si="17"/>
        <v>0</v>
      </c>
      <c r="J222" s="398">
        <f t="shared" si="18"/>
        <v>1</v>
      </c>
      <c r="K222" s="44"/>
    </row>
    <row r="223" spans="1:11">
      <c r="A223" s="48">
        <v>214</v>
      </c>
      <c r="B223" s="7"/>
      <c r="C223" s="7"/>
      <c r="D223" s="7"/>
      <c r="E223" s="7"/>
      <c r="F223" s="229"/>
      <c r="G223" s="19" t="str">
        <f t="shared" si="15"/>
        <v/>
      </c>
      <c r="H223" s="69" t="str">
        <f t="shared" si="16"/>
        <v/>
      </c>
      <c r="I223" s="390" t="b">
        <f t="shared" si="17"/>
        <v>0</v>
      </c>
      <c r="J223" s="398">
        <f t="shared" si="18"/>
        <v>1</v>
      </c>
      <c r="K223" s="44"/>
    </row>
    <row r="224" spans="1:11">
      <c r="A224" s="48">
        <v>215</v>
      </c>
      <c r="B224" s="7"/>
      <c r="C224" s="7"/>
      <c r="D224" s="7"/>
      <c r="E224" s="7"/>
      <c r="F224" s="229"/>
      <c r="G224" s="19" t="str">
        <f t="shared" si="15"/>
        <v/>
      </c>
      <c r="H224" s="69" t="str">
        <f t="shared" si="16"/>
        <v/>
      </c>
      <c r="I224" s="390" t="b">
        <f t="shared" si="17"/>
        <v>0</v>
      </c>
      <c r="J224" s="398">
        <f t="shared" si="18"/>
        <v>1</v>
      </c>
      <c r="K224" s="44"/>
    </row>
    <row r="225" spans="1:11">
      <c r="A225" s="48">
        <v>216</v>
      </c>
      <c r="B225" s="7"/>
      <c r="C225" s="7"/>
      <c r="D225" s="7"/>
      <c r="E225" s="7"/>
      <c r="F225" s="229"/>
      <c r="G225" s="19" t="str">
        <f t="shared" si="15"/>
        <v/>
      </c>
      <c r="H225" s="69" t="str">
        <f t="shared" si="16"/>
        <v/>
      </c>
      <c r="I225" s="390" t="b">
        <f t="shared" si="17"/>
        <v>0</v>
      </c>
      <c r="J225" s="398">
        <f t="shared" si="18"/>
        <v>1</v>
      </c>
      <c r="K225" s="44"/>
    </row>
    <row r="226" spans="1:11">
      <c r="A226" s="48">
        <v>217</v>
      </c>
      <c r="B226" s="7"/>
      <c r="C226" s="7"/>
      <c r="D226" s="7"/>
      <c r="E226" s="7"/>
      <c r="F226" s="229"/>
      <c r="G226" s="19" t="str">
        <f t="shared" si="15"/>
        <v/>
      </c>
      <c r="H226" s="69" t="str">
        <f t="shared" si="16"/>
        <v/>
      </c>
      <c r="I226" s="390" t="b">
        <f t="shared" si="17"/>
        <v>0</v>
      </c>
      <c r="J226" s="398">
        <f t="shared" si="18"/>
        <v>1</v>
      </c>
      <c r="K226" s="44"/>
    </row>
    <row r="227" spans="1:11">
      <c r="A227" s="48">
        <v>218</v>
      </c>
      <c r="B227" s="7"/>
      <c r="C227" s="7"/>
      <c r="D227" s="7"/>
      <c r="E227" s="7"/>
      <c r="F227" s="229"/>
      <c r="G227" s="19" t="str">
        <f t="shared" si="15"/>
        <v/>
      </c>
      <c r="H227" s="69" t="str">
        <f t="shared" si="16"/>
        <v/>
      </c>
      <c r="I227" s="390" t="b">
        <f t="shared" si="17"/>
        <v>0</v>
      </c>
      <c r="J227" s="398">
        <f t="shared" si="18"/>
        <v>1</v>
      </c>
      <c r="K227" s="44"/>
    </row>
    <row r="228" spans="1:11">
      <c r="A228" s="48">
        <v>219</v>
      </c>
      <c r="B228" s="7"/>
      <c r="C228" s="7"/>
      <c r="D228" s="7"/>
      <c r="E228" s="7"/>
      <c r="F228" s="229"/>
      <c r="G228" s="19" t="str">
        <f t="shared" si="15"/>
        <v/>
      </c>
      <c r="H228" s="69" t="str">
        <f t="shared" si="16"/>
        <v/>
      </c>
      <c r="I228" s="390" t="b">
        <f t="shared" si="17"/>
        <v>0</v>
      </c>
      <c r="J228" s="398">
        <f t="shared" si="18"/>
        <v>1</v>
      </c>
      <c r="K228" s="44"/>
    </row>
    <row r="229" spans="1:11">
      <c r="A229" s="48">
        <v>220</v>
      </c>
      <c r="B229" s="7"/>
      <c r="C229" s="7"/>
      <c r="D229" s="7"/>
      <c r="E229" s="7"/>
      <c r="F229" s="229"/>
      <c r="G229" s="19" t="str">
        <f t="shared" si="15"/>
        <v/>
      </c>
      <c r="H229" s="69" t="str">
        <f t="shared" si="16"/>
        <v/>
      </c>
      <c r="I229" s="390" t="b">
        <f t="shared" si="17"/>
        <v>0</v>
      </c>
      <c r="J229" s="398">
        <f t="shared" si="18"/>
        <v>1</v>
      </c>
      <c r="K229" s="44"/>
    </row>
    <row r="230" spans="1:11">
      <c r="A230" s="48">
        <v>221</v>
      </c>
      <c r="B230" s="7"/>
      <c r="C230" s="7"/>
      <c r="D230" s="7"/>
      <c r="E230" s="7"/>
      <c r="F230" s="229"/>
      <c r="G230" s="19" t="str">
        <f t="shared" si="15"/>
        <v/>
      </c>
      <c r="H230" s="69" t="str">
        <f t="shared" si="16"/>
        <v/>
      </c>
      <c r="I230" s="390" t="b">
        <f t="shared" si="17"/>
        <v>0</v>
      </c>
      <c r="J230" s="398">
        <f t="shared" si="18"/>
        <v>1</v>
      </c>
      <c r="K230" s="44"/>
    </row>
    <row r="231" spans="1:11">
      <c r="A231" s="48">
        <v>222</v>
      </c>
      <c r="B231" s="7"/>
      <c r="C231" s="7"/>
      <c r="D231" s="7"/>
      <c r="E231" s="7"/>
      <c r="F231" s="229"/>
      <c r="G231" s="19" t="str">
        <f t="shared" si="15"/>
        <v/>
      </c>
      <c r="H231" s="69" t="str">
        <f t="shared" si="16"/>
        <v/>
      </c>
      <c r="I231" s="390" t="b">
        <f t="shared" si="17"/>
        <v>0</v>
      </c>
      <c r="J231" s="398">
        <f t="shared" si="18"/>
        <v>1</v>
      </c>
      <c r="K231" s="44"/>
    </row>
    <row r="232" spans="1:11">
      <c r="A232" s="48">
        <v>223</v>
      </c>
      <c r="B232" s="7"/>
      <c r="C232" s="7"/>
      <c r="D232" s="7"/>
      <c r="E232" s="7"/>
      <c r="F232" s="229"/>
      <c r="G232" s="19" t="str">
        <f t="shared" si="15"/>
        <v/>
      </c>
      <c r="H232" s="69" t="str">
        <f t="shared" si="16"/>
        <v/>
      </c>
      <c r="I232" s="390" t="b">
        <f t="shared" si="17"/>
        <v>0</v>
      </c>
      <c r="J232" s="398">
        <f t="shared" si="18"/>
        <v>1</v>
      </c>
      <c r="K232" s="44"/>
    </row>
    <row r="233" spans="1:11">
      <c r="A233" s="48">
        <v>224</v>
      </c>
      <c r="B233" s="7"/>
      <c r="C233" s="7"/>
      <c r="D233" s="7"/>
      <c r="E233" s="7"/>
      <c r="F233" s="229"/>
      <c r="G233" s="19" t="str">
        <f t="shared" si="15"/>
        <v/>
      </c>
      <c r="H233" s="69" t="str">
        <f t="shared" si="16"/>
        <v/>
      </c>
      <c r="I233" s="390" t="b">
        <f t="shared" si="17"/>
        <v>0</v>
      </c>
      <c r="J233" s="398">
        <f t="shared" si="18"/>
        <v>1</v>
      </c>
      <c r="K233" s="44"/>
    </row>
    <row r="234" spans="1:11">
      <c r="A234" s="48">
        <v>225</v>
      </c>
      <c r="B234" s="7"/>
      <c r="C234" s="7"/>
      <c r="D234" s="7"/>
      <c r="E234" s="7"/>
      <c r="F234" s="229"/>
      <c r="G234" s="19" t="str">
        <f t="shared" si="15"/>
        <v/>
      </c>
      <c r="H234" s="69" t="str">
        <f t="shared" si="16"/>
        <v/>
      </c>
      <c r="I234" s="390" t="b">
        <f t="shared" si="17"/>
        <v>0</v>
      </c>
      <c r="J234" s="398">
        <f t="shared" si="18"/>
        <v>1</v>
      </c>
      <c r="K234" s="44"/>
    </row>
    <row r="235" spans="1:11">
      <c r="A235" s="48">
        <v>226</v>
      </c>
      <c r="B235" s="7"/>
      <c r="C235" s="7"/>
      <c r="D235" s="7"/>
      <c r="E235" s="7"/>
      <c r="F235" s="229"/>
      <c r="G235" s="19" t="str">
        <f t="shared" si="15"/>
        <v/>
      </c>
      <c r="H235" s="69" t="str">
        <f t="shared" si="16"/>
        <v/>
      </c>
      <c r="I235" s="390" t="b">
        <f t="shared" si="17"/>
        <v>0</v>
      </c>
      <c r="J235" s="398">
        <f t="shared" si="18"/>
        <v>1</v>
      </c>
      <c r="K235" s="44"/>
    </row>
    <row r="236" spans="1:11">
      <c r="A236" s="48">
        <v>227</v>
      </c>
      <c r="B236" s="7"/>
      <c r="C236" s="7"/>
      <c r="D236" s="7"/>
      <c r="E236" s="7"/>
      <c r="F236" s="229"/>
      <c r="G236" s="19" t="str">
        <f t="shared" si="15"/>
        <v/>
      </c>
      <c r="H236" s="69" t="str">
        <f t="shared" si="16"/>
        <v/>
      </c>
      <c r="I236" s="390" t="b">
        <f t="shared" si="17"/>
        <v>0</v>
      </c>
      <c r="J236" s="398">
        <f t="shared" si="18"/>
        <v>1</v>
      </c>
      <c r="K236" s="44"/>
    </row>
    <row r="237" spans="1:11">
      <c r="A237" s="48">
        <v>228</v>
      </c>
      <c r="B237" s="7"/>
      <c r="C237" s="7"/>
      <c r="D237" s="7"/>
      <c r="E237" s="7"/>
      <c r="F237" s="229"/>
      <c r="G237" s="19" t="str">
        <f t="shared" si="15"/>
        <v/>
      </c>
      <c r="H237" s="69" t="str">
        <f t="shared" si="16"/>
        <v/>
      </c>
      <c r="I237" s="390" t="b">
        <f t="shared" si="17"/>
        <v>0</v>
      </c>
      <c r="J237" s="398">
        <f t="shared" si="18"/>
        <v>1</v>
      </c>
      <c r="K237" s="44"/>
    </row>
    <row r="238" spans="1:11">
      <c r="A238" s="48">
        <v>229</v>
      </c>
      <c r="B238" s="7"/>
      <c r="C238" s="7"/>
      <c r="D238" s="7"/>
      <c r="E238" s="7"/>
      <c r="F238" s="229"/>
      <c r="G238" s="19" t="str">
        <f t="shared" si="15"/>
        <v/>
      </c>
      <c r="H238" s="69" t="str">
        <f t="shared" si="16"/>
        <v/>
      </c>
      <c r="I238" s="390" t="b">
        <f t="shared" si="17"/>
        <v>0</v>
      </c>
      <c r="J238" s="398">
        <f t="shared" si="18"/>
        <v>1</v>
      </c>
      <c r="K238" s="44"/>
    </row>
    <row r="239" spans="1:11">
      <c r="A239" s="48">
        <v>230</v>
      </c>
      <c r="B239" s="7"/>
      <c r="C239" s="7"/>
      <c r="D239" s="7"/>
      <c r="E239" s="7"/>
      <c r="F239" s="229"/>
      <c r="G239" s="19" t="str">
        <f t="shared" si="15"/>
        <v/>
      </c>
      <c r="H239" s="69" t="str">
        <f t="shared" si="16"/>
        <v/>
      </c>
      <c r="I239" s="390" t="b">
        <f t="shared" si="17"/>
        <v>0</v>
      </c>
      <c r="J239" s="398">
        <f t="shared" si="18"/>
        <v>1</v>
      </c>
      <c r="K239" s="44"/>
    </row>
    <row r="240" spans="1:11">
      <c r="A240" s="48">
        <v>231</v>
      </c>
      <c r="B240" s="7"/>
      <c r="C240" s="7"/>
      <c r="D240" s="7"/>
      <c r="E240" s="7"/>
      <c r="F240" s="229"/>
      <c r="G240" s="19" t="str">
        <f t="shared" si="15"/>
        <v/>
      </c>
      <c r="H240" s="69" t="str">
        <f t="shared" si="16"/>
        <v/>
      </c>
      <c r="I240" s="390" t="b">
        <f t="shared" si="17"/>
        <v>0</v>
      </c>
      <c r="J240" s="398">
        <f t="shared" si="18"/>
        <v>1</v>
      </c>
      <c r="K240" s="44"/>
    </row>
    <row r="241" spans="1:11">
      <c r="A241" s="48">
        <v>232</v>
      </c>
      <c r="B241" s="7"/>
      <c r="C241" s="7"/>
      <c r="D241" s="7"/>
      <c r="E241" s="7"/>
      <c r="F241" s="229"/>
      <c r="G241" s="19" t="str">
        <f t="shared" si="15"/>
        <v/>
      </c>
      <c r="H241" s="69" t="str">
        <f t="shared" si="16"/>
        <v/>
      </c>
      <c r="I241" s="390" t="b">
        <f t="shared" si="17"/>
        <v>0</v>
      </c>
      <c r="J241" s="398">
        <f t="shared" si="18"/>
        <v>1</v>
      </c>
      <c r="K241" s="44"/>
    </row>
    <row r="242" spans="1:11">
      <c r="A242" s="48">
        <v>233</v>
      </c>
      <c r="B242" s="7"/>
      <c r="C242" s="7"/>
      <c r="D242" s="7"/>
      <c r="E242" s="7"/>
      <c r="F242" s="229"/>
      <c r="G242" s="19" t="str">
        <f t="shared" si="15"/>
        <v/>
      </c>
      <c r="H242" s="69" t="str">
        <f t="shared" si="16"/>
        <v/>
      </c>
      <c r="I242" s="390" t="b">
        <f t="shared" si="17"/>
        <v>0</v>
      </c>
      <c r="J242" s="398">
        <f t="shared" si="18"/>
        <v>1</v>
      </c>
      <c r="K242" s="44"/>
    </row>
    <row r="243" spans="1:11">
      <c r="A243" s="48">
        <v>234</v>
      </c>
      <c r="B243" s="7"/>
      <c r="C243" s="7"/>
      <c r="D243" s="7"/>
      <c r="E243" s="7"/>
      <c r="F243" s="229"/>
      <c r="G243" s="19" t="str">
        <f t="shared" si="15"/>
        <v/>
      </c>
      <c r="H243" s="69" t="str">
        <f t="shared" si="16"/>
        <v/>
      </c>
      <c r="I243" s="390" t="b">
        <f t="shared" si="17"/>
        <v>0</v>
      </c>
      <c r="J243" s="398">
        <f t="shared" si="18"/>
        <v>1</v>
      </c>
      <c r="K243" s="44"/>
    </row>
    <row r="244" spans="1:11">
      <c r="A244" s="48">
        <v>235</v>
      </c>
      <c r="B244" s="7"/>
      <c r="C244" s="7"/>
      <c r="D244" s="7"/>
      <c r="E244" s="7"/>
      <c r="F244" s="229"/>
      <c r="G244" s="19" t="str">
        <f t="shared" si="15"/>
        <v/>
      </c>
      <c r="H244" s="69" t="str">
        <f t="shared" si="16"/>
        <v/>
      </c>
      <c r="I244" s="390" t="b">
        <f t="shared" si="17"/>
        <v>0</v>
      </c>
      <c r="J244" s="398">
        <f t="shared" si="18"/>
        <v>1</v>
      </c>
      <c r="K244" s="44"/>
    </row>
    <row r="245" spans="1:11">
      <c r="A245" s="48">
        <v>236</v>
      </c>
      <c r="B245" s="7"/>
      <c r="C245" s="7"/>
      <c r="D245" s="7"/>
      <c r="E245" s="7"/>
      <c r="F245" s="229"/>
      <c r="G245" s="19" t="str">
        <f t="shared" si="15"/>
        <v/>
      </c>
      <c r="H245" s="69" t="str">
        <f t="shared" si="16"/>
        <v/>
      </c>
      <c r="I245" s="390" t="b">
        <f t="shared" si="17"/>
        <v>0</v>
      </c>
      <c r="J245" s="398">
        <f t="shared" si="18"/>
        <v>1</v>
      </c>
      <c r="K245" s="44"/>
    </row>
    <row r="246" spans="1:11">
      <c r="A246" s="48">
        <v>237</v>
      </c>
      <c r="B246" s="7"/>
      <c r="C246" s="7"/>
      <c r="D246" s="7"/>
      <c r="E246" s="7"/>
      <c r="F246" s="229"/>
      <c r="G246" s="19" t="str">
        <f t="shared" si="15"/>
        <v/>
      </c>
      <c r="H246" s="69" t="str">
        <f t="shared" si="16"/>
        <v/>
      </c>
      <c r="I246" s="390" t="b">
        <f t="shared" si="17"/>
        <v>0</v>
      </c>
      <c r="J246" s="398">
        <f t="shared" si="18"/>
        <v>1</v>
      </c>
      <c r="K246" s="44"/>
    </row>
    <row r="247" spans="1:11">
      <c r="A247" s="48">
        <v>238</v>
      </c>
      <c r="B247" s="7"/>
      <c r="C247" s="7"/>
      <c r="D247" s="7"/>
      <c r="E247" s="7"/>
      <c r="F247" s="229"/>
      <c r="G247" s="19" t="str">
        <f t="shared" si="15"/>
        <v/>
      </c>
      <c r="H247" s="69" t="str">
        <f t="shared" si="16"/>
        <v/>
      </c>
      <c r="I247" s="390" t="b">
        <f t="shared" si="17"/>
        <v>0</v>
      </c>
      <c r="J247" s="398">
        <f t="shared" si="18"/>
        <v>1</v>
      </c>
      <c r="K247" s="44"/>
    </row>
    <row r="248" spans="1:11">
      <c r="A248" s="48">
        <v>239</v>
      </c>
      <c r="B248" s="7"/>
      <c r="C248" s="7"/>
      <c r="D248" s="7"/>
      <c r="E248" s="7"/>
      <c r="F248" s="229"/>
      <c r="G248" s="19" t="str">
        <f t="shared" si="15"/>
        <v/>
      </c>
      <c r="H248" s="69" t="str">
        <f t="shared" si="16"/>
        <v/>
      </c>
      <c r="I248" s="390" t="b">
        <f t="shared" si="17"/>
        <v>0</v>
      </c>
      <c r="J248" s="398">
        <f t="shared" si="18"/>
        <v>1</v>
      </c>
      <c r="K248" s="44"/>
    </row>
    <row r="249" spans="1:11">
      <c r="A249" s="48">
        <v>240</v>
      </c>
      <c r="B249" s="7"/>
      <c r="C249" s="7"/>
      <c r="D249" s="7"/>
      <c r="E249" s="7"/>
      <c r="F249" s="229"/>
      <c r="G249" s="19" t="str">
        <f t="shared" si="15"/>
        <v/>
      </c>
      <c r="H249" s="69" t="str">
        <f t="shared" si="16"/>
        <v/>
      </c>
      <c r="I249" s="390" t="b">
        <f t="shared" si="17"/>
        <v>0</v>
      </c>
      <c r="J249" s="398">
        <f t="shared" si="18"/>
        <v>1</v>
      </c>
      <c r="K249" s="44"/>
    </row>
    <row r="250" spans="1:11">
      <c r="A250" s="48">
        <v>241</v>
      </c>
      <c r="B250" s="7"/>
      <c r="C250" s="7"/>
      <c r="D250" s="7"/>
      <c r="E250" s="7"/>
      <c r="F250" s="229"/>
      <c r="G250" s="19" t="str">
        <f t="shared" si="15"/>
        <v/>
      </c>
      <c r="H250" s="69" t="str">
        <f t="shared" si="16"/>
        <v/>
      </c>
      <c r="I250" s="390" t="b">
        <f t="shared" si="17"/>
        <v>0</v>
      </c>
      <c r="J250" s="398">
        <f t="shared" si="18"/>
        <v>1</v>
      </c>
      <c r="K250" s="44"/>
    </row>
    <row r="251" spans="1:11">
      <c r="A251" s="48">
        <v>242</v>
      </c>
      <c r="B251" s="7"/>
      <c r="C251" s="7"/>
      <c r="D251" s="7"/>
      <c r="E251" s="7"/>
      <c r="F251" s="229"/>
      <c r="G251" s="19" t="str">
        <f t="shared" si="15"/>
        <v/>
      </c>
      <c r="H251" s="69" t="str">
        <f t="shared" si="16"/>
        <v/>
      </c>
      <c r="I251" s="390" t="b">
        <f t="shared" si="17"/>
        <v>0</v>
      </c>
      <c r="J251" s="398">
        <f t="shared" si="18"/>
        <v>1</v>
      </c>
      <c r="K251" s="44"/>
    </row>
    <row r="252" spans="1:11">
      <c r="A252" s="48">
        <v>243</v>
      </c>
      <c r="B252" s="7"/>
      <c r="C252" s="7"/>
      <c r="D252" s="7"/>
      <c r="E252" s="7"/>
      <c r="F252" s="229"/>
      <c r="G252" s="19" t="str">
        <f t="shared" si="15"/>
        <v/>
      </c>
      <c r="H252" s="69" t="str">
        <f t="shared" si="16"/>
        <v/>
      </c>
      <c r="I252" s="390" t="b">
        <f t="shared" si="17"/>
        <v>0</v>
      </c>
      <c r="J252" s="398">
        <f t="shared" si="18"/>
        <v>1</v>
      </c>
      <c r="K252" s="44"/>
    </row>
    <row r="253" spans="1:11">
      <c r="A253" s="48">
        <v>244</v>
      </c>
      <c r="B253" s="7"/>
      <c r="C253" s="7"/>
      <c r="D253" s="7"/>
      <c r="E253" s="7"/>
      <c r="F253" s="229"/>
      <c r="G253" s="19" t="str">
        <f t="shared" si="15"/>
        <v/>
      </c>
      <c r="H253" s="69" t="str">
        <f t="shared" si="16"/>
        <v/>
      </c>
      <c r="I253" s="390" t="b">
        <f t="shared" si="17"/>
        <v>0</v>
      </c>
      <c r="J253" s="398">
        <f t="shared" si="18"/>
        <v>1</v>
      </c>
      <c r="K253" s="44"/>
    </row>
    <row r="254" spans="1:11">
      <c r="A254" s="48">
        <v>245</v>
      </c>
      <c r="B254" s="7"/>
      <c r="C254" s="7"/>
      <c r="D254" s="7"/>
      <c r="E254" s="7"/>
      <c r="F254" s="229"/>
      <c r="G254" s="19" t="str">
        <f t="shared" si="15"/>
        <v/>
      </c>
      <c r="H254" s="69" t="str">
        <f t="shared" si="16"/>
        <v/>
      </c>
      <c r="I254" s="390" t="b">
        <f t="shared" si="17"/>
        <v>0</v>
      </c>
      <c r="J254" s="398">
        <f t="shared" si="18"/>
        <v>1</v>
      </c>
      <c r="K254" s="44"/>
    </row>
    <row r="255" spans="1:11">
      <c r="A255" s="48">
        <v>246</v>
      </c>
      <c r="B255" s="7"/>
      <c r="C255" s="7"/>
      <c r="D255" s="7"/>
      <c r="E255" s="7"/>
      <c r="F255" s="229"/>
      <c r="G255" s="19" t="str">
        <f t="shared" si="15"/>
        <v/>
      </c>
      <c r="H255" s="69" t="str">
        <f t="shared" si="16"/>
        <v/>
      </c>
      <c r="I255" s="390" t="b">
        <f t="shared" si="17"/>
        <v>0</v>
      </c>
      <c r="J255" s="398">
        <f t="shared" si="18"/>
        <v>1</v>
      </c>
      <c r="K255" s="44"/>
    </row>
    <row r="256" spans="1:11">
      <c r="A256" s="48">
        <v>247</v>
      </c>
      <c r="B256" s="7"/>
      <c r="C256" s="7"/>
      <c r="D256" s="7"/>
      <c r="E256" s="7"/>
      <c r="F256" s="229"/>
      <c r="G256" s="19" t="str">
        <f t="shared" si="15"/>
        <v/>
      </c>
      <c r="H256" s="69" t="str">
        <f t="shared" si="16"/>
        <v/>
      </c>
      <c r="I256" s="390" t="b">
        <f t="shared" si="17"/>
        <v>0</v>
      </c>
      <c r="J256" s="398">
        <f t="shared" si="18"/>
        <v>1</v>
      </c>
      <c r="K256" s="44"/>
    </row>
    <row r="257" spans="1:11">
      <c r="A257" s="48">
        <v>248</v>
      </c>
      <c r="B257" s="7"/>
      <c r="C257" s="7"/>
      <c r="D257" s="7"/>
      <c r="E257" s="7"/>
      <c r="F257" s="229"/>
      <c r="G257" s="19" t="str">
        <f t="shared" si="15"/>
        <v/>
      </c>
      <c r="H257" s="69" t="str">
        <f t="shared" si="16"/>
        <v/>
      </c>
      <c r="I257" s="390" t="b">
        <f t="shared" si="17"/>
        <v>0</v>
      </c>
      <c r="J257" s="398">
        <f t="shared" si="18"/>
        <v>1</v>
      </c>
      <c r="K257" s="44"/>
    </row>
    <row r="258" spans="1:11">
      <c r="A258" s="48">
        <v>249</v>
      </c>
      <c r="B258" s="7"/>
      <c r="C258" s="7"/>
      <c r="D258" s="7"/>
      <c r="E258" s="7"/>
      <c r="F258" s="229"/>
      <c r="G258" s="19" t="str">
        <f t="shared" si="15"/>
        <v/>
      </c>
      <c r="H258" s="69" t="str">
        <f t="shared" si="16"/>
        <v/>
      </c>
      <c r="I258" s="390" t="b">
        <f t="shared" si="17"/>
        <v>0</v>
      </c>
      <c r="J258" s="398">
        <f t="shared" si="18"/>
        <v>1</v>
      </c>
      <c r="K258" s="44"/>
    </row>
    <row r="259" spans="1:11">
      <c r="A259" s="48">
        <v>250</v>
      </c>
      <c r="B259" s="7"/>
      <c r="C259" s="7"/>
      <c r="D259" s="7"/>
      <c r="E259" s="7"/>
      <c r="F259" s="229"/>
      <c r="G259" s="19" t="str">
        <f t="shared" si="15"/>
        <v/>
      </c>
      <c r="H259" s="69" t="str">
        <f t="shared" si="16"/>
        <v/>
      </c>
      <c r="I259" s="390" t="b">
        <f t="shared" si="17"/>
        <v>0</v>
      </c>
      <c r="J259" s="398">
        <f t="shared" si="18"/>
        <v>1</v>
      </c>
      <c r="K259" s="44"/>
    </row>
  </sheetData>
  <sheetProtection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&amp;LConfirm existenţa lucrărilorDirector de departament&amp;RCandidat</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sheetPr codeName="Sheet25">
    <pageSetUpPr fitToPage="1"/>
  </sheetPr>
  <dimension ref="A1:S259"/>
  <sheetViews>
    <sheetView workbookViewId="0">
      <selection activeCell="B10" sqref="B10:H12"/>
    </sheetView>
  </sheetViews>
  <sheetFormatPr defaultRowHeight="15.75"/>
  <cols>
    <col min="1" max="1" width="5.7109375" style="71" customWidth="1"/>
    <col min="2" max="2" width="34.28515625" style="75" customWidth="1"/>
    <col min="3" max="3" width="30.7109375" style="75" customWidth="1"/>
    <col min="4" max="4" width="28.140625" style="75" customWidth="1"/>
    <col min="5" max="6" width="10.7109375" style="328" customWidth="1"/>
    <col min="7" max="7" width="14.42578125" style="328" customWidth="1"/>
    <col min="8" max="9" width="10.7109375" style="328" customWidth="1"/>
    <col min="10" max="10" width="8.7109375" style="345" hidden="1" customWidth="1"/>
    <col min="11" max="13" width="8.7109375" style="343" hidden="1" customWidth="1"/>
    <col min="14" max="16" width="8.7109375" style="345" hidden="1" customWidth="1"/>
    <col min="17" max="17" width="10.7109375" style="94" hidden="1" customWidth="1"/>
    <col min="18" max="18" width="9.140625" style="44" hidden="1" customWidth="1"/>
    <col min="19" max="19" width="9.140625" style="44" customWidth="1"/>
    <col min="20" max="22" width="9.140625" style="71" customWidth="1"/>
    <col min="23" max="16384" width="9.140625" style="71"/>
  </cols>
  <sheetData>
    <row r="1" spans="1:19">
      <c r="A1" s="70" t="s">
        <v>482</v>
      </c>
      <c r="B1" s="71"/>
      <c r="C1" s="71"/>
      <c r="D1" s="71"/>
      <c r="E1" s="72"/>
      <c r="F1" s="72"/>
      <c r="G1" s="71"/>
      <c r="H1" s="73"/>
      <c r="I1" s="74"/>
      <c r="J1" s="73"/>
      <c r="K1" s="327"/>
      <c r="L1" s="327"/>
      <c r="M1" s="71"/>
      <c r="N1" s="71"/>
      <c r="O1" s="71"/>
      <c r="P1" s="71"/>
      <c r="Q1" s="71"/>
      <c r="R1" s="71"/>
      <c r="S1" s="71"/>
    </row>
    <row r="2" spans="1:19">
      <c r="A2" s="387" t="str">
        <f>IF(ISBLANK(facultate), IF(ISBLANK(departament),"","Departament " &amp; departament), "Facultatea " &amp; facultate)</f>
        <v>Facultatea Electronică și Telecomunicații</v>
      </c>
      <c r="B2" s="71"/>
      <c r="C2" s="71"/>
      <c r="D2" s="71"/>
      <c r="E2" s="72"/>
      <c r="F2" s="72"/>
      <c r="G2" s="71"/>
      <c r="H2" s="73"/>
      <c r="I2" s="74"/>
      <c r="J2" s="73"/>
      <c r="K2" s="327"/>
      <c r="L2" s="327"/>
      <c r="M2" s="71"/>
      <c r="N2" s="71"/>
      <c r="O2" s="71"/>
      <c r="P2" s="71"/>
      <c r="Q2" s="71"/>
      <c r="R2" s="71"/>
      <c r="S2" s="71"/>
    </row>
    <row r="3" spans="1:19">
      <c r="A3" s="387" t="str">
        <f>IF(ISBLANK(departament),"","Departamentul " &amp; departament)</f>
        <v>Departamentul Electronică Aplicată</v>
      </c>
      <c r="B3" s="71"/>
      <c r="C3" s="71"/>
      <c r="D3" s="71"/>
      <c r="E3" s="72"/>
      <c r="F3" s="72"/>
      <c r="G3" s="71"/>
      <c r="H3" s="73"/>
      <c r="I3" s="74"/>
      <c r="J3" s="73"/>
      <c r="K3" s="327"/>
      <c r="L3" s="327"/>
      <c r="M3" s="71"/>
      <c r="N3" s="71"/>
      <c r="O3" s="71"/>
      <c r="P3" s="71"/>
      <c r="Q3" s="71"/>
      <c r="R3" s="71"/>
      <c r="S3" s="71"/>
    </row>
    <row r="4" spans="1:19" s="75" customFormat="1">
      <c r="A4" s="460" t="s">
        <v>956</v>
      </c>
      <c r="B4" s="460"/>
      <c r="C4" s="460"/>
      <c r="D4" s="460"/>
      <c r="E4" s="460"/>
      <c r="F4" s="460"/>
      <c r="G4" s="460"/>
      <c r="H4" s="460"/>
      <c r="I4" s="460"/>
      <c r="J4" s="343"/>
      <c r="K4" s="343"/>
      <c r="L4" s="343"/>
      <c r="M4" s="343"/>
      <c r="N4" s="343"/>
      <c r="O4" s="343"/>
      <c r="P4" s="343"/>
      <c r="Q4" s="344"/>
      <c r="R4" s="44"/>
      <c r="S4" s="44"/>
    </row>
    <row r="5" spans="1:19" s="75" customFormat="1">
      <c r="A5" s="460" t="s">
        <v>973</v>
      </c>
      <c r="B5" s="460"/>
      <c r="C5" s="460"/>
      <c r="D5" s="460"/>
      <c r="E5" s="460"/>
      <c r="F5" s="460"/>
      <c r="G5" s="460"/>
      <c r="H5" s="460"/>
      <c r="I5" s="460"/>
      <c r="J5" s="343"/>
      <c r="K5" s="343"/>
      <c r="L5" s="343"/>
      <c r="M5" s="343"/>
      <c r="N5" s="343"/>
      <c r="O5" s="343"/>
      <c r="P5" s="343"/>
      <c r="Q5" s="94"/>
      <c r="R5" s="44"/>
      <c r="S5" s="44"/>
    </row>
    <row r="6" spans="1:19" ht="13.5" customHeight="1">
      <c r="F6" s="164"/>
      <c r="I6" s="388" t="str">
        <f>CONCATENATE(functie," ",nume_candidat)</f>
        <v>Șef de lucrări Papazian Petru</v>
      </c>
      <c r="K6" s="345"/>
      <c r="N6" s="343"/>
      <c r="O6" s="343"/>
      <c r="P6" s="343"/>
    </row>
    <row r="7" spans="1:19" ht="20.25" customHeight="1">
      <c r="A7" s="457" t="s">
        <v>337</v>
      </c>
      <c r="B7" s="457" t="s">
        <v>0</v>
      </c>
      <c r="C7" s="457" t="s">
        <v>23</v>
      </c>
      <c r="D7" s="457" t="s">
        <v>336</v>
      </c>
      <c r="E7" s="457" t="s">
        <v>2</v>
      </c>
      <c r="F7" s="482" t="s">
        <v>53</v>
      </c>
      <c r="G7" s="483"/>
      <c r="H7" s="484"/>
      <c r="I7" s="458" t="s">
        <v>544</v>
      </c>
      <c r="J7" s="335" t="s">
        <v>4</v>
      </c>
      <c r="K7" s="346" t="s">
        <v>54</v>
      </c>
      <c r="L7" s="346" t="s">
        <v>55</v>
      </c>
      <c r="M7" s="335" t="s">
        <v>547</v>
      </c>
      <c r="N7" s="335" t="s">
        <v>56</v>
      </c>
      <c r="O7" s="335" t="s">
        <v>57</v>
      </c>
      <c r="P7" s="335" t="s">
        <v>58</v>
      </c>
      <c r="Q7" s="464" t="s">
        <v>540</v>
      </c>
      <c r="R7" s="467" t="s">
        <v>551</v>
      </c>
    </row>
    <row r="8" spans="1:19" ht="55.5" customHeight="1">
      <c r="A8" s="457"/>
      <c r="B8" s="457"/>
      <c r="C8" s="457"/>
      <c r="D8" s="457"/>
      <c r="E8" s="457"/>
      <c r="F8" s="229" t="s">
        <v>976</v>
      </c>
      <c r="G8" s="229" t="s">
        <v>548</v>
      </c>
      <c r="H8" s="229" t="s">
        <v>549</v>
      </c>
      <c r="I8" s="459"/>
      <c r="J8" s="389" t="str">
        <f t="shared" ref="J8:P8" si="0">CONCATENATE("ultimii                                  ",durata_evaluare," ani")</f>
        <v>ultimii                                  5 ani</v>
      </c>
      <c r="K8" s="389" t="str">
        <f t="shared" si="0"/>
        <v>ultimii                                  5 ani</v>
      </c>
      <c r="L8" s="389" t="str">
        <f t="shared" si="0"/>
        <v>ultimii                                  5 ani</v>
      </c>
      <c r="M8" s="389" t="str">
        <f t="shared" si="0"/>
        <v>ultimii                                  5 ani</v>
      </c>
      <c r="N8" s="389" t="str">
        <f t="shared" si="0"/>
        <v>ultimii                                  5 ani</v>
      </c>
      <c r="O8" s="389" t="str">
        <f t="shared" si="0"/>
        <v>ultimii                                  5 ani</v>
      </c>
      <c r="P8" s="389" t="str">
        <f t="shared" si="0"/>
        <v>ultimii                                  5 ani</v>
      </c>
      <c r="Q8" s="464"/>
      <c r="R8" s="467"/>
    </row>
    <row r="9" spans="1:19">
      <c r="A9" s="99"/>
      <c r="B9" s="76"/>
      <c r="C9" s="76"/>
      <c r="D9" s="76"/>
      <c r="E9" s="174"/>
      <c r="F9" s="174"/>
      <c r="G9" s="77"/>
      <c r="H9" s="77"/>
      <c r="I9" s="158">
        <f>SUMIF(I10:I259,"&gt;0")</f>
        <v>0</v>
      </c>
      <c r="J9" s="4">
        <f t="shared" ref="J9:P9" si="1">SUMIF(J10:J259,"&gt;0")</f>
        <v>0</v>
      </c>
      <c r="K9" s="4">
        <f t="shared" si="1"/>
        <v>0</v>
      </c>
      <c r="L9" s="4">
        <f t="shared" si="1"/>
        <v>0</v>
      </c>
      <c r="M9" s="4">
        <f t="shared" si="1"/>
        <v>0</v>
      </c>
      <c r="N9" s="4">
        <f t="shared" si="1"/>
        <v>0</v>
      </c>
      <c r="O9" s="4">
        <f t="shared" si="1"/>
        <v>0</v>
      </c>
      <c r="P9" s="4">
        <f t="shared" si="1"/>
        <v>0</v>
      </c>
      <c r="Q9" s="336"/>
      <c r="R9" s="342"/>
    </row>
    <row r="10" spans="1:19">
      <c r="A10" s="48">
        <v>1</v>
      </c>
      <c r="B10" s="8"/>
      <c r="C10" s="8"/>
      <c r="D10" s="14"/>
      <c r="E10" s="232"/>
      <c r="F10" s="230"/>
      <c r="G10" s="5"/>
      <c r="H10" s="5"/>
      <c r="I10" s="19" t="str">
        <f t="shared" ref="I10:I73" si="2">IF(OR($B10="",$C10="",$D10="",$E10="",$E10&lt;an_initial,$E10&gt;an_final,$Q10=FALSE),"",IF(OR($F10="X",$F10="x"),BREV_APL/R10,IF(OR($G10="X",$G10="x"),BREV_INT/R10,IF(OR($H10="X",$H10="x"),BREV_ROM/R10,""))))</f>
        <v/>
      </c>
      <c r="J10" s="407">
        <f t="shared" ref="J10:J73" si="3">N10+O10+P10</f>
        <v>0</v>
      </c>
      <c r="K10" s="408">
        <f t="shared" ref="K10:K73" si="4">IF(OR($F10="X",$F10="x"),$I10,0)</f>
        <v>0</v>
      </c>
      <c r="L10" s="408">
        <f>IF(OR($G10="X",$G10="x"),$I10,0)</f>
        <v>0</v>
      </c>
      <c r="M10" s="408">
        <f>IF(OR($H10="X",$H10="x"),$I10,0)</f>
        <v>0</v>
      </c>
      <c r="N10" s="407">
        <f t="shared" ref="N10:N73" si="5">IF(OR($B10="",$C10="",$D10="",$Q10=FALSE),0,IF(AND($E10&gt;=an_initial,$F10&lt;&gt;""),1,0))</f>
        <v>0</v>
      </c>
      <c r="O10" s="407">
        <f t="shared" ref="O10:O73" si="6">IF(OR($B10="",$C10="",$D10="",$E10="",$Q10=FALSE),0,IF(AND($E10&gt;=an_initial,$G10&lt;&gt;""),1,0))</f>
        <v>0</v>
      </c>
      <c r="P10" s="407">
        <f t="shared" ref="P10:P73" si="7">IF(OR($B10="",$C10="",$D10="",$E10="",$Q10=FALSE),0,IF(AND($E10&gt;=an_initial,$H10&lt;&gt;""),1,0))</f>
        <v>0</v>
      </c>
      <c r="Q10" s="390" t="b">
        <f t="shared" ref="Q10:Q41" si="8">IF(nume_candidat="",FALSE,ISNUMBER(SEARCH(nume_candidat,$B10)))</f>
        <v>0</v>
      </c>
      <c r="R10" s="409">
        <f t="shared" ref="R10:R73" si="9">LEN(B10)-LEN(SUBSTITUTE(B10,",",""))+1</f>
        <v>1</v>
      </c>
    </row>
    <row r="11" spans="1:19">
      <c r="A11" s="48">
        <v>2</v>
      </c>
      <c r="B11" s="8"/>
      <c r="C11" s="8"/>
      <c r="D11" s="8"/>
      <c r="E11" s="232"/>
      <c r="F11" s="229"/>
      <c r="G11" s="229"/>
      <c r="H11" s="229"/>
      <c r="I11" s="19" t="str">
        <f t="shared" si="2"/>
        <v/>
      </c>
      <c r="J11" s="407">
        <f t="shared" si="3"/>
        <v>0</v>
      </c>
      <c r="K11" s="408">
        <f t="shared" si="4"/>
        <v>0</v>
      </c>
      <c r="L11" s="408">
        <f t="shared" ref="L11:L74" si="10">IF(OR($G11="X",$G11="x"),$I11,0)</f>
        <v>0</v>
      </c>
      <c r="M11" s="408">
        <f t="shared" ref="M11:M74" si="11">IF(OR($H11="X",$H11="x"),$I11,0)</f>
        <v>0</v>
      </c>
      <c r="N11" s="407">
        <f t="shared" si="5"/>
        <v>0</v>
      </c>
      <c r="O11" s="407">
        <f t="shared" si="6"/>
        <v>0</v>
      </c>
      <c r="P11" s="407">
        <f t="shared" si="7"/>
        <v>0</v>
      </c>
      <c r="Q11" s="390" t="b">
        <f t="shared" si="8"/>
        <v>0</v>
      </c>
      <c r="R11" s="409">
        <f t="shared" si="9"/>
        <v>1</v>
      </c>
    </row>
    <row r="12" spans="1:19">
      <c r="A12" s="48">
        <v>3</v>
      </c>
      <c r="B12" s="7"/>
      <c r="C12" s="8"/>
      <c r="D12" s="7"/>
      <c r="E12" s="232"/>
      <c r="F12" s="229"/>
      <c r="G12" s="229"/>
      <c r="H12" s="229"/>
      <c r="I12" s="19" t="str">
        <f t="shared" si="2"/>
        <v/>
      </c>
      <c r="J12" s="407">
        <f t="shared" si="3"/>
        <v>0</v>
      </c>
      <c r="K12" s="408">
        <f t="shared" si="4"/>
        <v>0</v>
      </c>
      <c r="L12" s="408">
        <f t="shared" si="10"/>
        <v>0</v>
      </c>
      <c r="M12" s="408">
        <f t="shared" si="11"/>
        <v>0</v>
      </c>
      <c r="N12" s="407">
        <f t="shared" si="5"/>
        <v>0</v>
      </c>
      <c r="O12" s="407">
        <f t="shared" si="6"/>
        <v>0</v>
      </c>
      <c r="P12" s="407">
        <f t="shared" si="7"/>
        <v>0</v>
      </c>
      <c r="Q12" s="390" t="b">
        <f t="shared" si="8"/>
        <v>0</v>
      </c>
      <c r="R12" s="409">
        <f t="shared" si="9"/>
        <v>1</v>
      </c>
    </row>
    <row r="13" spans="1:19">
      <c r="A13" s="48">
        <v>4</v>
      </c>
      <c r="B13" s="7"/>
      <c r="C13" s="7"/>
      <c r="D13" s="7"/>
      <c r="E13" s="229"/>
      <c r="F13" s="229"/>
      <c r="G13" s="229"/>
      <c r="H13" s="229"/>
      <c r="I13" s="19" t="str">
        <f t="shared" si="2"/>
        <v/>
      </c>
      <c r="J13" s="407">
        <f t="shared" si="3"/>
        <v>0</v>
      </c>
      <c r="K13" s="408">
        <f t="shared" si="4"/>
        <v>0</v>
      </c>
      <c r="L13" s="408">
        <f t="shared" si="10"/>
        <v>0</v>
      </c>
      <c r="M13" s="408">
        <f t="shared" si="11"/>
        <v>0</v>
      </c>
      <c r="N13" s="407">
        <f t="shared" si="5"/>
        <v>0</v>
      </c>
      <c r="O13" s="407">
        <f t="shared" si="6"/>
        <v>0</v>
      </c>
      <c r="P13" s="407">
        <f t="shared" si="7"/>
        <v>0</v>
      </c>
      <c r="Q13" s="390" t="b">
        <f t="shared" si="8"/>
        <v>0</v>
      </c>
      <c r="R13" s="409">
        <f t="shared" si="9"/>
        <v>1</v>
      </c>
    </row>
    <row r="14" spans="1:19">
      <c r="A14" s="48">
        <v>5</v>
      </c>
      <c r="B14" s="7"/>
      <c r="C14" s="7"/>
      <c r="D14" s="7"/>
      <c r="E14" s="229"/>
      <c r="F14" s="229"/>
      <c r="G14" s="229"/>
      <c r="H14" s="229"/>
      <c r="I14" s="19" t="str">
        <f t="shared" si="2"/>
        <v/>
      </c>
      <c r="J14" s="407">
        <f t="shared" si="3"/>
        <v>0</v>
      </c>
      <c r="K14" s="408">
        <f t="shared" si="4"/>
        <v>0</v>
      </c>
      <c r="L14" s="408">
        <f t="shared" si="10"/>
        <v>0</v>
      </c>
      <c r="M14" s="408">
        <f t="shared" si="11"/>
        <v>0</v>
      </c>
      <c r="N14" s="407">
        <f t="shared" si="5"/>
        <v>0</v>
      </c>
      <c r="O14" s="407">
        <f t="shared" si="6"/>
        <v>0</v>
      </c>
      <c r="P14" s="407">
        <f t="shared" si="7"/>
        <v>0</v>
      </c>
      <c r="Q14" s="390" t="b">
        <f t="shared" si="8"/>
        <v>0</v>
      </c>
      <c r="R14" s="409">
        <f t="shared" si="9"/>
        <v>1</v>
      </c>
    </row>
    <row r="15" spans="1:19">
      <c r="A15" s="48">
        <v>6</v>
      </c>
      <c r="B15" s="7"/>
      <c r="C15" s="7"/>
      <c r="D15" s="7"/>
      <c r="E15" s="229"/>
      <c r="F15" s="229"/>
      <c r="G15" s="229"/>
      <c r="H15" s="229"/>
      <c r="I15" s="19" t="str">
        <f t="shared" si="2"/>
        <v/>
      </c>
      <c r="J15" s="407">
        <f t="shared" si="3"/>
        <v>0</v>
      </c>
      <c r="K15" s="408">
        <f t="shared" si="4"/>
        <v>0</v>
      </c>
      <c r="L15" s="408">
        <f t="shared" si="10"/>
        <v>0</v>
      </c>
      <c r="M15" s="408">
        <f t="shared" si="11"/>
        <v>0</v>
      </c>
      <c r="N15" s="407">
        <f t="shared" si="5"/>
        <v>0</v>
      </c>
      <c r="O15" s="407">
        <f t="shared" si="6"/>
        <v>0</v>
      </c>
      <c r="P15" s="407">
        <f t="shared" si="7"/>
        <v>0</v>
      </c>
      <c r="Q15" s="390" t="b">
        <f t="shared" si="8"/>
        <v>0</v>
      </c>
      <c r="R15" s="409">
        <f t="shared" si="9"/>
        <v>1</v>
      </c>
    </row>
    <row r="16" spans="1:19">
      <c r="A16" s="48">
        <v>7</v>
      </c>
      <c r="B16" s="7"/>
      <c r="C16" s="7"/>
      <c r="D16" s="7"/>
      <c r="E16" s="229"/>
      <c r="F16" s="229"/>
      <c r="G16" s="229"/>
      <c r="H16" s="229"/>
      <c r="I16" s="19" t="str">
        <f t="shared" si="2"/>
        <v/>
      </c>
      <c r="J16" s="407">
        <f t="shared" si="3"/>
        <v>0</v>
      </c>
      <c r="K16" s="408">
        <f t="shared" si="4"/>
        <v>0</v>
      </c>
      <c r="L16" s="408">
        <f t="shared" si="10"/>
        <v>0</v>
      </c>
      <c r="M16" s="408">
        <f t="shared" si="11"/>
        <v>0</v>
      </c>
      <c r="N16" s="407">
        <f t="shared" si="5"/>
        <v>0</v>
      </c>
      <c r="O16" s="407">
        <f t="shared" si="6"/>
        <v>0</v>
      </c>
      <c r="P16" s="407">
        <f t="shared" si="7"/>
        <v>0</v>
      </c>
      <c r="Q16" s="390" t="b">
        <f t="shared" si="8"/>
        <v>0</v>
      </c>
      <c r="R16" s="409">
        <f t="shared" si="9"/>
        <v>1</v>
      </c>
    </row>
    <row r="17" spans="1:18">
      <c r="A17" s="48">
        <v>8</v>
      </c>
      <c r="B17" s="7"/>
      <c r="C17" s="7"/>
      <c r="D17" s="7"/>
      <c r="E17" s="229"/>
      <c r="F17" s="229"/>
      <c r="G17" s="229"/>
      <c r="H17" s="229"/>
      <c r="I17" s="19" t="str">
        <f t="shared" si="2"/>
        <v/>
      </c>
      <c r="J17" s="407">
        <f t="shared" si="3"/>
        <v>0</v>
      </c>
      <c r="K17" s="408">
        <f t="shared" si="4"/>
        <v>0</v>
      </c>
      <c r="L17" s="408">
        <f t="shared" si="10"/>
        <v>0</v>
      </c>
      <c r="M17" s="408">
        <f t="shared" si="11"/>
        <v>0</v>
      </c>
      <c r="N17" s="407">
        <f t="shared" si="5"/>
        <v>0</v>
      </c>
      <c r="O17" s="407">
        <f t="shared" si="6"/>
        <v>0</v>
      </c>
      <c r="P17" s="407">
        <f t="shared" si="7"/>
        <v>0</v>
      </c>
      <c r="Q17" s="390" t="b">
        <f t="shared" si="8"/>
        <v>0</v>
      </c>
      <c r="R17" s="409">
        <f t="shared" si="9"/>
        <v>1</v>
      </c>
    </row>
    <row r="18" spans="1:18">
      <c r="A18" s="48">
        <v>9</v>
      </c>
      <c r="B18" s="7"/>
      <c r="C18" s="7"/>
      <c r="D18" s="7"/>
      <c r="E18" s="229"/>
      <c r="F18" s="229"/>
      <c r="G18" s="229"/>
      <c r="H18" s="229"/>
      <c r="I18" s="19" t="str">
        <f t="shared" si="2"/>
        <v/>
      </c>
      <c r="J18" s="407">
        <f t="shared" si="3"/>
        <v>0</v>
      </c>
      <c r="K18" s="408">
        <f t="shared" si="4"/>
        <v>0</v>
      </c>
      <c r="L18" s="408">
        <f t="shared" si="10"/>
        <v>0</v>
      </c>
      <c r="M18" s="408">
        <f t="shared" si="11"/>
        <v>0</v>
      </c>
      <c r="N18" s="407">
        <f t="shared" si="5"/>
        <v>0</v>
      </c>
      <c r="O18" s="407">
        <f t="shared" si="6"/>
        <v>0</v>
      </c>
      <c r="P18" s="407">
        <f t="shared" si="7"/>
        <v>0</v>
      </c>
      <c r="Q18" s="390" t="b">
        <f t="shared" si="8"/>
        <v>0</v>
      </c>
      <c r="R18" s="409">
        <f t="shared" si="9"/>
        <v>1</v>
      </c>
    </row>
    <row r="19" spans="1:18">
      <c r="A19" s="48">
        <v>10</v>
      </c>
      <c r="B19" s="7"/>
      <c r="C19" s="7"/>
      <c r="D19" s="7"/>
      <c r="E19" s="229"/>
      <c r="F19" s="229"/>
      <c r="G19" s="229"/>
      <c r="H19" s="229"/>
      <c r="I19" s="19" t="str">
        <f t="shared" si="2"/>
        <v/>
      </c>
      <c r="J19" s="407">
        <f t="shared" si="3"/>
        <v>0</v>
      </c>
      <c r="K19" s="408">
        <f t="shared" si="4"/>
        <v>0</v>
      </c>
      <c r="L19" s="408">
        <f t="shared" si="10"/>
        <v>0</v>
      </c>
      <c r="M19" s="408">
        <f t="shared" si="11"/>
        <v>0</v>
      </c>
      <c r="N19" s="407">
        <f t="shared" si="5"/>
        <v>0</v>
      </c>
      <c r="O19" s="407">
        <f t="shared" si="6"/>
        <v>0</v>
      </c>
      <c r="P19" s="407">
        <f t="shared" si="7"/>
        <v>0</v>
      </c>
      <c r="Q19" s="390" t="b">
        <f t="shared" si="8"/>
        <v>0</v>
      </c>
      <c r="R19" s="409">
        <f t="shared" si="9"/>
        <v>1</v>
      </c>
    </row>
    <row r="20" spans="1:18">
      <c r="A20" s="48">
        <v>11</v>
      </c>
      <c r="B20" s="7"/>
      <c r="C20" s="7"/>
      <c r="D20" s="7"/>
      <c r="E20" s="229"/>
      <c r="F20" s="229"/>
      <c r="G20" s="229"/>
      <c r="H20" s="229"/>
      <c r="I20" s="19" t="str">
        <f t="shared" si="2"/>
        <v/>
      </c>
      <c r="J20" s="407">
        <f t="shared" si="3"/>
        <v>0</v>
      </c>
      <c r="K20" s="408">
        <f t="shared" si="4"/>
        <v>0</v>
      </c>
      <c r="L20" s="408">
        <f t="shared" si="10"/>
        <v>0</v>
      </c>
      <c r="M20" s="408">
        <f t="shared" si="11"/>
        <v>0</v>
      </c>
      <c r="N20" s="407">
        <f t="shared" si="5"/>
        <v>0</v>
      </c>
      <c r="O20" s="407">
        <f t="shared" si="6"/>
        <v>0</v>
      </c>
      <c r="P20" s="407">
        <f t="shared" si="7"/>
        <v>0</v>
      </c>
      <c r="Q20" s="390" t="b">
        <f t="shared" si="8"/>
        <v>0</v>
      </c>
      <c r="R20" s="409">
        <f t="shared" si="9"/>
        <v>1</v>
      </c>
    </row>
    <row r="21" spans="1:18">
      <c r="A21" s="48">
        <v>12</v>
      </c>
      <c r="B21" s="7"/>
      <c r="C21" s="7"/>
      <c r="D21" s="7"/>
      <c r="E21" s="229"/>
      <c r="F21" s="229"/>
      <c r="G21" s="229"/>
      <c r="H21" s="229"/>
      <c r="I21" s="19" t="str">
        <f t="shared" si="2"/>
        <v/>
      </c>
      <c r="J21" s="407">
        <f t="shared" si="3"/>
        <v>0</v>
      </c>
      <c r="K21" s="408">
        <f t="shared" si="4"/>
        <v>0</v>
      </c>
      <c r="L21" s="408">
        <f t="shared" si="10"/>
        <v>0</v>
      </c>
      <c r="M21" s="408">
        <f t="shared" si="11"/>
        <v>0</v>
      </c>
      <c r="N21" s="407">
        <f t="shared" si="5"/>
        <v>0</v>
      </c>
      <c r="O21" s="407">
        <f t="shared" si="6"/>
        <v>0</v>
      </c>
      <c r="P21" s="407">
        <f t="shared" si="7"/>
        <v>0</v>
      </c>
      <c r="Q21" s="390" t="b">
        <f t="shared" si="8"/>
        <v>0</v>
      </c>
      <c r="R21" s="409">
        <f t="shared" si="9"/>
        <v>1</v>
      </c>
    </row>
    <row r="22" spans="1:18">
      <c r="A22" s="48">
        <v>13</v>
      </c>
      <c r="B22" s="7"/>
      <c r="C22" s="7"/>
      <c r="D22" s="7"/>
      <c r="E22" s="229"/>
      <c r="F22" s="229"/>
      <c r="G22" s="229"/>
      <c r="H22" s="229"/>
      <c r="I22" s="19" t="str">
        <f t="shared" si="2"/>
        <v/>
      </c>
      <c r="J22" s="407">
        <f t="shared" si="3"/>
        <v>0</v>
      </c>
      <c r="K22" s="408">
        <f t="shared" si="4"/>
        <v>0</v>
      </c>
      <c r="L22" s="408">
        <f t="shared" si="10"/>
        <v>0</v>
      </c>
      <c r="M22" s="408">
        <f t="shared" si="11"/>
        <v>0</v>
      </c>
      <c r="N22" s="407">
        <f t="shared" si="5"/>
        <v>0</v>
      </c>
      <c r="O22" s="407">
        <f t="shared" si="6"/>
        <v>0</v>
      </c>
      <c r="P22" s="407">
        <f t="shared" si="7"/>
        <v>0</v>
      </c>
      <c r="Q22" s="390" t="b">
        <f t="shared" si="8"/>
        <v>0</v>
      </c>
      <c r="R22" s="409">
        <f t="shared" si="9"/>
        <v>1</v>
      </c>
    </row>
    <row r="23" spans="1:18">
      <c r="A23" s="48">
        <v>14</v>
      </c>
      <c r="B23" s="7"/>
      <c r="C23" s="7"/>
      <c r="D23" s="7"/>
      <c r="E23" s="229"/>
      <c r="F23" s="229"/>
      <c r="G23" s="229"/>
      <c r="H23" s="229"/>
      <c r="I23" s="19" t="str">
        <f t="shared" si="2"/>
        <v/>
      </c>
      <c r="J23" s="407">
        <f t="shared" si="3"/>
        <v>0</v>
      </c>
      <c r="K23" s="408">
        <f t="shared" si="4"/>
        <v>0</v>
      </c>
      <c r="L23" s="408">
        <f t="shared" si="10"/>
        <v>0</v>
      </c>
      <c r="M23" s="408">
        <f t="shared" si="11"/>
        <v>0</v>
      </c>
      <c r="N23" s="407">
        <f t="shared" si="5"/>
        <v>0</v>
      </c>
      <c r="O23" s="407">
        <f t="shared" si="6"/>
        <v>0</v>
      </c>
      <c r="P23" s="407">
        <f t="shared" si="7"/>
        <v>0</v>
      </c>
      <c r="Q23" s="390" t="b">
        <f t="shared" si="8"/>
        <v>0</v>
      </c>
      <c r="R23" s="409">
        <f t="shared" si="9"/>
        <v>1</v>
      </c>
    </row>
    <row r="24" spans="1:18">
      <c r="A24" s="48">
        <v>15</v>
      </c>
      <c r="B24" s="7"/>
      <c r="C24" s="7"/>
      <c r="D24" s="7"/>
      <c r="E24" s="229"/>
      <c r="F24" s="229"/>
      <c r="G24" s="229"/>
      <c r="H24" s="229"/>
      <c r="I24" s="19" t="str">
        <f t="shared" si="2"/>
        <v/>
      </c>
      <c r="J24" s="407">
        <f t="shared" si="3"/>
        <v>0</v>
      </c>
      <c r="K24" s="408">
        <f t="shared" si="4"/>
        <v>0</v>
      </c>
      <c r="L24" s="408">
        <f t="shared" si="10"/>
        <v>0</v>
      </c>
      <c r="M24" s="408">
        <f t="shared" si="11"/>
        <v>0</v>
      </c>
      <c r="N24" s="407">
        <f t="shared" si="5"/>
        <v>0</v>
      </c>
      <c r="O24" s="407">
        <f t="shared" si="6"/>
        <v>0</v>
      </c>
      <c r="P24" s="407">
        <f t="shared" si="7"/>
        <v>0</v>
      </c>
      <c r="Q24" s="390" t="b">
        <f t="shared" si="8"/>
        <v>0</v>
      </c>
      <c r="R24" s="409">
        <f t="shared" si="9"/>
        <v>1</v>
      </c>
    </row>
    <row r="25" spans="1:18">
      <c r="A25" s="48">
        <v>16</v>
      </c>
      <c r="B25" s="7"/>
      <c r="C25" s="7"/>
      <c r="D25" s="7"/>
      <c r="E25" s="229"/>
      <c r="F25" s="229"/>
      <c r="G25" s="229"/>
      <c r="H25" s="229"/>
      <c r="I25" s="19" t="str">
        <f t="shared" si="2"/>
        <v/>
      </c>
      <c r="J25" s="407">
        <f t="shared" si="3"/>
        <v>0</v>
      </c>
      <c r="K25" s="408">
        <f t="shared" si="4"/>
        <v>0</v>
      </c>
      <c r="L25" s="408">
        <f t="shared" si="10"/>
        <v>0</v>
      </c>
      <c r="M25" s="408">
        <f t="shared" si="11"/>
        <v>0</v>
      </c>
      <c r="N25" s="407">
        <f t="shared" si="5"/>
        <v>0</v>
      </c>
      <c r="O25" s="407">
        <f t="shared" si="6"/>
        <v>0</v>
      </c>
      <c r="P25" s="407">
        <f t="shared" si="7"/>
        <v>0</v>
      </c>
      <c r="Q25" s="390" t="b">
        <f t="shared" si="8"/>
        <v>0</v>
      </c>
      <c r="R25" s="409">
        <f t="shared" si="9"/>
        <v>1</v>
      </c>
    </row>
    <row r="26" spans="1:18">
      <c r="A26" s="48">
        <v>17</v>
      </c>
      <c r="B26" s="7"/>
      <c r="C26" s="7"/>
      <c r="D26" s="7"/>
      <c r="E26" s="229"/>
      <c r="F26" s="229"/>
      <c r="G26" s="229"/>
      <c r="H26" s="229"/>
      <c r="I26" s="19" t="str">
        <f t="shared" si="2"/>
        <v/>
      </c>
      <c r="J26" s="407">
        <f t="shared" si="3"/>
        <v>0</v>
      </c>
      <c r="K26" s="408">
        <f t="shared" si="4"/>
        <v>0</v>
      </c>
      <c r="L26" s="408">
        <f t="shared" si="10"/>
        <v>0</v>
      </c>
      <c r="M26" s="408">
        <f t="shared" si="11"/>
        <v>0</v>
      </c>
      <c r="N26" s="407">
        <f t="shared" si="5"/>
        <v>0</v>
      </c>
      <c r="O26" s="407">
        <f t="shared" si="6"/>
        <v>0</v>
      </c>
      <c r="P26" s="407">
        <f t="shared" si="7"/>
        <v>0</v>
      </c>
      <c r="Q26" s="390" t="b">
        <f t="shared" si="8"/>
        <v>0</v>
      </c>
      <c r="R26" s="409">
        <f t="shared" si="9"/>
        <v>1</v>
      </c>
    </row>
    <row r="27" spans="1:18">
      <c r="A27" s="48">
        <v>18</v>
      </c>
      <c r="B27" s="7"/>
      <c r="C27" s="7"/>
      <c r="D27" s="7"/>
      <c r="E27" s="229"/>
      <c r="F27" s="229"/>
      <c r="G27" s="229"/>
      <c r="H27" s="229"/>
      <c r="I27" s="19" t="str">
        <f t="shared" si="2"/>
        <v/>
      </c>
      <c r="J27" s="407">
        <f t="shared" si="3"/>
        <v>0</v>
      </c>
      <c r="K27" s="408">
        <f t="shared" si="4"/>
        <v>0</v>
      </c>
      <c r="L27" s="408">
        <f t="shared" si="10"/>
        <v>0</v>
      </c>
      <c r="M27" s="408">
        <f t="shared" si="11"/>
        <v>0</v>
      </c>
      <c r="N27" s="407">
        <f t="shared" si="5"/>
        <v>0</v>
      </c>
      <c r="O27" s="407">
        <f t="shared" si="6"/>
        <v>0</v>
      </c>
      <c r="P27" s="407">
        <f t="shared" si="7"/>
        <v>0</v>
      </c>
      <c r="Q27" s="390" t="b">
        <f t="shared" si="8"/>
        <v>0</v>
      </c>
      <c r="R27" s="409">
        <f t="shared" si="9"/>
        <v>1</v>
      </c>
    </row>
    <row r="28" spans="1:18">
      <c r="A28" s="48">
        <v>19</v>
      </c>
      <c r="B28" s="7"/>
      <c r="C28" s="7"/>
      <c r="D28" s="7"/>
      <c r="E28" s="229"/>
      <c r="F28" s="229"/>
      <c r="G28" s="229"/>
      <c r="H28" s="229"/>
      <c r="I28" s="19" t="str">
        <f t="shared" si="2"/>
        <v/>
      </c>
      <c r="J28" s="407">
        <f t="shared" si="3"/>
        <v>0</v>
      </c>
      <c r="K28" s="408">
        <f t="shared" si="4"/>
        <v>0</v>
      </c>
      <c r="L28" s="408">
        <f t="shared" si="10"/>
        <v>0</v>
      </c>
      <c r="M28" s="408">
        <f t="shared" si="11"/>
        <v>0</v>
      </c>
      <c r="N28" s="407">
        <f t="shared" si="5"/>
        <v>0</v>
      </c>
      <c r="O28" s="407">
        <f t="shared" si="6"/>
        <v>0</v>
      </c>
      <c r="P28" s="407">
        <f t="shared" si="7"/>
        <v>0</v>
      </c>
      <c r="Q28" s="390" t="b">
        <f t="shared" si="8"/>
        <v>0</v>
      </c>
      <c r="R28" s="409">
        <f t="shared" si="9"/>
        <v>1</v>
      </c>
    </row>
    <row r="29" spans="1:18">
      <c r="A29" s="48">
        <v>20</v>
      </c>
      <c r="B29" s="7"/>
      <c r="C29" s="7"/>
      <c r="D29" s="7"/>
      <c r="E29" s="229"/>
      <c r="F29" s="229"/>
      <c r="G29" s="229"/>
      <c r="H29" s="229"/>
      <c r="I29" s="19" t="str">
        <f t="shared" si="2"/>
        <v/>
      </c>
      <c r="J29" s="407">
        <f t="shared" si="3"/>
        <v>0</v>
      </c>
      <c r="K29" s="408">
        <f t="shared" si="4"/>
        <v>0</v>
      </c>
      <c r="L29" s="408">
        <f t="shared" si="10"/>
        <v>0</v>
      </c>
      <c r="M29" s="408">
        <f t="shared" si="11"/>
        <v>0</v>
      </c>
      <c r="N29" s="407">
        <f t="shared" si="5"/>
        <v>0</v>
      </c>
      <c r="O29" s="407">
        <f t="shared" si="6"/>
        <v>0</v>
      </c>
      <c r="P29" s="407">
        <f t="shared" si="7"/>
        <v>0</v>
      </c>
      <c r="Q29" s="390" t="b">
        <f t="shared" si="8"/>
        <v>0</v>
      </c>
      <c r="R29" s="409">
        <f t="shared" si="9"/>
        <v>1</v>
      </c>
    </row>
    <row r="30" spans="1:18">
      <c r="A30" s="48">
        <v>21</v>
      </c>
      <c r="B30" s="7"/>
      <c r="C30" s="7"/>
      <c r="D30" s="7"/>
      <c r="E30" s="229"/>
      <c r="F30" s="229"/>
      <c r="G30" s="229"/>
      <c r="H30" s="229"/>
      <c r="I30" s="19" t="str">
        <f t="shared" si="2"/>
        <v/>
      </c>
      <c r="J30" s="407">
        <f t="shared" si="3"/>
        <v>0</v>
      </c>
      <c r="K30" s="408">
        <f t="shared" si="4"/>
        <v>0</v>
      </c>
      <c r="L30" s="408">
        <f t="shared" si="10"/>
        <v>0</v>
      </c>
      <c r="M30" s="408">
        <f t="shared" si="11"/>
        <v>0</v>
      </c>
      <c r="N30" s="407">
        <f t="shared" si="5"/>
        <v>0</v>
      </c>
      <c r="O30" s="407">
        <f t="shared" si="6"/>
        <v>0</v>
      </c>
      <c r="P30" s="407">
        <f t="shared" si="7"/>
        <v>0</v>
      </c>
      <c r="Q30" s="390" t="b">
        <f t="shared" si="8"/>
        <v>0</v>
      </c>
      <c r="R30" s="409">
        <f t="shared" si="9"/>
        <v>1</v>
      </c>
    </row>
    <row r="31" spans="1:18">
      <c r="A31" s="48">
        <v>22</v>
      </c>
      <c r="B31" s="7"/>
      <c r="C31" s="7"/>
      <c r="D31" s="7"/>
      <c r="E31" s="229"/>
      <c r="F31" s="229"/>
      <c r="G31" s="229"/>
      <c r="H31" s="229"/>
      <c r="I31" s="19" t="str">
        <f t="shared" si="2"/>
        <v/>
      </c>
      <c r="J31" s="407">
        <f t="shared" si="3"/>
        <v>0</v>
      </c>
      <c r="K31" s="408">
        <f t="shared" si="4"/>
        <v>0</v>
      </c>
      <c r="L31" s="408">
        <f t="shared" si="10"/>
        <v>0</v>
      </c>
      <c r="M31" s="408">
        <f t="shared" si="11"/>
        <v>0</v>
      </c>
      <c r="N31" s="407">
        <f t="shared" si="5"/>
        <v>0</v>
      </c>
      <c r="O31" s="407">
        <f t="shared" si="6"/>
        <v>0</v>
      </c>
      <c r="P31" s="407">
        <f t="shared" si="7"/>
        <v>0</v>
      </c>
      <c r="Q31" s="390" t="b">
        <f t="shared" si="8"/>
        <v>0</v>
      </c>
      <c r="R31" s="409">
        <f t="shared" si="9"/>
        <v>1</v>
      </c>
    </row>
    <row r="32" spans="1:18">
      <c r="A32" s="48">
        <v>23</v>
      </c>
      <c r="B32" s="7"/>
      <c r="C32" s="7"/>
      <c r="D32" s="7"/>
      <c r="E32" s="229"/>
      <c r="F32" s="229"/>
      <c r="G32" s="229"/>
      <c r="H32" s="229"/>
      <c r="I32" s="19" t="str">
        <f t="shared" si="2"/>
        <v/>
      </c>
      <c r="J32" s="407">
        <f t="shared" si="3"/>
        <v>0</v>
      </c>
      <c r="K32" s="408">
        <f t="shared" si="4"/>
        <v>0</v>
      </c>
      <c r="L32" s="408">
        <f t="shared" si="10"/>
        <v>0</v>
      </c>
      <c r="M32" s="408">
        <f t="shared" si="11"/>
        <v>0</v>
      </c>
      <c r="N32" s="407">
        <f t="shared" si="5"/>
        <v>0</v>
      </c>
      <c r="O32" s="407">
        <f t="shared" si="6"/>
        <v>0</v>
      </c>
      <c r="P32" s="407">
        <f t="shared" si="7"/>
        <v>0</v>
      </c>
      <c r="Q32" s="390" t="b">
        <f t="shared" si="8"/>
        <v>0</v>
      </c>
      <c r="R32" s="409">
        <f t="shared" si="9"/>
        <v>1</v>
      </c>
    </row>
    <row r="33" spans="1:18">
      <c r="A33" s="48">
        <v>24</v>
      </c>
      <c r="B33" s="7"/>
      <c r="C33" s="7"/>
      <c r="D33" s="7"/>
      <c r="E33" s="229"/>
      <c r="F33" s="229"/>
      <c r="G33" s="229"/>
      <c r="H33" s="229"/>
      <c r="I33" s="19" t="str">
        <f t="shared" si="2"/>
        <v/>
      </c>
      <c r="J33" s="407">
        <f t="shared" si="3"/>
        <v>0</v>
      </c>
      <c r="K33" s="408">
        <f t="shared" si="4"/>
        <v>0</v>
      </c>
      <c r="L33" s="408">
        <f t="shared" si="10"/>
        <v>0</v>
      </c>
      <c r="M33" s="408">
        <f t="shared" si="11"/>
        <v>0</v>
      </c>
      <c r="N33" s="407">
        <f t="shared" si="5"/>
        <v>0</v>
      </c>
      <c r="O33" s="407">
        <f t="shared" si="6"/>
        <v>0</v>
      </c>
      <c r="P33" s="407">
        <f t="shared" si="7"/>
        <v>0</v>
      </c>
      <c r="Q33" s="390" t="b">
        <f t="shared" si="8"/>
        <v>0</v>
      </c>
      <c r="R33" s="409">
        <f t="shared" si="9"/>
        <v>1</v>
      </c>
    </row>
    <row r="34" spans="1:18">
      <c r="A34" s="48">
        <v>25</v>
      </c>
      <c r="B34" s="7"/>
      <c r="C34" s="7"/>
      <c r="D34" s="7"/>
      <c r="E34" s="229"/>
      <c r="F34" s="229"/>
      <c r="G34" s="229"/>
      <c r="H34" s="229"/>
      <c r="I34" s="19" t="str">
        <f t="shared" si="2"/>
        <v/>
      </c>
      <c r="J34" s="407">
        <f t="shared" si="3"/>
        <v>0</v>
      </c>
      <c r="K34" s="408">
        <f t="shared" si="4"/>
        <v>0</v>
      </c>
      <c r="L34" s="408">
        <f t="shared" si="10"/>
        <v>0</v>
      </c>
      <c r="M34" s="408">
        <f t="shared" si="11"/>
        <v>0</v>
      </c>
      <c r="N34" s="407">
        <f t="shared" si="5"/>
        <v>0</v>
      </c>
      <c r="O34" s="407">
        <f t="shared" si="6"/>
        <v>0</v>
      </c>
      <c r="P34" s="407">
        <f t="shared" si="7"/>
        <v>0</v>
      </c>
      <c r="Q34" s="390" t="b">
        <f t="shared" si="8"/>
        <v>0</v>
      </c>
      <c r="R34" s="409">
        <f t="shared" si="9"/>
        <v>1</v>
      </c>
    </row>
    <row r="35" spans="1:18">
      <c r="A35" s="48">
        <v>26</v>
      </c>
      <c r="B35" s="7"/>
      <c r="C35" s="7"/>
      <c r="D35" s="7"/>
      <c r="E35" s="229"/>
      <c r="F35" s="229"/>
      <c r="G35" s="229"/>
      <c r="H35" s="229"/>
      <c r="I35" s="19" t="str">
        <f t="shared" si="2"/>
        <v/>
      </c>
      <c r="J35" s="407">
        <f t="shared" si="3"/>
        <v>0</v>
      </c>
      <c r="K35" s="408">
        <f t="shared" si="4"/>
        <v>0</v>
      </c>
      <c r="L35" s="408">
        <f t="shared" si="10"/>
        <v>0</v>
      </c>
      <c r="M35" s="408">
        <f t="shared" si="11"/>
        <v>0</v>
      </c>
      <c r="N35" s="407">
        <f t="shared" si="5"/>
        <v>0</v>
      </c>
      <c r="O35" s="407">
        <f t="shared" si="6"/>
        <v>0</v>
      </c>
      <c r="P35" s="407">
        <f t="shared" si="7"/>
        <v>0</v>
      </c>
      <c r="Q35" s="390" t="b">
        <f t="shared" si="8"/>
        <v>0</v>
      </c>
      <c r="R35" s="409">
        <f t="shared" si="9"/>
        <v>1</v>
      </c>
    </row>
    <row r="36" spans="1:18">
      <c r="A36" s="48">
        <v>27</v>
      </c>
      <c r="B36" s="7"/>
      <c r="C36" s="7"/>
      <c r="D36" s="7"/>
      <c r="E36" s="229"/>
      <c r="F36" s="229"/>
      <c r="G36" s="229"/>
      <c r="H36" s="229"/>
      <c r="I36" s="19" t="str">
        <f t="shared" si="2"/>
        <v/>
      </c>
      <c r="J36" s="407">
        <f t="shared" si="3"/>
        <v>0</v>
      </c>
      <c r="K36" s="408">
        <f t="shared" si="4"/>
        <v>0</v>
      </c>
      <c r="L36" s="408">
        <f t="shared" si="10"/>
        <v>0</v>
      </c>
      <c r="M36" s="408">
        <f t="shared" si="11"/>
        <v>0</v>
      </c>
      <c r="N36" s="407">
        <f t="shared" si="5"/>
        <v>0</v>
      </c>
      <c r="O36" s="407">
        <f t="shared" si="6"/>
        <v>0</v>
      </c>
      <c r="P36" s="407">
        <f t="shared" si="7"/>
        <v>0</v>
      </c>
      <c r="Q36" s="390" t="b">
        <f t="shared" si="8"/>
        <v>0</v>
      </c>
      <c r="R36" s="409">
        <f t="shared" si="9"/>
        <v>1</v>
      </c>
    </row>
    <row r="37" spans="1:18">
      <c r="A37" s="48">
        <v>28</v>
      </c>
      <c r="B37" s="7"/>
      <c r="C37" s="7"/>
      <c r="D37" s="7"/>
      <c r="E37" s="229"/>
      <c r="F37" s="229"/>
      <c r="G37" s="229"/>
      <c r="H37" s="229"/>
      <c r="I37" s="19" t="str">
        <f t="shared" si="2"/>
        <v/>
      </c>
      <c r="J37" s="407">
        <f t="shared" si="3"/>
        <v>0</v>
      </c>
      <c r="K37" s="408">
        <f t="shared" si="4"/>
        <v>0</v>
      </c>
      <c r="L37" s="408">
        <f t="shared" si="10"/>
        <v>0</v>
      </c>
      <c r="M37" s="408">
        <f t="shared" si="11"/>
        <v>0</v>
      </c>
      <c r="N37" s="407">
        <f t="shared" si="5"/>
        <v>0</v>
      </c>
      <c r="O37" s="407">
        <f t="shared" si="6"/>
        <v>0</v>
      </c>
      <c r="P37" s="407">
        <f t="shared" si="7"/>
        <v>0</v>
      </c>
      <c r="Q37" s="390" t="b">
        <f t="shared" si="8"/>
        <v>0</v>
      </c>
      <c r="R37" s="409">
        <f t="shared" si="9"/>
        <v>1</v>
      </c>
    </row>
    <row r="38" spans="1:18">
      <c r="A38" s="48">
        <v>29</v>
      </c>
      <c r="B38" s="7"/>
      <c r="C38" s="7"/>
      <c r="D38" s="7"/>
      <c r="E38" s="229"/>
      <c r="F38" s="229"/>
      <c r="G38" s="229"/>
      <c r="H38" s="229"/>
      <c r="I38" s="19" t="str">
        <f t="shared" si="2"/>
        <v/>
      </c>
      <c r="J38" s="407">
        <f t="shared" si="3"/>
        <v>0</v>
      </c>
      <c r="K38" s="408">
        <f t="shared" si="4"/>
        <v>0</v>
      </c>
      <c r="L38" s="408">
        <f t="shared" si="10"/>
        <v>0</v>
      </c>
      <c r="M38" s="408">
        <f t="shared" si="11"/>
        <v>0</v>
      </c>
      <c r="N38" s="407">
        <f t="shared" si="5"/>
        <v>0</v>
      </c>
      <c r="O38" s="407">
        <f t="shared" si="6"/>
        <v>0</v>
      </c>
      <c r="P38" s="407">
        <f t="shared" si="7"/>
        <v>0</v>
      </c>
      <c r="Q38" s="390" t="b">
        <f t="shared" si="8"/>
        <v>0</v>
      </c>
      <c r="R38" s="409">
        <f t="shared" si="9"/>
        <v>1</v>
      </c>
    </row>
    <row r="39" spans="1:18">
      <c r="A39" s="48">
        <v>30</v>
      </c>
      <c r="B39" s="7"/>
      <c r="C39" s="7"/>
      <c r="D39" s="7"/>
      <c r="E39" s="229"/>
      <c r="F39" s="229"/>
      <c r="G39" s="229"/>
      <c r="H39" s="229"/>
      <c r="I39" s="19" t="str">
        <f t="shared" si="2"/>
        <v/>
      </c>
      <c r="J39" s="407">
        <f t="shared" si="3"/>
        <v>0</v>
      </c>
      <c r="K39" s="408">
        <f t="shared" si="4"/>
        <v>0</v>
      </c>
      <c r="L39" s="408">
        <f t="shared" si="10"/>
        <v>0</v>
      </c>
      <c r="M39" s="408">
        <f t="shared" si="11"/>
        <v>0</v>
      </c>
      <c r="N39" s="407">
        <f t="shared" si="5"/>
        <v>0</v>
      </c>
      <c r="O39" s="407">
        <f t="shared" si="6"/>
        <v>0</v>
      </c>
      <c r="P39" s="407">
        <f t="shared" si="7"/>
        <v>0</v>
      </c>
      <c r="Q39" s="390" t="b">
        <f t="shared" si="8"/>
        <v>0</v>
      </c>
      <c r="R39" s="409">
        <f t="shared" si="9"/>
        <v>1</v>
      </c>
    </row>
    <row r="40" spans="1:18">
      <c r="A40" s="48">
        <v>31</v>
      </c>
      <c r="B40" s="7"/>
      <c r="C40" s="7"/>
      <c r="D40" s="7"/>
      <c r="E40" s="229"/>
      <c r="F40" s="229"/>
      <c r="G40" s="229"/>
      <c r="H40" s="229"/>
      <c r="I40" s="19" t="str">
        <f t="shared" si="2"/>
        <v/>
      </c>
      <c r="J40" s="407">
        <f t="shared" si="3"/>
        <v>0</v>
      </c>
      <c r="K40" s="408">
        <f t="shared" si="4"/>
        <v>0</v>
      </c>
      <c r="L40" s="408">
        <f t="shared" si="10"/>
        <v>0</v>
      </c>
      <c r="M40" s="408">
        <f t="shared" si="11"/>
        <v>0</v>
      </c>
      <c r="N40" s="407">
        <f t="shared" si="5"/>
        <v>0</v>
      </c>
      <c r="O40" s="407">
        <f t="shared" si="6"/>
        <v>0</v>
      </c>
      <c r="P40" s="407">
        <f t="shared" si="7"/>
        <v>0</v>
      </c>
      <c r="Q40" s="390" t="b">
        <f t="shared" si="8"/>
        <v>0</v>
      </c>
      <c r="R40" s="409">
        <f t="shared" si="9"/>
        <v>1</v>
      </c>
    </row>
    <row r="41" spans="1:18">
      <c r="A41" s="48">
        <v>32</v>
      </c>
      <c r="B41" s="7"/>
      <c r="C41" s="7"/>
      <c r="D41" s="7"/>
      <c r="E41" s="229"/>
      <c r="F41" s="229"/>
      <c r="G41" s="229"/>
      <c r="H41" s="229"/>
      <c r="I41" s="19" t="str">
        <f t="shared" si="2"/>
        <v/>
      </c>
      <c r="J41" s="407">
        <f t="shared" si="3"/>
        <v>0</v>
      </c>
      <c r="K41" s="408">
        <f t="shared" si="4"/>
        <v>0</v>
      </c>
      <c r="L41" s="408">
        <f t="shared" si="10"/>
        <v>0</v>
      </c>
      <c r="M41" s="408">
        <f t="shared" si="11"/>
        <v>0</v>
      </c>
      <c r="N41" s="407">
        <f t="shared" si="5"/>
        <v>0</v>
      </c>
      <c r="O41" s="407">
        <f t="shared" si="6"/>
        <v>0</v>
      </c>
      <c r="P41" s="407">
        <f t="shared" si="7"/>
        <v>0</v>
      </c>
      <c r="Q41" s="390" t="b">
        <f t="shared" si="8"/>
        <v>0</v>
      </c>
      <c r="R41" s="409">
        <f t="shared" si="9"/>
        <v>1</v>
      </c>
    </row>
    <row r="42" spans="1:18">
      <c r="A42" s="48">
        <v>33</v>
      </c>
      <c r="B42" s="7"/>
      <c r="C42" s="7"/>
      <c r="D42" s="7"/>
      <c r="E42" s="229"/>
      <c r="F42" s="229"/>
      <c r="G42" s="229"/>
      <c r="H42" s="229"/>
      <c r="I42" s="19" t="str">
        <f t="shared" si="2"/>
        <v/>
      </c>
      <c r="J42" s="407">
        <f t="shared" si="3"/>
        <v>0</v>
      </c>
      <c r="K42" s="408">
        <f t="shared" si="4"/>
        <v>0</v>
      </c>
      <c r="L42" s="408">
        <f t="shared" si="10"/>
        <v>0</v>
      </c>
      <c r="M42" s="408">
        <f t="shared" si="11"/>
        <v>0</v>
      </c>
      <c r="N42" s="407">
        <f t="shared" si="5"/>
        <v>0</v>
      </c>
      <c r="O42" s="407">
        <f t="shared" si="6"/>
        <v>0</v>
      </c>
      <c r="P42" s="407">
        <f t="shared" si="7"/>
        <v>0</v>
      </c>
      <c r="Q42" s="390" t="b">
        <f t="shared" ref="Q42:Q73" si="12">IF(nume_candidat="",FALSE,ISNUMBER(SEARCH(nume_candidat,$B42)))</f>
        <v>0</v>
      </c>
      <c r="R42" s="409">
        <f t="shared" si="9"/>
        <v>1</v>
      </c>
    </row>
    <row r="43" spans="1:18">
      <c r="A43" s="48">
        <v>34</v>
      </c>
      <c r="B43" s="7"/>
      <c r="C43" s="7"/>
      <c r="D43" s="7"/>
      <c r="E43" s="229"/>
      <c r="F43" s="229"/>
      <c r="G43" s="229"/>
      <c r="H43" s="229"/>
      <c r="I43" s="19" t="str">
        <f t="shared" si="2"/>
        <v/>
      </c>
      <c r="J43" s="407">
        <f t="shared" si="3"/>
        <v>0</v>
      </c>
      <c r="K43" s="408">
        <f t="shared" si="4"/>
        <v>0</v>
      </c>
      <c r="L43" s="408">
        <f t="shared" si="10"/>
        <v>0</v>
      </c>
      <c r="M43" s="408">
        <f t="shared" si="11"/>
        <v>0</v>
      </c>
      <c r="N43" s="407">
        <f t="shared" si="5"/>
        <v>0</v>
      </c>
      <c r="O43" s="407">
        <f t="shared" si="6"/>
        <v>0</v>
      </c>
      <c r="P43" s="407">
        <f t="shared" si="7"/>
        <v>0</v>
      </c>
      <c r="Q43" s="390" t="b">
        <f t="shared" si="12"/>
        <v>0</v>
      </c>
      <c r="R43" s="409">
        <f t="shared" si="9"/>
        <v>1</v>
      </c>
    </row>
    <row r="44" spans="1:18">
      <c r="A44" s="48">
        <v>35</v>
      </c>
      <c r="B44" s="7"/>
      <c r="C44" s="7"/>
      <c r="D44" s="7"/>
      <c r="E44" s="229"/>
      <c r="F44" s="229"/>
      <c r="G44" s="229"/>
      <c r="H44" s="229"/>
      <c r="I44" s="19" t="str">
        <f t="shared" si="2"/>
        <v/>
      </c>
      <c r="J44" s="407">
        <f t="shared" si="3"/>
        <v>0</v>
      </c>
      <c r="K44" s="408">
        <f t="shared" si="4"/>
        <v>0</v>
      </c>
      <c r="L44" s="408">
        <f t="shared" si="10"/>
        <v>0</v>
      </c>
      <c r="M44" s="408">
        <f t="shared" si="11"/>
        <v>0</v>
      </c>
      <c r="N44" s="407">
        <f t="shared" si="5"/>
        <v>0</v>
      </c>
      <c r="O44" s="407">
        <f t="shared" si="6"/>
        <v>0</v>
      </c>
      <c r="P44" s="407">
        <f t="shared" si="7"/>
        <v>0</v>
      </c>
      <c r="Q44" s="390" t="b">
        <f t="shared" si="12"/>
        <v>0</v>
      </c>
      <c r="R44" s="409">
        <f t="shared" si="9"/>
        <v>1</v>
      </c>
    </row>
    <row r="45" spans="1:18">
      <c r="A45" s="48">
        <v>36</v>
      </c>
      <c r="B45" s="7"/>
      <c r="C45" s="7"/>
      <c r="D45" s="7"/>
      <c r="E45" s="229"/>
      <c r="F45" s="229"/>
      <c r="G45" s="229"/>
      <c r="H45" s="229"/>
      <c r="I45" s="19" t="str">
        <f t="shared" si="2"/>
        <v/>
      </c>
      <c r="J45" s="407">
        <f t="shared" si="3"/>
        <v>0</v>
      </c>
      <c r="K45" s="408">
        <f t="shared" si="4"/>
        <v>0</v>
      </c>
      <c r="L45" s="408">
        <f t="shared" si="10"/>
        <v>0</v>
      </c>
      <c r="M45" s="408">
        <f t="shared" si="11"/>
        <v>0</v>
      </c>
      <c r="N45" s="407">
        <f t="shared" si="5"/>
        <v>0</v>
      </c>
      <c r="O45" s="407">
        <f t="shared" si="6"/>
        <v>0</v>
      </c>
      <c r="P45" s="407">
        <f t="shared" si="7"/>
        <v>0</v>
      </c>
      <c r="Q45" s="390" t="b">
        <f t="shared" si="12"/>
        <v>0</v>
      </c>
      <c r="R45" s="409">
        <f t="shared" si="9"/>
        <v>1</v>
      </c>
    </row>
    <row r="46" spans="1:18">
      <c r="A46" s="48">
        <v>37</v>
      </c>
      <c r="B46" s="7"/>
      <c r="C46" s="7"/>
      <c r="D46" s="7"/>
      <c r="E46" s="229"/>
      <c r="F46" s="229"/>
      <c r="G46" s="229"/>
      <c r="H46" s="229"/>
      <c r="I46" s="19" t="str">
        <f t="shared" si="2"/>
        <v/>
      </c>
      <c r="J46" s="407">
        <f t="shared" si="3"/>
        <v>0</v>
      </c>
      <c r="K46" s="408">
        <f t="shared" si="4"/>
        <v>0</v>
      </c>
      <c r="L46" s="408">
        <f t="shared" si="10"/>
        <v>0</v>
      </c>
      <c r="M46" s="408">
        <f t="shared" si="11"/>
        <v>0</v>
      </c>
      <c r="N46" s="407">
        <f t="shared" si="5"/>
        <v>0</v>
      </c>
      <c r="O46" s="407">
        <f t="shared" si="6"/>
        <v>0</v>
      </c>
      <c r="P46" s="407">
        <f t="shared" si="7"/>
        <v>0</v>
      </c>
      <c r="Q46" s="390" t="b">
        <f t="shared" si="12"/>
        <v>0</v>
      </c>
      <c r="R46" s="409">
        <f t="shared" si="9"/>
        <v>1</v>
      </c>
    </row>
    <row r="47" spans="1:18">
      <c r="A47" s="48">
        <v>38</v>
      </c>
      <c r="B47" s="7"/>
      <c r="C47" s="7"/>
      <c r="D47" s="7"/>
      <c r="E47" s="229"/>
      <c r="F47" s="229"/>
      <c r="G47" s="229"/>
      <c r="H47" s="229"/>
      <c r="I47" s="19" t="str">
        <f t="shared" si="2"/>
        <v/>
      </c>
      <c r="J47" s="407">
        <f t="shared" si="3"/>
        <v>0</v>
      </c>
      <c r="K47" s="408">
        <f t="shared" si="4"/>
        <v>0</v>
      </c>
      <c r="L47" s="408">
        <f t="shared" si="10"/>
        <v>0</v>
      </c>
      <c r="M47" s="408">
        <f t="shared" si="11"/>
        <v>0</v>
      </c>
      <c r="N47" s="407">
        <f t="shared" si="5"/>
        <v>0</v>
      </c>
      <c r="O47" s="407">
        <f t="shared" si="6"/>
        <v>0</v>
      </c>
      <c r="P47" s="407">
        <f t="shared" si="7"/>
        <v>0</v>
      </c>
      <c r="Q47" s="390" t="b">
        <f t="shared" si="12"/>
        <v>0</v>
      </c>
      <c r="R47" s="409">
        <f t="shared" si="9"/>
        <v>1</v>
      </c>
    </row>
    <row r="48" spans="1:18">
      <c r="A48" s="48">
        <v>39</v>
      </c>
      <c r="B48" s="7"/>
      <c r="C48" s="7"/>
      <c r="D48" s="7"/>
      <c r="E48" s="229"/>
      <c r="F48" s="229"/>
      <c r="G48" s="229"/>
      <c r="H48" s="229"/>
      <c r="I48" s="19" t="str">
        <f t="shared" si="2"/>
        <v/>
      </c>
      <c r="J48" s="407">
        <f t="shared" si="3"/>
        <v>0</v>
      </c>
      <c r="K48" s="408">
        <f t="shared" si="4"/>
        <v>0</v>
      </c>
      <c r="L48" s="408">
        <f t="shared" si="10"/>
        <v>0</v>
      </c>
      <c r="M48" s="408">
        <f t="shared" si="11"/>
        <v>0</v>
      </c>
      <c r="N48" s="407">
        <f t="shared" si="5"/>
        <v>0</v>
      </c>
      <c r="O48" s="407">
        <f t="shared" si="6"/>
        <v>0</v>
      </c>
      <c r="P48" s="407">
        <f t="shared" si="7"/>
        <v>0</v>
      </c>
      <c r="Q48" s="390" t="b">
        <f t="shared" si="12"/>
        <v>0</v>
      </c>
      <c r="R48" s="409">
        <f t="shared" si="9"/>
        <v>1</v>
      </c>
    </row>
    <row r="49" spans="1:18">
      <c r="A49" s="48">
        <v>40</v>
      </c>
      <c r="B49" s="7"/>
      <c r="C49" s="7"/>
      <c r="D49" s="7"/>
      <c r="E49" s="229"/>
      <c r="F49" s="229"/>
      <c r="G49" s="229"/>
      <c r="H49" s="229"/>
      <c r="I49" s="19" t="str">
        <f t="shared" si="2"/>
        <v/>
      </c>
      <c r="J49" s="407">
        <f t="shared" si="3"/>
        <v>0</v>
      </c>
      <c r="K49" s="408">
        <f t="shared" si="4"/>
        <v>0</v>
      </c>
      <c r="L49" s="408">
        <f t="shared" si="10"/>
        <v>0</v>
      </c>
      <c r="M49" s="408">
        <f t="shared" si="11"/>
        <v>0</v>
      </c>
      <c r="N49" s="407">
        <f t="shared" si="5"/>
        <v>0</v>
      </c>
      <c r="O49" s="407">
        <f t="shared" si="6"/>
        <v>0</v>
      </c>
      <c r="P49" s="407">
        <f t="shared" si="7"/>
        <v>0</v>
      </c>
      <c r="Q49" s="390" t="b">
        <f t="shared" si="12"/>
        <v>0</v>
      </c>
      <c r="R49" s="409">
        <f t="shared" si="9"/>
        <v>1</v>
      </c>
    </row>
    <row r="50" spans="1:18">
      <c r="A50" s="48">
        <v>41</v>
      </c>
      <c r="B50" s="7"/>
      <c r="C50" s="7"/>
      <c r="D50" s="7"/>
      <c r="E50" s="229"/>
      <c r="F50" s="229"/>
      <c r="G50" s="229"/>
      <c r="H50" s="229"/>
      <c r="I50" s="19" t="str">
        <f t="shared" si="2"/>
        <v/>
      </c>
      <c r="J50" s="407">
        <f t="shared" si="3"/>
        <v>0</v>
      </c>
      <c r="K50" s="408">
        <f t="shared" si="4"/>
        <v>0</v>
      </c>
      <c r="L50" s="408">
        <f t="shared" si="10"/>
        <v>0</v>
      </c>
      <c r="M50" s="408">
        <f t="shared" si="11"/>
        <v>0</v>
      </c>
      <c r="N50" s="407">
        <f t="shared" si="5"/>
        <v>0</v>
      </c>
      <c r="O50" s="407">
        <f t="shared" si="6"/>
        <v>0</v>
      </c>
      <c r="P50" s="407">
        <f t="shared" si="7"/>
        <v>0</v>
      </c>
      <c r="Q50" s="390" t="b">
        <f t="shared" si="12"/>
        <v>0</v>
      </c>
      <c r="R50" s="409">
        <f t="shared" si="9"/>
        <v>1</v>
      </c>
    </row>
    <row r="51" spans="1:18">
      <c r="A51" s="48">
        <v>42</v>
      </c>
      <c r="B51" s="7"/>
      <c r="C51" s="7"/>
      <c r="D51" s="7"/>
      <c r="E51" s="229"/>
      <c r="F51" s="229"/>
      <c r="G51" s="229"/>
      <c r="H51" s="229"/>
      <c r="I51" s="19" t="str">
        <f t="shared" si="2"/>
        <v/>
      </c>
      <c r="J51" s="407">
        <f t="shared" si="3"/>
        <v>0</v>
      </c>
      <c r="K51" s="408">
        <f t="shared" si="4"/>
        <v>0</v>
      </c>
      <c r="L51" s="408">
        <f t="shared" si="10"/>
        <v>0</v>
      </c>
      <c r="M51" s="408">
        <f t="shared" si="11"/>
        <v>0</v>
      </c>
      <c r="N51" s="407">
        <f t="shared" si="5"/>
        <v>0</v>
      </c>
      <c r="O51" s="407">
        <f t="shared" si="6"/>
        <v>0</v>
      </c>
      <c r="P51" s="407">
        <f t="shared" si="7"/>
        <v>0</v>
      </c>
      <c r="Q51" s="390" t="b">
        <f t="shared" si="12"/>
        <v>0</v>
      </c>
      <c r="R51" s="409">
        <f t="shared" si="9"/>
        <v>1</v>
      </c>
    </row>
    <row r="52" spans="1:18">
      <c r="A52" s="48">
        <v>43</v>
      </c>
      <c r="B52" s="7"/>
      <c r="C52" s="7"/>
      <c r="D52" s="7"/>
      <c r="E52" s="229"/>
      <c r="F52" s="229"/>
      <c r="G52" s="229"/>
      <c r="H52" s="229"/>
      <c r="I52" s="19" t="str">
        <f t="shared" si="2"/>
        <v/>
      </c>
      <c r="J52" s="407">
        <f t="shared" si="3"/>
        <v>0</v>
      </c>
      <c r="K52" s="408">
        <f t="shared" si="4"/>
        <v>0</v>
      </c>
      <c r="L52" s="408">
        <f t="shared" si="10"/>
        <v>0</v>
      </c>
      <c r="M52" s="408">
        <f t="shared" si="11"/>
        <v>0</v>
      </c>
      <c r="N52" s="407">
        <f t="shared" si="5"/>
        <v>0</v>
      </c>
      <c r="O52" s="407">
        <f t="shared" si="6"/>
        <v>0</v>
      </c>
      <c r="P52" s="407">
        <f t="shared" si="7"/>
        <v>0</v>
      </c>
      <c r="Q52" s="390" t="b">
        <f t="shared" si="12"/>
        <v>0</v>
      </c>
      <c r="R52" s="409">
        <f t="shared" si="9"/>
        <v>1</v>
      </c>
    </row>
    <row r="53" spans="1:18">
      <c r="A53" s="48">
        <v>44</v>
      </c>
      <c r="B53" s="7"/>
      <c r="C53" s="7"/>
      <c r="D53" s="7"/>
      <c r="E53" s="229"/>
      <c r="F53" s="229"/>
      <c r="G53" s="229"/>
      <c r="H53" s="229"/>
      <c r="I53" s="19" t="str">
        <f t="shared" si="2"/>
        <v/>
      </c>
      <c r="J53" s="407">
        <f t="shared" si="3"/>
        <v>0</v>
      </c>
      <c r="K53" s="408">
        <f t="shared" si="4"/>
        <v>0</v>
      </c>
      <c r="L53" s="408">
        <f t="shared" si="10"/>
        <v>0</v>
      </c>
      <c r="M53" s="408">
        <f t="shared" si="11"/>
        <v>0</v>
      </c>
      <c r="N53" s="407">
        <f t="shared" si="5"/>
        <v>0</v>
      </c>
      <c r="O53" s="407">
        <f t="shared" si="6"/>
        <v>0</v>
      </c>
      <c r="P53" s="407">
        <f t="shared" si="7"/>
        <v>0</v>
      </c>
      <c r="Q53" s="390" t="b">
        <f t="shared" si="12"/>
        <v>0</v>
      </c>
      <c r="R53" s="409">
        <f t="shared" si="9"/>
        <v>1</v>
      </c>
    </row>
    <row r="54" spans="1:18">
      <c r="A54" s="48">
        <v>45</v>
      </c>
      <c r="B54" s="7"/>
      <c r="C54" s="7"/>
      <c r="D54" s="7"/>
      <c r="E54" s="229"/>
      <c r="F54" s="229"/>
      <c r="G54" s="229"/>
      <c r="H54" s="229"/>
      <c r="I54" s="19" t="str">
        <f t="shared" si="2"/>
        <v/>
      </c>
      <c r="J54" s="407">
        <f t="shared" si="3"/>
        <v>0</v>
      </c>
      <c r="K54" s="408">
        <f t="shared" si="4"/>
        <v>0</v>
      </c>
      <c r="L54" s="408">
        <f t="shared" si="10"/>
        <v>0</v>
      </c>
      <c r="M54" s="408">
        <f t="shared" si="11"/>
        <v>0</v>
      </c>
      <c r="N54" s="407">
        <f t="shared" si="5"/>
        <v>0</v>
      </c>
      <c r="O54" s="407">
        <f t="shared" si="6"/>
        <v>0</v>
      </c>
      <c r="P54" s="407">
        <f t="shared" si="7"/>
        <v>0</v>
      </c>
      <c r="Q54" s="390" t="b">
        <f t="shared" si="12"/>
        <v>0</v>
      </c>
      <c r="R54" s="409">
        <f t="shared" si="9"/>
        <v>1</v>
      </c>
    </row>
    <row r="55" spans="1:18">
      <c r="A55" s="48">
        <v>46</v>
      </c>
      <c r="B55" s="7"/>
      <c r="C55" s="7"/>
      <c r="D55" s="7"/>
      <c r="E55" s="229"/>
      <c r="F55" s="229"/>
      <c r="G55" s="229"/>
      <c r="H55" s="229"/>
      <c r="I55" s="19" t="str">
        <f t="shared" si="2"/>
        <v/>
      </c>
      <c r="J55" s="407">
        <f t="shared" si="3"/>
        <v>0</v>
      </c>
      <c r="K55" s="408">
        <f t="shared" si="4"/>
        <v>0</v>
      </c>
      <c r="L55" s="408">
        <f t="shared" si="10"/>
        <v>0</v>
      </c>
      <c r="M55" s="408">
        <f t="shared" si="11"/>
        <v>0</v>
      </c>
      <c r="N55" s="407">
        <f t="shared" si="5"/>
        <v>0</v>
      </c>
      <c r="O55" s="407">
        <f t="shared" si="6"/>
        <v>0</v>
      </c>
      <c r="P55" s="407">
        <f t="shared" si="7"/>
        <v>0</v>
      </c>
      <c r="Q55" s="390" t="b">
        <f t="shared" si="12"/>
        <v>0</v>
      </c>
      <c r="R55" s="409">
        <f t="shared" si="9"/>
        <v>1</v>
      </c>
    </row>
    <row r="56" spans="1:18">
      <c r="A56" s="48">
        <v>47</v>
      </c>
      <c r="B56" s="7"/>
      <c r="C56" s="7"/>
      <c r="D56" s="7"/>
      <c r="E56" s="229"/>
      <c r="F56" s="229"/>
      <c r="G56" s="229"/>
      <c r="H56" s="229"/>
      <c r="I56" s="19" t="str">
        <f t="shared" si="2"/>
        <v/>
      </c>
      <c r="J56" s="407">
        <f t="shared" si="3"/>
        <v>0</v>
      </c>
      <c r="K56" s="408">
        <f t="shared" si="4"/>
        <v>0</v>
      </c>
      <c r="L56" s="408">
        <f t="shared" si="10"/>
        <v>0</v>
      </c>
      <c r="M56" s="408">
        <f t="shared" si="11"/>
        <v>0</v>
      </c>
      <c r="N56" s="407">
        <f t="shared" si="5"/>
        <v>0</v>
      </c>
      <c r="O56" s="407">
        <f t="shared" si="6"/>
        <v>0</v>
      </c>
      <c r="P56" s="407">
        <f t="shared" si="7"/>
        <v>0</v>
      </c>
      <c r="Q56" s="390" t="b">
        <f t="shared" si="12"/>
        <v>0</v>
      </c>
      <c r="R56" s="409">
        <f t="shared" si="9"/>
        <v>1</v>
      </c>
    </row>
    <row r="57" spans="1:18">
      <c r="A57" s="48">
        <v>48</v>
      </c>
      <c r="B57" s="7"/>
      <c r="C57" s="7"/>
      <c r="D57" s="7"/>
      <c r="E57" s="229"/>
      <c r="F57" s="229"/>
      <c r="G57" s="229"/>
      <c r="H57" s="229"/>
      <c r="I57" s="19" t="str">
        <f t="shared" si="2"/>
        <v/>
      </c>
      <c r="J57" s="407">
        <f t="shared" si="3"/>
        <v>0</v>
      </c>
      <c r="K57" s="408">
        <f t="shared" si="4"/>
        <v>0</v>
      </c>
      <c r="L57" s="408">
        <f t="shared" si="10"/>
        <v>0</v>
      </c>
      <c r="M57" s="408">
        <f t="shared" si="11"/>
        <v>0</v>
      </c>
      <c r="N57" s="407">
        <f t="shared" si="5"/>
        <v>0</v>
      </c>
      <c r="O57" s="407">
        <f t="shared" si="6"/>
        <v>0</v>
      </c>
      <c r="P57" s="407">
        <f t="shared" si="7"/>
        <v>0</v>
      </c>
      <c r="Q57" s="390" t="b">
        <f t="shared" si="12"/>
        <v>0</v>
      </c>
      <c r="R57" s="409">
        <f t="shared" si="9"/>
        <v>1</v>
      </c>
    </row>
    <row r="58" spans="1:18">
      <c r="A58" s="48">
        <v>49</v>
      </c>
      <c r="B58" s="7"/>
      <c r="C58" s="7"/>
      <c r="D58" s="7"/>
      <c r="E58" s="229"/>
      <c r="F58" s="229"/>
      <c r="G58" s="229"/>
      <c r="H58" s="229"/>
      <c r="I58" s="19" t="str">
        <f t="shared" si="2"/>
        <v/>
      </c>
      <c r="J58" s="407">
        <f t="shared" si="3"/>
        <v>0</v>
      </c>
      <c r="K58" s="408">
        <f t="shared" si="4"/>
        <v>0</v>
      </c>
      <c r="L58" s="408">
        <f t="shared" si="10"/>
        <v>0</v>
      </c>
      <c r="M58" s="408">
        <f t="shared" si="11"/>
        <v>0</v>
      </c>
      <c r="N58" s="407">
        <f t="shared" si="5"/>
        <v>0</v>
      </c>
      <c r="O58" s="407">
        <f t="shared" si="6"/>
        <v>0</v>
      </c>
      <c r="P58" s="407">
        <f t="shared" si="7"/>
        <v>0</v>
      </c>
      <c r="Q58" s="390" t="b">
        <f t="shared" si="12"/>
        <v>0</v>
      </c>
      <c r="R58" s="409">
        <f t="shared" si="9"/>
        <v>1</v>
      </c>
    </row>
    <row r="59" spans="1:18">
      <c r="A59" s="48">
        <v>50</v>
      </c>
      <c r="B59" s="7"/>
      <c r="C59" s="7"/>
      <c r="D59" s="7"/>
      <c r="E59" s="229"/>
      <c r="F59" s="229"/>
      <c r="G59" s="229"/>
      <c r="H59" s="229"/>
      <c r="I59" s="19" t="str">
        <f t="shared" si="2"/>
        <v/>
      </c>
      <c r="J59" s="407">
        <f t="shared" si="3"/>
        <v>0</v>
      </c>
      <c r="K59" s="408">
        <f t="shared" si="4"/>
        <v>0</v>
      </c>
      <c r="L59" s="408">
        <f t="shared" si="10"/>
        <v>0</v>
      </c>
      <c r="M59" s="408">
        <f t="shared" si="11"/>
        <v>0</v>
      </c>
      <c r="N59" s="407">
        <f t="shared" si="5"/>
        <v>0</v>
      </c>
      <c r="O59" s="407">
        <f t="shared" si="6"/>
        <v>0</v>
      </c>
      <c r="P59" s="407">
        <f t="shared" si="7"/>
        <v>0</v>
      </c>
      <c r="Q59" s="390" t="b">
        <f t="shared" si="12"/>
        <v>0</v>
      </c>
      <c r="R59" s="409">
        <f t="shared" si="9"/>
        <v>1</v>
      </c>
    </row>
    <row r="60" spans="1:18">
      <c r="A60" s="48">
        <v>51</v>
      </c>
      <c r="B60" s="7"/>
      <c r="C60" s="7"/>
      <c r="D60" s="7"/>
      <c r="E60" s="229"/>
      <c r="F60" s="229"/>
      <c r="G60" s="229"/>
      <c r="H60" s="229"/>
      <c r="I60" s="19" t="str">
        <f t="shared" si="2"/>
        <v/>
      </c>
      <c r="J60" s="407">
        <f t="shared" si="3"/>
        <v>0</v>
      </c>
      <c r="K60" s="408">
        <f t="shared" si="4"/>
        <v>0</v>
      </c>
      <c r="L60" s="408">
        <f t="shared" si="10"/>
        <v>0</v>
      </c>
      <c r="M60" s="408">
        <f t="shared" si="11"/>
        <v>0</v>
      </c>
      <c r="N60" s="407">
        <f t="shared" si="5"/>
        <v>0</v>
      </c>
      <c r="O60" s="407">
        <f t="shared" si="6"/>
        <v>0</v>
      </c>
      <c r="P60" s="407">
        <f t="shared" si="7"/>
        <v>0</v>
      </c>
      <c r="Q60" s="390" t="b">
        <f t="shared" si="12"/>
        <v>0</v>
      </c>
      <c r="R60" s="409">
        <f t="shared" si="9"/>
        <v>1</v>
      </c>
    </row>
    <row r="61" spans="1:18">
      <c r="A61" s="48">
        <v>52</v>
      </c>
      <c r="B61" s="7"/>
      <c r="C61" s="7"/>
      <c r="D61" s="7"/>
      <c r="E61" s="229"/>
      <c r="F61" s="229"/>
      <c r="G61" s="229"/>
      <c r="H61" s="229"/>
      <c r="I61" s="19" t="str">
        <f t="shared" si="2"/>
        <v/>
      </c>
      <c r="J61" s="407">
        <f t="shared" si="3"/>
        <v>0</v>
      </c>
      <c r="K61" s="408">
        <f t="shared" si="4"/>
        <v>0</v>
      </c>
      <c r="L61" s="408">
        <f t="shared" si="10"/>
        <v>0</v>
      </c>
      <c r="M61" s="408">
        <f t="shared" si="11"/>
        <v>0</v>
      </c>
      <c r="N61" s="407">
        <f t="shared" si="5"/>
        <v>0</v>
      </c>
      <c r="O61" s="407">
        <f t="shared" si="6"/>
        <v>0</v>
      </c>
      <c r="P61" s="407">
        <f t="shared" si="7"/>
        <v>0</v>
      </c>
      <c r="Q61" s="390" t="b">
        <f t="shared" si="12"/>
        <v>0</v>
      </c>
      <c r="R61" s="409">
        <f t="shared" si="9"/>
        <v>1</v>
      </c>
    </row>
    <row r="62" spans="1:18">
      <c r="A62" s="48">
        <v>53</v>
      </c>
      <c r="B62" s="7"/>
      <c r="C62" s="7"/>
      <c r="D62" s="7"/>
      <c r="E62" s="229"/>
      <c r="F62" s="229"/>
      <c r="G62" s="229"/>
      <c r="H62" s="229"/>
      <c r="I62" s="19" t="str">
        <f t="shared" si="2"/>
        <v/>
      </c>
      <c r="J62" s="407">
        <f t="shared" si="3"/>
        <v>0</v>
      </c>
      <c r="K62" s="408">
        <f t="shared" si="4"/>
        <v>0</v>
      </c>
      <c r="L62" s="408">
        <f t="shared" si="10"/>
        <v>0</v>
      </c>
      <c r="M62" s="408">
        <f t="shared" si="11"/>
        <v>0</v>
      </c>
      <c r="N62" s="407">
        <f t="shared" si="5"/>
        <v>0</v>
      </c>
      <c r="O62" s="407">
        <f t="shared" si="6"/>
        <v>0</v>
      </c>
      <c r="P62" s="407">
        <f t="shared" si="7"/>
        <v>0</v>
      </c>
      <c r="Q62" s="390" t="b">
        <f t="shared" si="12"/>
        <v>0</v>
      </c>
      <c r="R62" s="409">
        <f t="shared" si="9"/>
        <v>1</v>
      </c>
    </row>
    <row r="63" spans="1:18">
      <c r="A63" s="48">
        <v>54</v>
      </c>
      <c r="B63" s="7"/>
      <c r="C63" s="7"/>
      <c r="D63" s="7"/>
      <c r="E63" s="229"/>
      <c r="F63" s="229"/>
      <c r="G63" s="229"/>
      <c r="H63" s="229"/>
      <c r="I63" s="19" t="str">
        <f t="shared" si="2"/>
        <v/>
      </c>
      <c r="J63" s="407">
        <f t="shared" si="3"/>
        <v>0</v>
      </c>
      <c r="K63" s="408">
        <f t="shared" si="4"/>
        <v>0</v>
      </c>
      <c r="L63" s="408">
        <f t="shared" si="10"/>
        <v>0</v>
      </c>
      <c r="M63" s="408">
        <f t="shared" si="11"/>
        <v>0</v>
      </c>
      <c r="N63" s="407">
        <f t="shared" si="5"/>
        <v>0</v>
      </c>
      <c r="O63" s="407">
        <f t="shared" si="6"/>
        <v>0</v>
      </c>
      <c r="P63" s="407">
        <f t="shared" si="7"/>
        <v>0</v>
      </c>
      <c r="Q63" s="390" t="b">
        <f t="shared" si="12"/>
        <v>0</v>
      </c>
      <c r="R63" s="409">
        <f t="shared" si="9"/>
        <v>1</v>
      </c>
    </row>
    <row r="64" spans="1:18">
      <c r="A64" s="48">
        <v>55</v>
      </c>
      <c r="B64" s="7"/>
      <c r="C64" s="7"/>
      <c r="D64" s="7"/>
      <c r="E64" s="229"/>
      <c r="F64" s="229"/>
      <c r="G64" s="229"/>
      <c r="H64" s="229"/>
      <c r="I64" s="19" t="str">
        <f t="shared" si="2"/>
        <v/>
      </c>
      <c r="J64" s="407">
        <f t="shared" si="3"/>
        <v>0</v>
      </c>
      <c r="K64" s="408">
        <f t="shared" si="4"/>
        <v>0</v>
      </c>
      <c r="L64" s="408">
        <f t="shared" si="10"/>
        <v>0</v>
      </c>
      <c r="M64" s="408">
        <f t="shared" si="11"/>
        <v>0</v>
      </c>
      <c r="N64" s="407">
        <f t="shared" si="5"/>
        <v>0</v>
      </c>
      <c r="O64" s="407">
        <f t="shared" si="6"/>
        <v>0</v>
      </c>
      <c r="P64" s="407">
        <f t="shared" si="7"/>
        <v>0</v>
      </c>
      <c r="Q64" s="390" t="b">
        <f t="shared" si="12"/>
        <v>0</v>
      </c>
      <c r="R64" s="409">
        <f t="shared" si="9"/>
        <v>1</v>
      </c>
    </row>
    <row r="65" spans="1:18">
      <c r="A65" s="48">
        <v>56</v>
      </c>
      <c r="B65" s="7"/>
      <c r="C65" s="7"/>
      <c r="D65" s="7"/>
      <c r="E65" s="229"/>
      <c r="F65" s="229"/>
      <c r="G65" s="229"/>
      <c r="H65" s="229"/>
      <c r="I65" s="19" t="str">
        <f t="shared" si="2"/>
        <v/>
      </c>
      <c r="J65" s="407">
        <f t="shared" si="3"/>
        <v>0</v>
      </c>
      <c r="K65" s="408">
        <f t="shared" si="4"/>
        <v>0</v>
      </c>
      <c r="L65" s="408">
        <f t="shared" si="10"/>
        <v>0</v>
      </c>
      <c r="M65" s="408">
        <f t="shared" si="11"/>
        <v>0</v>
      </c>
      <c r="N65" s="407">
        <f t="shared" si="5"/>
        <v>0</v>
      </c>
      <c r="O65" s="407">
        <f t="shared" si="6"/>
        <v>0</v>
      </c>
      <c r="P65" s="407">
        <f t="shared" si="7"/>
        <v>0</v>
      </c>
      <c r="Q65" s="390" t="b">
        <f t="shared" si="12"/>
        <v>0</v>
      </c>
      <c r="R65" s="409">
        <f t="shared" si="9"/>
        <v>1</v>
      </c>
    </row>
    <row r="66" spans="1:18">
      <c r="A66" s="48">
        <v>57</v>
      </c>
      <c r="B66" s="7"/>
      <c r="C66" s="7"/>
      <c r="D66" s="7"/>
      <c r="E66" s="229"/>
      <c r="F66" s="229"/>
      <c r="G66" s="229"/>
      <c r="H66" s="229"/>
      <c r="I66" s="19" t="str">
        <f t="shared" si="2"/>
        <v/>
      </c>
      <c r="J66" s="407">
        <f t="shared" si="3"/>
        <v>0</v>
      </c>
      <c r="K66" s="408">
        <f t="shared" si="4"/>
        <v>0</v>
      </c>
      <c r="L66" s="408">
        <f t="shared" si="10"/>
        <v>0</v>
      </c>
      <c r="M66" s="408">
        <f t="shared" si="11"/>
        <v>0</v>
      </c>
      <c r="N66" s="407">
        <f t="shared" si="5"/>
        <v>0</v>
      </c>
      <c r="O66" s="407">
        <f t="shared" si="6"/>
        <v>0</v>
      </c>
      <c r="P66" s="407">
        <f t="shared" si="7"/>
        <v>0</v>
      </c>
      <c r="Q66" s="390" t="b">
        <f t="shared" si="12"/>
        <v>0</v>
      </c>
      <c r="R66" s="409">
        <f t="shared" si="9"/>
        <v>1</v>
      </c>
    </row>
    <row r="67" spans="1:18">
      <c r="A67" s="48">
        <v>58</v>
      </c>
      <c r="B67" s="7"/>
      <c r="C67" s="7"/>
      <c r="D67" s="7"/>
      <c r="E67" s="229"/>
      <c r="F67" s="229"/>
      <c r="G67" s="229"/>
      <c r="H67" s="229"/>
      <c r="I67" s="19" t="str">
        <f t="shared" si="2"/>
        <v/>
      </c>
      <c r="J67" s="407">
        <f t="shared" si="3"/>
        <v>0</v>
      </c>
      <c r="K67" s="408">
        <f t="shared" si="4"/>
        <v>0</v>
      </c>
      <c r="L67" s="408">
        <f t="shared" si="10"/>
        <v>0</v>
      </c>
      <c r="M67" s="408">
        <f t="shared" si="11"/>
        <v>0</v>
      </c>
      <c r="N67" s="407">
        <f t="shared" si="5"/>
        <v>0</v>
      </c>
      <c r="O67" s="407">
        <f t="shared" si="6"/>
        <v>0</v>
      </c>
      <c r="P67" s="407">
        <f t="shared" si="7"/>
        <v>0</v>
      </c>
      <c r="Q67" s="390" t="b">
        <f t="shared" si="12"/>
        <v>0</v>
      </c>
      <c r="R67" s="409">
        <f t="shared" si="9"/>
        <v>1</v>
      </c>
    </row>
    <row r="68" spans="1:18">
      <c r="A68" s="48">
        <v>59</v>
      </c>
      <c r="B68" s="7"/>
      <c r="C68" s="7"/>
      <c r="D68" s="7"/>
      <c r="E68" s="229"/>
      <c r="F68" s="229"/>
      <c r="G68" s="229"/>
      <c r="H68" s="229"/>
      <c r="I68" s="19" t="str">
        <f t="shared" si="2"/>
        <v/>
      </c>
      <c r="J68" s="407">
        <f t="shared" si="3"/>
        <v>0</v>
      </c>
      <c r="K68" s="408">
        <f t="shared" si="4"/>
        <v>0</v>
      </c>
      <c r="L68" s="408">
        <f t="shared" si="10"/>
        <v>0</v>
      </c>
      <c r="M68" s="408">
        <f t="shared" si="11"/>
        <v>0</v>
      </c>
      <c r="N68" s="407">
        <f t="shared" si="5"/>
        <v>0</v>
      </c>
      <c r="O68" s="407">
        <f t="shared" si="6"/>
        <v>0</v>
      </c>
      <c r="P68" s="407">
        <f t="shared" si="7"/>
        <v>0</v>
      </c>
      <c r="Q68" s="390" t="b">
        <f t="shared" si="12"/>
        <v>0</v>
      </c>
      <c r="R68" s="409">
        <f t="shared" si="9"/>
        <v>1</v>
      </c>
    </row>
    <row r="69" spans="1:18">
      <c r="A69" s="48">
        <v>60</v>
      </c>
      <c r="B69" s="7"/>
      <c r="C69" s="7"/>
      <c r="D69" s="7"/>
      <c r="E69" s="229"/>
      <c r="F69" s="229"/>
      <c r="G69" s="229"/>
      <c r="H69" s="229"/>
      <c r="I69" s="19" t="str">
        <f t="shared" si="2"/>
        <v/>
      </c>
      <c r="J69" s="407">
        <f t="shared" si="3"/>
        <v>0</v>
      </c>
      <c r="K69" s="408">
        <f t="shared" si="4"/>
        <v>0</v>
      </c>
      <c r="L69" s="408">
        <f t="shared" si="10"/>
        <v>0</v>
      </c>
      <c r="M69" s="408">
        <f t="shared" si="11"/>
        <v>0</v>
      </c>
      <c r="N69" s="407">
        <f t="shared" si="5"/>
        <v>0</v>
      </c>
      <c r="O69" s="407">
        <f t="shared" si="6"/>
        <v>0</v>
      </c>
      <c r="P69" s="407">
        <f t="shared" si="7"/>
        <v>0</v>
      </c>
      <c r="Q69" s="390" t="b">
        <f t="shared" si="12"/>
        <v>0</v>
      </c>
      <c r="R69" s="409">
        <f t="shared" si="9"/>
        <v>1</v>
      </c>
    </row>
    <row r="70" spans="1:18">
      <c r="A70" s="48">
        <v>61</v>
      </c>
      <c r="B70" s="7"/>
      <c r="C70" s="7"/>
      <c r="D70" s="7"/>
      <c r="E70" s="229"/>
      <c r="F70" s="229"/>
      <c r="G70" s="229"/>
      <c r="H70" s="229"/>
      <c r="I70" s="19" t="str">
        <f t="shared" si="2"/>
        <v/>
      </c>
      <c r="J70" s="407">
        <f t="shared" si="3"/>
        <v>0</v>
      </c>
      <c r="K70" s="408">
        <f t="shared" si="4"/>
        <v>0</v>
      </c>
      <c r="L70" s="408">
        <f t="shared" si="10"/>
        <v>0</v>
      </c>
      <c r="M70" s="408">
        <f t="shared" si="11"/>
        <v>0</v>
      </c>
      <c r="N70" s="407">
        <f t="shared" si="5"/>
        <v>0</v>
      </c>
      <c r="O70" s="407">
        <f t="shared" si="6"/>
        <v>0</v>
      </c>
      <c r="P70" s="407">
        <f t="shared" si="7"/>
        <v>0</v>
      </c>
      <c r="Q70" s="390" t="b">
        <f t="shared" si="12"/>
        <v>0</v>
      </c>
      <c r="R70" s="409">
        <f t="shared" si="9"/>
        <v>1</v>
      </c>
    </row>
    <row r="71" spans="1:18">
      <c r="A71" s="48">
        <v>62</v>
      </c>
      <c r="B71" s="7"/>
      <c r="C71" s="7"/>
      <c r="D71" s="7"/>
      <c r="E71" s="229"/>
      <c r="F71" s="229"/>
      <c r="G71" s="229"/>
      <c r="H71" s="229"/>
      <c r="I71" s="19" t="str">
        <f t="shared" si="2"/>
        <v/>
      </c>
      <c r="J71" s="407">
        <f t="shared" si="3"/>
        <v>0</v>
      </c>
      <c r="K71" s="408">
        <f t="shared" si="4"/>
        <v>0</v>
      </c>
      <c r="L71" s="408">
        <f t="shared" si="10"/>
        <v>0</v>
      </c>
      <c r="M71" s="408">
        <f t="shared" si="11"/>
        <v>0</v>
      </c>
      <c r="N71" s="407">
        <f t="shared" si="5"/>
        <v>0</v>
      </c>
      <c r="O71" s="407">
        <f t="shared" si="6"/>
        <v>0</v>
      </c>
      <c r="P71" s="407">
        <f t="shared" si="7"/>
        <v>0</v>
      </c>
      <c r="Q71" s="390" t="b">
        <f t="shared" si="12"/>
        <v>0</v>
      </c>
      <c r="R71" s="409">
        <f t="shared" si="9"/>
        <v>1</v>
      </c>
    </row>
    <row r="72" spans="1:18">
      <c r="A72" s="48">
        <v>63</v>
      </c>
      <c r="B72" s="7"/>
      <c r="C72" s="7"/>
      <c r="D72" s="7"/>
      <c r="E72" s="229"/>
      <c r="F72" s="229"/>
      <c r="G72" s="229"/>
      <c r="H72" s="229"/>
      <c r="I72" s="19" t="str">
        <f t="shared" si="2"/>
        <v/>
      </c>
      <c r="J72" s="407">
        <f t="shared" si="3"/>
        <v>0</v>
      </c>
      <c r="K72" s="408">
        <f t="shared" si="4"/>
        <v>0</v>
      </c>
      <c r="L72" s="408">
        <f t="shared" si="10"/>
        <v>0</v>
      </c>
      <c r="M72" s="408">
        <f t="shared" si="11"/>
        <v>0</v>
      </c>
      <c r="N72" s="407">
        <f t="shared" si="5"/>
        <v>0</v>
      </c>
      <c r="O72" s="407">
        <f t="shared" si="6"/>
        <v>0</v>
      </c>
      <c r="P72" s="407">
        <f t="shared" si="7"/>
        <v>0</v>
      </c>
      <c r="Q72" s="390" t="b">
        <f t="shared" si="12"/>
        <v>0</v>
      </c>
      <c r="R72" s="409">
        <f t="shared" si="9"/>
        <v>1</v>
      </c>
    </row>
    <row r="73" spans="1:18">
      <c r="A73" s="48">
        <v>64</v>
      </c>
      <c r="B73" s="7"/>
      <c r="C73" s="7"/>
      <c r="D73" s="7"/>
      <c r="E73" s="229"/>
      <c r="F73" s="229"/>
      <c r="G73" s="229"/>
      <c r="H73" s="229"/>
      <c r="I73" s="19" t="str">
        <f t="shared" si="2"/>
        <v/>
      </c>
      <c r="J73" s="407">
        <f t="shared" si="3"/>
        <v>0</v>
      </c>
      <c r="K73" s="408">
        <f t="shared" si="4"/>
        <v>0</v>
      </c>
      <c r="L73" s="408">
        <f t="shared" si="10"/>
        <v>0</v>
      </c>
      <c r="M73" s="408">
        <f t="shared" si="11"/>
        <v>0</v>
      </c>
      <c r="N73" s="407">
        <f t="shared" si="5"/>
        <v>0</v>
      </c>
      <c r="O73" s="407">
        <f t="shared" si="6"/>
        <v>0</v>
      </c>
      <c r="P73" s="407">
        <f t="shared" si="7"/>
        <v>0</v>
      </c>
      <c r="Q73" s="390" t="b">
        <f t="shared" si="12"/>
        <v>0</v>
      </c>
      <c r="R73" s="409">
        <f t="shared" si="9"/>
        <v>1</v>
      </c>
    </row>
    <row r="74" spans="1:18">
      <c r="A74" s="48">
        <v>65</v>
      </c>
      <c r="B74" s="7"/>
      <c r="C74" s="7"/>
      <c r="D74" s="7"/>
      <c r="E74" s="229"/>
      <c r="F74" s="229"/>
      <c r="G74" s="229"/>
      <c r="H74" s="229"/>
      <c r="I74" s="19" t="str">
        <f t="shared" ref="I74:I137" si="13">IF(OR($B74="",$C74="",$D74="",$E74="",$E74&lt;an_initial,$E74&gt;an_final,$Q74=FALSE),"",IF(OR($F74="X",$F74="x"),BREV_APL/R74,IF(OR($G74="X",$G74="x"),BREV_INT/R74,IF(OR($H74="X",$H74="x"),BREV_ROM/R74,""))))</f>
        <v/>
      </c>
      <c r="J74" s="407">
        <f t="shared" ref="J74:J137" si="14">N74+O74+P74</f>
        <v>0</v>
      </c>
      <c r="K74" s="408">
        <f t="shared" ref="K74:K137" si="15">IF(OR($F74="X",$F74="x"),$I74,0)</f>
        <v>0</v>
      </c>
      <c r="L74" s="408">
        <f t="shared" si="10"/>
        <v>0</v>
      </c>
      <c r="M74" s="408">
        <f t="shared" si="11"/>
        <v>0</v>
      </c>
      <c r="N74" s="407">
        <f t="shared" ref="N74:N137" si="16">IF(OR($B74="",$C74="",$D74="",$Q74=FALSE),0,IF(AND($E74&gt;=an_initial,$F74&lt;&gt;""),1,0))</f>
        <v>0</v>
      </c>
      <c r="O74" s="407">
        <f t="shared" ref="O74:O137" si="17">IF(OR($B74="",$C74="",$D74="",$E74="",$Q74=FALSE),0,IF(AND($E74&gt;=an_initial,$G74&lt;&gt;""),1,0))</f>
        <v>0</v>
      </c>
      <c r="P74" s="407">
        <f t="shared" ref="P74:P137" si="18">IF(OR($B74="",$C74="",$D74="",$E74="",$Q74=FALSE),0,IF(AND($E74&gt;=an_initial,$H74&lt;&gt;""),1,0))</f>
        <v>0</v>
      </c>
      <c r="Q74" s="390" t="b">
        <f t="shared" ref="Q74:Q137" si="19">IF(nume_candidat="",FALSE,ISNUMBER(SEARCH(nume_candidat,$B74)))</f>
        <v>0</v>
      </c>
      <c r="R74" s="409">
        <f t="shared" ref="R74:R137" si="20">LEN(B74)-LEN(SUBSTITUTE(B74,",",""))+1</f>
        <v>1</v>
      </c>
    </row>
    <row r="75" spans="1:18">
      <c r="A75" s="48">
        <v>66</v>
      </c>
      <c r="B75" s="7"/>
      <c r="C75" s="7"/>
      <c r="D75" s="7"/>
      <c r="E75" s="229"/>
      <c r="F75" s="229"/>
      <c r="G75" s="229"/>
      <c r="H75" s="229"/>
      <c r="I75" s="19" t="str">
        <f t="shared" si="13"/>
        <v/>
      </c>
      <c r="J75" s="407">
        <f t="shared" si="14"/>
        <v>0</v>
      </c>
      <c r="K75" s="408">
        <f t="shared" si="15"/>
        <v>0</v>
      </c>
      <c r="L75" s="408">
        <f>IF(OR($G75="X",$G75="x"),$I75,0)</f>
        <v>0</v>
      </c>
      <c r="M75" s="408">
        <f>IF(OR($H75="X",$H75="x"),$I75,0)</f>
        <v>0</v>
      </c>
      <c r="N75" s="407">
        <f t="shared" si="16"/>
        <v>0</v>
      </c>
      <c r="O75" s="407">
        <f t="shared" si="17"/>
        <v>0</v>
      </c>
      <c r="P75" s="407">
        <f t="shared" si="18"/>
        <v>0</v>
      </c>
      <c r="Q75" s="390" t="b">
        <f t="shared" si="19"/>
        <v>0</v>
      </c>
      <c r="R75" s="409">
        <f t="shared" si="20"/>
        <v>1</v>
      </c>
    </row>
    <row r="76" spans="1:18">
      <c r="A76" s="48">
        <v>67</v>
      </c>
      <c r="B76" s="7"/>
      <c r="C76" s="7"/>
      <c r="D76" s="7"/>
      <c r="E76" s="229"/>
      <c r="F76" s="229"/>
      <c r="G76" s="229"/>
      <c r="H76" s="229"/>
      <c r="I76" s="19" t="str">
        <f t="shared" si="13"/>
        <v/>
      </c>
      <c r="J76" s="407">
        <f t="shared" si="14"/>
        <v>0</v>
      </c>
      <c r="K76" s="408">
        <f t="shared" si="15"/>
        <v>0</v>
      </c>
      <c r="L76" s="408">
        <f>IF(OR($G76="X",$G76="x"),$I76,0)</f>
        <v>0</v>
      </c>
      <c r="M76" s="408">
        <f>IF(OR($H76="X",$H76="x"),$I76,0)</f>
        <v>0</v>
      </c>
      <c r="N76" s="407">
        <f t="shared" si="16"/>
        <v>0</v>
      </c>
      <c r="O76" s="407">
        <f t="shared" si="17"/>
        <v>0</v>
      </c>
      <c r="P76" s="407">
        <f t="shared" si="18"/>
        <v>0</v>
      </c>
      <c r="Q76" s="390" t="b">
        <f t="shared" si="19"/>
        <v>0</v>
      </c>
      <c r="R76" s="409">
        <f t="shared" si="20"/>
        <v>1</v>
      </c>
    </row>
    <row r="77" spans="1:18">
      <c r="A77" s="48">
        <v>68</v>
      </c>
      <c r="B77" s="7"/>
      <c r="C77" s="7"/>
      <c r="D77" s="7"/>
      <c r="E77" s="229"/>
      <c r="F77" s="229"/>
      <c r="G77" s="229"/>
      <c r="H77" s="229"/>
      <c r="I77" s="19" t="str">
        <f t="shared" si="13"/>
        <v/>
      </c>
      <c r="J77" s="407">
        <f t="shared" si="14"/>
        <v>0</v>
      </c>
      <c r="K77" s="408">
        <f t="shared" si="15"/>
        <v>0</v>
      </c>
      <c r="L77" s="408">
        <f>IF(OR($G77="X",$G77="x"),$I77,0)</f>
        <v>0</v>
      </c>
      <c r="M77" s="408">
        <f>IF(OR($H77="X",$H77="x"),$I77,0)</f>
        <v>0</v>
      </c>
      <c r="N77" s="407">
        <f t="shared" si="16"/>
        <v>0</v>
      </c>
      <c r="O77" s="407">
        <f t="shared" si="17"/>
        <v>0</v>
      </c>
      <c r="P77" s="407">
        <f t="shared" si="18"/>
        <v>0</v>
      </c>
      <c r="Q77" s="390" t="b">
        <f t="shared" si="19"/>
        <v>0</v>
      </c>
      <c r="R77" s="409">
        <f t="shared" si="20"/>
        <v>1</v>
      </c>
    </row>
    <row r="78" spans="1:18">
      <c r="A78" s="48">
        <v>69</v>
      </c>
      <c r="B78" s="7"/>
      <c r="C78" s="7"/>
      <c r="D78" s="7"/>
      <c r="E78" s="229"/>
      <c r="F78" s="229"/>
      <c r="G78" s="229"/>
      <c r="H78" s="229"/>
      <c r="I78" s="19" t="str">
        <f t="shared" si="13"/>
        <v/>
      </c>
      <c r="J78" s="407">
        <f t="shared" si="14"/>
        <v>0</v>
      </c>
      <c r="K78" s="408">
        <f t="shared" si="15"/>
        <v>0</v>
      </c>
      <c r="L78" s="408">
        <f>IF(OR($G78="X",$G78="x"),$I78,0)</f>
        <v>0</v>
      </c>
      <c r="M78" s="408">
        <f>IF(OR($H78="X",$H78="x"),$I78,0)</f>
        <v>0</v>
      </c>
      <c r="N78" s="407">
        <f t="shared" si="16"/>
        <v>0</v>
      </c>
      <c r="O78" s="407">
        <f t="shared" si="17"/>
        <v>0</v>
      </c>
      <c r="P78" s="407">
        <f t="shared" si="18"/>
        <v>0</v>
      </c>
      <c r="Q78" s="390" t="b">
        <f t="shared" si="19"/>
        <v>0</v>
      </c>
      <c r="R78" s="409">
        <f t="shared" si="20"/>
        <v>1</v>
      </c>
    </row>
    <row r="79" spans="1:18">
      <c r="A79" s="48">
        <v>70</v>
      </c>
      <c r="B79" s="7"/>
      <c r="C79" s="7"/>
      <c r="D79" s="7"/>
      <c r="E79" s="229"/>
      <c r="F79" s="229"/>
      <c r="G79" s="229"/>
      <c r="H79" s="229"/>
      <c r="I79" s="19" t="str">
        <f t="shared" si="13"/>
        <v/>
      </c>
      <c r="J79" s="407">
        <f t="shared" si="14"/>
        <v>0</v>
      </c>
      <c r="K79" s="408">
        <f t="shared" si="15"/>
        <v>0</v>
      </c>
      <c r="L79" s="408">
        <f>IF(OR($G79="X",$G79="x"),$I79,0)</f>
        <v>0</v>
      </c>
      <c r="M79" s="408">
        <f>IF(OR($H79="X",$H79="x"),$I79,0)</f>
        <v>0</v>
      </c>
      <c r="N79" s="407">
        <f t="shared" si="16"/>
        <v>0</v>
      </c>
      <c r="O79" s="407">
        <f t="shared" si="17"/>
        <v>0</v>
      </c>
      <c r="P79" s="407">
        <f t="shared" si="18"/>
        <v>0</v>
      </c>
      <c r="Q79" s="390" t="b">
        <f t="shared" si="19"/>
        <v>0</v>
      </c>
      <c r="R79" s="409">
        <f t="shared" si="20"/>
        <v>1</v>
      </c>
    </row>
    <row r="80" spans="1:18">
      <c r="A80" s="48">
        <v>71</v>
      </c>
      <c r="B80" s="7"/>
      <c r="C80" s="7"/>
      <c r="D80" s="7"/>
      <c r="E80" s="229"/>
      <c r="F80" s="229"/>
      <c r="G80" s="229"/>
      <c r="H80" s="229"/>
      <c r="I80" s="19" t="str">
        <f t="shared" si="13"/>
        <v/>
      </c>
      <c r="J80" s="407">
        <f t="shared" si="14"/>
        <v>0</v>
      </c>
      <c r="K80" s="408">
        <f t="shared" si="15"/>
        <v>0</v>
      </c>
      <c r="L80" s="408">
        <f t="shared" ref="L80:L143" si="21">IF(OR($G80="X",$G80="x"),$I80,0)</f>
        <v>0</v>
      </c>
      <c r="M80" s="408">
        <f t="shared" ref="M80:M143" si="22">IF(OR($H80="X",$H80="x"),$I80,0)</f>
        <v>0</v>
      </c>
      <c r="N80" s="407">
        <f t="shared" si="16"/>
        <v>0</v>
      </c>
      <c r="O80" s="407">
        <f t="shared" si="17"/>
        <v>0</v>
      </c>
      <c r="P80" s="407">
        <f t="shared" si="18"/>
        <v>0</v>
      </c>
      <c r="Q80" s="390" t="b">
        <f t="shared" si="19"/>
        <v>0</v>
      </c>
      <c r="R80" s="409">
        <f t="shared" si="20"/>
        <v>1</v>
      </c>
    </row>
    <row r="81" spans="1:18">
      <c r="A81" s="48">
        <v>72</v>
      </c>
      <c r="B81" s="7"/>
      <c r="C81" s="7"/>
      <c r="D81" s="7"/>
      <c r="E81" s="229"/>
      <c r="F81" s="229"/>
      <c r="G81" s="229"/>
      <c r="H81" s="229"/>
      <c r="I81" s="19" t="str">
        <f t="shared" si="13"/>
        <v/>
      </c>
      <c r="J81" s="407">
        <f t="shared" si="14"/>
        <v>0</v>
      </c>
      <c r="K81" s="408">
        <f t="shared" si="15"/>
        <v>0</v>
      </c>
      <c r="L81" s="408">
        <f t="shared" si="21"/>
        <v>0</v>
      </c>
      <c r="M81" s="408">
        <f t="shared" si="22"/>
        <v>0</v>
      </c>
      <c r="N81" s="407">
        <f t="shared" si="16"/>
        <v>0</v>
      </c>
      <c r="O81" s="407">
        <f t="shared" si="17"/>
        <v>0</v>
      </c>
      <c r="P81" s="407">
        <f t="shared" si="18"/>
        <v>0</v>
      </c>
      <c r="Q81" s="390" t="b">
        <f t="shared" si="19"/>
        <v>0</v>
      </c>
      <c r="R81" s="409">
        <f t="shared" si="20"/>
        <v>1</v>
      </c>
    </row>
    <row r="82" spans="1:18">
      <c r="A82" s="48">
        <v>73</v>
      </c>
      <c r="B82" s="7"/>
      <c r="C82" s="7"/>
      <c r="D82" s="7"/>
      <c r="E82" s="229"/>
      <c r="F82" s="229"/>
      <c r="G82" s="229"/>
      <c r="H82" s="229"/>
      <c r="I82" s="19" t="str">
        <f t="shared" si="13"/>
        <v/>
      </c>
      <c r="J82" s="407">
        <f t="shared" si="14"/>
        <v>0</v>
      </c>
      <c r="K82" s="408">
        <f t="shared" si="15"/>
        <v>0</v>
      </c>
      <c r="L82" s="408">
        <f t="shared" si="21"/>
        <v>0</v>
      </c>
      <c r="M82" s="408">
        <f t="shared" si="22"/>
        <v>0</v>
      </c>
      <c r="N82" s="407">
        <f t="shared" si="16"/>
        <v>0</v>
      </c>
      <c r="O82" s="407">
        <f t="shared" si="17"/>
        <v>0</v>
      </c>
      <c r="P82" s="407">
        <f t="shared" si="18"/>
        <v>0</v>
      </c>
      <c r="Q82" s="390" t="b">
        <f t="shared" si="19"/>
        <v>0</v>
      </c>
      <c r="R82" s="409">
        <f t="shared" si="20"/>
        <v>1</v>
      </c>
    </row>
    <row r="83" spans="1:18">
      <c r="A83" s="48">
        <v>74</v>
      </c>
      <c r="B83" s="7"/>
      <c r="C83" s="7"/>
      <c r="D83" s="7"/>
      <c r="E83" s="229"/>
      <c r="F83" s="229"/>
      <c r="G83" s="229"/>
      <c r="H83" s="229"/>
      <c r="I83" s="19" t="str">
        <f t="shared" si="13"/>
        <v/>
      </c>
      <c r="J83" s="407">
        <f t="shared" si="14"/>
        <v>0</v>
      </c>
      <c r="K83" s="408">
        <f t="shared" si="15"/>
        <v>0</v>
      </c>
      <c r="L83" s="408">
        <f t="shared" si="21"/>
        <v>0</v>
      </c>
      <c r="M83" s="408">
        <f t="shared" si="22"/>
        <v>0</v>
      </c>
      <c r="N83" s="407">
        <f t="shared" si="16"/>
        <v>0</v>
      </c>
      <c r="O83" s="407">
        <f t="shared" si="17"/>
        <v>0</v>
      </c>
      <c r="P83" s="407">
        <f t="shared" si="18"/>
        <v>0</v>
      </c>
      <c r="Q83" s="390" t="b">
        <f t="shared" si="19"/>
        <v>0</v>
      </c>
      <c r="R83" s="409">
        <f t="shared" si="20"/>
        <v>1</v>
      </c>
    </row>
    <row r="84" spans="1:18">
      <c r="A84" s="48">
        <v>75</v>
      </c>
      <c r="B84" s="7"/>
      <c r="C84" s="7"/>
      <c r="D84" s="7"/>
      <c r="E84" s="229"/>
      <c r="F84" s="229"/>
      <c r="G84" s="229"/>
      <c r="H84" s="229"/>
      <c r="I84" s="19" t="str">
        <f t="shared" si="13"/>
        <v/>
      </c>
      <c r="J84" s="407">
        <f t="shared" si="14"/>
        <v>0</v>
      </c>
      <c r="K84" s="408">
        <f t="shared" si="15"/>
        <v>0</v>
      </c>
      <c r="L84" s="408">
        <f t="shared" si="21"/>
        <v>0</v>
      </c>
      <c r="M84" s="408">
        <f t="shared" si="22"/>
        <v>0</v>
      </c>
      <c r="N84" s="407">
        <f t="shared" si="16"/>
        <v>0</v>
      </c>
      <c r="O84" s="407">
        <f t="shared" si="17"/>
        <v>0</v>
      </c>
      <c r="P84" s="407">
        <f t="shared" si="18"/>
        <v>0</v>
      </c>
      <c r="Q84" s="390" t="b">
        <f t="shared" si="19"/>
        <v>0</v>
      </c>
      <c r="R84" s="409">
        <f t="shared" si="20"/>
        <v>1</v>
      </c>
    </row>
    <row r="85" spans="1:18">
      <c r="A85" s="48">
        <v>76</v>
      </c>
      <c r="B85" s="7"/>
      <c r="C85" s="7"/>
      <c r="D85" s="7"/>
      <c r="E85" s="229"/>
      <c r="F85" s="229"/>
      <c r="G85" s="229"/>
      <c r="H85" s="229"/>
      <c r="I85" s="19" t="str">
        <f t="shared" si="13"/>
        <v/>
      </c>
      <c r="J85" s="407">
        <f t="shared" si="14"/>
        <v>0</v>
      </c>
      <c r="K85" s="408">
        <f t="shared" si="15"/>
        <v>0</v>
      </c>
      <c r="L85" s="408">
        <f t="shared" si="21"/>
        <v>0</v>
      </c>
      <c r="M85" s="408">
        <f t="shared" si="22"/>
        <v>0</v>
      </c>
      <c r="N85" s="407">
        <f t="shared" si="16"/>
        <v>0</v>
      </c>
      <c r="O85" s="407">
        <f t="shared" si="17"/>
        <v>0</v>
      </c>
      <c r="P85" s="407">
        <f t="shared" si="18"/>
        <v>0</v>
      </c>
      <c r="Q85" s="390" t="b">
        <f t="shared" si="19"/>
        <v>0</v>
      </c>
      <c r="R85" s="409">
        <f t="shared" si="20"/>
        <v>1</v>
      </c>
    </row>
    <row r="86" spans="1:18">
      <c r="A86" s="48">
        <v>77</v>
      </c>
      <c r="B86" s="7"/>
      <c r="C86" s="7"/>
      <c r="D86" s="7"/>
      <c r="E86" s="229"/>
      <c r="F86" s="229"/>
      <c r="G86" s="229"/>
      <c r="H86" s="229"/>
      <c r="I86" s="19" t="str">
        <f t="shared" si="13"/>
        <v/>
      </c>
      <c r="J86" s="407">
        <f t="shared" si="14"/>
        <v>0</v>
      </c>
      <c r="K86" s="408">
        <f t="shared" si="15"/>
        <v>0</v>
      </c>
      <c r="L86" s="408">
        <f t="shared" si="21"/>
        <v>0</v>
      </c>
      <c r="M86" s="408">
        <f t="shared" si="22"/>
        <v>0</v>
      </c>
      <c r="N86" s="407">
        <f t="shared" si="16"/>
        <v>0</v>
      </c>
      <c r="O86" s="407">
        <f t="shared" si="17"/>
        <v>0</v>
      </c>
      <c r="P86" s="407">
        <f t="shared" si="18"/>
        <v>0</v>
      </c>
      <c r="Q86" s="390" t="b">
        <f t="shared" si="19"/>
        <v>0</v>
      </c>
      <c r="R86" s="409">
        <f t="shared" si="20"/>
        <v>1</v>
      </c>
    </row>
    <row r="87" spans="1:18">
      <c r="A87" s="48">
        <v>78</v>
      </c>
      <c r="B87" s="7"/>
      <c r="C87" s="7"/>
      <c r="D87" s="7"/>
      <c r="E87" s="229"/>
      <c r="F87" s="229"/>
      <c r="G87" s="229"/>
      <c r="H87" s="229"/>
      <c r="I87" s="19" t="str">
        <f t="shared" si="13"/>
        <v/>
      </c>
      <c r="J87" s="407">
        <f t="shared" si="14"/>
        <v>0</v>
      </c>
      <c r="K87" s="408">
        <f t="shared" si="15"/>
        <v>0</v>
      </c>
      <c r="L87" s="408">
        <f t="shared" si="21"/>
        <v>0</v>
      </c>
      <c r="M87" s="408">
        <f t="shared" si="22"/>
        <v>0</v>
      </c>
      <c r="N87" s="407">
        <f t="shared" si="16"/>
        <v>0</v>
      </c>
      <c r="O87" s="407">
        <f t="shared" si="17"/>
        <v>0</v>
      </c>
      <c r="P87" s="407">
        <f t="shared" si="18"/>
        <v>0</v>
      </c>
      <c r="Q87" s="390" t="b">
        <f t="shared" si="19"/>
        <v>0</v>
      </c>
      <c r="R87" s="409">
        <f t="shared" si="20"/>
        <v>1</v>
      </c>
    </row>
    <row r="88" spans="1:18">
      <c r="A88" s="48">
        <v>79</v>
      </c>
      <c r="B88" s="7"/>
      <c r="C88" s="7"/>
      <c r="D88" s="7"/>
      <c r="E88" s="229"/>
      <c r="F88" s="229"/>
      <c r="G88" s="229"/>
      <c r="H88" s="229"/>
      <c r="I88" s="19" t="str">
        <f t="shared" si="13"/>
        <v/>
      </c>
      <c r="J88" s="407">
        <f t="shared" si="14"/>
        <v>0</v>
      </c>
      <c r="K88" s="408">
        <f t="shared" si="15"/>
        <v>0</v>
      </c>
      <c r="L88" s="408">
        <f t="shared" si="21"/>
        <v>0</v>
      </c>
      <c r="M88" s="408">
        <f t="shared" si="22"/>
        <v>0</v>
      </c>
      <c r="N88" s="407">
        <f t="shared" si="16"/>
        <v>0</v>
      </c>
      <c r="O88" s="407">
        <f t="shared" si="17"/>
        <v>0</v>
      </c>
      <c r="P88" s="407">
        <f t="shared" si="18"/>
        <v>0</v>
      </c>
      <c r="Q88" s="390" t="b">
        <f t="shared" si="19"/>
        <v>0</v>
      </c>
      <c r="R88" s="409">
        <f t="shared" si="20"/>
        <v>1</v>
      </c>
    </row>
    <row r="89" spans="1:18">
      <c r="A89" s="48">
        <v>80</v>
      </c>
      <c r="B89" s="7"/>
      <c r="C89" s="7"/>
      <c r="D89" s="7"/>
      <c r="E89" s="229"/>
      <c r="F89" s="229"/>
      <c r="G89" s="229"/>
      <c r="H89" s="229"/>
      <c r="I89" s="19" t="str">
        <f t="shared" si="13"/>
        <v/>
      </c>
      <c r="J89" s="407">
        <f t="shared" si="14"/>
        <v>0</v>
      </c>
      <c r="K89" s="408">
        <f t="shared" si="15"/>
        <v>0</v>
      </c>
      <c r="L89" s="408">
        <f t="shared" si="21"/>
        <v>0</v>
      </c>
      <c r="M89" s="408">
        <f t="shared" si="22"/>
        <v>0</v>
      </c>
      <c r="N89" s="407">
        <f t="shared" si="16"/>
        <v>0</v>
      </c>
      <c r="O89" s="407">
        <f t="shared" si="17"/>
        <v>0</v>
      </c>
      <c r="P89" s="407">
        <f t="shared" si="18"/>
        <v>0</v>
      </c>
      <c r="Q89" s="390" t="b">
        <f t="shared" si="19"/>
        <v>0</v>
      </c>
      <c r="R89" s="409">
        <f t="shared" si="20"/>
        <v>1</v>
      </c>
    </row>
    <row r="90" spans="1:18">
      <c r="A90" s="48">
        <v>81</v>
      </c>
      <c r="B90" s="7"/>
      <c r="C90" s="7"/>
      <c r="D90" s="7"/>
      <c r="E90" s="229"/>
      <c r="F90" s="229"/>
      <c r="G90" s="229"/>
      <c r="H90" s="229"/>
      <c r="I90" s="19" t="str">
        <f t="shared" si="13"/>
        <v/>
      </c>
      <c r="J90" s="407">
        <f t="shared" si="14"/>
        <v>0</v>
      </c>
      <c r="K90" s="408">
        <f t="shared" si="15"/>
        <v>0</v>
      </c>
      <c r="L90" s="408">
        <f t="shared" si="21"/>
        <v>0</v>
      </c>
      <c r="M90" s="408">
        <f t="shared" si="22"/>
        <v>0</v>
      </c>
      <c r="N90" s="407">
        <f t="shared" si="16"/>
        <v>0</v>
      </c>
      <c r="O90" s="407">
        <f t="shared" si="17"/>
        <v>0</v>
      </c>
      <c r="P90" s="407">
        <f t="shared" si="18"/>
        <v>0</v>
      </c>
      <c r="Q90" s="390" t="b">
        <f t="shared" si="19"/>
        <v>0</v>
      </c>
      <c r="R90" s="409">
        <f t="shared" si="20"/>
        <v>1</v>
      </c>
    </row>
    <row r="91" spans="1:18">
      <c r="A91" s="48">
        <v>82</v>
      </c>
      <c r="B91" s="7"/>
      <c r="C91" s="7"/>
      <c r="D91" s="7"/>
      <c r="E91" s="229"/>
      <c r="F91" s="229"/>
      <c r="G91" s="229"/>
      <c r="H91" s="229"/>
      <c r="I91" s="19" t="str">
        <f t="shared" si="13"/>
        <v/>
      </c>
      <c r="J91" s="407">
        <f t="shared" si="14"/>
        <v>0</v>
      </c>
      <c r="K91" s="408">
        <f t="shared" si="15"/>
        <v>0</v>
      </c>
      <c r="L91" s="408">
        <f t="shared" si="21"/>
        <v>0</v>
      </c>
      <c r="M91" s="408">
        <f t="shared" si="22"/>
        <v>0</v>
      </c>
      <c r="N91" s="407">
        <f t="shared" si="16"/>
        <v>0</v>
      </c>
      <c r="O91" s="407">
        <f t="shared" si="17"/>
        <v>0</v>
      </c>
      <c r="P91" s="407">
        <f t="shared" si="18"/>
        <v>0</v>
      </c>
      <c r="Q91" s="390" t="b">
        <f t="shared" si="19"/>
        <v>0</v>
      </c>
      <c r="R91" s="409">
        <f t="shared" si="20"/>
        <v>1</v>
      </c>
    </row>
    <row r="92" spans="1:18">
      <c r="A92" s="48">
        <v>83</v>
      </c>
      <c r="B92" s="7"/>
      <c r="C92" s="7"/>
      <c r="D92" s="7"/>
      <c r="E92" s="229"/>
      <c r="F92" s="229"/>
      <c r="G92" s="229"/>
      <c r="H92" s="229"/>
      <c r="I92" s="19" t="str">
        <f t="shared" si="13"/>
        <v/>
      </c>
      <c r="J92" s="407">
        <f t="shared" si="14"/>
        <v>0</v>
      </c>
      <c r="K92" s="408">
        <f t="shared" si="15"/>
        <v>0</v>
      </c>
      <c r="L92" s="408">
        <f t="shared" si="21"/>
        <v>0</v>
      </c>
      <c r="M92" s="408">
        <f t="shared" si="22"/>
        <v>0</v>
      </c>
      <c r="N92" s="407">
        <f t="shared" si="16"/>
        <v>0</v>
      </c>
      <c r="O92" s="407">
        <f t="shared" si="17"/>
        <v>0</v>
      </c>
      <c r="P92" s="407">
        <f t="shared" si="18"/>
        <v>0</v>
      </c>
      <c r="Q92" s="390" t="b">
        <f t="shared" si="19"/>
        <v>0</v>
      </c>
      <c r="R92" s="409">
        <f t="shared" si="20"/>
        <v>1</v>
      </c>
    </row>
    <row r="93" spans="1:18">
      <c r="A93" s="48">
        <v>84</v>
      </c>
      <c r="B93" s="7"/>
      <c r="C93" s="7"/>
      <c r="D93" s="7"/>
      <c r="E93" s="229"/>
      <c r="F93" s="229"/>
      <c r="G93" s="229"/>
      <c r="H93" s="229"/>
      <c r="I93" s="19" t="str">
        <f t="shared" si="13"/>
        <v/>
      </c>
      <c r="J93" s="407">
        <f t="shared" si="14"/>
        <v>0</v>
      </c>
      <c r="K93" s="408">
        <f t="shared" si="15"/>
        <v>0</v>
      </c>
      <c r="L93" s="408">
        <f t="shared" si="21"/>
        <v>0</v>
      </c>
      <c r="M93" s="408">
        <f t="shared" si="22"/>
        <v>0</v>
      </c>
      <c r="N93" s="407">
        <f t="shared" si="16"/>
        <v>0</v>
      </c>
      <c r="O93" s="407">
        <f t="shared" si="17"/>
        <v>0</v>
      </c>
      <c r="P93" s="407">
        <f t="shared" si="18"/>
        <v>0</v>
      </c>
      <c r="Q93" s="390" t="b">
        <f t="shared" si="19"/>
        <v>0</v>
      </c>
      <c r="R93" s="409">
        <f t="shared" si="20"/>
        <v>1</v>
      </c>
    </row>
    <row r="94" spans="1:18">
      <c r="A94" s="48">
        <v>85</v>
      </c>
      <c r="B94" s="7"/>
      <c r="C94" s="7"/>
      <c r="D94" s="7"/>
      <c r="E94" s="229"/>
      <c r="F94" s="229"/>
      <c r="G94" s="229"/>
      <c r="H94" s="229"/>
      <c r="I94" s="19" t="str">
        <f t="shared" si="13"/>
        <v/>
      </c>
      <c r="J94" s="407">
        <f t="shared" si="14"/>
        <v>0</v>
      </c>
      <c r="K94" s="408">
        <f t="shared" si="15"/>
        <v>0</v>
      </c>
      <c r="L94" s="408">
        <f t="shared" si="21"/>
        <v>0</v>
      </c>
      <c r="M94" s="408">
        <f t="shared" si="22"/>
        <v>0</v>
      </c>
      <c r="N94" s="407">
        <f t="shared" si="16"/>
        <v>0</v>
      </c>
      <c r="O94" s="407">
        <f t="shared" si="17"/>
        <v>0</v>
      </c>
      <c r="P94" s="407">
        <f t="shared" si="18"/>
        <v>0</v>
      </c>
      <c r="Q94" s="390" t="b">
        <f t="shared" si="19"/>
        <v>0</v>
      </c>
      <c r="R94" s="409">
        <f t="shared" si="20"/>
        <v>1</v>
      </c>
    </row>
    <row r="95" spans="1:18">
      <c r="A95" s="48">
        <v>86</v>
      </c>
      <c r="B95" s="7"/>
      <c r="C95" s="7"/>
      <c r="D95" s="7"/>
      <c r="E95" s="229"/>
      <c r="F95" s="229"/>
      <c r="G95" s="229"/>
      <c r="H95" s="229"/>
      <c r="I95" s="19" t="str">
        <f t="shared" si="13"/>
        <v/>
      </c>
      <c r="J95" s="407">
        <f t="shared" si="14"/>
        <v>0</v>
      </c>
      <c r="K95" s="408">
        <f t="shared" si="15"/>
        <v>0</v>
      </c>
      <c r="L95" s="408">
        <f t="shared" si="21"/>
        <v>0</v>
      </c>
      <c r="M95" s="408">
        <f t="shared" si="22"/>
        <v>0</v>
      </c>
      <c r="N95" s="407">
        <f t="shared" si="16"/>
        <v>0</v>
      </c>
      <c r="O95" s="407">
        <f t="shared" si="17"/>
        <v>0</v>
      </c>
      <c r="P95" s="407">
        <f t="shared" si="18"/>
        <v>0</v>
      </c>
      <c r="Q95" s="390" t="b">
        <f t="shared" si="19"/>
        <v>0</v>
      </c>
      <c r="R95" s="409">
        <f t="shared" si="20"/>
        <v>1</v>
      </c>
    </row>
    <row r="96" spans="1:18">
      <c r="A96" s="48">
        <v>87</v>
      </c>
      <c r="B96" s="7"/>
      <c r="C96" s="7"/>
      <c r="D96" s="7"/>
      <c r="E96" s="229"/>
      <c r="F96" s="229"/>
      <c r="G96" s="229"/>
      <c r="H96" s="229"/>
      <c r="I96" s="19" t="str">
        <f t="shared" si="13"/>
        <v/>
      </c>
      <c r="J96" s="407">
        <f t="shared" si="14"/>
        <v>0</v>
      </c>
      <c r="K96" s="408">
        <f t="shared" si="15"/>
        <v>0</v>
      </c>
      <c r="L96" s="408">
        <f t="shared" si="21"/>
        <v>0</v>
      </c>
      <c r="M96" s="408">
        <f t="shared" si="22"/>
        <v>0</v>
      </c>
      <c r="N96" s="407">
        <f t="shared" si="16"/>
        <v>0</v>
      </c>
      <c r="O96" s="407">
        <f t="shared" si="17"/>
        <v>0</v>
      </c>
      <c r="P96" s="407">
        <f t="shared" si="18"/>
        <v>0</v>
      </c>
      <c r="Q96" s="390" t="b">
        <f t="shared" si="19"/>
        <v>0</v>
      </c>
      <c r="R96" s="409">
        <f t="shared" si="20"/>
        <v>1</v>
      </c>
    </row>
    <row r="97" spans="1:18">
      <c r="A97" s="48">
        <v>88</v>
      </c>
      <c r="B97" s="7"/>
      <c r="C97" s="7"/>
      <c r="D97" s="7"/>
      <c r="E97" s="229"/>
      <c r="F97" s="229"/>
      <c r="G97" s="229"/>
      <c r="H97" s="229"/>
      <c r="I97" s="19" t="str">
        <f t="shared" si="13"/>
        <v/>
      </c>
      <c r="J97" s="407">
        <f t="shared" si="14"/>
        <v>0</v>
      </c>
      <c r="K97" s="408">
        <f t="shared" si="15"/>
        <v>0</v>
      </c>
      <c r="L97" s="408">
        <f t="shared" si="21"/>
        <v>0</v>
      </c>
      <c r="M97" s="408">
        <f t="shared" si="22"/>
        <v>0</v>
      </c>
      <c r="N97" s="407">
        <f t="shared" si="16"/>
        <v>0</v>
      </c>
      <c r="O97" s="407">
        <f t="shared" si="17"/>
        <v>0</v>
      </c>
      <c r="P97" s="407">
        <f t="shared" si="18"/>
        <v>0</v>
      </c>
      <c r="Q97" s="390" t="b">
        <f t="shared" si="19"/>
        <v>0</v>
      </c>
      <c r="R97" s="409">
        <f t="shared" si="20"/>
        <v>1</v>
      </c>
    </row>
    <row r="98" spans="1:18">
      <c r="A98" s="48">
        <v>89</v>
      </c>
      <c r="B98" s="7"/>
      <c r="C98" s="7"/>
      <c r="D98" s="7"/>
      <c r="E98" s="229"/>
      <c r="F98" s="229"/>
      <c r="G98" s="229"/>
      <c r="H98" s="229"/>
      <c r="I98" s="19" t="str">
        <f t="shared" si="13"/>
        <v/>
      </c>
      <c r="J98" s="407">
        <f t="shared" si="14"/>
        <v>0</v>
      </c>
      <c r="K98" s="408">
        <f t="shared" si="15"/>
        <v>0</v>
      </c>
      <c r="L98" s="408">
        <f t="shared" si="21"/>
        <v>0</v>
      </c>
      <c r="M98" s="408">
        <f t="shared" si="22"/>
        <v>0</v>
      </c>
      <c r="N98" s="407">
        <f t="shared" si="16"/>
        <v>0</v>
      </c>
      <c r="O98" s="407">
        <f t="shared" si="17"/>
        <v>0</v>
      </c>
      <c r="P98" s="407">
        <f t="shared" si="18"/>
        <v>0</v>
      </c>
      <c r="Q98" s="390" t="b">
        <f t="shared" si="19"/>
        <v>0</v>
      </c>
      <c r="R98" s="409">
        <f t="shared" si="20"/>
        <v>1</v>
      </c>
    </row>
    <row r="99" spans="1:18">
      <c r="A99" s="48">
        <v>90</v>
      </c>
      <c r="B99" s="7"/>
      <c r="C99" s="7"/>
      <c r="D99" s="7"/>
      <c r="E99" s="229"/>
      <c r="F99" s="229"/>
      <c r="G99" s="229"/>
      <c r="H99" s="229"/>
      <c r="I99" s="19" t="str">
        <f t="shared" si="13"/>
        <v/>
      </c>
      <c r="J99" s="407">
        <f t="shared" si="14"/>
        <v>0</v>
      </c>
      <c r="K99" s="408">
        <f t="shared" si="15"/>
        <v>0</v>
      </c>
      <c r="L99" s="408">
        <f t="shared" si="21"/>
        <v>0</v>
      </c>
      <c r="M99" s="408">
        <f t="shared" si="22"/>
        <v>0</v>
      </c>
      <c r="N99" s="407">
        <f t="shared" si="16"/>
        <v>0</v>
      </c>
      <c r="O99" s="407">
        <f t="shared" si="17"/>
        <v>0</v>
      </c>
      <c r="P99" s="407">
        <f t="shared" si="18"/>
        <v>0</v>
      </c>
      <c r="Q99" s="390" t="b">
        <f t="shared" si="19"/>
        <v>0</v>
      </c>
      <c r="R99" s="409">
        <f t="shared" si="20"/>
        <v>1</v>
      </c>
    </row>
    <row r="100" spans="1:18">
      <c r="A100" s="48">
        <v>91</v>
      </c>
      <c r="B100" s="7"/>
      <c r="C100" s="7"/>
      <c r="D100" s="7"/>
      <c r="E100" s="229"/>
      <c r="F100" s="229"/>
      <c r="G100" s="229"/>
      <c r="H100" s="229"/>
      <c r="I100" s="19" t="str">
        <f t="shared" si="13"/>
        <v/>
      </c>
      <c r="J100" s="407">
        <f t="shared" si="14"/>
        <v>0</v>
      </c>
      <c r="K100" s="408">
        <f t="shared" si="15"/>
        <v>0</v>
      </c>
      <c r="L100" s="408">
        <f t="shared" si="21"/>
        <v>0</v>
      </c>
      <c r="M100" s="408">
        <f t="shared" si="22"/>
        <v>0</v>
      </c>
      <c r="N100" s="407">
        <f t="shared" si="16"/>
        <v>0</v>
      </c>
      <c r="O100" s="407">
        <f t="shared" si="17"/>
        <v>0</v>
      </c>
      <c r="P100" s="407">
        <f t="shared" si="18"/>
        <v>0</v>
      </c>
      <c r="Q100" s="390" t="b">
        <f t="shared" si="19"/>
        <v>0</v>
      </c>
      <c r="R100" s="409">
        <f t="shared" si="20"/>
        <v>1</v>
      </c>
    </row>
    <row r="101" spans="1:18">
      <c r="A101" s="48">
        <v>92</v>
      </c>
      <c r="B101" s="7"/>
      <c r="C101" s="7"/>
      <c r="D101" s="7"/>
      <c r="E101" s="229"/>
      <c r="F101" s="229"/>
      <c r="G101" s="229"/>
      <c r="H101" s="229"/>
      <c r="I101" s="19" t="str">
        <f t="shared" si="13"/>
        <v/>
      </c>
      <c r="J101" s="407">
        <f t="shared" si="14"/>
        <v>0</v>
      </c>
      <c r="K101" s="408">
        <f t="shared" si="15"/>
        <v>0</v>
      </c>
      <c r="L101" s="408">
        <f t="shared" si="21"/>
        <v>0</v>
      </c>
      <c r="M101" s="408">
        <f t="shared" si="22"/>
        <v>0</v>
      </c>
      <c r="N101" s="407">
        <f t="shared" si="16"/>
        <v>0</v>
      </c>
      <c r="O101" s="407">
        <f t="shared" si="17"/>
        <v>0</v>
      </c>
      <c r="P101" s="407">
        <f t="shared" si="18"/>
        <v>0</v>
      </c>
      <c r="Q101" s="390" t="b">
        <f t="shared" si="19"/>
        <v>0</v>
      </c>
      <c r="R101" s="409">
        <f t="shared" si="20"/>
        <v>1</v>
      </c>
    </row>
    <row r="102" spans="1:18">
      <c r="A102" s="48">
        <v>93</v>
      </c>
      <c r="B102" s="7"/>
      <c r="C102" s="7"/>
      <c r="D102" s="7"/>
      <c r="E102" s="229"/>
      <c r="F102" s="229"/>
      <c r="G102" s="229"/>
      <c r="H102" s="229"/>
      <c r="I102" s="19" t="str">
        <f t="shared" si="13"/>
        <v/>
      </c>
      <c r="J102" s="407">
        <f t="shared" si="14"/>
        <v>0</v>
      </c>
      <c r="K102" s="408">
        <f t="shared" si="15"/>
        <v>0</v>
      </c>
      <c r="L102" s="408">
        <f t="shared" si="21"/>
        <v>0</v>
      </c>
      <c r="M102" s="408">
        <f t="shared" si="22"/>
        <v>0</v>
      </c>
      <c r="N102" s="407">
        <f t="shared" si="16"/>
        <v>0</v>
      </c>
      <c r="O102" s="407">
        <f t="shared" si="17"/>
        <v>0</v>
      </c>
      <c r="P102" s="407">
        <f t="shared" si="18"/>
        <v>0</v>
      </c>
      <c r="Q102" s="390" t="b">
        <f t="shared" si="19"/>
        <v>0</v>
      </c>
      <c r="R102" s="409">
        <f t="shared" si="20"/>
        <v>1</v>
      </c>
    </row>
    <row r="103" spans="1:18">
      <c r="A103" s="48">
        <v>94</v>
      </c>
      <c r="B103" s="7"/>
      <c r="C103" s="7"/>
      <c r="D103" s="7"/>
      <c r="E103" s="229"/>
      <c r="F103" s="229"/>
      <c r="G103" s="229"/>
      <c r="H103" s="229"/>
      <c r="I103" s="19" t="str">
        <f t="shared" si="13"/>
        <v/>
      </c>
      <c r="J103" s="407">
        <f t="shared" si="14"/>
        <v>0</v>
      </c>
      <c r="K103" s="408">
        <f t="shared" si="15"/>
        <v>0</v>
      </c>
      <c r="L103" s="408">
        <f t="shared" si="21"/>
        <v>0</v>
      </c>
      <c r="M103" s="408">
        <f t="shared" si="22"/>
        <v>0</v>
      </c>
      <c r="N103" s="407">
        <f t="shared" si="16"/>
        <v>0</v>
      </c>
      <c r="O103" s="407">
        <f t="shared" si="17"/>
        <v>0</v>
      </c>
      <c r="P103" s="407">
        <f t="shared" si="18"/>
        <v>0</v>
      </c>
      <c r="Q103" s="390" t="b">
        <f t="shared" si="19"/>
        <v>0</v>
      </c>
      <c r="R103" s="409">
        <f t="shared" si="20"/>
        <v>1</v>
      </c>
    </row>
    <row r="104" spans="1:18">
      <c r="A104" s="48">
        <v>95</v>
      </c>
      <c r="B104" s="7"/>
      <c r="C104" s="7"/>
      <c r="D104" s="7"/>
      <c r="E104" s="229"/>
      <c r="F104" s="229"/>
      <c r="G104" s="229"/>
      <c r="H104" s="229"/>
      <c r="I104" s="19" t="str">
        <f t="shared" si="13"/>
        <v/>
      </c>
      <c r="J104" s="407">
        <f t="shared" si="14"/>
        <v>0</v>
      </c>
      <c r="K104" s="408">
        <f t="shared" si="15"/>
        <v>0</v>
      </c>
      <c r="L104" s="408">
        <f t="shared" si="21"/>
        <v>0</v>
      </c>
      <c r="M104" s="408">
        <f t="shared" si="22"/>
        <v>0</v>
      </c>
      <c r="N104" s="407">
        <f t="shared" si="16"/>
        <v>0</v>
      </c>
      <c r="O104" s="407">
        <f t="shared" si="17"/>
        <v>0</v>
      </c>
      <c r="P104" s="407">
        <f t="shared" si="18"/>
        <v>0</v>
      </c>
      <c r="Q104" s="390" t="b">
        <f t="shared" si="19"/>
        <v>0</v>
      </c>
      <c r="R104" s="409">
        <f t="shared" si="20"/>
        <v>1</v>
      </c>
    </row>
    <row r="105" spans="1:18">
      <c r="A105" s="48">
        <v>96</v>
      </c>
      <c r="B105" s="7"/>
      <c r="C105" s="7"/>
      <c r="D105" s="7"/>
      <c r="E105" s="229"/>
      <c r="F105" s="229"/>
      <c r="G105" s="229"/>
      <c r="H105" s="229"/>
      <c r="I105" s="19" t="str">
        <f t="shared" si="13"/>
        <v/>
      </c>
      <c r="J105" s="407">
        <f t="shared" si="14"/>
        <v>0</v>
      </c>
      <c r="K105" s="408">
        <f t="shared" si="15"/>
        <v>0</v>
      </c>
      <c r="L105" s="408">
        <f t="shared" si="21"/>
        <v>0</v>
      </c>
      <c r="M105" s="408">
        <f t="shared" si="22"/>
        <v>0</v>
      </c>
      <c r="N105" s="407">
        <f t="shared" si="16"/>
        <v>0</v>
      </c>
      <c r="O105" s="407">
        <f t="shared" si="17"/>
        <v>0</v>
      </c>
      <c r="P105" s="407">
        <f t="shared" si="18"/>
        <v>0</v>
      </c>
      <c r="Q105" s="390" t="b">
        <f t="shared" si="19"/>
        <v>0</v>
      </c>
      <c r="R105" s="409">
        <f t="shared" si="20"/>
        <v>1</v>
      </c>
    </row>
    <row r="106" spans="1:18">
      <c r="A106" s="48">
        <v>97</v>
      </c>
      <c r="B106" s="7"/>
      <c r="C106" s="7"/>
      <c r="D106" s="7"/>
      <c r="E106" s="229"/>
      <c r="F106" s="229"/>
      <c r="G106" s="229"/>
      <c r="H106" s="229"/>
      <c r="I106" s="19" t="str">
        <f t="shared" si="13"/>
        <v/>
      </c>
      <c r="J106" s="407">
        <f t="shared" si="14"/>
        <v>0</v>
      </c>
      <c r="K106" s="408">
        <f t="shared" si="15"/>
        <v>0</v>
      </c>
      <c r="L106" s="408">
        <f t="shared" si="21"/>
        <v>0</v>
      </c>
      <c r="M106" s="408">
        <f t="shared" si="22"/>
        <v>0</v>
      </c>
      <c r="N106" s="407">
        <f t="shared" si="16"/>
        <v>0</v>
      </c>
      <c r="O106" s="407">
        <f t="shared" si="17"/>
        <v>0</v>
      </c>
      <c r="P106" s="407">
        <f t="shared" si="18"/>
        <v>0</v>
      </c>
      <c r="Q106" s="390" t="b">
        <f t="shared" si="19"/>
        <v>0</v>
      </c>
      <c r="R106" s="409">
        <f t="shared" si="20"/>
        <v>1</v>
      </c>
    </row>
    <row r="107" spans="1:18">
      <c r="A107" s="48">
        <v>98</v>
      </c>
      <c r="B107" s="7"/>
      <c r="C107" s="7"/>
      <c r="D107" s="7"/>
      <c r="E107" s="229"/>
      <c r="F107" s="229"/>
      <c r="G107" s="229"/>
      <c r="H107" s="229"/>
      <c r="I107" s="19" t="str">
        <f t="shared" si="13"/>
        <v/>
      </c>
      <c r="J107" s="407">
        <f t="shared" si="14"/>
        <v>0</v>
      </c>
      <c r="K107" s="408">
        <f t="shared" si="15"/>
        <v>0</v>
      </c>
      <c r="L107" s="408">
        <f t="shared" si="21"/>
        <v>0</v>
      </c>
      <c r="M107" s="408">
        <f t="shared" si="22"/>
        <v>0</v>
      </c>
      <c r="N107" s="407">
        <f t="shared" si="16"/>
        <v>0</v>
      </c>
      <c r="O107" s="407">
        <f t="shared" si="17"/>
        <v>0</v>
      </c>
      <c r="P107" s="407">
        <f t="shared" si="18"/>
        <v>0</v>
      </c>
      <c r="Q107" s="390" t="b">
        <f t="shared" si="19"/>
        <v>0</v>
      </c>
      <c r="R107" s="409">
        <f t="shared" si="20"/>
        <v>1</v>
      </c>
    </row>
    <row r="108" spans="1:18">
      <c r="A108" s="48">
        <v>99</v>
      </c>
      <c r="B108" s="7"/>
      <c r="C108" s="7"/>
      <c r="D108" s="7"/>
      <c r="E108" s="229"/>
      <c r="F108" s="229"/>
      <c r="G108" s="229"/>
      <c r="H108" s="229"/>
      <c r="I108" s="19" t="str">
        <f t="shared" si="13"/>
        <v/>
      </c>
      <c r="J108" s="407">
        <f t="shared" si="14"/>
        <v>0</v>
      </c>
      <c r="K108" s="408">
        <f t="shared" si="15"/>
        <v>0</v>
      </c>
      <c r="L108" s="408">
        <f t="shared" si="21"/>
        <v>0</v>
      </c>
      <c r="M108" s="408">
        <f t="shared" si="22"/>
        <v>0</v>
      </c>
      <c r="N108" s="407">
        <f t="shared" si="16"/>
        <v>0</v>
      </c>
      <c r="O108" s="407">
        <f t="shared" si="17"/>
        <v>0</v>
      </c>
      <c r="P108" s="407">
        <f t="shared" si="18"/>
        <v>0</v>
      </c>
      <c r="Q108" s="390" t="b">
        <f t="shared" si="19"/>
        <v>0</v>
      </c>
      <c r="R108" s="409">
        <f t="shared" si="20"/>
        <v>1</v>
      </c>
    </row>
    <row r="109" spans="1:18">
      <c r="A109" s="48">
        <v>100</v>
      </c>
      <c r="B109" s="7"/>
      <c r="C109" s="7"/>
      <c r="D109" s="7"/>
      <c r="E109" s="229"/>
      <c r="F109" s="229"/>
      <c r="G109" s="229"/>
      <c r="H109" s="229"/>
      <c r="I109" s="19" t="str">
        <f t="shared" si="13"/>
        <v/>
      </c>
      <c r="J109" s="407">
        <f t="shared" si="14"/>
        <v>0</v>
      </c>
      <c r="K109" s="408">
        <f t="shared" si="15"/>
        <v>0</v>
      </c>
      <c r="L109" s="408">
        <f t="shared" si="21"/>
        <v>0</v>
      </c>
      <c r="M109" s="408">
        <f t="shared" si="22"/>
        <v>0</v>
      </c>
      <c r="N109" s="407">
        <f t="shared" si="16"/>
        <v>0</v>
      </c>
      <c r="O109" s="407">
        <f t="shared" si="17"/>
        <v>0</v>
      </c>
      <c r="P109" s="407">
        <f t="shared" si="18"/>
        <v>0</v>
      </c>
      <c r="Q109" s="390" t="b">
        <f t="shared" si="19"/>
        <v>0</v>
      </c>
      <c r="R109" s="409">
        <f t="shared" si="20"/>
        <v>1</v>
      </c>
    </row>
    <row r="110" spans="1:18">
      <c r="A110" s="48">
        <v>101</v>
      </c>
      <c r="B110" s="7"/>
      <c r="C110" s="7"/>
      <c r="D110" s="7"/>
      <c r="E110" s="229"/>
      <c r="F110" s="229"/>
      <c r="G110" s="229"/>
      <c r="H110" s="229"/>
      <c r="I110" s="19" t="str">
        <f t="shared" si="13"/>
        <v/>
      </c>
      <c r="J110" s="407">
        <f t="shared" si="14"/>
        <v>0</v>
      </c>
      <c r="K110" s="408">
        <f t="shared" si="15"/>
        <v>0</v>
      </c>
      <c r="L110" s="408">
        <f t="shared" si="21"/>
        <v>0</v>
      </c>
      <c r="M110" s="408">
        <f t="shared" si="22"/>
        <v>0</v>
      </c>
      <c r="N110" s="407">
        <f t="shared" si="16"/>
        <v>0</v>
      </c>
      <c r="O110" s="407">
        <f t="shared" si="17"/>
        <v>0</v>
      </c>
      <c r="P110" s="407">
        <f t="shared" si="18"/>
        <v>0</v>
      </c>
      <c r="Q110" s="390" t="b">
        <f t="shared" si="19"/>
        <v>0</v>
      </c>
      <c r="R110" s="409">
        <f t="shared" si="20"/>
        <v>1</v>
      </c>
    </row>
    <row r="111" spans="1:18">
      <c r="A111" s="48">
        <v>102</v>
      </c>
      <c r="B111" s="7"/>
      <c r="C111" s="7"/>
      <c r="D111" s="7"/>
      <c r="E111" s="229"/>
      <c r="F111" s="229"/>
      <c r="G111" s="229"/>
      <c r="H111" s="229"/>
      <c r="I111" s="19" t="str">
        <f t="shared" si="13"/>
        <v/>
      </c>
      <c r="J111" s="407">
        <f t="shared" si="14"/>
        <v>0</v>
      </c>
      <c r="K111" s="408">
        <f t="shared" si="15"/>
        <v>0</v>
      </c>
      <c r="L111" s="408">
        <f t="shared" si="21"/>
        <v>0</v>
      </c>
      <c r="M111" s="408">
        <f t="shared" si="22"/>
        <v>0</v>
      </c>
      <c r="N111" s="407">
        <f t="shared" si="16"/>
        <v>0</v>
      </c>
      <c r="O111" s="407">
        <f t="shared" si="17"/>
        <v>0</v>
      </c>
      <c r="P111" s="407">
        <f t="shared" si="18"/>
        <v>0</v>
      </c>
      <c r="Q111" s="390" t="b">
        <f t="shared" si="19"/>
        <v>0</v>
      </c>
      <c r="R111" s="409">
        <f t="shared" si="20"/>
        <v>1</v>
      </c>
    </row>
    <row r="112" spans="1:18">
      <c r="A112" s="48">
        <v>103</v>
      </c>
      <c r="B112" s="7"/>
      <c r="C112" s="7"/>
      <c r="D112" s="7"/>
      <c r="E112" s="229"/>
      <c r="F112" s="229"/>
      <c r="G112" s="229"/>
      <c r="H112" s="229"/>
      <c r="I112" s="19" t="str">
        <f t="shared" si="13"/>
        <v/>
      </c>
      <c r="J112" s="407">
        <f t="shared" si="14"/>
        <v>0</v>
      </c>
      <c r="K112" s="408">
        <f t="shared" si="15"/>
        <v>0</v>
      </c>
      <c r="L112" s="408">
        <f t="shared" si="21"/>
        <v>0</v>
      </c>
      <c r="M112" s="408">
        <f t="shared" si="22"/>
        <v>0</v>
      </c>
      <c r="N112" s="407">
        <f t="shared" si="16"/>
        <v>0</v>
      </c>
      <c r="O112" s="407">
        <f t="shared" si="17"/>
        <v>0</v>
      </c>
      <c r="P112" s="407">
        <f t="shared" si="18"/>
        <v>0</v>
      </c>
      <c r="Q112" s="390" t="b">
        <f t="shared" si="19"/>
        <v>0</v>
      </c>
      <c r="R112" s="409">
        <f t="shared" si="20"/>
        <v>1</v>
      </c>
    </row>
    <row r="113" spans="1:18">
      <c r="A113" s="48">
        <v>104</v>
      </c>
      <c r="B113" s="7"/>
      <c r="C113" s="7"/>
      <c r="D113" s="7"/>
      <c r="E113" s="229"/>
      <c r="F113" s="229"/>
      <c r="G113" s="229"/>
      <c r="H113" s="229"/>
      <c r="I113" s="19" t="str">
        <f t="shared" si="13"/>
        <v/>
      </c>
      <c r="J113" s="407">
        <f t="shared" si="14"/>
        <v>0</v>
      </c>
      <c r="K113" s="408">
        <f t="shared" si="15"/>
        <v>0</v>
      </c>
      <c r="L113" s="408">
        <f t="shared" si="21"/>
        <v>0</v>
      </c>
      <c r="M113" s="408">
        <f t="shared" si="22"/>
        <v>0</v>
      </c>
      <c r="N113" s="407">
        <f t="shared" si="16"/>
        <v>0</v>
      </c>
      <c r="O113" s="407">
        <f t="shared" si="17"/>
        <v>0</v>
      </c>
      <c r="P113" s="407">
        <f t="shared" si="18"/>
        <v>0</v>
      </c>
      <c r="Q113" s="390" t="b">
        <f t="shared" si="19"/>
        <v>0</v>
      </c>
      <c r="R113" s="409">
        <f t="shared" si="20"/>
        <v>1</v>
      </c>
    </row>
    <row r="114" spans="1:18">
      <c r="A114" s="48">
        <v>105</v>
      </c>
      <c r="B114" s="7"/>
      <c r="C114" s="7"/>
      <c r="D114" s="7"/>
      <c r="E114" s="229"/>
      <c r="F114" s="229"/>
      <c r="G114" s="229"/>
      <c r="H114" s="229"/>
      <c r="I114" s="19" t="str">
        <f t="shared" si="13"/>
        <v/>
      </c>
      <c r="J114" s="407">
        <f t="shared" si="14"/>
        <v>0</v>
      </c>
      <c r="K114" s="408">
        <f t="shared" si="15"/>
        <v>0</v>
      </c>
      <c r="L114" s="408">
        <f t="shared" si="21"/>
        <v>0</v>
      </c>
      <c r="M114" s="408">
        <f t="shared" si="22"/>
        <v>0</v>
      </c>
      <c r="N114" s="407">
        <f t="shared" si="16"/>
        <v>0</v>
      </c>
      <c r="O114" s="407">
        <f t="shared" si="17"/>
        <v>0</v>
      </c>
      <c r="P114" s="407">
        <f t="shared" si="18"/>
        <v>0</v>
      </c>
      <c r="Q114" s="390" t="b">
        <f t="shared" si="19"/>
        <v>0</v>
      </c>
      <c r="R114" s="409">
        <f t="shared" si="20"/>
        <v>1</v>
      </c>
    </row>
    <row r="115" spans="1:18">
      <c r="A115" s="48">
        <v>106</v>
      </c>
      <c r="B115" s="7"/>
      <c r="C115" s="7"/>
      <c r="D115" s="7"/>
      <c r="E115" s="229"/>
      <c r="F115" s="229"/>
      <c r="G115" s="229"/>
      <c r="H115" s="229"/>
      <c r="I115" s="19" t="str">
        <f t="shared" si="13"/>
        <v/>
      </c>
      <c r="J115" s="407">
        <f t="shared" si="14"/>
        <v>0</v>
      </c>
      <c r="K115" s="408">
        <f t="shared" si="15"/>
        <v>0</v>
      </c>
      <c r="L115" s="408">
        <f t="shared" si="21"/>
        <v>0</v>
      </c>
      <c r="M115" s="408">
        <f t="shared" si="22"/>
        <v>0</v>
      </c>
      <c r="N115" s="407">
        <f t="shared" si="16"/>
        <v>0</v>
      </c>
      <c r="O115" s="407">
        <f t="shared" si="17"/>
        <v>0</v>
      </c>
      <c r="P115" s="407">
        <f t="shared" si="18"/>
        <v>0</v>
      </c>
      <c r="Q115" s="390" t="b">
        <f t="shared" si="19"/>
        <v>0</v>
      </c>
      <c r="R115" s="409">
        <f t="shared" si="20"/>
        <v>1</v>
      </c>
    </row>
    <row r="116" spans="1:18">
      <c r="A116" s="48">
        <v>107</v>
      </c>
      <c r="B116" s="7"/>
      <c r="C116" s="7"/>
      <c r="D116" s="7"/>
      <c r="E116" s="229"/>
      <c r="F116" s="229"/>
      <c r="G116" s="229"/>
      <c r="H116" s="229"/>
      <c r="I116" s="19" t="str">
        <f t="shared" si="13"/>
        <v/>
      </c>
      <c r="J116" s="407">
        <f t="shared" si="14"/>
        <v>0</v>
      </c>
      <c r="K116" s="408">
        <f t="shared" si="15"/>
        <v>0</v>
      </c>
      <c r="L116" s="408">
        <f t="shared" si="21"/>
        <v>0</v>
      </c>
      <c r="M116" s="408">
        <f t="shared" si="22"/>
        <v>0</v>
      </c>
      <c r="N116" s="407">
        <f t="shared" si="16"/>
        <v>0</v>
      </c>
      <c r="O116" s="407">
        <f t="shared" si="17"/>
        <v>0</v>
      </c>
      <c r="P116" s="407">
        <f t="shared" si="18"/>
        <v>0</v>
      </c>
      <c r="Q116" s="390" t="b">
        <f t="shared" si="19"/>
        <v>0</v>
      </c>
      <c r="R116" s="409">
        <f t="shared" si="20"/>
        <v>1</v>
      </c>
    </row>
    <row r="117" spans="1:18">
      <c r="A117" s="48">
        <v>108</v>
      </c>
      <c r="B117" s="7"/>
      <c r="C117" s="7"/>
      <c r="D117" s="7"/>
      <c r="E117" s="229"/>
      <c r="F117" s="229"/>
      <c r="G117" s="229"/>
      <c r="H117" s="229"/>
      <c r="I117" s="19" t="str">
        <f t="shared" si="13"/>
        <v/>
      </c>
      <c r="J117" s="407">
        <f t="shared" si="14"/>
        <v>0</v>
      </c>
      <c r="K117" s="408">
        <f t="shared" si="15"/>
        <v>0</v>
      </c>
      <c r="L117" s="408">
        <f t="shared" si="21"/>
        <v>0</v>
      </c>
      <c r="M117" s="408">
        <f t="shared" si="22"/>
        <v>0</v>
      </c>
      <c r="N117" s="407">
        <f t="shared" si="16"/>
        <v>0</v>
      </c>
      <c r="O117" s="407">
        <f t="shared" si="17"/>
        <v>0</v>
      </c>
      <c r="P117" s="407">
        <f t="shared" si="18"/>
        <v>0</v>
      </c>
      <c r="Q117" s="390" t="b">
        <f t="shared" si="19"/>
        <v>0</v>
      </c>
      <c r="R117" s="409">
        <f t="shared" si="20"/>
        <v>1</v>
      </c>
    </row>
    <row r="118" spans="1:18">
      <c r="A118" s="48">
        <v>109</v>
      </c>
      <c r="B118" s="7"/>
      <c r="C118" s="7"/>
      <c r="D118" s="7"/>
      <c r="E118" s="229"/>
      <c r="F118" s="229"/>
      <c r="G118" s="229"/>
      <c r="H118" s="229"/>
      <c r="I118" s="19" t="str">
        <f t="shared" si="13"/>
        <v/>
      </c>
      <c r="J118" s="407">
        <f t="shared" si="14"/>
        <v>0</v>
      </c>
      <c r="K118" s="408">
        <f t="shared" si="15"/>
        <v>0</v>
      </c>
      <c r="L118" s="408">
        <f t="shared" si="21"/>
        <v>0</v>
      </c>
      <c r="M118" s="408">
        <f t="shared" si="22"/>
        <v>0</v>
      </c>
      <c r="N118" s="407">
        <f t="shared" si="16"/>
        <v>0</v>
      </c>
      <c r="O118" s="407">
        <f t="shared" si="17"/>
        <v>0</v>
      </c>
      <c r="P118" s="407">
        <f t="shared" si="18"/>
        <v>0</v>
      </c>
      <c r="Q118" s="390" t="b">
        <f t="shared" si="19"/>
        <v>0</v>
      </c>
      <c r="R118" s="409">
        <f t="shared" si="20"/>
        <v>1</v>
      </c>
    </row>
    <row r="119" spans="1:18">
      <c r="A119" s="48">
        <v>110</v>
      </c>
      <c r="B119" s="7"/>
      <c r="C119" s="7"/>
      <c r="D119" s="7"/>
      <c r="E119" s="229"/>
      <c r="F119" s="229"/>
      <c r="G119" s="229"/>
      <c r="H119" s="229"/>
      <c r="I119" s="19" t="str">
        <f t="shared" si="13"/>
        <v/>
      </c>
      <c r="J119" s="407">
        <f t="shared" si="14"/>
        <v>0</v>
      </c>
      <c r="K119" s="408">
        <f t="shared" si="15"/>
        <v>0</v>
      </c>
      <c r="L119" s="408">
        <f t="shared" si="21"/>
        <v>0</v>
      </c>
      <c r="M119" s="408">
        <f t="shared" si="22"/>
        <v>0</v>
      </c>
      <c r="N119" s="407">
        <f t="shared" si="16"/>
        <v>0</v>
      </c>
      <c r="O119" s="407">
        <f t="shared" si="17"/>
        <v>0</v>
      </c>
      <c r="P119" s="407">
        <f t="shared" si="18"/>
        <v>0</v>
      </c>
      <c r="Q119" s="390" t="b">
        <f t="shared" si="19"/>
        <v>0</v>
      </c>
      <c r="R119" s="409">
        <f t="shared" si="20"/>
        <v>1</v>
      </c>
    </row>
    <row r="120" spans="1:18">
      <c r="A120" s="48">
        <v>111</v>
      </c>
      <c r="B120" s="7"/>
      <c r="C120" s="7"/>
      <c r="D120" s="7"/>
      <c r="E120" s="229"/>
      <c r="F120" s="229"/>
      <c r="G120" s="229"/>
      <c r="H120" s="229"/>
      <c r="I120" s="19" t="str">
        <f t="shared" si="13"/>
        <v/>
      </c>
      <c r="J120" s="407">
        <f t="shared" si="14"/>
        <v>0</v>
      </c>
      <c r="K120" s="408">
        <f t="shared" si="15"/>
        <v>0</v>
      </c>
      <c r="L120" s="408">
        <f t="shared" si="21"/>
        <v>0</v>
      </c>
      <c r="M120" s="408">
        <f t="shared" si="22"/>
        <v>0</v>
      </c>
      <c r="N120" s="407">
        <f t="shared" si="16"/>
        <v>0</v>
      </c>
      <c r="O120" s="407">
        <f t="shared" si="17"/>
        <v>0</v>
      </c>
      <c r="P120" s="407">
        <f t="shared" si="18"/>
        <v>0</v>
      </c>
      <c r="Q120" s="390" t="b">
        <f t="shared" si="19"/>
        <v>0</v>
      </c>
      <c r="R120" s="409">
        <f t="shared" si="20"/>
        <v>1</v>
      </c>
    </row>
    <row r="121" spans="1:18">
      <c r="A121" s="48">
        <v>112</v>
      </c>
      <c r="B121" s="7"/>
      <c r="C121" s="7"/>
      <c r="D121" s="7"/>
      <c r="E121" s="229"/>
      <c r="F121" s="229"/>
      <c r="G121" s="229"/>
      <c r="H121" s="229"/>
      <c r="I121" s="19" t="str">
        <f t="shared" si="13"/>
        <v/>
      </c>
      <c r="J121" s="407">
        <f t="shared" si="14"/>
        <v>0</v>
      </c>
      <c r="K121" s="408">
        <f t="shared" si="15"/>
        <v>0</v>
      </c>
      <c r="L121" s="408">
        <f t="shared" si="21"/>
        <v>0</v>
      </c>
      <c r="M121" s="408">
        <f t="shared" si="22"/>
        <v>0</v>
      </c>
      <c r="N121" s="407">
        <f t="shared" si="16"/>
        <v>0</v>
      </c>
      <c r="O121" s="407">
        <f t="shared" si="17"/>
        <v>0</v>
      </c>
      <c r="P121" s="407">
        <f t="shared" si="18"/>
        <v>0</v>
      </c>
      <c r="Q121" s="390" t="b">
        <f t="shared" si="19"/>
        <v>0</v>
      </c>
      <c r="R121" s="409">
        <f t="shared" si="20"/>
        <v>1</v>
      </c>
    </row>
    <row r="122" spans="1:18">
      <c r="A122" s="48">
        <v>113</v>
      </c>
      <c r="B122" s="7"/>
      <c r="C122" s="7"/>
      <c r="D122" s="7"/>
      <c r="E122" s="229"/>
      <c r="F122" s="229"/>
      <c r="G122" s="229"/>
      <c r="H122" s="229"/>
      <c r="I122" s="19" t="str">
        <f t="shared" si="13"/>
        <v/>
      </c>
      <c r="J122" s="407">
        <f t="shared" si="14"/>
        <v>0</v>
      </c>
      <c r="K122" s="408">
        <f t="shared" si="15"/>
        <v>0</v>
      </c>
      <c r="L122" s="408">
        <f t="shared" si="21"/>
        <v>0</v>
      </c>
      <c r="M122" s="408">
        <f t="shared" si="22"/>
        <v>0</v>
      </c>
      <c r="N122" s="407">
        <f t="shared" si="16"/>
        <v>0</v>
      </c>
      <c r="O122" s="407">
        <f t="shared" si="17"/>
        <v>0</v>
      </c>
      <c r="P122" s="407">
        <f t="shared" si="18"/>
        <v>0</v>
      </c>
      <c r="Q122" s="390" t="b">
        <f t="shared" si="19"/>
        <v>0</v>
      </c>
      <c r="R122" s="409">
        <f t="shared" si="20"/>
        <v>1</v>
      </c>
    </row>
    <row r="123" spans="1:18">
      <c r="A123" s="48">
        <v>114</v>
      </c>
      <c r="B123" s="7"/>
      <c r="C123" s="7"/>
      <c r="D123" s="7"/>
      <c r="E123" s="229"/>
      <c r="F123" s="229"/>
      <c r="G123" s="229"/>
      <c r="H123" s="229"/>
      <c r="I123" s="19" t="str">
        <f t="shared" si="13"/>
        <v/>
      </c>
      <c r="J123" s="407">
        <f t="shared" si="14"/>
        <v>0</v>
      </c>
      <c r="K123" s="408">
        <f t="shared" si="15"/>
        <v>0</v>
      </c>
      <c r="L123" s="408">
        <f t="shared" si="21"/>
        <v>0</v>
      </c>
      <c r="M123" s="408">
        <f t="shared" si="22"/>
        <v>0</v>
      </c>
      <c r="N123" s="407">
        <f t="shared" si="16"/>
        <v>0</v>
      </c>
      <c r="O123" s="407">
        <f t="shared" si="17"/>
        <v>0</v>
      </c>
      <c r="P123" s="407">
        <f t="shared" si="18"/>
        <v>0</v>
      </c>
      <c r="Q123" s="390" t="b">
        <f t="shared" si="19"/>
        <v>0</v>
      </c>
      <c r="R123" s="409">
        <f t="shared" si="20"/>
        <v>1</v>
      </c>
    </row>
    <row r="124" spans="1:18">
      <c r="A124" s="48">
        <v>115</v>
      </c>
      <c r="B124" s="7"/>
      <c r="C124" s="7"/>
      <c r="D124" s="7"/>
      <c r="E124" s="229"/>
      <c r="F124" s="229"/>
      <c r="G124" s="229"/>
      <c r="H124" s="229"/>
      <c r="I124" s="19" t="str">
        <f t="shared" si="13"/>
        <v/>
      </c>
      <c r="J124" s="407">
        <f t="shared" si="14"/>
        <v>0</v>
      </c>
      <c r="K124" s="408">
        <f t="shared" si="15"/>
        <v>0</v>
      </c>
      <c r="L124" s="408">
        <f t="shared" si="21"/>
        <v>0</v>
      </c>
      <c r="M124" s="408">
        <f t="shared" si="22"/>
        <v>0</v>
      </c>
      <c r="N124" s="407">
        <f t="shared" si="16"/>
        <v>0</v>
      </c>
      <c r="O124" s="407">
        <f t="shared" si="17"/>
        <v>0</v>
      </c>
      <c r="P124" s="407">
        <f t="shared" si="18"/>
        <v>0</v>
      </c>
      <c r="Q124" s="390" t="b">
        <f t="shared" si="19"/>
        <v>0</v>
      </c>
      <c r="R124" s="409">
        <f t="shared" si="20"/>
        <v>1</v>
      </c>
    </row>
    <row r="125" spans="1:18">
      <c r="A125" s="48">
        <v>116</v>
      </c>
      <c r="B125" s="7"/>
      <c r="C125" s="7"/>
      <c r="D125" s="7"/>
      <c r="E125" s="229"/>
      <c r="F125" s="229"/>
      <c r="G125" s="229"/>
      <c r="H125" s="229"/>
      <c r="I125" s="19" t="str">
        <f t="shared" si="13"/>
        <v/>
      </c>
      <c r="J125" s="407">
        <f t="shared" si="14"/>
        <v>0</v>
      </c>
      <c r="K125" s="408">
        <f t="shared" si="15"/>
        <v>0</v>
      </c>
      <c r="L125" s="408">
        <f t="shared" si="21"/>
        <v>0</v>
      </c>
      <c r="M125" s="408">
        <f t="shared" si="22"/>
        <v>0</v>
      </c>
      <c r="N125" s="407">
        <f t="shared" si="16"/>
        <v>0</v>
      </c>
      <c r="O125" s="407">
        <f t="shared" si="17"/>
        <v>0</v>
      </c>
      <c r="P125" s="407">
        <f t="shared" si="18"/>
        <v>0</v>
      </c>
      <c r="Q125" s="390" t="b">
        <f t="shared" si="19"/>
        <v>0</v>
      </c>
      <c r="R125" s="409">
        <f t="shared" si="20"/>
        <v>1</v>
      </c>
    </row>
    <row r="126" spans="1:18">
      <c r="A126" s="48">
        <v>117</v>
      </c>
      <c r="B126" s="7"/>
      <c r="C126" s="7"/>
      <c r="D126" s="7"/>
      <c r="E126" s="229"/>
      <c r="F126" s="229"/>
      <c r="G126" s="229"/>
      <c r="H126" s="229"/>
      <c r="I126" s="19" t="str">
        <f t="shared" si="13"/>
        <v/>
      </c>
      <c r="J126" s="407">
        <f t="shared" si="14"/>
        <v>0</v>
      </c>
      <c r="K126" s="408">
        <f t="shared" si="15"/>
        <v>0</v>
      </c>
      <c r="L126" s="408">
        <f t="shared" si="21"/>
        <v>0</v>
      </c>
      <c r="M126" s="408">
        <f t="shared" si="22"/>
        <v>0</v>
      </c>
      <c r="N126" s="407">
        <f t="shared" si="16"/>
        <v>0</v>
      </c>
      <c r="O126" s="407">
        <f t="shared" si="17"/>
        <v>0</v>
      </c>
      <c r="P126" s="407">
        <f t="shared" si="18"/>
        <v>0</v>
      </c>
      <c r="Q126" s="390" t="b">
        <f t="shared" si="19"/>
        <v>0</v>
      </c>
      <c r="R126" s="409">
        <f t="shared" si="20"/>
        <v>1</v>
      </c>
    </row>
    <row r="127" spans="1:18">
      <c r="A127" s="48">
        <v>118</v>
      </c>
      <c r="B127" s="7"/>
      <c r="C127" s="7"/>
      <c r="D127" s="7"/>
      <c r="E127" s="229"/>
      <c r="F127" s="229"/>
      <c r="G127" s="229"/>
      <c r="H127" s="229"/>
      <c r="I127" s="19" t="str">
        <f t="shared" si="13"/>
        <v/>
      </c>
      <c r="J127" s="407">
        <f t="shared" si="14"/>
        <v>0</v>
      </c>
      <c r="K127" s="408">
        <f t="shared" si="15"/>
        <v>0</v>
      </c>
      <c r="L127" s="408">
        <f t="shared" si="21"/>
        <v>0</v>
      </c>
      <c r="M127" s="408">
        <f t="shared" si="22"/>
        <v>0</v>
      </c>
      <c r="N127" s="407">
        <f t="shared" si="16"/>
        <v>0</v>
      </c>
      <c r="O127" s="407">
        <f t="shared" si="17"/>
        <v>0</v>
      </c>
      <c r="P127" s="407">
        <f t="shared" si="18"/>
        <v>0</v>
      </c>
      <c r="Q127" s="390" t="b">
        <f t="shared" si="19"/>
        <v>0</v>
      </c>
      <c r="R127" s="409">
        <f t="shared" si="20"/>
        <v>1</v>
      </c>
    </row>
    <row r="128" spans="1:18">
      <c r="A128" s="48">
        <v>119</v>
      </c>
      <c r="B128" s="7"/>
      <c r="C128" s="7"/>
      <c r="D128" s="7"/>
      <c r="E128" s="229"/>
      <c r="F128" s="229"/>
      <c r="G128" s="229"/>
      <c r="H128" s="229"/>
      <c r="I128" s="19" t="str">
        <f t="shared" si="13"/>
        <v/>
      </c>
      <c r="J128" s="407">
        <f t="shared" si="14"/>
        <v>0</v>
      </c>
      <c r="K128" s="408">
        <f t="shared" si="15"/>
        <v>0</v>
      </c>
      <c r="L128" s="408">
        <f t="shared" si="21"/>
        <v>0</v>
      </c>
      <c r="M128" s="408">
        <f t="shared" si="22"/>
        <v>0</v>
      </c>
      <c r="N128" s="407">
        <f t="shared" si="16"/>
        <v>0</v>
      </c>
      <c r="O128" s="407">
        <f t="shared" si="17"/>
        <v>0</v>
      </c>
      <c r="P128" s="407">
        <f t="shared" si="18"/>
        <v>0</v>
      </c>
      <c r="Q128" s="390" t="b">
        <f t="shared" si="19"/>
        <v>0</v>
      </c>
      <c r="R128" s="409">
        <f t="shared" si="20"/>
        <v>1</v>
      </c>
    </row>
    <row r="129" spans="1:18">
      <c r="A129" s="48">
        <v>120</v>
      </c>
      <c r="B129" s="7"/>
      <c r="C129" s="7"/>
      <c r="D129" s="7"/>
      <c r="E129" s="229"/>
      <c r="F129" s="229"/>
      <c r="G129" s="229"/>
      <c r="H129" s="229"/>
      <c r="I129" s="19" t="str">
        <f t="shared" si="13"/>
        <v/>
      </c>
      <c r="J129" s="407">
        <f t="shared" si="14"/>
        <v>0</v>
      </c>
      <c r="K129" s="408">
        <f t="shared" si="15"/>
        <v>0</v>
      </c>
      <c r="L129" s="408">
        <f t="shared" si="21"/>
        <v>0</v>
      </c>
      <c r="M129" s="408">
        <f t="shared" si="22"/>
        <v>0</v>
      </c>
      <c r="N129" s="407">
        <f t="shared" si="16"/>
        <v>0</v>
      </c>
      <c r="O129" s="407">
        <f t="shared" si="17"/>
        <v>0</v>
      </c>
      <c r="P129" s="407">
        <f t="shared" si="18"/>
        <v>0</v>
      </c>
      <c r="Q129" s="390" t="b">
        <f t="shared" si="19"/>
        <v>0</v>
      </c>
      <c r="R129" s="409">
        <f t="shared" si="20"/>
        <v>1</v>
      </c>
    </row>
    <row r="130" spans="1:18">
      <c r="A130" s="48">
        <v>121</v>
      </c>
      <c r="B130" s="7"/>
      <c r="C130" s="7"/>
      <c r="D130" s="7"/>
      <c r="E130" s="229"/>
      <c r="F130" s="229"/>
      <c r="G130" s="229"/>
      <c r="H130" s="229"/>
      <c r="I130" s="19" t="str">
        <f t="shared" si="13"/>
        <v/>
      </c>
      <c r="J130" s="407">
        <f t="shared" si="14"/>
        <v>0</v>
      </c>
      <c r="K130" s="408">
        <f t="shared" si="15"/>
        <v>0</v>
      </c>
      <c r="L130" s="408">
        <f t="shared" si="21"/>
        <v>0</v>
      </c>
      <c r="M130" s="408">
        <f t="shared" si="22"/>
        <v>0</v>
      </c>
      <c r="N130" s="407">
        <f t="shared" si="16"/>
        <v>0</v>
      </c>
      <c r="O130" s="407">
        <f t="shared" si="17"/>
        <v>0</v>
      </c>
      <c r="P130" s="407">
        <f t="shared" si="18"/>
        <v>0</v>
      </c>
      <c r="Q130" s="390" t="b">
        <f t="shared" si="19"/>
        <v>0</v>
      </c>
      <c r="R130" s="409">
        <f t="shared" si="20"/>
        <v>1</v>
      </c>
    </row>
    <row r="131" spans="1:18">
      <c r="A131" s="48">
        <v>122</v>
      </c>
      <c r="B131" s="7"/>
      <c r="C131" s="7"/>
      <c r="D131" s="7"/>
      <c r="E131" s="229"/>
      <c r="F131" s="229"/>
      <c r="G131" s="229"/>
      <c r="H131" s="229"/>
      <c r="I131" s="19" t="str">
        <f t="shared" si="13"/>
        <v/>
      </c>
      <c r="J131" s="407">
        <f t="shared" si="14"/>
        <v>0</v>
      </c>
      <c r="K131" s="408">
        <f t="shared" si="15"/>
        <v>0</v>
      </c>
      <c r="L131" s="408">
        <f t="shared" si="21"/>
        <v>0</v>
      </c>
      <c r="M131" s="408">
        <f t="shared" si="22"/>
        <v>0</v>
      </c>
      <c r="N131" s="407">
        <f t="shared" si="16"/>
        <v>0</v>
      </c>
      <c r="O131" s="407">
        <f t="shared" si="17"/>
        <v>0</v>
      </c>
      <c r="P131" s="407">
        <f t="shared" si="18"/>
        <v>0</v>
      </c>
      <c r="Q131" s="390" t="b">
        <f t="shared" si="19"/>
        <v>0</v>
      </c>
      <c r="R131" s="409">
        <f t="shared" si="20"/>
        <v>1</v>
      </c>
    </row>
    <row r="132" spans="1:18">
      <c r="A132" s="48">
        <v>123</v>
      </c>
      <c r="B132" s="7"/>
      <c r="C132" s="7"/>
      <c r="D132" s="7"/>
      <c r="E132" s="229"/>
      <c r="F132" s="229"/>
      <c r="G132" s="229"/>
      <c r="H132" s="229"/>
      <c r="I132" s="19" t="str">
        <f t="shared" si="13"/>
        <v/>
      </c>
      <c r="J132" s="407">
        <f t="shared" si="14"/>
        <v>0</v>
      </c>
      <c r="K132" s="408">
        <f t="shared" si="15"/>
        <v>0</v>
      </c>
      <c r="L132" s="408">
        <f t="shared" si="21"/>
        <v>0</v>
      </c>
      <c r="M132" s="408">
        <f t="shared" si="22"/>
        <v>0</v>
      </c>
      <c r="N132" s="407">
        <f t="shared" si="16"/>
        <v>0</v>
      </c>
      <c r="O132" s="407">
        <f t="shared" si="17"/>
        <v>0</v>
      </c>
      <c r="P132" s="407">
        <f t="shared" si="18"/>
        <v>0</v>
      </c>
      <c r="Q132" s="390" t="b">
        <f t="shared" si="19"/>
        <v>0</v>
      </c>
      <c r="R132" s="409">
        <f t="shared" si="20"/>
        <v>1</v>
      </c>
    </row>
    <row r="133" spans="1:18">
      <c r="A133" s="48">
        <v>124</v>
      </c>
      <c r="B133" s="7"/>
      <c r="C133" s="7"/>
      <c r="D133" s="7"/>
      <c r="E133" s="229"/>
      <c r="F133" s="229"/>
      <c r="G133" s="229"/>
      <c r="H133" s="229"/>
      <c r="I133" s="19" t="str">
        <f t="shared" si="13"/>
        <v/>
      </c>
      <c r="J133" s="407">
        <f t="shared" si="14"/>
        <v>0</v>
      </c>
      <c r="K133" s="408">
        <f t="shared" si="15"/>
        <v>0</v>
      </c>
      <c r="L133" s="408">
        <f t="shared" si="21"/>
        <v>0</v>
      </c>
      <c r="M133" s="408">
        <f t="shared" si="22"/>
        <v>0</v>
      </c>
      <c r="N133" s="407">
        <f t="shared" si="16"/>
        <v>0</v>
      </c>
      <c r="O133" s="407">
        <f t="shared" si="17"/>
        <v>0</v>
      </c>
      <c r="P133" s="407">
        <f t="shared" si="18"/>
        <v>0</v>
      </c>
      <c r="Q133" s="390" t="b">
        <f t="shared" si="19"/>
        <v>0</v>
      </c>
      <c r="R133" s="409">
        <f t="shared" si="20"/>
        <v>1</v>
      </c>
    </row>
    <row r="134" spans="1:18">
      <c r="A134" s="48">
        <v>125</v>
      </c>
      <c r="B134" s="7"/>
      <c r="C134" s="7"/>
      <c r="D134" s="7"/>
      <c r="E134" s="229"/>
      <c r="F134" s="229"/>
      <c r="G134" s="229"/>
      <c r="H134" s="229"/>
      <c r="I134" s="19" t="str">
        <f t="shared" si="13"/>
        <v/>
      </c>
      <c r="J134" s="407">
        <f t="shared" si="14"/>
        <v>0</v>
      </c>
      <c r="K134" s="408">
        <f t="shared" si="15"/>
        <v>0</v>
      </c>
      <c r="L134" s="408">
        <f t="shared" si="21"/>
        <v>0</v>
      </c>
      <c r="M134" s="408">
        <f t="shared" si="22"/>
        <v>0</v>
      </c>
      <c r="N134" s="407">
        <f t="shared" si="16"/>
        <v>0</v>
      </c>
      <c r="O134" s="407">
        <f t="shared" si="17"/>
        <v>0</v>
      </c>
      <c r="P134" s="407">
        <f t="shared" si="18"/>
        <v>0</v>
      </c>
      <c r="Q134" s="390" t="b">
        <f t="shared" si="19"/>
        <v>0</v>
      </c>
      <c r="R134" s="409">
        <f t="shared" si="20"/>
        <v>1</v>
      </c>
    </row>
    <row r="135" spans="1:18">
      <c r="A135" s="48">
        <v>126</v>
      </c>
      <c r="B135" s="7"/>
      <c r="C135" s="7"/>
      <c r="D135" s="7"/>
      <c r="E135" s="229"/>
      <c r="F135" s="229"/>
      <c r="G135" s="229"/>
      <c r="H135" s="229"/>
      <c r="I135" s="19" t="str">
        <f t="shared" si="13"/>
        <v/>
      </c>
      <c r="J135" s="407">
        <f t="shared" si="14"/>
        <v>0</v>
      </c>
      <c r="K135" s="408">
        <f t="shared" si="15"/>
        <v>0</v>
      </c>
      <c r="L135" s="408">
        <f t="shared" si="21"/>
        <v>0</v>
      </c>
      <c r="M135" s="408">
        <f t="shared" si="22"/>
        <v>0</v>
      </c>
      <c r="N135" s="407">
        <f t="shared" si="16"/>
        <v>0</v>
      </c>
      <c r="O135" s="407">
        <f t="shared" si="17"/>
        <v>0</v>
      </c>
      <c r="P135" s="407">
        <f t="shared" si="18"/>
        <v>0</v>
      </c>
      <c r="Q135" s="390" t="b">
        <f t="shared" si="19"/>
        <v>0</v>
      </c>
      <c r="R135" s="409">
        <f t="shared" si="20"/>
        <v>1</v>
      </c>
    </row>
    <row r="136" spans="1:18">
      <c r="A136" s="48">
        <v>127</v>
      </c>
      <c r="B136" s="7"/>
      <c r="C136" s="7"/>
      <c r="D136" s="7"/>
      <c r="E136" s="229"/>
      <c r="F136" s="229"/>
      <c r="G136" s="229"/>
      <c r="H136" s="229"/>
      <c r="I136" s="19" t="str">
        <f t="shared" si="13"/>
        <v/>
      </c>
      <c r="J136" s="407">
        <f t="shared" si="14"/>
        <v>0</v>
      </c>
      <c r="K136" s="408">
        <f t="shared" si="15"/>
        <v>0</v>
      </c>
      <c r="L136" s="408">
        <f t="shared" si="21"/>
        <v>0</v>
      </c>
      <c r="M136" s="408">
        <f t="shared" si="22"/>
        <v>0</v>
      </c>
      <c r="N136" s="407">
        <f t="shared" si="16"/>
        <v>0</v>
      </c>
      <c r="O136" s="407">
        <f t="shared" si="17"/>
        <v>0</v>
      </c>
      <c r="P136" s="407">
        <f t="shared" si="18"/>
        <v>0</v>
      </c>
      <c r="Q136" s="390" t="b">
        <f t="shared" si="19"/>
        <v>0</v>
      </c>
      <c r="R136" s="409">
        <f t="shared" si="20"/>
        <v>1</v>
      </c>
    </row>
    <row r="137" spans="1:18">
      <c r="A137" s="48">
        <v>128</v>
      </c>
      <c r="B137" s="7"/>
      <c r="C137" s="7"/>
      <c r="D137" s="7"/>
      <c r="E137" s="229"/>
      <c r="F137" s="229"/>
      <c r="G137" s="229"/>
      <c r="H137" s="229"/>
      <c r="I137" s="19" t="str">
        <f t="shared" si="13"/>
        <v/>
      </c>
      <c r="J137" s="407">
        <f t="shared" si="14"/>
        <v>0</v>
      </c>
      <c r="K137" s="408">
        <f t="shared" si="15"/>
        <v>0</v>
      </c>
      <c r="L137" s="408">
        <f t="shared" si="21"/>
        <v>0</v>
      </c>
      <c r="M137" s="408">
        <f t="shared" si="22"/>
        <v>0</v>
      </c>
      <c r="N137" s="407">
        <f t="shared" si="16"/>
        <v>0</v>
      </c>
      <c r="O137" s="407">
        <f t="shared" si="17"/>
        <v>0</v>
      </c>
      <c r="P137" s="407">
        <f t="shared" si="18"/>
        <v>0</v>
      </c>
      <c r="Q137" s="390" t="b">
        <f t="shared" si="19"/>
        <v>0</v>
      </c>
      <c r="R137" s="409">
        <f t="shared" si="20"/>
        <v>1</v>
      </c>
    </row>
    <row r="138" spans="1:18">
      <c r="A138" s="48">
        <v>129</v>
      </c>
      <c r="B138" s="7"/>
      <c r="C138" s="7"/>
      <c r="D138" s="7"/>
      <c r="E138" s="229"/>
      <c r="F138" s="229"/>
      <c r="G138" s="229"/>
      <c r="H138" s="229"/>
      <c r="I138" s="19" t="str">
        <f t="shared" ref="I138:I201" si="23">IF(OR($B138="",$C138="",$D138="",$E138="",$E138&lt;an_initial,$E138&gt;an_final,$Q138=FALSE),"",IF(OR($F138="X",$F138="x"),BREV_APL/R138,IF(OR($G138="X",$G138="x"),BREV_INT/R138,IF(OR($H138="X",$H138="x"),BREV_ROM/R138,""))))</f>
        <v/>
      </c>
      <c r="J138" s="407">
        <f t="shared" ref="J138:J201" si="24">N138+O138+P138</f>
        <v>0</v>
      </c>
      <c r="K138" s="408">
        <f t="shared" ref="K138:K201" si="25">IF(OR($F138="X",$F138="x"),$I138,0)</f>
        <v>0</v>
      </c>
      <c r="L138" s="408">
        <f t="shared" si="21"/>
        <v>0</v>
      </c>
      <c r="M138" s="408">
        <f t="shared" si="22"/>
        <v>0</v>
      </c>
      <c r="N138" s="407">
        <f t="shared" ref="N138:N201" si="26">IF(OR($B138="",$C138="",$D138="",$Q138=FALSE),0,IF(AND($E138&gt;=an_initial,$F138&lt;&gt;""),1,0))</f>
        <v>0</v>
      </c>
      <c r="O138" s="407">
        <f t="shared" ref="O138:O201" si="27">IF(OR($B138="",$C138="",$D138="",$E138="",$Q138=FALSE),0,IF(AND($E138&gt;=an_initial,$G138&lt;&gt;""),1,0))</f>
        <v>0</v>
      </c>
      <c r="P138" s="407">
        <f t="shared" ref="P138:P201" si="28">IF(OR($B138="",$C138="",$D138="",$E138="",$Q138=FALSE),0,IF(AND($E138&gt;=an_initial,$H138&lt;&gt;""),1,0))</f>
        <v>0</v>
      </c>
      <c r="Q138" s="390" t="b">
        <f t="shared" ref="Q138:Q201" si="29">IF(nume_candidat="",FALSE,ISNUMBER(SEARCH(nume_candidat,$B138)))</f>
        <v>0</v>
      </c>
      <c r="R138" s="409">
        <f t="shared" ref="R138:R201" si="30">LEN(B138)-LEN(SUBSTITUTE(B138,",",""))+1</f>
        <v>1</v>
      </c>
    </row>
    <row r="139" spans="1:18">
      <c r="A139" s="48">
        <v>130</v>
      </c>
      <c r="B139" s="7"/>
      <c r="C139" s="7"/>
      <c r="D139" s="7"/>
      <c r="E139" s="229"/>
      <c r="F139" s="229"/>
      <c r="G139" s="229"/>
      <c r="H139" s="229"/>
      <c r="I139" s="19" t="str">
        <f t="shared" si="23"/>
        <v/>
      </c>
      <c r="J139" s="407">
        <f t="shared" si="24"/>
        <v>0</v>
      </c>
      <c r="K139" s="408">
        <f t="shared" si="25"/>
        <v>0</v>
      </c>
      <c r="L139" s="408">
        <f t="shared" si="21"/>
        <v>0</v>
      </c>
      <c r="M139" s="408">
        <f t="shared" si="22"/>
        <v>0</v>
      </c>
      <c r="N139" s="407">
        <f t="shared" si="26"/>
        <v>0</v>
      </c>
      <c r="O139" s="407">
        <f t="shared" si="27"/>
        <v>0</v>
      </c>
      <c r="P139" s="407">
        <f t="shared" si="28"/>
        <v>0</v>
      </c>
      <c r="Q139" s="390" t="b">
        <f t="shared" si="29"/>
        <v>0</v>
      </c>
      <c r="R139" s="409">
        <f t="shared" si="30"/>
        <v>1</v>
      </c>
    </row>
    <row r="140" spans="1:18">
      <c r="A140" s="48">
        <v>131</v>
      </c>
      <c r="B140" s="7"/>
      <c r="C140" s="7"/>
      <c r="D140" s="7"/>
      <c r="E140" s="229"/>
      <c r="F140" s="229"/>
      <c r="G140" s="229"/>
      <c r="H140" s="229"/>
      <c r="I140" s="19" t="str">
        <f t="shared" si="23"/>
        <v/>
      </c>
      <c r="J140" s="407">
        <f t="shared" si="24"/>
        <v>0</v>
      </c>
      <c r="K140" s="408">
        <f t="shared" si="25"/>
        <v>0</v>
      </c>
      <c r="L140" s="408">
        <f t="shared" si="21"/>
        <v>0</v>
      </c>
      <c r="M140" s="408">
        <f t="shared" si="22"/>
        <v>0</v>
      </c>
      <c r="N140" s="407">
        <f t="shared" si="26"/>
        <v>0</v>
      </c>
      <c r="O140" s="407">
        <f t="shared" si="27"/>
        <v>0</v>
      </c>
      <c r="P140" s="407">
        <f t="shared" si="28"/>
        <v>0</v>
      </c>
      <c r="Q140" s="390" t="b">
        <f t="shared" si="29"/>
        <v>0</v>
      </c>
      <c r="R140" s="409">
        <f t="shared" si="30"/>
        <v>1</v>
      </c>
    </row>
    <row r="141" spans="1:18">
      <c r="A141" s="48">
        <v>132</v>
      </c>
      <c r="B141" s="7"/>
      <c r="C141" s="7"/>
      <c r="D141" s="7"/>
      <c r="E141" s="229"/>
      <c r="F141" s="229"/>
      <c r="G141" s="229"/>
      <c r="H141" s="229"/>
      <c r="I141" s="19" t="str">
        <f t="shared" si="23"/>
        <v/>
      </c>
      <c r="J141" s="407">
        <f t="shared" si="24"/>
        <v>0</v>
      </c>
      <c r="K141" s="408">
        <f t="shared" si="25"/>
        <v>0</v>
      </c>
      <c r="L141" s="408">
        <f t="shared" si="21"/>
        <v>0</v>
      </c>
      <c r="M141" s="408">
        <f t="shared" si="22"/>
        <v>0</v>
      </c>
      <c r="N141" s="407">
        <f t="shared" si="26"/>
        <v>0</v>
      </c>
      <c r="O141" s="407">
        <f t="shared" si="27"/>
        <v>0</v>
      </c>
      <c r="P141" s="407">
        <f t="shared" si="28"/>
        <v>0</v>
      </c>
      <c r="Q141" s="390" t="b">
        <f t="shared" si="29"/>
        <v>0</v>
      </c>
      <c r="R141" s="409">
        <f t="shared" si="30"/>
        <v>1</v>
      </c>
    </row>
    <row r="142" spans="1:18">
      <c r="A142" s="48">
        <v>133</v>
      </c>
      <c r="B142" s="7"/>
      <c r="C142" s="7"/>
      <c r="D142" s="7"/>
      <c r="E142" s="229"/>
      <c r="F142" s="229"/>
      <c r="G142" s="229"/>
      <c r="H142" s="229"/>
      <c r="I142" s="19" t="str">
        <f t="shared" si="23"/>
        <v/>
      </c>
      <c r="J142" s="407">
        <f t="shared" si="24"/>
        <v>0</v>
      </c>
      <c r="K142" s="408">
        <f t="shared" si="25"/>
        <v>0</v>
      </c>
      <c r="L142" s="408">
        <f t="shared" si="21"/>
        <v>0</v>
      </c>
      <c r="M142" s="408">
        <f t="shared" si="22"/>
        <v>0</v>
      </c>
      <c r="N142" s="407">
        <f t="shared" si="26"/>
        <v>0</v>
      </c>
      <c r="O142" s="407">
        <f t="shared" si="27"/>
        <v>0</v>
      </c>
      <c r="P142" s="407">
        <f t="shared" si="28"/>
        <v>0</v>
      </c>
      <c r="Q142" s="390" t="b">
        <f t="shared" si="29"/>
        <v>0</v>
      </c>
      <c r="R142" s="409">
        <f t="shared" si="30"/>
        <v>1</v>
      </c>
    </row>
    <row r="143" spans="1:18">
      <c r="A143" s="48">
        <v>134</v>
      </c>
      <c r="B143" s="7"/>
      <c r="C143" s="7"/>
      <c r="D143" s="7"/>
      <c r="E143" s="229"/>
      <c r="F143" s="229"/>
      <c r="G143" s="229"/>
      <c r="H143" s="229"/>
      <c r="I143" s="19" t="str">
        <f t="shared" si="23"/>
        <v/>
      </c>
      <c r="J143" s="407">
        <f t="shared" si="24"/>
        <v>0</v>
      </c>
      <c r="K143" s="408">
        <f t="shared" si="25"/>
        <v>0</v>
      </c>
      <c r="L143" s="408">
        <f t="shared" si="21"/>
        <v>0</v>
      </c>
      <c r="M143" s="408">
        <f t="shared" si="22"/>
        <v>0</v>
      </c>
      <c r="N143" s="407">
        <f t="shared" si="26"/>
        <v>0</v>
      </c>
      <c r="O143" s="407">
        <f t="shared" si="27"/>
        <v>0</v>
      </c>
      <c r="P143" s="407">
        <f t="shared" si="28"/>
        <v>0</v>
      </c>
      <c r="Q143" s="390" t="b">
        <f t="shared" si="29"/>
        <v>0</v>
      </c>
      <c r="R143" s="409">
        <f t="shared" si="30"/>
        <v>1</v>
      </c>
    </row>
    <row r="144" spans="1:18">
      <c r="A144" s="48">
        <v>135</v>
      </c>
      <c r="B144" s="7"/>
      <c r="C144" s="7"/>
      <c r="D144" s="7"/>
      <c r="E144" s="229"/>
      <c r="F144" s="229"/>
      <c r="G144" s="229"/>
      <c r="H144" s="229"/>
      <c r="I144" s="19" t="str">
        <f t="shared" si="23"/>
        <v/>
      </c>
      <c r="J144" s="407">
        <f t="shared" si="24"/>
        <v>0</v>
      </c>
      <c r="K144" s="408">
        <f t="shared" si="25"/>
        <v>0</v>
      </c>
      <c r="L144" s="408">
        <f t="shared" ref="L144:L207" si="31">IF(OR($G144="X",$G144="x"),$I144,0)</f>
        <v>0</v>
      </c>
      <c r="M144" s="408">
        <f t="shared" ref="M144:M207" si="32">IF(OR($H144="X",$H144="x"),$I144,0)</f>
        <v>0</v>
      </c>
      <c r="N144" s="407">
        <f t="shared" si="26"/>
        <v>0</v>
      </c>
      <c r="O144" s="407">
        <f t="shared" si="27"/>
        <v>0</v>
      </c>
      <c r="P144" s="407">
        <f t="shared" si="28"/>
        <v>0</v>
      </c>
      <c r="Q144" s="390" t="b">
        <f t="shared" si="29"/>
        <v>0</v>
      </c>
      <c r="R144" s="409">
        <f t="shared" si="30"/>
        <v>1</v>
      </c>
    </row>
    <row r="145" spans="1:18">
      <c r="A145" s="48">
        <v>136</v>
      </c>
      <c r="B145" s="7"/>
      <c r="C145" s="7"/>
      <c r="D145" s="7"/>
      <c r="E145" s="229"/>
      <c r="F145" s="229"/>
      <c r="G145" s="229"/>
      <c r="H145" s="229"/>
      <c r="I145" s="19" t="str">
        <f t="shared" si="23"/>
        <v/>
      </c>
      <c r="J145" s="407">
        <f t="shared" si="24"/>
        <v>0</v>
      </c>
      <c r="K145" s="408">
        <f t="shared" si="25"/>
        <v>0</v>
      </c>
      <c r="L145" s="408">
        <f t="shared" si="31"/>
        <v>0</v>
      </c>
      <c r="M145" s="408">
        <f t="shared" si="32"/>
        <v>0</v>
      </c>
      <c r="N145" s="407">
        <f t="shared" si="26"/>
        <v>0</v>
      </c>
      <c r="O145" s="407">
        <f t="shared" si="27"/>
        <v>0</v>
      </c>
      <c r="P145" s="407">
        <f t="shared" si="28"/>
        <v>0</v>
      </c>
      <c r="Q145" s="390" t="b">
        <f t="shared" si="29"/>
        <v>0</v>
      </c>
      <c r="R145" s="409">
        <f t="shared" si="30"/>
        <v>1</v>
      </c>
    </row>
    <row r="146" spans="1:18">
      <c r="A146" s="48">
        <v>137</v>
      </c>
      <c r="B146" s="7"/>
      <c r="C146" s="7"/>
      <c r="D146" s="7"/>
      <c r="E146" s="229"/>
      <c r="F146" s="229"/>
      <c r="G146" s="229"/>
      <c r="H146" s="229"/>
      <c r="I146" s="19" t="str">
        <f t="shared" si="23"/>
        <v/>
      </c>
      <c r="J146" s="407">
        <f t="shared" si="24"/>
        <v>0</v>
      </c>
      <c r="K146" s="408">
        <f t="shared" si="25"/>
        <v>0</v>
      </c>
      <c r="L146" s="408">
        <f t="shared" si="31"/>
        <v>0</v>
      </c>
      <c r="M146" s="408">
        <f t="shared" si="32"/>
        <v>0</v>
      </c>
      <c r="N146" s="407">
        <f t="shared" si="26"/>
        <v>0</v>
      </c>
      <c r="O146" s="407">
        <f t="shared" si="27"/>
        <v>0</v>
      </c>
      <c r="P146" s="407">
        <f t="shared" si="28"/>
        <v>0</v>
      </c>
      <c r="Q146" s="390" t="b">
        <f t="shared" si="29"/>
        <v>0</v>
      </c>
      <c r="R146" s="409">
        <f t="shared" si="30"/>
        <v>1</v>
      </c>
    </row>
    <row r="147" spans="1:18">
      <c r="A147" s="48">
        <v>138</v>
      </c>
      <c r="B147" s="7"/>
      <c r="C147" s="7"/>
      <c r="D147" s="7"/>
      <c r="E147" s="229"/>
      <c r="F147" s="229"/>
      <c r="G147" s="229"/>
      <c r="H147" s="229"/>
      <c r="I147" s="19" t="str">
        <f t="shared" si="23"/>
        <v/>
      </c>
      <c r="J147" s="407">
        <f t="shared" si="24"/>
        <v>0</v>
      </c>
      <c r="K147" s="408">
        <f t="shared" si="25"/>
        <v>0</v>
      </c>
      <c r="L147" s="408">
        <f t="shared" si="31"/>
        <v>0</v>
      </c>
      <c r="M147" s="408">
        <f t="shared" si="32"/>
        <v>0</v>
      </c>
      <c r="N147" s="407">
        <f t="shared" si="26"/>
        <v>0</v>
      </c>
      <c r="O147" s="407">
        <f t="shared" si="27"/>
        <v>0</v>
      </c>
      <c r="P147" s="407">
        <f t="shared" si="28"/>
        <v>0</v>
      </c>
      <c r="Q147" s="390" t="b">
        <f t="shared" si="29"/>
        <v>0</v>
      </c>
      <c r="R147" s="409">
        <f t="shared" si="30"/>
        <v>1</v>
      </c>
    </row>
    <row r="148" spans="1:18">
      <c r="A148" s="48">
        <v>139</v>
      </c>
      <c r="B148" s="7"/>
      <c r="C148" s="7"/>
      <c r="D148" s="7"/>
      <c r="E148" s="229"/>
      <c r="F148" s="229"/>
      <c r="G148" s="229"/>
      <c r="H148" s="229"/>
      <c r="I148" s="19" t="str">
        <f t="shared" si="23"/>
        <v/>
      </c>
      <c r="J148" s="407">
        <f t="shared" si="24"/>
        <v>0</v>
      </c>
      <c r="K148" s="408">
        <f t="shared" si="25"/>
        <v>0</v>
      </c>
      <c r="L148" s="408">
        <f t="shared" si="31"/>
        <v>0</v>
      </c>
      <c r="M148" s="408">
        <f t="shared" si="32"/>
        <v>0</v>
      </c>
      <c r="N148" s="407">
        <f t="shared" si="26"/>
        <v>0</v>
      </c>
      <c r="O148" s="407">
        <f t="shared" si="27"/>
        <v>0</v>
      </c>
      <c r="P148" s="407">
        <f t="shared" si="28"/>
        <v>0</v>
      </c>
      <c r="Q148" s="390" t="b">
        <f t="shared" si="29"/>
        <v>0</v>
      </c>
      <c r="R148" s="409">
        <f t="shared" si="30"/>
        <v>1</v>
      </c>
    </row>
    <row r="149" spans="1:18">
      <c r="A149" s="48">
        <v>140</v>
      </c>
      <c r="B149" s="7"/>
      <c r="C149" s="7"/>
      <c r="D149" s="7"/>
      <c r="E149" s="229"/>
      <c r="F149" s="229"/>
      <c r="G149" s="229"/>
      <c r="H149" s="229"/>
      <c r="I149" s="19" t="str">
        <f t="shared" si="23"/>
        <v/>
      </c>
      <c r="J149" s="407">
        <f t="shared" si="24"/>
        <v>0</v>
      </c>
      <c r="K149" s="408">
        <f t="shared" si="25"/>
        <v>0</v>
      </c>
      <c r="L149" s="408">
        <f t="shared" si="31"/>
        <v>0</v>
      </c>
      <c r="M149" s="408">
        <f t="shared" si="32"/>
        <v>0</v>
      </c>
      <c r="N149" s="407">
        <f t="shared" si="26"/>
        <v>0</v>
      </c>
      <c r="O149" s="407">
        <f t="shared" si="27"/>
        <v>0</v>
      </c>
      <c r="P149" s="407">
        <f t="shared" si="28"/>
        <v>0</v>
      </c>
      <c r="Q149" s="390" t="b">
        <f t="shared" si="29"/>
        <v>0</v>
      </c>
      <c r="R149" s="409">
        <f t="shared" si="30"/>
        <v>1</v>
      </c>
    </row>
    <row r="150" spans="1:18">
      <c r="A150" s="48">
        <v>141</v>
      </c>
      <c r="B150" s="7"/>
      <c r="C150" s="7"/>
      <c r="D150" s="7"/>
      <c r="E150" s="229"/>
      <c r="F150" s="229"/>
      <c r="G150" s="229"/>
      <c r="H150" s="229"/>
      <c r="I150" s="19" t="str">
        <f t="shared" si="23"/>
        <v/>
      </c>
      <c r="J150" s="407">
        <f t="shared" si="24"/>
        <v>0</v>
      </c>
      <c r="K150" s="408">
        <f t="shared" si="25"/>
        <v>0</v>
      </c>
      <c r="L150" s="408">
        <f t="shared" si="31"/>
        <v>0</v>
      </c>
      <c r="M150" s="408">
        <f t="shared" si="32"/>
        <v>0</v>
      </c>
      <c r="N150" s="407">
        <f t="shared" si="26"/>
        <v>0</v>
      </c>
      <c r="O150" s="407">
        <f t="shared" si="27"/>
        <v>0</v>
      </c>
      <c r="P150" s="407">
        <f t="shared" si="28"/>
        <v>0</v>
      </c>
      <c r="Q150" s="390" t="b">
        <f t="shared" si="29"/>
        <v>0</v>
      </c>
      <c r="R150" s="409">
        <f t="shared" si="30"/>
        <v>1</v>
      </c>
    </row>
    <row r="151" spans="1:18">
      <c r="A151" s="48">
        <v>142</v>
      </c>
      <c r="B151" s="7"/>
      <c r="C151" s="7"/>
      <c r="D151" s="7"/>
      <c r="E151" s="229"/>
      <c r="F151" s="229"/>
      <c r="G151" s="229"/>
      <c r="H151" s="229"/>
      <c r="I151" s="19" t="str">
        <f t="shared" si="23"/>
        <v/>
      </c>
      <c r="J151" s="407">
        <f t="shared" si="24"/>
        <v>0</v>
      </c>
      <c r="K151" s="408">
        <f t="shared" si="25"/>
        <v>0</v>
      </c>
      <c r="L151" s="408">
        <f t="shared" si="31"/>
        <v>0</v>
      </c>
      <c r="M151" s="408">
        <f t="shared" si="32"/>
        <v>0</v>
      </c>
      <c r="N151" s="407">
        <f t="shared" si="26"/>
        <v>0</v>
      </c>
      <c r="O151" s="407">
        <f t="shared" si="27"/>
        <v>0</v>
      </c>
      <c r="P151" s="407">
        <f t="shared" si="28"/>
        <v>0</v>
      </c>
      <c r="Q151" s="390" t="b">
        <f t="shared" si="29"/>
        <v>0</v>
      </c>
      <c r="R151" s="409">
        <f t="shared" si="30"/>
        <v>1</v>
      </c>
    </row>
    <row r="152" spans="1:18">
      <c r="A152" s="48">
        <v>143</v>
      </c>
      <c r="B152" s="7"/>
      <c r="C152" s="7"/>
      <c r="D152" s="7"/>
      <c r="E152" s="229"/>
      <c r="F152" s="229"/>
      <c r="G152" s="229"/>
      <c r="H152" s="229"/>
      <c r="I152" s="19" t="str">
        <f t="shared" si="23"/>
        <v/>
      </c>
      <c r="J152" s="407">
        <f t="shared" si="24"/>
        <v>0</v>
      </c>
      <c r="K152" s="408">
        <f t="shared" si="25"/>
        <v>0</v>
      </c>
      <c r="L152" s="408">
        <f t="shared" si="31"/>
        <v>0</v>
      </c>
      <c r="M152" s="408">
        <f t="shared" si="32"/>
        <v>0</v>
      </c>
      <c r="N152" s="407">
        <f t="shared" si="26"/>
        <v>0</v>
      </c>
      <c r="O152" s="407">
        <f t="shared" si="27"/>
        <v>0</v>
      </c>
      <c r="P152" s="407">
        <f t="shared" si="28"/>
        <v>0</v>
      </c>
      <c r="Q152" s="390" t="b">
        <f t="shared" si="29"/>
        <v>0</v>
      </c>
      <c r="R152" s="409">
        <f t="shared" si="30"/>
        <v>1</v>
      </c>
    </row>
    <row r="153" spans="1:18">
      <c r="A153" s="48">
        <v>144</v>
      </c>
      <c r="B153" s="7"/>
      <c r="C153" s="7"/>
      <c r="D153" s="7"/>
      <c r="E153" s="229"/>
      <c r="F153" s="229"/>
      <c r="G153" s="229"/>
      <c r="H153" s="229"/>
      <c r="I153" s="19" t="str">
        <f t="shared" si="23"/>
        <v/>
      </c>
      <c r="J153" s="407">
        <f t="shared" si="24"/>
        <v>0</v>
      </c>
      <c r="K153" s="408">
        <f t="shared" si="25"/>
        <v>0</v>
      </c>
      <c r="L153" s="408">
        <f t="shared" si="31"/>
        <v>0</v>
      </c>
      <c r="M153" s="408">
        <f t="shared" si="32"/>
        <v>0</v>
      </c>
      <c r="N153" s="407">
        <f t="shared" si="26"/>
        <v>0</v>
      </c>
      <c r="O153" s="407">
        <f t="shared" si="27"/>
        <v>0</v>
      </c>
      <c r="P153" s="407">
        <f t="shared" si="28"/>
        <v>0</v>
      </c>
      <c r="Q153" s="390" t="b">
        <f t="shared" si="29"/>
        <v>0</v>
      </c>
      <c r="R153" s="409">
        <f t="shared" si="30"/>
        <v>1</v>
      </c>
    </row>
    <row r="154" spans="1:18">
      <c r="A154" s="48">
        <v>145</v>
      </c>
      <c r="B154" s="7"/>
      <c r="C154" s="7"/>
      <c r="D154" s="7"/>
      <c r="E154" s="229"/>
      <c r="F154" s="229"/>
      <c r="G154" s="229"/>
      <c r="H154" s="229"/>
      <c r="I154" s="19" t="str">
        <f t="shared" si="23"/>
        <v/>
      </c>
      <c r="J154" s="407">
        <f t="shared" si="24"/>
        <v>0</v>
      </c>
      <c r="K154" s="408">
        <f t="shared" si="25"/>
        <v>0</v>
      </c>
      <c r="L154" s="408">
        <f t="shared" si="31"/>
        <v>0</v>
      </c>
      <c r="M154" s="408">
        <f t="shared" si="32"/>
        <v>0</v>
      </c>
      <c r="N154" s="407">
        <f t="shared" si="26"/>
        <v>0</v>
      </c>
      <c r="O154" s="407">
        <f t="shared" si="27"/>
        <v>0</v>
      </c>
      <c r="P154" s="407">
        <f t="shared" si="28"/>
        <v>0</v>
      </c>
      <c r="Q154" s="390" t="b">
        <f t="shared" si="29"/>
        <v>0</v>
      </c>
      <c r="R154" s="409">
        <f t="shared" si="30"/>
        <v>1</v>
      </c>
    </row>
    <row r="155" spans="1:18">
      <c r="A155" s="48">
        <v>146</v>
      </c>
      <c r="B155" s="7"/>
      <c r="C155" s="7"/>
      <c r="D155" s="7"/>
      <c r="E155" s="229"/>
      <c r="F155" s="229"/>
      <c r="G155" s="229"/>
      <c r="H155" s="229"/>
      <c r="I155" s="19" t="str">
        <f t="shared" si="23"/>
        <v/>
      </c>
      <c r="J155" s="407">
        <f t="shared" si="24"/>
        <v>0</v>
      </c>
      <c r="K155" s="408">
        <f t="shared" si="25"/>
        <v>0</v>
      </c>
      <c r="L155" s="408">
        <f t="shared" si="31"/>
        <v>0</v>
      </c>
      <c r="M155" s="408">
        <f t="shared" si="32"/>
        <v>0</v>
      </c>
      <c r="N155" s="407">
        <f t="shared" si="26"/>
        <v>0</v>
      </c>
      <c r="O155" s="407">
        <f t="shared" si="27"/>
        <v>0</v>
      </c>
      <c r="P155" s="407">
        <f t="shared" si="28"/>
        <v>0</v>
      </c>
      <c r="Q155" s="390" t="b">
        <f t="shared" si="29"/>
        <v>0</v>
      </c>
      <c r="R155" s="409">
        <f t="shared" si="30"/>
        <v>1</v>
      </c>
    </row>
    <row r="156" spans="1:18">
      <c r="A156" s="48">
        <v>147</v>
      </c>
      <c r="B156" s="7"/>
      <c r="C156" s="7"/>
      <c r="D156" s="7"/>
      <c r="E156" s="229"/>
      <c r="F156" s="229"/>
      <c r="G156" s="229"/>
      <c r="H156" s="229"/>
      <c r="I156" s="19" t="str">
        <f t="shared" si="23"/>
        <v/>
      </c>
      <c r="J156" s="407">
        <f t="shared" si="24"/>
        <v>0</v>
      </c>
      <c r="K156" s="408">
        <f t="shared" si="25"/>
        <v>0</v>
      </c>
      <c r="L156" s="408">
        <f t="shared" si="31"/>
        <v>0</v>
      </c>
      <c r="M156" s="408">
        <f t="shared" si="32"/>
        <v>0</v>
      </c>
      <c r="N156" s="407">
        <f t="shared" si="26"/>
        <v>0</v>
      </c>
      <c r="O156" s="407">
        <f t="shared" si="27"/>
        <v>0</v>
      </c>
      <c r="P156" s="407">
        <f t="shared" si="28"/>
        <v>0</v>
      </c>
      <c r="Q156" s="390" t="b">
        <f t="shared" si="29"/>
        <v>0</v>
      </c>
      <c r="R156" s="409">
        <f t="shared" si="30"/>
        <v>1</v>
      </c>
    </row>
    <row r="157" spans="1:18">
      <c r="A157" s="48">
        <v>148</v>
      </c>
      <c r="B157" s="7"/>
      <c r="C157" s="7"/>
      <c r="D157" s="7"/>
      <c r="E157" s="229"/>
      <c r="F157" s="229"/>
      <c r="G157" s="229"/>
      <c r="H157" s="229"/>
      <c r="I157" s="19" t="str">
        <f t="shared" si="23"/>
        <v/>
      </c>
      <c r="J157" s="407">
        <f t="shared" si="24"/>
        <v>0</v>
      </c>
      <c r="K157" s="408">
        <f t="shared" si="25"/>
        <v>0</v>
      </c>
      <c r="L157" s="408">
        <f t="shared" si="31"/>
        <v>0</v>
      </c>
      <c r="M157" s="408">
        <f t="shared" si="32"/>
        <v>0</v>
      </c>
      <c r="N157" s="407">
        <f t="shared" si="26"/>
        <v>0</v>
      </c>
      <c r="O157" s="407">
        <f t="shared" si="27"/>
        <v>0</v>
      </c>
      <c r="P157" s="407">
        <f t="shared" si="28"/>
        <v>0</v>
      </c>
      <c r="Q157" s="390" t="b">
        <f t="shared" si="29"/>
        <v>0</v>
      </c>
      <c r="R157" s="409">
        <f t="shared" si="30"/>
        <v>1</v>
      </c>
    </row>
    <row r="158" spans="1:18">
      <c r="A158" s="48">
        <v>149</v>
      </c>
      <c r="B158" s="7"/>
      <c r="C158" s="7"/>
      <c r="D158" s="7"/>
      <c r="E158" s="229"/>
      <c r="F158" s="229"/>
      <c r="G158" s="229"/>
      <c r="H158" s="229"/>
      <c r="I158" s="19" t="str">
        <f t="shared" si="23"/>
        <v/>
      </c>
      <c r="J158" s="407">
        <f t="shared" si="24"/>
        <v>0</v>
      </c>
      <c r="K158" s="408">
        <f t="shared" si="25"/>
        <v>0</v>
      </c>
      <c r="L158" s="408">
        <f t="shared" si="31"/>
        <v>0</v>
      </c>
      <c r="M158" s="408">
        <f t="shared" si="32"/>
        <v>0</v>
      </c>
      <c r="N158" s="407">
        <f t="shared" si="26"/>
        <v>0</v>
      </c>
      <c r="O158" s="407">
        <f t="shared" si="27"/>
        <v>0</v>
      </c>
      <c r="P158" s="407">
        <f t="shared" si="28"/>
        <v>0</v>
      </c>
      <c r="Q158" s="390" t="b">
        <f t="shared" si="29"/>
        <v>0</v>
      </c>
      <c r="R158" s="409">
        <f t="shared" si="30"/>
        <v>1</v>
      </c>
    </row>
    <row r="159" spans="1:18">
      <c r="A159" s="48">
        <v>150</v>
      </c>
      <c r="B159" s="7"/>
      <c r="C159" s="7"/>
      <c r="D159" s="7"/>
      <c r="E159" s="229"/>
      <c r="F159" s="229"/>
      <c r="G159" s="229"/>
      <c r="H159" s="229"/>
      <c r="I159" s="19" t="str">
        <f t="shared" si="23"/>
        <v/>
      </c>
      <c r="J159" s="407">
        <f t="shared" si="24"/>
        <v>0</v>
      </c>
      <c r="K159" s="408">
        <f t="shared" si="25"/>
        <v>0</v>
      </c>
      <c r="L159" s="408">
        <f t="shared" si="31"/>
        <v>0</v>
      </c>
      <c r="M159" s="408">
        <f t="shared" si="32"/>
        <v>0</v>
      </c>
      <c r="N159" s="407">
        <f t="shared" si="26"/>
        <v>0</v>
      </c>
      <c r="O159" s="407">
        <f t="shared" si="27"/>
        <v>0</v>
      </c>
      <c r="P159" s="407">
        <f t="shared" si="28"/>
        <v>0</v>
      </c>
      <c r="Q159" s="390" t="b">
        <f t="shared" si="29"/>
        <v>0</v>
      </c>
      <c r="R159" s="409">
        <f t="shared" si="30"/>
        <v>1</v>
      </c>
    </row>
    <row r="160" spans="1:18">
      <c r="A160" s="48">
        <v>151</v>
      </c>
      <c r="B160" s="7"/>
      <c r="C160" s="7"/>
      <c r="D160" s="7"/>
      <c r="E160" s="229"/>
      <c r="F160" s="229"/>
      <c r="G160" s="229"/>
      <c r="H160" s="229"/>
      <c r="I160" s="19" t="str">
        <f t="shared" si="23"/>
        <v/>
      </c>
      <c r="J160" s="407">
        <f t="shared" si="24"/>
        <v>0</v>
      </c>
      <c r="K160" s="408">
        <f t="shared" si="25"/>
        <v>0</v>
      </c>
      <c r="L160" s="408">
        <f t="shared" si="31"/>
        <v>0</v>
      </c>
      <c r="M160" s="408">
        <f t="shared" si="32"/>
        <v>0</v>
      </c>
      <c r="N160" s="407">
        <f t="shared" si="26"/>
        <v>0</v>
      </c>
      <c r="O160" s="407">
        <f t="shared" si="27"/>
        <v>0</v>
      </c>
      <c r="P160" s="407">
        <f t="shared" si="28"/>
        <v>0</v>
      </c>
      <c r="Q160" s="390" t="b">
        <f t="shared" si="29"/>
        <v>0</v>
      </c>
      <c r="R160" s="409">
        <f t="shared" si="30"/>
        <v>1</v>
      </c>
    </row>
    <row r="161" spans="1:18">
      <c r="A161" s="48">
        <v>152</v>
      </c>
      <c r="B161" s="7"/>
      <c r="C161" s="7"/>
      <c r="D161" s="7"/>
      <c r="E161" s="229"/>
      <c r="F161" s="229"/>
      <c r="G161" s="229"/>
      <c r="H161" s="229"/>
      <c r="I161" s="19" t="str">
        <f t="shared" si="23"/>
        <v/>
      </c>
      <c r="J161" s="407">
        <f t="shared" si="24"/>
        <v>0</v>
      </c>
      <c r="K161" s="408">
        <f t="shared" si="25"/>
        <v>0</v>
      </c>
      <c r="L161" s="408">
        <f t="shared" si="31"/>
        <v>0</v>
      </c>
      <c r="M161" s="408">
        <f t="shared" si="32"/>
        <v>0</v>
      </c>
      <c r="N161" s="407">
        <f t="shared" si="26"/>
        <v>0</v>
      </c>
      <c r="O161" s="407">
        <f t="shared" si="27"/>
        <v>0</v>
      </c>
      <c r="P161" s="407">
        <f t="shared" si="28"/>
        <v>0</v>
      </c>
      <c r="Q161" s="390" t="b">
        <f t="shared" si="29"/>
        <v>0</v>
      </c>
      <c r="R161" s="409">
        <f t="shared" si="30"/>
        <v>1</v>
      </c>
    </row>
    <row r="162" spans="1:18">
      <c r="A162" s="48">
        <v>153</v>
      </c>
      <c r="B162" s="7"/>
      <c r="C162" s="7"/>
      <c r="D162" s="7"/>
      <c r="E162" s="229"/>
      <c r="F162" s="229"/>
      <c r="G162" s="229"/>
      <c r="H162" s="229"/>
      <c r="I162" s="19" t="str">
        <f t="shared" si="23"/>
        <v/>
      </c>
      <c r="J162" s="407">
        <f t="shared" si="24"/>
        <v>0</v>
      </c>
      <c r="K162" s="408">
        <f t="shared" si="25"/>
        <v>0</v>
      </c>
      <c r="L162" s="408">
        <f t="shared" si="31"/>
        <v>0</v>
      </c>
      <c r="M162" s="408">
        <f t="shared" si="32"/>
        <v>0</v>
      </c>
      <c r="N162" s="407">
        <f t="shared" si="26"/>
        <v>0</v>
      </c>
      <c r="O162" s="407">
        <f t="shared" si="27"/>
        <v>0</v>
      </c>
      <c r="P162" s="407">
        <f t="shared" si="28"/>
        <v>0</v>
      </c>
      <c r="Q162" s="390" t="b">
        <f t="shared" si="29"/>
        <v>0</v>
      </c>
      <c r="R162" s="409">
        <f t="shared" si="30"/>
        <v>1</v>
      </c>
    </row>
    <row r="163" spans="1:18">
      <c r="A163" s="48">
        <v>154</v>
      </c>
      <c r="B163" s="7"/>
      <c r="C163" s="7"/>
      <c r="D163" s="7"/>
      <c r="E163" s="229"/>
      <c r="F163" s="229"/>
      <c r="G163" s="229"/>
      <c r="H163" s="229"/>
      <c r="I163" s="19" t="str">
        <f t="shared" si="23"/>
        <v/>
      </c>
      <c r="J163" s="407">
        <f t="shared" si="24"/>
        <v>0</v>
      </c>
      <c r="K163" s="408">
        <f t="shared" si="25"/>
        <v>0</v>
      </c>
      <c r="L163" s="408">
        <f t="shared" si="31"/>
        <v>0</v>
      </c>
      <c r="M163" s="408">
        <f t="shared" si="32"/>
        <v>0</v>
      </c>
      <c r="N163" s="407">
        <f t="shared" si="26"/>
        <v>0</v>
      </c>
      <c r="O163" s="407">
        <f t="shared" si="27"/>
        <v>0</v>
      </c>
      <c r="P163" s="407">
        <f t="shared" si="28"/>
        <v>0</v>
      </c>
      <c r="Q163" s="390" t="b">
        <f t="shared" si="29"/>
        <v>0</v>
      </c>
      <c r="R163" s="409">
        <f t="shared" si="30"/>
        <v>1</v>
      </c>
    </row>
    <row r="164" spans="1:18">
      <c r="A164" s="48">
        <v>155</v>
      </c>
      <c r="B164" s="7"/>
      <c r="C164" s="7"/>
      <c r="D164" s="7"/>
      <c r="E164" s="229"/>
      <c r="F164" s="229"/>
      <c r="G164" s="229"/>
      <c r="H164" s="229"/>
      <c r="I164" s="19" t="str">
        <f t="shared" si="23"/>
        <v/>
      </c>
      <c r="J164" s="407">
        <f t="shared" si="24"/>
        <v>0</v>
      </c>
      <c r="K164" s="408">
        <f t="shared" si="25"/>
        <v>0</v>
      </c>
      <c r="L164" s="408">
        <f t="shared" si="31"/>
        <v>0</v>
      </c>
      <c r="M164" s="408">
        <f t="shared" si="32"/>
        <v>0</v>
      </c>
      <c r="N164" s="407">
        <f t="shared" si="26"/>
        <v>0</v>
      </c>
      <c r="O164" s="407">
        <f t="shared" si="27"/>
        <v>0</v>
      </c>
      <c r="P164" s="407">
        <f t="shared" si="28"/>
        <v>0</v>
      </c>
      <c r="Q164" s="390" t="b">
        <f t="shared" si="29"/>
        <v>0</v>
      </c>
      <c r="R164" s="409">
        <f t="shared" si="30"/>
        <v>1</v>
      </c>
    </row>
    <row r="165" spans="1:18">
      <c r="A165" s="48">
        <v>156</v>
      </c>
      <c r="B165" s="7"/>
      <c r="C165" s="7"/>
      <c r="D165" s="7"/>
      <c r="E165" s="229"/>
      <c r="F165" s="229"/>
      <c r="G165" s="229"/>
      <c r="H165" s="229"/>
      <c r="I165" s="19" t="str">
        <f t="shared" si="23"/>
        <v/>
      </c>
      <c r="J165" s="407">
        <f t="shared" si="24"/>
        <v>0</v>
      </c>
      <c r="K165" s="408">
        <f t="shared" si="25"/>
        <v>0</v>
      </c>
      <c r="L165" s="408">
        <f t="shared" si="31"/>
        <v>0</v>
      </c>
      <c r="M165" s="408">
        <f t="shared" si="32"/>
        <v>0</v>
      </c>
      <c r="N165" s="407">
        <f t="shared" si="26"/>
        <v>0</v>
      </c>
      <c r="O165" s="407">
        <f t="shared" si="27"/>
        <v>0</v>
      </c>
      <c r="P165" s="407">
        <f t="shared" si="28"/>
        <v>0</v>
      </c>
      <c r="Q165" s="390" t="b">
        <f t="shared" si="29"/>
        <v>0</v>
      </c>
      <c r="R165" s="409">
        <f t="shared" si="30"/>
        <v>1</v>
      </c>
    </row>
    <row r="166" spans="1:18">
      <c r="A166" s="48">
        <v>157</v>
      </c>
      <c r="B166" s="7"/>
      <c r="C166" s="7"/>
      <c r="D166" s="7"/>
      <c r="E166" s="229"/>
      <c r="F166" s="229"/>
      <c r="G166" s="229"/>
      <c r="H166" s="229"/>
      <c r="I166" s="19" t="str">
        <f t="shared" si="23"/>
        <v/>
      </c>
      <c r="J166" s="407">
        <f t="shared" si="24"/>
        <v>0</v>
      </c>
      <c r="K166" s="408">
        <f t="shared" si="25"/>
        <v>0</v>
      </c>
      <c r="L166" s="408">
        <f t="shared" si="31"/>
        <v>0</v>
      </c>
      <c r="M166" s="408">
        <f t="shared" si="32"/>
        <v>0</v>
      </c>
      <c r="N166" s="407">
        <f t="shared" si="26"/>
        <v>0</v>
      </c>
      <c r="O166" s="407">
        <f t="shared" si="27"/>
        <v>0</v>
      </c>
      <c r="P166" s="407">
        <f t="shared" si="28"/>
        <v>0</v>
      </c>
      <c r="Q166" s="390" t="b">
        <f t="shared" si="29"/>
        <v>0</v>
      </c>
      <c r="R166" s="409">
        <f t="shared" si="30"/>
        <v>1</v>
      </c>
    </row>
    <row r="167" spans="1:18">
      <c r="A167" s="48">
        <v>158</v>
      </c>
      <c r="B167" s="7"/>
      <c r="C167" s="7"/>
      <c r="D167" s="7"/>
      <c r="E167" s="229"/>
      <c r="F167" s="229"/>
      <c r="G167" s="229"/>
      <c r="H167" s="229"/>
      <c r="I167" s="19" t="str">
        <f t="shared" si="23"/>
        <v/>
      </c>
      <c r="J167" s="407">
        <f t="shared" si="24"/>
        <v>0</v>
      </c>
      <c r="K167" s="408">
        <f t="shared" si="25"/>
        <v>0</v>
      </c>
      <c r="L167" s="408">
        <f t="shared" si="31"/>
        <v>0</v>
      </c>
      <c r="M167" s="408">
        <f t="shared" si="32"/>
        <v>0</v>
      </c>
      <c r="N167" s="407">
        <f t="shared" si="26"/>
        <v>0</v>
      </c>
      <c r="O167" s="407">
        <f t="shared" si="27"/>
        <v>0</v>
      </c>
      <c r="P167" s="407">
        <f t="shared" si="28"/>
        <v>0</v>
      </c>
      <c r="Q167" s="390" t="b">
        <f t="shared" si="29"/>
        <v>0</v>
      </c>
      <c r="R167" s="409">
        <f t="shared" si="30"/>
        <v>1</v>
      </c>
    </row>
    <row r="168" spans="1:18">
      <c r="A168" s="48">
        <v>159</v>
      </c>
      <c r="B168" s="7"/>
      <c r="C168" s="7"/>
      <c r="D168" s="7"/>
      <c r="E168" s="229"/>
      <c r="F168" s="229"/>
      <c r="G168" s="229"/>
      <c r="H168" s="229"/>
      <c r="I168" s="19" t="str">
        <f t="shared" si="23"/>
        <v/>
      </c>
      <c r="J168" s="407">
        <f t="shared" si="24"/>
        <v>0</v>
      </c>
      <c r="K168" s="408">
        <f t="shared" si="25"/>
        <v>0</v>
      </c>
      <c r="L168" s="408">
        <f t="shared" si="31"/>
        <v>0</v>
      </c>
      <c r="M168" s="408">
        <f t="shared" si="32"/>
        <v>0</v>
      </c>
      <c r="N168" s="407">
        <f t="shared" si="26"/>
        <v>0</v>
      </c>
      <c r="O168" s="407">
        <f t="shared" si="27"/>
        <v>0</v>
      </c>
      <c r="P168" s="407">
        <f t="shared" si="28"/>
        <v>0</v>
      </c>
      <c r="Q168" s="390" t="b">
        <f t="shared" si="29"/>
        <v>0</v>
      </c>
      <c r="R168" s="409">
        <f t="shared" si="30"/>
        <v>1</v>
      </c>
    </row>
    <row r="169" spans="1:18">
      <c r="A169" s="48">
        <v>160</v>
      </c>
      <c r="B169" s="7"/>
      <c r="C169" s="7"/>
      <c r="D169" s="7"/>
      <c r="E169" s="229"/>
      <c r="F169" s="229"/>
      <c r="G169" s="229"/>
      <c r="H169" s="229"/>
      <c r="I169" s="19" t="str">
        <f t="shared" si="23"/>
        <v/>
      </c>
      <c r="J169" s="407">
        <f t="shared" si="24"/>
        <v>0</v>
      </c>
      <c r="K169" s="408">
        <f t="shared" si="25"/>
        <v>0</v>
      </c>
      <c r="L169" s="408">
        <f t="shared" si="31"/>
        <v>0</v>
      </c>
      <c r="M169" s="408">
        <f t="shared" si="32"/>
        <v>0</v>
      </c>
      <c r="N169" s="407">
        <f t="shared" si="26"/>
        <v>0</v>
      </c>
      <c r="O169" s="407">
        <f t="shared" si="27"/>
        <v>0</v>
      </c>
      <c r="P169" s="407">
        <f t="shared" si="28"/>
        <v>0</v>
      </c>
      <c r="Q169" s="390" t="b">
        <f t="shared" si="29"/>
        <v>0</v>
      </c>
      <c r="R169" s="409">
        <f t="shared" si="30"/>
        <v>1</v>
      </c>
    </row>
    <row r="170" spans="1:18">
      <c r="A170" s="48">
        <v>161</v>
      </c>
      <c r="B170" s="7"/>
      <c r="C170" s="7"/>
      <c r="D170" s="7"/>
      <c r="E170" s="229"/>
      <c r="F170" s="229"/>
      <c r="G170" s="229"/>
      <c r="H170" s="229"/>
      <c r="I170" s="19" t="str">
        <f t="shared" si="23"/>
        <v/>
      </c>
      <c r="J170" s="407">
        <f t="shared" si="24"/>
        <v>0</v>
      </c>
      <c r="K170" s="408">
        <f t="shared" si="25"/>
        <v>0</v>
      </c>
      <c r="L170" s="408">
        <f t="shared" si="31"/>
        <v>0</v>
      </c>
      <c r="M170" s="408">
        <f t="shared" si="32"/>
        <v>0</v>
      </c>
      <c r="N170" s="407">
        <f t="shared" si="26"/>
        <v>0</v>
      </c>
      <c r="O170" s="407">
        <f t="shared" si="27"/>
        <v>0</v>
      </c>
      <c r="P170" s="407">
        <f t="shared" si="28"/>
        <v>0</v>
      </c>
      <c r="Q170" s="390" t="b">
        <f t="shared" si="29"/>
        <v>0</v>
      </c>
      <c r="R170" s="409">
        <f t="shared" si="30"/>
        <v>1</v>
      </c>
    </row>
    <row r="171" spans="1:18">
      <c r="A171" s="48">
        <v>162</v>
      </c>
      <c r="B171" s="7"/>
      <c r="C171" s="7"/>
      <c r="D171" s="7"/>
      <c r="E171" s="229"/>
      <c r="F171" s="229"/>
      <c r="G171" s="229"/>
      <c r="H171" s="229"/>
      <c r="I171" s="19" t="str">
        <f t="shared" si="23"/>
        <v/>
      </c>
      <c r="J171" s="407">
        <f t="shared" si="24"/>
        <v>0</v>
      </c>
      <c r="K171" s="408">
        <f t="shared" si="25"/>
        <v>0</v>
      </c>
      <c r="L171" s="408">
        <f t="shared" si="31"/>
        <v>0</v>
      </c>
      <c r="M171" s="408">
        <f t="shared" si="32"/>
        <v>0</v>
      </c>
      <c r="N171" s="407">
        <f t="shared" si="26"/>
        <v>0</v>
      </c>
      <c r="O171" s="407">
        <f t="shared" si="27"/>
        <v>0</v>
      </c>
      <c r="P171" s="407">
        <f t="shared" si="28"/>
        <v>0</v>
      </c>
      <c r="Q171" s="390" t="b">
        <f t="shared" si="29"/>
        <v>0</v>
      </c>
      <c r="R171" s="409">
        <f t="shared" si="30"/>
        <v>1</v>
      </c>
    </row>
    <row r="172" spans="1:18">
      <c r="A172" s="48">
        <v>163</v>
      </c>
      <c r="B172" s="7"/>
      <c r="C172" s="7"/>
      <c r="D172" s="7"/>
      <c r="E172" s="229"/>
      <c r="F172" s="229"/>
      <c r="G172" s="229"/>
      <c r="H172" s="229"/>
      <c r="I172" s="19" t="str">
        <f t="shared" si="23"/>
        <v/>
      </c>
      <c r="J172" s="407">
        <f t="shared" si="24"/>
        <v>0</v>
      </c>
      <c r="K172" s="408">
        <f t="shared" si="25"/>
        <v>0</v>
      </c>
      <c r="L172" s="408">
        <f t="shared" si="31"/>
        <v>0</v>
      </c>
      <c r="M172" s="408">
        <f t="shared" si="32"/>
        <v>0</v>
      </c>
      <c r="N172" s="407">
        <f t="shared" si="26"/>
        <v>0</v>
      </c>
      <c r="O172" s="407">
        <f t="shared" si="27"/>
        <v>0</v>
      </c>
      <c r="P172" s="407">
        <f t="shared" si="28"/>
        <v>0</v>
      </c>
      <c r="Q172" s="390" t="b">
        <f t="shared" si="29"/>
        <v>0</v>
      </c>
      <c r="R172" s="409">
        <f t="shared" si="30"/>
        <v>1</v>
      </c>
    </row>
    <row r="173" spans="1:18">
      <c r="A173" s="48">
        <v>164</v>
      </c>
      <c r="B173" s="7"/>
      <c r="C173" s="7"/>
      <c r="D173" s="7"/>
      <c r="E173" s="229"/>
      <c r="F173" s="229"/>
      <c r="G173" s="229"/>
      <c r="H173" s="229"/>
      <c r="I173" s="19" t="str">
        <f t="shared" si="23"/>
        <v/>
      </c>
      <c r="J173" s="407">
        <f t="shared" si="24"/>
        <v>0</v>
      </c>
      <c r="K173" s="408">
        <f t="shared" si="25"/>
        <v>0</v>
      </c>
      <c r="L173" s="408">
        <f t="shared" si="31"/>
        <v>0</v>
      </c>
      <c r="M173" s="408">
        <f t="shared" si="32"/>
        <v>0</v>
      </c>
      <c r="N173" s="407">
        <f t="shared" si="26"/>
        <v>0</v>
      </c>
      <c r="O173" s="407">
        <f t="shared" si="27"/>
        <v>0</v>
      </c>
      <c r="P173" s="407">
        <f t="shared" si="28"/>
        <v>0</v>
      </c>
      <c r="Q173" s="390" t="b">
        <f t="shared" si="29"/>
        <v>0</v>
      </c>
      <c r="R173" s="409">
        <f t="shared" si="30"/>
        <v>1</v>
      </c>
    </row>
    <row r="174" spans="1:18">
      <c r="A174" s="48">
        <v>165</v>
      </c>
      <c r="B174" s="7"/>
      <c r="C174" s="7"/>
      <c r="D174" s="7"/>
      <c r="E174" s="229"/>
      <c r="F174" s="229"/>
      <c r="G174" s="229"/>
      <c r="H174" s="229"/>
      <c r="I174" s="19" t="str">
        <f t="shared" si="23"/>
        <v/>
      </c>
      <c r="J174" s="407">
        <f t="shared" si="24"/>
        <v>0</v>
      </c>
      <c r="K174" s="408">
        <f t="shared" si="25"/>
        <v>0</v>
      </c>
      <c r="L174" s="408">
        <f t="shared" si="31"/>
        <v>0</v>
      </c>
      <c r="M174" s="408">
        <f t="shared" si="32"/>
        <v>0</v>
      </c>
      <c r="N174" s="407">
        <f t="shared" si="26"/>
        <v>0</v>
      </c>
      <c r="O174" s="407">
        <f t="shared" si="27"/>
        <v>0</v>
      </c>
      <c r="P174" s="407">
        <f t="shared" si="28"/>
        <v>0</v>
      </c>
      <c r="Q174" s="390" t="b">
        <f t="shared" si="29"/>
        <v>0</v>
      </c>
      <c r="R174" s="409">
        <f t="shared" si="30"/>
        <v>1</v>
      </c>
    </row>
    <row r="175" spans="1:18">
      <c r="A175" s="48">
        <v>166</v>
      </c>
      <c r="B175" s="7"/>
      <c r="C175" s="7"/>
      <c r="D175" s="7"/>
      <c r="E175" s="229"/>
      <c r="F175" s="229"/>
      <c r="G175" s="229"/>
      <c r="H175" s="229"/>
      <c r="I175" s="19" t="str">
        <f t="shared" si="23"/>
        <v/>
      </c>
      <c r="J175" s="407">
        <f t="shared" si="24"/>
        <v>0</v>
      </c>
      <c r="K175" s="408">
        <f t="shared" si="25"/>
        <v>0</v>
      </c>
      <c r="L175" s="408">
        <f t="shared" si="31"/>
        <v>0</v>
      </c>
      <c r="M175" s="408">
        <f t="shared" si="32"/>
        <v>0</v>
      </c>
      <c r="N175" s="407">
        <f t="shared" si="26"/>
        <v>0</v>
      </c>
      <c r="O175" s="407">
        <f t="shared" si="27"/>
        <v>0</v>
      </c>
      <c r="P175" s="407">
        <f t="shared" si="28"/>
        <v>0</v>
      </c>
      <c r="Q175" s="390" t="b">
        <f t="shared" si="29"/>
        <v>0</v>
      </c>
      <c r="R175" s="409">
        <f t="shared" si="30"/>
        <v>1</v>
      </c>
    </row>
    <row r="176" spans="1:18">
      <c r="A176" s="48">
        <v>167</v>
      </c>
      <c r="B176" s="7"/>
      <c r="C176" s="7"/>
      <c r="D176" s="7"/>
      <c r="E176" s="229"/>
      <c r="F176" s="229"/>
      <c r="G176" s="229"/>
      <c r="H176" s="229"/>
      <c r="I176" s="19" t="str">
        <f t="shared" si="23"/>
        <v/>
      </c>
      <c r="J176" s="407">
        <f t="shared" si="24"/>
        <v>0</v>
      </c>
      <c r="K176" s="408">
        <f t="shared" si="25"/>
        <v>0</v>
      </c>
      <c r="L176" s="408">
        <f t="shared" si="31"/>
        <v>0</v>
      </c>
      <c r="M176" s="408">
        <f t="shared" si="32"/>
        <v>0</v>
      </c>
      <c r="N176" s="407">
        <f t="shared" si="26"/>
        <v>0</v>
      </c>
      <c r="O176" s="407">
        <f t="shared" si="27"/>
        <v>0</v>
      </c>
      <c r="P176" s="407">
        <f t="shared" si="28"/>
        <v>0</v>
      </c>
      <c r="Q176" s="390" t="b">
        <f t="shared" si="29"/>
        <v>0</v>
      </c>
      <c r="R176" s="409">
        <f t="shared" si="30"/>
        <v>1</v>
      </c>
    </row>
    <row r="177" spans="1:18">
      <c r="A177" s="48">
        <v>168</v>
      </c>
      <c r="B177" s="7"/>
      <c r="C177" s="7"/>
      <c r="D177" s="7"/>
      <c r="E177" s="229"/>
      <c r="F177" s="229"/>
      <c r="G177" s="229"/>
      <c r="H177" s="229"/>
      <c r="I177" s="19" t="str">
        <f t="shared" si="23"/>
        <v/>
      </c>
      <c r="J177" s="407">
        <f t="shared" si="24"/>
        <v>0</v>
      </c>
      <c r="K177" s="408">
        <f t="shared" si="25"/>
        <v>0</v>
      </c>
      <c r="L177" s="408">
        <f t="shared" si="31"/>
        <v>0</v>
      </c>
      <c r="M177" s="408">
        <f t="shared" si="32"/>
        <v>0</v>
      </c>
      <c r="N177" s="407">
        <f t="shared" si="26"/>
        <v>0</v>
      </c>
      <c r="O177" s="407">
        <f t="shared" si="27"/>
        <v>0</v>
      </c>
      <c r="P177" s="407">
        <f t="shared" si="28"/>
        <v>0</v>
      </c>
      <c r="Q177" s="390" t="b">
        <f t="shared" si="29"/>
        <v>0</v>
      </c>
      <c r="R177" s="409">
        <f t="shared" si="30"/>
        <v>1</v>
      </c>
    </row>
    <row r="178" spans="1:18">
      <c r="A178" s="48">
        <v>169</v>
      </c>
      <c r="B178" s="7"/>
      <c r="C178" s="7"/>
      <c r="D178" s="7"/>
      <c r="E178" s="229"/>
      <c r="F178" s="229"/>
      <c r="G178" s="229"/>
      <c r="H178" s="229"/>
      <c r="I178" s="19" t="str">
        <f t="shared" si="23"/>
        <v/>
      </c>
      <c r="J178" s="407">
        <f t="shared" si="24"/>
        <v>0</v>
      </c>
      <c r="K178" s="408">
        <f t="shared" si="25"/>
        <v>0</v>
      </c>
      <c r="L178" s="408">
        <f t="shared" si="31"/>
        <v>0</v>
      </c>
      <c r="M178" s="408">
        <f t="shared" si="32"/>
        <v>0</v>
      </c>
      <c r="N178" s="407">
        <f t="shared" si="26"/>
        <v>0</v>
      </c>
      <c r="O178" s="407">
        <f t="shared" si="27"/>
        <v>0</v>
      </c>
      <c r="P178" s="407">
        <f t="shared" si="28"/>
        <v>0</v>
      </c>
      <c r="Q178" s="390" t="b">
        <f t="shared" si="29"/>
        <v>0</v>
      </c>
      <c r="R178" s="409">
        <f t="shared" si="30"/>
        <v>1</v>
      </c>
    </row>
    <row r="179" spans="1:18">
      <c r="A179" s="48">
        <v>170</v>
      </c>
      <c r="B179" s="7"/>
      <c r="C179" s="7"/>
      <c r="D179" s="7"/>
      <c r="E179" s="229"/>
      <c r="F179" s="229"/>
      <c r="G179" s="229"/>
      <c r="H179" s="229"/>
      <c r="I179" s="19" t="str">
        <f t="shared" si="23"/>
        <v/>
      </c>
      <c r="J179" s="407">
        <f t="shared" si="24"/>
        <v>0</v>
      </c>
      <c r="K179" s="408">
        <f t="shared" si="25"/>
        <v>0</v>
      </c>
      <c r="L179" s="408">
        <f t="shared" si="31"/>
        <v>0</v>
      </c>
      <c r="M179" s="408">
        <f t="shared" si="32"/>
        <v>0</v>
      </c>
      <c r="N179" s="407">
        <f t="shared" si="26"/>
        <v>0</v>
      </c>
      <c r="O179" s="407">
        <f t="shared" si="27"/>
        <v>0</v>
      </c>
      <c r="P179" s="407">
        <f t="shared" si="28"/>
        <v>0</v>
      </c>
      <c r="Q179" s="390" t="b">
        <f t="shared" si="29"/>
        <v>0</v>
      </c>
      <c r="R179" s="409">
        <f t="shared" si="30"/>
        <v>1</v>
      </c>
    </row>
    <row r="180" spans="1:18">
      <c r="A180" s="48">
        <v>171</v>
      </c>
      <c r="B180" s="7"/>
      <c r="C180" s="7"/>
      <c r="D180" s="7"/>
      <c r="E180" s="229"/>
      <c r="F180" s="229"/>
      <c r="G180" s="229"/>
      <c r="H180" s="229"/>
      <c r="I180" s="19" t="str">
        <f t="shared" si="23"/>
        <v/>
      </c>
      <c r="J180" s="407">
        <f t="shared" si="24"/>
        <v>0</v>
      </c>
      <c r="K180" s="408">
        <f t="shared" si="25"/>
        <v>0</v>
      </c>
      <c r="L180" s="408">
        <f t="shared" si="31"/>
        <v>0</v>
      </c>
      <c r="M180" s="408">
        <f t="shared" si="32"/>
        <v>0</v>
      </c>
      <c r="N180" s="407">
        <f t="shared" si="26"/>
        <v>0</v>
      </c>
      <c r="O180" s="407">
        <f t="shared" si="27"/>
        <v>0</v>
      </c>
      <c r="P180" s="407">
        <f t="shared" si="28"/>
        <v>0</v>
      </c>
      <c r="Q180" s="390" t="b">
        <f t="shared" si="29"/>
        <v>0</v>
      </c>
      <c r="R180" s="409">
        <f t="shared" si="30"/>
        <v>1</v>
      </c>
    </row>
    <row r="181" spans="1:18">
      <c r="A181" s="48">
        <v>172</v>
      </c>
      <c r="B181" s="7"/>
      <c r="C181" s="7"/>
      <c r="D181" s="7"/>
      <c r="E181" s="229"/>
      <c r="F181" s="229"/>
      <c r="G181" s="229"/>
      <c r="H181" s="229"/>
      <c r="I181" s="19" t="str">
        <f t="shared" si="23"/>
        <v/>
      </c>
      <c r="J181" s="407">
        <f t="shared" si="24"/>
        <v>0</v>
      </c>
      <c r="K181" s="408">
        <f t="shared" si="25"/>
        <v>0</v>
      </c>
      <c r="L181" s="408">
        <f t="shared" si="31"/>
        <v>0</v>
      </c>
      <c r="M181" s="408">
        <f t="shared" si="32"/>
        <v>0</v>
      </c>
      <c r="N181" s="407">
        <f t="shared" si="26"/>
        <v>0</v>
      </c>
      <c r="O181" s="407">
        <f t="shared" si="27"/>
        <v>0</v>
      </c>
      <c r="P181" s="407">
        <f t="shared" si="28"/>
        <v>0</v>
      </c>
      <c r="Q181" s="390" t="b">
        <f t="shared" si="29"/>
        <v>0</v>
      </c>
      <c r="R181" s="409">
        <f t="shared" si="30"/>
        <v>1</v>
      </c>
    </row>
    <row r="182" spans="1:18">
      <c r="A182" s="48">
        <v>173</v>
      </c>
      <c r="B182" s="7"/>
      <c r="C182" s="7"/>
      <c r="D182" s="7"/>
      <c r="E182" s="229"/>
      <c r="F182" s="229"/>
      <c r="G182" s="229"/>
      <c r="H182" s="229"/>
      <c r="I182" s="19" t="str">
        <f t="shared" si="23"/>
        <v/>
      </c>
      <c r="J182" s="407">
        <f t="shared" si="24"/>
        <v>0</v>
      </c>
      <c r="K182" s="408">
        <f t="shared" si="25"/>
        <v>0</v>
      </c>
      <c r="L182" s="408">
        <f t="shared" si="31"/>
        <v>0</v>
      </c>
      <c r="M182" s="408">
        <f t="shared" si="32"/>
        <v>0</v>
      </c>
      <c r="N182" s="407">
        <f t="shared" si="26"/>
        <v>0</v>
      </c>
      <c r="O182" s="407">
        <f t="shared" si="27"/>
        <v>0</v>
      </c>
      <c r="P182" s="407">
        <f t="shared" si="28"/>
        <v>0</v>
      </c>
      <c r="Q182" s="390" t="b">
        <f t="shared" si="29"/>
        <v>0</v>
      </c>
      <c r="R182" s="409">
        <f t="shared" si="30"/>
        <v>1</v>
      </c>
    </row>
    <row r="183" spans="1:18">
      <c r="A183" s="48">
        <v>174</v>
      </c>
      <c r="B183" s="7"/>
      <c r="C183" s="7"/>
      <c r="D183" s="7"/>
      <c r="E183" s="229"/>
      <c r="F183" s="229"/>
      <c r="G183" s="229"/>
      <c r="H183" s="229"/>
      <c r="I183" s="19" t="str">
        <f t="shared" si="23"/>
        <v/>
      </c>
      <c r="J183" s="407">
        <f t="shared" si="24"/>
        <v>0</v>
      </c>
      <c r="K183" s="408">
        <f t="shared" si="25"/>
        <v>0</v>
      </c>
      <c r="L183" s="408">
        <f t="shared" si="31"/>
        <v>0</v>
      </c>
      <c r="M183" s="408">
        <f t="shared" si="32"/>
        <v>0</v>
      </c>
      <c r="N183" s="407">
        <f t="shared" si="26"/>
        <v>0</v>
      </c>
      <c r="O183" s="407">
        <f t="shared" si="27"/>
        <v>0</v>
      </c>
      <c r="P183" s="407">
        <f t="shared" si="28"/>
        <v>0</v>
      </c>
      <c r="Q183" s="390" t="b">
        <f t="shared" si="29"/>
        <v>0</v>
      </c>
      <c r="R183" s="409">
        <f t="shared" si="30"/>
        <v>1</v>
      </c>
    </row>
    <row r="184" spans="1:18">
      <c r="A184" s="48">
        <v>175</v>
      </c>
      <c r="B184" s="7"/>
      <c r="C184" s="7"/>
      <c r="D184" s="7"/>
      <c r="E184" s="229"/>
      <c r="F184" s="229"/>
      <c r="G184" s="229"/>
      <c r="H184" s="229"/>
      <c r="I184" s="19" t="str">
        <f t="shared" si="23"/>
        <v/>
      </c>
      <c r="J184" s="407">
        <f t="shared" si="24"/>
        <v>0</v>
      </c>
      <c r="K184" s="408">
        <f t="shared" si="25"/>
        <v>0</v>
      </c>
      <c r="L184" s="408">
        <f t="shared" si="31"/>
        <v>0</v>
      </c>
      <c r="M184" s="408">
        <f t="shared" si="32"/>
        <v>0</v>
      </c>
      <c r="N184" s="407">
        <f t="shared" si="26"/>
        <v>0</v>
      </c>
      <c r="O184" s="407">
        <f t="shared" si="27"/>
        <v>0</v>
      </c>
      <c r="P184" s="407">
        <f t="shared" si="28"/>
        <v>0</v>
      </c>
      <c r="Q184" s="390" t="b">
        <f t="shared" si="29"/>
        <v>0</v>
      </c>
      <c r="R184" s="409">
        <f t="shared" si="30"/>
        <v>1</v>
      </c>
    </row>
    <row r="185" spans="1:18">
      <c r="A185" s="48">
        <v>176</v>
      </c>
      <c r="B185" s="7"/>
      <c r="C185" s="7"/>
      <c r="D185" s="7"/>
      <c r="E185" s="229"/>
      <c r="F185" s="229"/>
      <c r="G185" s="229"/>
      <c r="H185" s="229"/>
      <c r="I185" s="19" t="str">
        <f t="shared" si="23"/>
        <v/>
      </c>
      <c r="J185" s="407">
        <f t="shared" si="24"/>
        <v>0</v>
      </c>
      <c r="K185" s="408">
        <f t="shared" si="25"/>
        <v>0</v>
      </c>
      <c r="L185" s="408">
        <f t="shared" si="31"/>
        <v>0</v>
      </c>
      <c r="M185" s="408">
        <f t="shared" si="32"/>
        <v>0</v>
      </c>
      <c r="N185" s="407">
        <f t="shared" si="26"/>
        <v>0</v>
      </c>
      <c r="O185" s="407">
        <f t="shared" si="27"/>
        <v>0</v>
      </c>
      <c r="P185" s="407">
        <f t="shared" si="28"/>
        <v>0</v>
      </c>
      <c r="Q185" s="390" t="b">
        <f t="shared" si="29"/>
        <v>0</v>
      </c>
      <c r="R185" s="409">
        <f t="shared" si="30"/>
        <v>1</v>
      </c>
    </row>
    <row r="186" spans="1:18">
      <c r="A186" s="48">
        <v>177</v>
      </c>
      <c r="B186" s="7"/>
      <c r="C186" s="7"/>
      <c r="D186" s="7"/>
      <c r="E186" s="229"/>
      <c r="F186" s="229"/>
      <c r="G186" s="229"/>
      <c r="H186" s="229"/>
      <c r="I186" s="19" t="str">
        <f t="shared" si="23"/>
        <v/>
      </c>
      <c r="J186" s="407">
        <f t="shared" si="24"/>
        <v>0</v>
      </c>
      <c r="K186" s="408">
        <f t="shared" si="25"/>
        <v>0</v>
      </c>
      <c r="L186" s="408">
        <f t="shared" si="31"/>
        <v>0</v>
      </c>
      <c r="M186" s="408">
        <f t="shared" si="32"/>
        <v>0</v>
      </c>
      <c r="N186" s="407">
        <f t="shared" si="26"/>
        <v>0</v>
      </c>
      <c r="O186" s="407">
        <f t="shared" si="27"/>
        <v>0</v>
      </c>
      <c r="P186" s="407">
        <f t="shared" si="28"/>
        <v>0</v>
      </c>
      <c r="Q186" s="390" t="b">
        <f t="shared" si="29"/>
        <v>0</v>
      </c>
      <c r="R186" s="409">
        <f t="shared" si="30"/>
        <v>1</v>
      </c>
    </row>
    <row r="187" spans="1:18">
      <c r="A187" s="48">
        <v>178</v>
      </c>
      <c r="B187" s="7"/>
      <c r="C187" s="7"/>
      <c r="D187" s="7"/>
      <c r="E187" s="229"/>
      <c r="F187" s="229"/>
      <c r="G187" s="229"/>
      <c r="H187" s="229"/>
      <c r="I187" s="19" t="str">
        <f t="shared" si="23"/>
        <v/>
      </c>
      <c r="J187" s="407">
        <f t="shared" si="24"/>
        <v>0</v>
      </c>
      <c r="K187" s="408">
        <f t="shared" si="25"/>
        <v>0</v>
      </c>
      <c r="L187" s="408">
        <f t="shared" si="31"/>
        <v>0</v>
      </c>
      <c r="M187" s="408">
        <f t="shared" si="32"/>
        <v>0</v>
      </c>
      <c r="N187" s="407">
        <f t="shared" si="26"/>
        <v>0</v>
      </c>
      <c r="O187" s="407">
        <f t="shared" si="27"/>
        <v>0</v>
      </c>
      <c r="P187" s="407">
        <f t="shared" si="28"/>
        <v>0</v>
      </c>
      <c r="Q187" s="390" t="b">
        <f t="shared" si="29"/>
        <v>0</v>
      </c>
      <c r="R187" s="409">
        <f t="shared" si="30"/>
        <v>1</v>
      </c>
    </row>
    <row r="188" spans="1:18">
      <c r="A188" s="48">
        <v>179</v>
      </c>
      <c r="B188" s="7"/>
      <c r="C188" s="7"/>
      <c r="D188" s="7"/>
      <c r="E188" s="229"/>
      <c r="F188" s="229"/>
      <c r="G188" s="229"/>
      <c r="H188" s="229"/>
      <c r="I188" s="19" t="str">
        <f t="shared" si="23"/>
        <v/>
      </c>
      <c r="J188" s="407">
        <f t="shared" si="24"/>
        <v>0</v>
      </c>
      <c r="K188" s="408">
        <f t="shared" si="25"/>
        <v>0</v>
      </c>
      <c r="L188" s="408">
        <f t="shared" si="31"/>
        <v>0</v>
      </c>
      <c r="M188" s="408">
        <f t="shared" si="32"/>
        <v>0</v>
      </c>
      <c r="N188" s="407">
        <f t="shared" si="26"/>
        <v>0</v>
      </c>
      <c r="O188" s="407">
        <f t="shared" si="27"/>
        <v>0</v>
      </c>
      <c r="P188" s="407">
        <f t="shared" si="28"/>
        <v>0</v>
      </c>
      <c r="Q188" s="390" t="b">
        <f t="shared" si="29"/>
        <v>0</v>
      </c>
      <c r="R188" s="409">
        <f t="shared" si="30"/>
        <v>1</v>
      </c>
    </row>
    <row r="189" spans="1:18">
      <c r="A189" s="48">
        <v>180</v>
      </c>
      <c r="B189" s="7"/>
      <c r="C189" s="7"/>
      <c r="D189" s="7"/>
      <c r="E189" s="229"/>
      <c r="F189" s="229"/>
      <c r="G189" s="229"/>
      <c r="H189" s="229"/>
      <c r="I189" s="19" t="str">
        <f t="shared" si="23"/>
        <v/>
      </c>
      <c r="J189" s="407">
        <f t="shared" si="24"/>
        <v>0</v>
      </c>
      <c r="K189" s="408">
        <f t="shared" si="25"/>
        <v>0</v>
      </c>
      <c r="L189" s="408">
        <f t="shared" si="31"/>
        <v>0</v>
      </c>
      <c r="M189" s="408">
        <f t="shared" si="32"/>
        <v>0</v>
      </c>
      <c r="N189" s="407">
        <f t="shared" si="26"/>
        <v>0</v>
      </c>
      <c r="O189" s="407">
        <f t="shared" si="27"/>
        <v>0</v>
      </c>
      <c r="P189" s="407">
        <f t="shared" si="28"/>
        <v>0</v>
      </c>
      <c r="Q189" s="390" t="b">
        <f t="shared" si="29"/>
        <v>0</v>
      </c>
      <c r="R189" s="409">
        <f t="shared" si="30"/>
        <v>1</v>
      </c>
    </row>
    <row r="190" spans="1:18">
      <c r="A190" s="48">
        <v>181</v>
      </c>
      <c r="B190" s="7"/>
      <c r="C190" s="7"/>
      <c r="D190" s="7"/>
      <c r="E190" s="229"/>
      <c r="F190" s="229"/>
      <c r="G190" s="229"/>
      <c r="H190" s="229"/>
      <c r="I190" s="19" t="str">
        <f t="shared" si="23"/>
        <v/>
      </c>
      <c r="J190" s="407">
        <f t="shared" si="24"/>
        <v>0</v>
      </c>
      <c r="K190" s="408">
        <f t="shared" si="25"/>
        <v>0</v>
      </c>
      <c r="L190" s="408">
        <f t="shared" si="31"/>
        <v>0</v>
      </c>
      <c r="M190" s="408">
        <f t="shared" si="32"/>
        <v>0</v>
      </c>
      <c r="N190" s="407">
        <f t="shared" si="26"/>
        <v>0</v>
      </c>
      <c r="O190" s="407">
        <f t="shared" si="27"/>
        <v>0</v>
      </c>
      <c r="P190" s="407">
        <f t="shared" si="28"/>
        <v>0</v>
      </c>
      <c r="Q190" s="390" t="b">
        <f t="shared" si="29"/>
        <v>0</v>
      </c>
      <c r="R190" s="409">
        <f t="shared" si="30"/>
        <v>1</v>
      </c>
    </row>
    <row r="191" spans="1:18">
      <c r="A191" s="48">
        <v>182</v>
      </c>
      <c r="B191" s="7"/>
      <c r="C191" s="7"/>
      <c r="D191" s="7"/>
      <c r="E191" s="229"/>
      <c r="F191" s="229"/>
      <c r="G191" s="229"/>
      <c r="H191" s="229"/>
      <c r="I191" s="19" t="str">
        <f t="shared" si="23"/>
        <v/>
      </c>
      <c r="J191" s="407">
        <f t="shared" si="24"/>
        <v>0</v>
      </c>
      <c r="K191" s="408">
        <f t="shared" si="25"/>
        <v>0</v>
      </c>
      <c r="L191" s="408">
        <f t="shared" si="31"/>
        <v>0</v>
      </c>
      <c r="M191" s="408">
        <f t="shared" si="32"/>
        <v>0</v>
      </c>
      <c r="N191" s="407">
        <f t="shared" si="26"/>
        <v>0</v>
      </c>
      <c r="O191" s="407">
        <f t="shared" si="27"/>
        <v>0</v>
      </c>
      <c r="P191" s="407">
        <f t="shared" si="28"/>
        <v>0</v>
      </c>
      <c r="Q191" s="390" t="b">
        <f t="shared" si="29"/>
        <v>0</v>
      </c>
      <c r="R191" s="409">
        <f t="shared" si="30"/>
        <v>1</v>
      </c>
    </row>
    <row r="192" spans="1:18">
      <c r="A192" s="48">
        <v>183</v>
      </c>
      <c r="B192" s="7"/>
      <c r="C192" s="7"/>
      <c r="D192" s="7"/>
      <c r="E192" s="229"/>
      <c r="F192" s="229"/>
      <c r="G192" s="229"/>
      <c r="H192" s="229"/>
      <c r="I192" s="19" t="str">
        <f t="shared" si="23"/>
        <v/>
      </c>
      <c r="J192" s="407">
        <f t="shared" si="24"/>
        <v>0</v>
      </c>
      <c r="K192" s="408">
        <f t="shared" si="25"/>
        <v>0</v>
      </c>
      <c r="L192" s="408">
        <f t="shared" si="31"/>
        <v>0</v>
      </c>
      <c r="M192" s="408">
        <f t="shared" si="32"/>
        <v>0</v>
      </c>
      <c r="N192" s="407">
        <f t="shared" si="26"/>
        <v>0</v>
      </c>
      <c r="O192" s="407">
        <f t="shared" si="27"/>
        <v>0</v>
      </c>
      <c r="P192" s="407">
        <f t="shared" si="28"/>
        <v>0</v>
      </c>
      <c r="Q192" s="390" t="b">
        <f t="shared" si="29"/>
        <v>0</v>
      </c>
      <c r="R192" s="409">
        <f t="shared" si="30"/>
        <v>1</v>
      </c>
    </row>
    <row r="193" spans="1:18">
      <c r="A193" s="48">
        <v>184</v>
      </c>
      <c r="B193" s="7"/>
      <c r="C193" s="7"/>
      <c r="D193" s="7"/>
      <c r="E193" s="229"/>
      <c r="F193" s="229"/>
      <c r="G193" s="229"/>
      <c r="H193" s="229"/>
      <c r="I193" s="19" t="str">
        <f t="shared" si="23"/>
        <v/>
      </c>
      <c r="J193" s="407">
        <f t="shared" si="24"/>
        <v>0</v>
      </c>
      <c r="K193" s="408">
        <f t="shared" si="25"/>
        <v>0</v>
      </c>
      <c r="L193" s="408">
        <f t="shared" si="31"/>
        <v>0</v>
      </c>
      <c r="M193" s="408">
        <f t="shared" si="32"/>
        <v>0</v>
      </c>
      <c r="N193" s="407">
        <f t="shared" si="26"/>
        <v>0</v>
      </c>
      <c r="O193" s="407">
        <f t="shared" si="27"/>
        <v>0</v>
      </c>
      <c r="P193" s="407">
        <f t="shared" si="28"/>
        <v>0</v>
      </c>
      <c r="Q193" s="390" t="b">
        <f t="shared" si="29"/>
        <v>0</v>
      </c>
      <c r="R193" s="409">
        <f t="shared" si="30"/>
        <v>1</v>
      </c>
    </row>
    <row r="194" spans="1:18">
      <c r="A194" s="48">
        <v>185</v>
      </c>
      <c r="B194" s="7"/>
      <c r="C194" s="7"/>
      <c r="D194" s="7"/>
      <c r="E194" s="229"/>
      <c r="F194" s="229"/>
      <c r="G194" s="229"/>
      <c r="H194" s="229"/>
      <c r="I194" s="19" t="str">
        <f t="shared" si="23"/>
        <v/>
      </c>
      <c r="J194" s="407">
        <f t="shared" si="24"/>
        <v>0</v>
      </c>
      <c r="K194" s="408">
        <f t="shared" si="25"/>
        <v>0</v>
      </c>
      <c r="L194" s="408">
        <f t="shared" si="31"/>
        <v>0</v>
      </c>
      <c r="M194" s="408">
        <f t="shared" si="32"/>
        <v>0</v>
      </c>
      <c r="N194" s="407">
        <f t="shared" si="26"/>
        <v>0</v>
      </c>
      <c r="O194" s="407">
        <f t="shared" si="27"/>
        <v>0</v>
      </c>
      <c r="P194" s="407">
        <f t="shared" si="28"/>
        <v>0</v>
      </c>
      <c r="Q194" s="390" t="b">
        <f t="shared" si="29"/>
        <v>0</v>
      </c>
      <c r="R194" s="409">
        <f t="shared" si="30"/>
        <v>1</v>
      </c>
    </row>
    <row r="195" spans="1:18">
      <c r="A195" s="48">
        <v>186</v>
      </c>
      <c r="B195" s="7"/>
      <c r="C195" s="7"/>
      <c r="D195" s="7"/>
      <c r="E195" s="229"/>
      <c r="F195" s="229"/>
      <c r="G195" s="229"/>
      <c r="H195" s="229"/>
      <c r="I195" s="19" t="str">
        <f t="shared" si="23"/>
        <v/>
      </c>
      <c r="J195" s="407">
        <f t="shared" si="24"/>
        <v>0</v>
      </c>
      <c r="K195" s="408">
        <f t="shared" si="25"/>
        <v>0</v>
      </c>
      <c r="L195" s="408">
        <f t="shared" si="31"/>
        <v>0</v>
      </c>
      <c r="M195" s="408">
        <f t="shared" si="32"/>
        <v>0</v>
      </c>
      <c r="N195" s="407">
        <f t="shared" si="26"/>
        <v>0</v>
      </c>
      <c r="O195" s="407">
        <f t="shared" si="27"/>
        <v>0</v>
      </c>
      <c r="P195" s="407">
        <f t="shared" si="28"/>
        <v>0</v>
      </c>
      <c r="Q195" s="390" t="b">
        <f t="shared" si="29"/>
        <v>0</v>
      </c>
      <c r="R195" s="409">
        <f t="shared" si="30"/>
        <v>1</v>
      </c>
    </row>
    <row r="196" spans="1:18">
      <c r="A196" s="48">
        <v>187</v>
      </c>
      <c r="B196" s="7"/>
      <c r="C196" s="7"/>
      <c r="D196" s="7"/>
      <c r="E196" s="229"/>
      <c r="F196" s="229"/>
      <c r="G196" s="229"/>
      <c r="H196" s="229"/>
      <c r="I196" s="19" t="str">
        <f t="shared" si="23"/>
        <v/>
      </c>
      <c r="J196" s="407">
        <f t="shared" si="24"/>
        <v>0</v>
      </c>
      <c r="K196" s="408">
        <f t="shared" si="25"/>
        <v>0</v>
      </c>
      <c r="L196" s="408">
        <f t="shared" si="31"/>
        <v>0</v>
      </c>
      <c r="M196" s="408">
        <f t="shared" si="32"/>
        <v>0</v>
      </c>
      <c r="N196" s="407">
        <f t="shared" si="26"/>
        <v>0</v>
      </c>
      <c r="O196" s="407">
        <f t="shared" si="27"/>
        <v>0</v>
      </c>
      <c r="P196" s="407">
        <f t="shared" si="28"/>
        <v>0</v>
      </c>
      <c r="Q196" s="390" t="b">
        <f t="shared" si="29"/>
        <v>0</v>
      </c>
      <c r="R196" s="409">
        <f t="shared" si="30"/>
        <v>1</v>
      </c>
    </row>
    <row r="197" spans="1:18">
      <c r="A197" s="48">
        <v>188</v>
      </c>
      <c r="B197" s="7"/>
      <c r="C197" s="7"/>
      <c r="D197" s="7"/>
      <c r="E197" s="229"/>
      <c r="F197" s="229"/>
      <c r="G197" s="229"/>
      <c r="H197" s="229"/>
      <c r="I197" s="19" t="str">
        <f t="shared" si="23"/>
        <v/>
      </c>
      <c r="J197" s="407">
        <f t="shared" si="24"/>
        <v>0</v>
      </c>
      <c r="K197" s="408">
        <f t="shared" si="25"/>
        <v>0</v>
      </c>
      <c r="L197" s="408">
        <f t="shared" si="31"/>
        <v>0</v>
      </c>
      <c r="M197" s="408">
        <f t="shared" si="32"/>
        <v>0</v>
      </c>
      <c r="N197" s="407">
        <f t="shared" si="26"/>
        <v>0</v>
      </c>
      <c r="O197" s="407">
        <f t="shared" si="27"/>
        <v>0</v>
      </c>
      <c r="P197" s="407">
        <f t="shared" si="28"/>
        <v>0</v>
      </c>
      <c r="Q197" s="390" t="b">
        <f t="shared" si="29"/>
        <v>0</v>
      </c>
      <c r="R197" s="409">
        <f t="shared" si="30"/>
        <v>1</v>
      </c>
    </row>
    <row r="198" spans="1:18">
      <c r="A198" s="48">
        <v>189</v>
      </c>
      <c r="B198" s="7"/>
      <c r="C198" s="7"/>
      <c r="D198" s="7"/>
      <c r="E198" s="229"/>
      <c r="F198" s="229"/>
      <c r="G198" s="229"/>
      <c r="H198" s="229"/>
      <c r="I198" s="19" t="str">
        <f t="shared" si="23"/>
        <v/>
      </c>
      <c r="J198" s="407">
        <f t="shared" si="24"/>
        <v>0</v>
      </c>
      <c r="K198" s="408">
        <f t="shared" si="25"/>
        <v>0</v>
      </c>
      <c r="L198" s="408">
        <f t="shared" si="31"/>
        <v>0</v>
      </c>
      <c r="M198" s="408">
        <f t="shared" si="32"/>
        <v>0</v>
      </c>
      <c r="N198" s="407">
        <f t="shared" si="26"/>
        <v>0</v>
      </c>
      <c r="O198" s="407">
        <f t="shared" si="27"/>
        <v>0</v>
      </c>
      <c r="P198" s="407">
        <f t="shared" si="28"/>
        <v>0</v>
      </c>
      <c r="Q198" s="390" t="b">
        <f t="shared" si="29"/>
        <v>0</v>
      </c>
      <c r="R198" s="409">
        <f t="shared" si="30"/>
        <v>1</v>
      </c>
    </row>
    <row r="199" spans="1:18">
      <c r="A199" s="48">
        <v>190</v>
      </c>
      <c r="B199" s="7"/>
      <c r="C199" s="7"/>
      <c r="D199" s="7"/>
      <c r="E199" s="229"/>
      <c r="F199" s="229"/>
      <c r="G199" s="229"/>
      <c r="H199" s="229"/>
      <c r="I199" s="19" t="str">
        <f t="shared" si="23"/>
        <v/>
      </c>
      <c r="J199" s="407">
        <f t="shared" si="24"/>
        <v>0</v>
      </c>
      <c r="K199" s="408">
        <f t="shared" si="25"/>
        <v>0</v>
      </c>
      <c r="L199" s="408">
        <f t="shared" si="31"/>
        <v>0</v>
      </c>
      <c r="M199" s="408">
        <f t="shared" si="32"/>
        <v>0</v>
      </c>
      <c r="N199" s="407">
        <f t="shared" si="26"/>
        <v>0</v>
      </c>
      <c r="O199" s="407">
        <f t="shared" si="27"/>
        <v>0</v>
      </c>
      <c r="P199" s="407">
        <f t="shared" si="28"/>
        <v>0</v>
      </c>
      <c r="Q199" s="390" t="b">
        <f t="shared" si="29"/>
        <v>0</v>
      </c>
      <c r="R199" s="409">
        <f t="shared" si="30"/>
        <v>1</v>
      </c>
    </row>
    <row r="200" spans="1:18">
      <c r="A200" s="48">
        <v>191</v>
      </c>
      <c r="B200" s="7"/>
      <c r="C200" s="7"/>
      <c r="D200" s="7"/>
      <c r="E200" s="229"/>
      <c r="F200" s="229"/>
      <c r="G200" s="229"/>
      <c r="H200" s="229"/>
      <c r="I200" s="19" t="str">
        <f t="shared" si="23"/>
        <v/>
      </c>
      <c r="J200" s="407">
        <f t="shared" si="24"/>
        <v>0</v>
      </c>
      <c r="K200" s="408">
        <f t="shared" si="25"/>
        <v>0</v>
      </c>
      <c r="L200" s="408">
        <f t="shared" si="31"/>
        <v>0</v>
      </c>
      <c r="M200" s="408">
        <f t="shared" si="32"/>
        <v>0</v>
      </c>
      <c r="N200" s="407">
        <f t="shared" si="26"/>
        <v>0</v>
      </c>
      <c r="O200" s="407">
        <f t="shared" si="27"/>
        <v>0</v>
      </c>
      <c r="P200" s="407">
        <f t="shared" si="28"/>
        <v>0</v>
      </c>
      <c r="Q200" s="390" t="b">
        <f t="shared" si="29"/>
        <v>0</v>
      </c>
      <c r="R200" s="409">
        <f t="shared" si="30"/>
        <v>1</v>
      </c>
    </row>
    <row r="201" spans="1:18">
      <c r="A201" s="48">
        <v>192</v>
      </c>
      <c r="B201" s="7"/>
      <c r="C201" s="7"/>
      <c r="D201" s="7"/>
      <c r="E201" s="229"/>
      <c r="F201" s="229"/>
      <c r="G201" s="229"/>
      <c r="H201" s="229"/>
      <c r="I201" s="19" t="str">
        <f t="shared" si="23"/>
        <v/>
      </c>
      <c r="J201" s="407">
        <f t="shared" si="24"/>
        <v>0</v>
      </c>
      <c r="K201" s="408">
        <f t="shared" si="25"/>
        <v>0</v>
      </c>
      <c r="L201" s="408">
        <f t="shared" si="31"/>
        <v>0</v>
      </c>
      <c r="M201" s="408">
        <f t="shared" si="32"/>
        <v>0</v>
      </c>
      <c r="N201" s="407">
        <f t="shared" si="26"/>
        <v>0</v>
      </c>
      <c r="O201" s="407">
        <f t="shared" si="27"/>
        <v>0</v>
      </c>
      <c r="P201" s="407">
        <f t="shared" si="28"/>
        <v>0</v>
      </c>
      <c r="Q201" s="390" t="b">
        <f t="shared" si="29"/>
        <v>0</v>
      </c>
      <c r="R201" s="409">
        <f t="shared" si="30"/>
        <v>1</v>
      </c>
    </row>
    <row r="202" spans="1:18">
      <c r="A202" s="48">
        <v>193</v>
      </c>
      <c r="B202" s="7"/>
      <c r="C202" s="7"/>
      <c r="D202" s="7"/>
      <c r="E202" s="229"/>
      <c r="F202" s="229"/>
      <c r="G202" s="229"/>
      <c r="H202" s="229"/>
      <c r="I202" s="19" t="str">
        <f t="shared" ref="I202:I259" si="33">IF(OR($B202="",$C202="",$D202="",$E202="",$E202&lt;an_initial,$E202&gt;an_final,$Q202=FALSE),"",IF(OR($F202="X",$F202="x"),BREV_APL/R202,IF(OR($G202="X",$G202="x"),BREV_INT/R202,IF(OR($H202="X",$H202="x"),BREV_ROM/R202,""))))</f>
        <v/>
      </c>
      <c r="J202" s="407">
        <f t="shared" ref="J202:J259" si="34">N202+O202+P202</f>
        <v>0</v>
      </c>
      <c r="K202" s="408">
        <f t="shared" ref="K202:K259" si="35">IF(OR($F202="X",$F202="x"),$I202,0)</f>
        <v>0</v>
      </c>
      <c r="L202" s="408">
        <f t="shared" si="31"/>
        <v>0</v>
      </c>
      <c r="M202" s="408">
        <f t="shared" si="32"/>
        <v>0</v>
      </c>
      <c r="N202" s="407">
        <f t="shared" ref="N202:N259" si="36">IF(OR($B202="",$C202="",$D202="",$Q202=FALSE),0,IF(AND($E202&gt;=an_initial,$F202&lt;&gt;""),1,0))</f>
        <v>0</v>
      </c>
      <c r="O202" s="407">
        <f t="shared" ref="O202:O259" si="37">IF(OR($B202="",$C202="",$D202="",$E202="",$Q202=FALSE),0,IF(AND($E202&gt;=an_initial,$G202&lt;&gt;""),1,0))</f>
        <v>0</v>
      </c>
      <c r="P202" s="407">
        <f t="shared" ref="P202:P259" si="38">IF(OR($B202="",$C202="",$D202="",$E202="",$Q202=FALSE),0,IF(AND($E202&gt;=an_initial,$H202&lt;&gt;""),1,0))</f>
        <v>0</v>
      </c>
      <c r="Q202" s="390" t="b">
        <f t="shared" ref="Q202:Q259" si="39">IF(nume_candidat="",FALSE,ISNUMBER(SEARCH(nume_candidat,$B202)))</f>
        <v>0</v>
      </c>
      <c r="R202" s="409">
        <f t="shared" ref="R202:R259" si="40">LEN(B202)-LEN(SUBSTITUTE(B202,",",""))+1</f>
        <v>1</v>
      </c>
    </row>
    <row r="203" spans="1:18">
      <c r="A203" s="48">
        <v>194</v>
      </c>
      <c r="B203" s="7"/>
      <c r="C203" s="7"/>
      <c r="D203" s="7"/>
      <c r="E203" s="229"/>
      <c r="F203" s="229"/>
      <c r="G203" s="229"/>
      <c r="H203" s="229"/>
      <c r="I203" s="19" t="str">
        <f t="shared" si="33"/>
        <v/>
      </c>
      <c r="J203" s="407">
        <f t="shared" si="34"/>
        <v>0</v>
      </c>
      <c r="K203" s="408">
        <f t="shared" si="35"/>
        <v>0</v>
      </c>
      <c r="L203" s="408">
        <f t="shared" si="31"/>
        <v>0</v>
      </c>
      <c r="M203" s="408">
        <f t="shared" si="32"/>
        <v>0</v>
      </c>
      <c r="N203" s="407">
        <f t="shared" si="36"/>
        <v>0</v>
      </c>
      <c r="O203" s="407">
        <f t="shared" si="37"/>
        <v>0</v>
      </c>
      <c r="P203" s="407">
        <f t="shared" si="38"/>
        <v>0</v>
      </c>
      <c r="Q203" s="390" t="b">
        <f t="shared" si="39"/>
        <v>0</v>
      </c>
      <c r="R203" s="409">
        <f t="shared" si="40"/>
        <v>1</v>
      </c>
    </row>
    <row r="204" spans="1:18">
      <c r="A204" s="48">
        <v>195</v>
      </c>
      <c r="B204" s="7"/>
      <c r="C204" s="7"/>
      <c r="D204" s="7"/>
      <c r="E204" s="229"/>
      <c r="F204" s="229"/>
      <c r="G204" s="229"/>
      <c r="H204" s="229"/>
      <c r="I204" s="19" t="str">
        <f t="shared" si="33"/>
        <v/>
      </c>
      <c r="J204" s="407">
        <f t="shared" si="34"/>
        <v>0</v>
      </c>
      <c r="K204" s="408">
        <f t="shared" si="35"/>
        <v>0</v>
      </c>
      <c r="L204" s="408">
        <f t="shared" si="31"/>
        <v>0</v>
      </c>
      <c r="M204" s="408">
        <f t="shared" si="32"/>
        <v>0</v>
      </c>
      <c r="N204" s="407">
        <f t="shared" si="36"/>
        <v>0</v>
      </c>
      <c r="O204" s="407">
        <f t="shared" si="37"/>
        <v>0</v>
      </c>
      <c r="P204" s="407">
        <f t="shared" si="38"/>
        <v>0</v>
      </c>
      <c r="Q204" s="390" t="b">
        <f t="shared" si="39"/>
        <v>0</v>
      </c>
      <c r="R204" s="409">
        <f t="shared" si="40"/>
        <v>1</v>
      </c>
    </row>
    <row r="205" spans="1:18">
      <c r="A205" s="48">
        <v>196</v>
      </c>
      <c r="B205" s="7"/>
      <c r="C205" s="7"/>
      <c r="D205" s="7"/>
      <c r="E205" s="229"/>
      <c r="F205" s="229"/>
      <c r="G205" s="229"/>
      <c r="H205" s="229"/>
      <c r="I205" s="19" t="str">
        <f t="shared" si="33"/>
        <v/>
      </c>
      <c r="J205" s="407">
        <f t="shared" si="34"/>
        <v>0</v>
      </c>
      <c r="K205" s="408">
        <f t="shared" si="35"/>
        <v>0</v>
      </c>
      <c r="L205" s="408">
        <f t="shared" si="31"/>
        <v>0</v>
      </c>
      <c r="M205" s="408">
        <f t="shared" si="32"/>
        <v>0</v>
      </c>
      <c r="N205" s="407">
        <f t="shared" si="36"/>
        <v>0</v>
      </c>
      <c r="O205" s="407">
        <f t="shared" si="37"/>
        <v>0</v>
      </c>
      <c r="P205" s="407">
        <f t="shared" si="38"/>
        <v>0</v>
      </c>
      <c r="Q205" s="390" t="b">
        <f t="shared" si="39"/>
        <v>0</v>
      </c>
      <c r="R205" s="409">
        <f t="shared" si="40"/>
        <v>1</v>
      </c>
    </row>
    <row r="206" spans="1:18">
      <c r="A206" s="48">
        <v>197</v>
      </c>
      <c r="B206" s="7"/>
      <c r="C206" s="7"/>
      <c r="D206" s="7"/>
      <c r="E206" s="229"/>
      <c r="F206" s="229"/>
      <c r="G206" s="229"/>
      <c r="H206" s="229"/>
      <c r="I206" s="19" t="str">
        <f t="shared" si="33"/>
        <v/>
      </c>
      <c r="J206" s="407">
        <f t="shared" si="34"/>
        <v>0</v>
      </c>
      <c r="K206" s="408">
        <f t="shared" si="35"/>
        <v>0</v>
      </c>
      <c r="L206" s="408">
        <f t="shared" si="31"/>
        <v>0</v>
      </c>
      <c r="M206" s="408">
        <f t="shared" si="32"/>
        <v>0</v>
      </c>
      <c r="N206" s="407">
        <f t="shared" si="36"/>
        <v>0</v>
      </c>
      <c r="O206" s="407">
        <f t="shared" si="37"/>
        <v>0</v>
      </c>
      <c r="P206" s="407">
        <f t="shared" si="38"/>
        <v>0</v>
      </c>
      <c r="Q206" s="390" t="b">
        <f t="shared" si="39"/>
        <v>0</v>
      </c>
      <c r="R206" s="409">
        <f t="shared" si="40"/>
        <v>1</v>
      </c>
    </row>
    <row r="207" spans="1:18">
      <c r="A207" s="48">
        <v>198</v>
      </c>
      <c r="B207" s="7"/>
      <c r="C207" s="7"/>
      <c r="D207" s="7"/>
      <c r="E207" s="229"/>
      <c r="F207" s="229"/>
      <c r="G207" s="229"/>
      <c r="H207" s="229"/>
      <c r="I207" s="19" t="str">
        <f t="shared" si="33"/>
        <v/>
      </c>
      <c r="J207" s="407">
        <f t="shared" si="34"/>
        <v>0</v>
      </c>
      <c r="K207" s="408">
        <f t="shared" si="35"/>
        <v>0</v>
      </c>
      <c r="L207" s="408">
        <f t="shared" si="31"/>
        <v>0</v>
      </c>
      <c r="M207" s="408">
        <f t="shared" si="32"/>
        <v>0</v>
      </c>
      <c r="N207" s="407">
        <f t="shared" si="36"/>
        <v>0</v>
      </c>
      <c r="O207" s="407">
        <f t="shared" si="37"/>
        <v>0</v>
      </c>
      <c r="P207" s="407">
        <f t="shared" si="38"/>
        <v>0</v>
      </c>
      <c r="Q207" s="390" t="b">
        <f t="shared" si="39"/>
        <v>0</v>
      </c>
      <c r="R207" s="409">
        <f t="shared" si="40"/>
        <v>1</v>
      </c>
    </row>
    <row r="208" spans="1:18">
      <c r="A208" s="48">
        <v>199</v>
      </c>
      <c r="B208" s="7"/>
      <c r="C208" s="7"/>
      <c r="D208" s="7"/>
      <c r="E208" s="229"/>
      <c r="F208" s="229"/>
      <c r="G208" s="229"/>
      <c r="H208" s="229"/>
      <c r="I208" s="19" t="str">
        <f t="shared" si="33"/>
        <v/>
      </c>
      <c r="J208" s="407">
        <f t="shared" si="34"/>
        <v>0</v>
      </c>
      <c r="K208" s="408">
        <f t="shared" si="35"/>
        <v>0</v>
      </c>
      <c r="L208" s="408">
        <f t="shared" ref="L208:L259" si="41">IF(OR($G208="X",$G208="x"),$I208,0)</f>
        <v>0</v>
      </c>
      <c r="M208" s="408">
        <f t="shared" ref="M208:M259" si="42">IF(OR($H208="X",$H208="x"),$I208,0)</f>
        <v>0</v>
      </c>
      <c r="N208" s="407">
        <f t="shared" si="36"/>
        <v>0</v>
      </c>
      <c r="O208" s="407">
        <f t="shared" si="37"/>
        <v>0</v>
      </c>
      <c r="P208" s="407">
        <f t="shared" si="38"/>
        <v>0</v>
      </c>
      <c r="Q208" s="390" t="b">
        <f t="shared" si="39"/>
        <v>0</v>
      </c>
      <c r="R208" s="409">
        <f t="shared" si="40"/>
        <v>1</v>
      </c>
    </row>
    <row r="209" spans="1:18">
      <c r="A209" s="48">
        <v>200</v>
      </c>
      <c r="B209" s="7"/>
      <c r="C209" s="7"/>
      <c r="D209" s="7"/>
      <c r="E209" s="229"/>
      <c r="F209" s="229"/>
      <c r="G209" s="229"/>
      <c r="H209" s="229"/>
      <c r="I209" s="19" t="str">
        <f t="shared" si="33"/>
        <v/>
      </c>
      <c r="J209" s="407">
        <f t="shared" si="34"/>
        <v>0</v>
      </c>
      <c r="K209" s="408">
        <f t="shared" si="35"/>
        <v>0</v>
      </c>
      <c r="L209" s="408">
        <f t="shared" si="41"/>
        <v>0</v>
      </c>
      <c r="M209" s="408">
        <f t="shared" si="42"/>
        <v>0</v>
      </c>
      <c r="N209" s="407">
        <f t="shared" si="36"/>
        <v>0</v>
      </c>
      <c r="O209" s="407">
        <f t="shared" si="37"/>
        <v>0</v>
      </c>
      <c r="P209" s="407">
        <f t="shared" si="38"/>
        <v>0</v>
      </c>
      <c r="Q209" s="390" t="b">
        <f t="shared" si="39"/>
        <v>0</v>
      </c>
      <c r="R209" s="409">
        <f t="shared" si="40"/>
        <v>1</v>
      </c>
    </row>
    <row r="210" spans="1:18">
      <c r="A210" s="48">
        <v>201</v>
      </c>
      <c r="B210" s="7"/>
      <c r="C210" s="7"/>
      <c r="D210" s="7"/>
      <c r="E210" s="229"/>
      <c r="F210" s="229"/>
      <c r="G210" s="229"/>
      <c r="H210" s="229"/>
      <c r="I210" s="19" t="str">
        <f t="shared" si="33"/>
        <v/>
      </c>
      <c r="J210" s="407">
        <f t="shared" si="34"/>
        <v>0</v>
      </c>
      <c r="K210" s="408">
        <f t="shared" si="35"/>
        <v>0</v>
      </c>
      <c r="L210" s="408">
        <f t="shared" si="41"/>
        <v>0</v>
      </c>
      <c r="M210" s="408">
        <f t="shared" si="42"/>
        <v>0</v>
      </c>
      <c r="N210" s="407">
        <f t="shared" si="36"/>
        <v>0</v>
      </c>
      <c r="O210" s="407">
        <f t="shared" si="37"/>
        <v>0</v>
      </c>
      <c r="P210" s="407">
        <f t="shared" si="38"/>
        <v>0</v>
      </c>
      <c r="Q210" s="390" t="b">
        <f t="shared" si="39"/>
        <v>0</v>
      </c>
      <c r="R210" s="409">
        <f t="shared" si="40"/>
        <v>1</v>
      </c>
    </row>
    <row r="211" spans="1:18">
      <c r="A211" s="48">
        <v>202</v>
      </c>
      <c r="B211" s="7"/>
      <c r="C211" s="7"/>
      <c r="D211" s="7"/>
      <c r="E211" s="229"/>
      <c r="F211" s="229"/>
      <c r="G211" s="229"/>
      <c r="H211" s="229"/>
      <c r="I211" s="19" t="str">
        <f t="shared" si="33"/>
        <v/>
      </c>
      <c r="J211" s="407">
        <f t="shared" si="34"/>
        <v>0</v>
      </c>
      <c r="K211" s="408">
        <f t="shared" si="35"/>
        <v>0</v>
      </c>
      <c r="L211" s="408">
        <f t="shared" si="41"/>
        <v>0</v>
      </c>
      <c r="M211" s="408">
        <f t="shared" si="42"/>
        <v>0</v>
      </c>
      <c r="N211" s="407">
        <f t="shared" si="36"/>
        <v>0</v>
      </c>
      <c r="O211" s="407">
        <f t="shared" si="37"/>
        <v>0</v>
      </c>
      <c r="P211" s="407">
        <f t="shared" si="38"/>
        <v>0</v>
      </c>
      <c r="Q211" s="390" t="b">
        <f t="shared" si="39"/>
        <v>0</v>
      </c>
      <c r="R211" s="409">
        <f t="shared" si="40"/>
        <v>1</v>
      </c>
    </row>
    <row r="212" spans="1:18">
      <c r="A212" s="48">
        <v>203</v>
      </c>
      <c r="B212" s="7"/>
      <c r="C212" s="7"/>
      <c r="D212" s="7"/>
      <c r="E212" s="229"/>
      <c r="F212" s="229"/>
      <c r="G212" s="229"/>
      <c r="H212" s="229"/>
      <c r="I212" s="19" t="str">
        <f t="shared" si="33"/>
        <v/>
      </c>
      <c r="J212" s="407">
        <f t="shared" si="34"/>
        <v>0</v>
      </c>
      <c r="K212" s="408">
        <f t="shared" si="35"/>
        <v>0</v>
      </c>
      <c r="L212" s="408">
        <f t="shared" si="41"/>
        <v>0</v>
      </c>
      <c r="M212" s="408">
        <f t="shared" si="42"/>
        <v>0</v>
      </c>
      <c r="N212" s="407">
        <f t="shared" si="36"/>
        <v>0</v>
      </c>
      <c r="O212" s="407">
        <f t="shared" si="37"/>
        <v>0</v>
      </c>
      <c r="P212" s="407">
        <f t="shared" si="38"/>
        <v>0</v>
      </c>
      <c r="Q212" s="390" t="b">
        <f t="shared" si="39"/>
        <v>0</v>
      </c>
      <c r="R212" s="409">
        <f t="shared" si="40"/>
        <v>1</v>
      </c>
    </row>
    <row r="213" spans="1:18">
      <c r="A213" s="48">
        <v>204</v>
      </c>
      <c r="B213" s="7"/>
      <c r="C213" s="7"/>
      <c r="D213" s="7"/>
      <c r="E213" s="229"/>
      <c r="F213" s="229"/>
      <c r="G213" s="229"/>
      <c r="H213" s="229"/>
      <c r="I213" s="19" t="str">
        <f t="shared" si="33"/>
        <v/>
      </c>
      <c r="J213" s="407">
        <f t="shared" si="34"/>
        <v>0</v>
      </c>
      <c r="K213" s="408">
        <f t="shared" si="35"/>
        <v>0</v>
      </c>
      <c r="L213" s="408">
        <f t="shared" si="41"/>
        <v>0</v>
      </c>
      <c r="M213" s="408">
        <f t="shared" si="42"/>
        <v>0</v>
      </c>
      <c r="N213" s="407">
        <f t="shared" si="36"/>
        <v>0</v>
      </c>
      <c r="O213" s="407">
        <f t="shared" si="37"/>
        <v>0</v>
      </c>
      <c r="P213" s="407">
        <f t="shared" si="38"/>
        <v>0</v>
      </c>
      <c r="Q213" s="390" t="b">
        <f t="shared" si="39"/>
        <v>0</v>
      </c>
      <c r="R213" s="409">
        <f t="shared" si="40"/>
        <v>1</v>
      </c>
    </row>
    <row r="214" spans="1:18">
      <c r="A214" s="48">
        <v>205</v>
      </c>
      <c r="B214" s="7"/>
      <c r="C214" s="7"/>
      <c r="D214" s="7"/>
      <c r="E214" s="229"/>
      <c r="F214" s="229"/>
      <c r="G214" s="229"/>
      <c r="H214" s="229"/>
      <c r="I214" s="19" t="str">
        <f t="shared" si="33"/>
        <v/>
      </c>
      <c r="J214" s="407">
        <f t="shared" si="34"/>
        <v>0</v>
      </c>
      <c r="K214" s="408">
        <f t="shared" si="35"/>
        <v>0</v>
      </c>
      <c r="L214" s="408">
        <f t="shared" si="41"/>
        <v>0</v>
      </c>
      <c r="M214" s="408">
        <f t="shared" si="42"/>
        <v>0</v>
      </c>
      <c r="N214" s="407">
        <f t="shared" si="36"/>
        <v>0</v>
      </c>
      <c r="O214" s="407">
        <f t="shared" si="37"/>
        <v>0</v>
      </c>
      <c r="P214" s="407">
        <f t="shared" si="38"/>
        <v>0</v>
      </c>
      <c r="Q214" s="390" t="b">
        <f t="shared" si="39"/>
        <v>0</v>
      </c>
      <c r="R214" s="409">
        <f t="shared" si="40"/>
        <v>1</v>
      </c>
    </row>
    <row r="215" spans="1:18">
      <c r="A215" s="48">
        <v>206</v>
      </c>
      <c r="B215" s="7"/>
      <c r="C215" s="7"/>
      <c r="D215" s="7"/>
      <c r="E215" s="229"/>
      <c r="F215" s="229"/>
      <c r="G215" s="229"/>
      <c r="H215" s="229"/>
      <c r="I215" s="19" t="str">
        <f t="shared" si="33"/>
        <v/>
      </c>
      <c r="J215" s="407">
        <f t="shared" si="34"/>
        <v>0</v>
      </c>
      <c r="K215" s="408">
        <f t="shared" si="35"/>
        <v>0</v>
      </c>
      <c r="L215" s="408">
        <f t="shared" si="41"/>
        <v>0</v>
      </c>
      <c r="M215" s="408">
        <f t="shared" si="42"/>
        <v>0</v>
      </c>
      <c r="N215" s="407">
        <f t="shared" si="36"/>
        <v>0</v>
      </c>
      <c r="O215" s="407">
        <f t="shared" si="37"/>
        <v>0</v>
      </c>
      <c r="P215" s="407">
        <f t="shared" si="38"/>
        <v>0</v>
      </c>
      <c r="Q215" s="390" t="b">
        <f t="shared" si="39"/>
        <v>0</v>
      </c>
      <c r="R215" s="409">
        <f t="shared" si="40"/>
        <v>1</v>
      </c>
    </row>
    <row r="216" spans="1:18">
      <c r="A216" s="48">
        <v>207</v>
      </c>
      <c r="B216" s="7"/>
      <c r="C216" s="7"/>
      <c r="D216" s="7"/>
      <c r="E216" s="229"/>
      <c r="F216" s="229"/>
      <c r="G216" s="229"/>
      <c r="H216" s="229"/>
      <c r="I216" s="19" t="str">
        <f t="shared" si="33"/>
        <v/>
      </c>
      <c r="J216" s="407">
        <f t="shared" si="34"/>
        <v>0</v>
      </c>
      <c r="K216" s="408">
        <f t="shared" si="35"/>
        <v>0</v>
      </c>
      <c r="L216" s="408">
        <f t="shared" si="41"/>
        <v>0</v>
      </c>
      <c r="M216" s="408">
        <f t="shared" si="42"/>
        <v>0</v>
      </c>
      <c r="N216" s="407">
        <f t="shared" si="36"/>
        <v>0</v>
      </c>
      <c r="O216" s="407">
        <f t="shared" si="37"/>
        <v>0</v>
      </c>
      <c r="P216" s="407">
        <f t="shared" si="38"/>
        <v>0</v>
      </c>
      <c r="Q216" s="390" t="b">
        <f t="shared" si="39"/>
        <v>0</v>
      </c>
      <c r="R216" s="409">
        <f t="shared" si="40"/>
        <v>1</v>
      </c>
    </row>
    <row r="217" spans="1:18">
      <c r="A217" s="48">
        <v>208</v>
      </c>
      <c r="B217" s="7"/>
      <c r="C217" s="7"/>
      <c r="D217" s="7"/>
      <c r="E217" s="229"/>
      <c r="F217" s="229"/>
      <c r="G217" s="229"/>
      <c r="H217" s="229"/>
      <c r="I217" s="19" t="str">
        <f t="shared" si="33"/>
        <v/>
      </c>
      <c r="J217" s="407">
        <f t="shared" si="34"/>
        <v>0</v>
      </c>
      <c r="K217" s="408">
        <f t="shared" si="35"/>
        <v>0</v>
      </c>
      <c r="L217" s="408">
        <f t="shared" si="41"/>
        <v>0</v>
      </c>
      <c r="M217" s="408">
        <f t="shared" si="42"/>
        <v>0</v>
      </c>
      <c r="N217" s="407">
        <f t="shared" si="36"/>
        <v>0</v>
      </c>
      <c r="O217" s="407">
        <f t="shared" si="37"/>
        <v>0</v>
      </c>
      <c r="P217" s="407">
        <f t="shared" si="38"/>
        <v>0</v>
      </c>
      <c r="Q217" s="390" t="b">
        <f t="shared" si="39"/>
        <v>0</v>
      </c>
      <c r="R217" s="409">
        <f t="shared" si="40"/>
        <v>1</v>
      </c>
    </row>
    <row r="218" spans="1:18">
      <c r="A218" s="48">
        <v>209</v>
      </c>
      <c r="B218" s="7"/>
      <c r="C218" s="7"/>
      <c r="D218" s="7"/>
      <c r="E218" s="229"/>
      <c r="F218" s="229"/>
      <c r="G218" s="229"/>
      <c r="H218" s="229"/>
      <c r="I218" s="19" t="str">
        <f t="shared" si="33"/>
        <v/>
      </c>
      <c r="J218" s="407">
        <f t="shared" si="34"/>
        <v>0</v>
      </c>
      <c r="K218" s="408">
        <f t="shared" si="35"/>
        <v>0</v>
      </c>
      <c r="L218" s="408">
        <f t="shared" si="41"/>
        <v>0</v>
      </c>
      <c r="M218" s="408">
        <f t="shared" si="42"/>
        <v>0</v>
      </c>
      <c r="N218" s="407">
        <f t="shared" si="36"/>
        <v>0</v>
      </c>
      <c r="O218" s="407">
        <f t="shared" si="37"/>
        <v>0</v>
      </c>
      <c r="P218" s="407">
        <f t="shared" si="38"/>
        <v>0</v>
      </c>
      <c r="Q218" s="390" t="b">
        <f t="shared" si="39"/>
        <v>0</v>
      </c>
      <c r="R218" s="409">
        <f t="shared" si="40"/>
        <v>1</v>
      </c>
    </row>
    <row r="219" spans="1:18">
      <c r="A219" s="48">
        <v>210</v>
      </c>
      <c r="B219" s="7"/>
      <c r="C219" s="7"/>
      <c r="D219" s="7"/>
      <c r="E219" s="229"/>
      <c r="F219" s="229"/>
      <c r="G219" s="229"/>
      <c r="H219" s="229"/>
      <c r="I219" s="19" t="str">
        <f t="shared" si="33"/>
        <v/>
      </c>
      <c r="J219" s="407">
        <f t="shared" si="34"/>
        <v>0</v>
      </c>
      <c r="K219" s="408">
        <f t="shared" si="35"/>
        <v>0</v>
      </c>
      <c r="L219" s="408">
        <f t="shared" si="41"/>
        <v>0</v>
      </c>
      <c r="M219" s="408">
        <f t="shared" si="42"/>
        <v>0</v>
      </c>
      <c r="N219" s="407">
        <f t="shared" si="36"/>
        <v>0</v>
      </c>
      <c r="O219" s="407">
        <f t="shared" si="37"/>
        <v>0</v>
      </c>
      <c r="P219" s="407">
        <f t="shared" si="38"/>
        <v>0</v>
      </c>
      <c r="Q219" s="390" t="b">
        <f t="shared" si="39"/>
        <v>0</v>
      </c>
      <c r="R219" s="409">
        <f t="shared" si="40"/>
        <v>1</v>
      </c>
    </row>
    <row r="220" spans="1:18">
      <c r="A220" s="48">
        <v>211</v>
      </c>
      <c r="B220" s="7"/>
      <c r="C220" s="7"/>
      <c r="D220" s="7"/>
      <c r="E220" s="229"/>
      <c r="F220" s="229"/>
      <c r="G220" s="229"/>
      <c r="H220" s="229"/>
      <c r="I220" s="19" t="str">
        <f t="shared" si="33"/>
        <v/>
      </c>
      <c r="J220" s="407">
        <f t="shared" si="34"/>
        <v>0</v>
      </c>
      <c r="K220" s="408">
        <f t="shared" si="35"/>
        <v>0</v>
      </c>
      <c r="L220" s="408">
        <f t="shared" si="41"/>
        <v>0</v>
      </c>
      <c r="M220" s="408">
        <f t="shared" si="42"/>
        <v>0</v>
      </c>
      <c r="N220" s="407">
        <f t="shared" si="36"/>
        <v>0</v>
      </c>
      <c r="O220" s="407">
        <f t="shared" si="37"/>
        <v>0</v>
      </c>
      <c r="P220" s="407">
        <f t="shared" si="38"/>
        <v>0</v>
      </c>
      <c r="Q220" s="390" t="b">
        <f t="shared" si="39"/>
        <v>0</v>
      </c>
      <c r="R220" s="409">
        <f t="shared" si="40"/>
        <v>1</v>
      </c>
    </row>
    <row r="221" spans="1:18">
      <c r="A221" s="48">
        <v>212</v>
      </c>
      <c r="B221" s="7"/>
      <c r="C221" s="7"/>
      <c r="D221" s="7"/>
      <c r="E221" s="229"/>
      <c r="F221" s="229"/>
      <c r="G221" s="229"/>
      <c r="H221" s="229"/>
      <c r="I221" s="19" t="str">
        <f t="shared" si="33"/>
        <v/>
      </c>
      <c r="J221" s="407">
        <f t="shared" si="34"/>
        <v>0</v>
      </c>
      <c r="K221" s="408">
        <f t="shared" si="35"/>
        <v>0</v>
      </c>
      <c r="L221" s="408">
        <f t="shared" si="41"/>
        <v>0</v>
      </c>
      <c r="M221" s="408">
        <f t="shared" si="42"/>
        <v>0</v>
      </c>
      <c r="N221" s="407">
        <f t="shared" si="36"/>
        <v>0</v>
      </c>
      <c r="O221" s="407">
        <f t="shared" si="37"/>
        <v>0</v>
      </c>
      <c r="P221" s="407">
        <f t="shared" si="38"/>
        <v>0</v>
      </c>
      <c r="Q221" s="390" t="b">
        <f t="shared" si="39"/>
        <v>0</v>
      </c>
      <c r="R221" s="409">
        <f t="shared" si="40"/>
        <v>1</v>
      </c>
    </row>
    <row r="222" spans="1:18">
      <c r="A222" s="48">
        <v>213</v>
      </c>
      <c r="B222" s="7"/>
      <c r="C222" s="7"/>
      <c r="D222" s="7"/>
      <c r="E222" s="229"/>
      <c r="F222" s="229"/>
      <c r="G222" s="229"/>
      <c r="H222" s="229"/>
      <c r="I222" s="19" t="str">
        <f t="shared" si="33"/>
        <v/>
      </c>
      <c r="J222" s="407">
        <f t="shared" si="34"/>
        <v>0</v>
      </c>
      <c r="K222" s="408">
        <f t="shared" si="35"/>
        <v>0</v>
      </c>
      <c r="L222" s="408">
        <f t="shared" si="41"/>
        <v>0</v>
      </c>
      <c r="M222" s="408">
        <f t="shared" si="42"/>
        <v>0</v>
      </c>
      <c r="N222" s="407">
        <f t="shared" si="36"/>
        <v>0</v>
      </c>
      <c r="O222" s="407">
        <f t="shared" si="37"/>
        <v>0</v>
      </c>
      <c r="P222" s="407">
        <f t="shared" si="38"/>
        <v>0</v>
      </c>
      <c r="Q222" s="390" t="b">
        <f t="shared" si="39"/>
        <v>0</v>
      </c>
      <c r="R222" s="409">
        <f t="shared" si="40"/>
        <v>1</v>
      </c>
    </row>
    <row r="223" spans="1:18">
      <c r="A223" s="48">
        <v>214</v>
      </c>
      <c r="B223" s="7"/>
      <c r="C223" s="7"/>
      <c r="D223" s="7"/>
      <c r="E223" s="229"/>
      <c r="F223" s="229"/>
      <c r="G223" s="229"/>
      <c r="H223" s="229"/>
      <c r="I223" s="19" t="str">
        <f t="shared" si="33"/>
        <v/>
      </c>
      <c r="J223" s="407">
        <f t="shared" si="34"/>
        <v>0</v>
      </c>
      <c r="K223" s="408">
        <f t="shared" si="35"/>
        <v>0</v>
      </c>
      <c r="L223" s="408">
        <f t="shared" si="41"/>
        <v>0</v>
      </c>
      <c r="M223" s="408">
        <f t="shared" si="42"/>
        <v>0</v>
      </c>
      <c r="N223" s="407">
        <f t="shared" si="36"/>
        <v>0</v>
      </c>
      <c r="O223" s="407">
        <f t="shared" si="37"/>
        <v>0</v>
      </c>
      <c r="P223" s="407">
        <f t="shared" si="38"/>
        <v>0</v>
      </c>
      <c r="Q223" s="390" t="b">
        <f t="shared" si="39"/>
        <v>0</v>
      </c>
      <c r="R223" s="409">
        <f t="shared" si="40"/>
        <v>1</v>
      </c>
    </row>
    <row r="224" spans="1:18">
      <c r="A224" s="48">
        <v>215</v>
      </c>
      <c r="B224" s="7"/>
      <c r="C224" s="7"/>
      <c r="D224" s="7"/>
      <c r="E224" s="229"/>
      <c r="F224" s="229"/>
      <c r="G224" s="229"/>
      <c r="H224" s="229"/>
      <c r="I224" s="19" t="str">
        <f t="shared" si="33"/>
        <v/>
      </c>
      <c r="J224" s="407">
        <f t="shared" si="34"/>
        <v>0</v>
      </c>
      <c r="K224" s="408">
        <f t="shared" si="35"/>
        <v>0</v>
      </c>
      <c r="L224" s="408">
        <f t="shared" si="41"/>
        <v>0</v>
      </c>
      <c r="M224" s="408">
        <f t="shared" si="42"/>
        <v>0</v>
      </c>
      <c r="N224" s="407">
        <f t="shared" si="36"/>
        <v>0</v>
      </c>
      <c r="O224" s="407">
        <f t="shared" si="37"/>
        <v>0</v>
      </c>
      <c r="P224" s="407">
        <f t="shared" si="38"/>
        <v>0</v>
      </c>
      <c r="Q224" s="390" t="b">
        <f t="shared" si="39"/>
        <v>0</v>
      </c>
      <c r="R224" s="409">
        <f t="shared" si="40"/>
        <v>1</v>
      </c>
    </row>
    <row r="225" spans="1:18">
      <c r="A225" s="48">
        <v>216</v>
      </c>
      <c r="B225" s="7"/>
      <c r="C225" s="7"/>
      <c r="D225" s="7"/>
      <c r="E225" s="229"/>
      <c r="F225" s="229"/>
      <c r="G225" s="229"/>
      <c r="H225" s="229"/>
      <c r="I225" s="19" t="str">
        <f t="shared" si="33"/>
        <v/>
      </c>
      <c r="J225" s="407">
        <f t="shared" si="34"/>
        <v>0</v>
      </c>
      <c r="K225" s="408">
        <f t="shared" si="35"/>
        <v>0</v>
      </c>
      <c r="L225" s="408">
        <f t="shared" si="41"/>
        <v>0</v>
      </c>
      <c r="M225" s="408">
        <f t="shared" si="42"/>
        <v>0</v>
      </c>
      <c r="N225" s="407">
        <f t="shared" si="36"/>
        <v>0</v>
      </c>
      <c r="O225" s="407">
        <f t="shared" si="37"/>
        <v>0</v>
      </c>
      <c r="P225" s="407">
        <f t="shared" si="38"/>
        <v>0</v>
      </c>
      <c r="Q225" s="390" t="b">
        <f t="shared" si="39"/>
        <v>0</v>
      </c>
      <c r="R225" s="409">
        <f t="shared" si="40"/>
        <v>1</v>
      </c>
    </row>
    <row r="226" spans="1:18">
      <c r="A226" s="48">
        <v>217</v>
      </c>
      <c r="B226" s="7"/>
      <c r="C226" s="7"/>
      <c r="D226" s="7"/>
      <c r="E226" s="229"/>
      <c r="F226" s="229"/>
      <c r="G226" s="229"/>
      <c r="H226" s="229"/>
      <c r="I226" s="19" t="str">
        <f t="shared" si="33"/>
        <v/>
      </c>
      <c r="J226" s="407">
        <f t="shared" si="34"/>
        <v>0</v>
      </c>
      <c r="K226" s="408">
        <f t="shared" si="35"/>
        <v>0</v>
      </c>
      <c r="L226" s="408">
        <f t="shared" si="41"/>
        <v>0</v>
      </c>
      <c r="M226" s="408">
        <f t="shared" si="42"/>
        <v>0</v>
      </c>
      <c r="N226" s="407">
        <f t="shared" si="36"/>
        <v>0</v>
      </c>
      <c r="O226" s="407">
        <f t="shared" si="37"/>
        <v>0</v>
      </c>
      <c r="P226" s="407">
        <f t="shared" si="38"/>
        <v>0</v>
      </c>
      <c r="Q226" s="390" t="b">
        <f t="shared" si="39"/>
        <v>0</v>
      </c>
      <c r="R226" s="409">
        <f t="shared" si="40"/>
        <v>1</v>
      </c>
    </row>
    <row r="227" spans="1:18">
      <c r="A227" s="48">
        <v>218</v>
      </c>
      <c r="B227" s="7"/>
      <c r="C227" s="7"/>
      <c r="D227" s="7"/>
      <c r="E227" s="229"/>
      <c r="F227" s="229"/>
      <c r="G227" s="229"/>
      <c r="H227" s="229"/>
      <c r="I227" s="19" t="str">
        <f t="shared" si="33"/>
        <v/>
      </c>
      <c r="J227" s="407">
        <f t="shared" si="34"/>
        <v>0</v>
      </c>
      <c r="K227" s="408">
        <f t="shared" si="35"/>
        <v>0</v>
      </c>
      <c r="L227" s="408">
        <f t="shared" si="41"/>
        <v>0</v>
      </c>
      <c r="M227" s="408">
        <f t="shared" si="42"/>
        <v>0</v>
      </c>
      <c r="N227" s="407">
        <f t="shared" si="36"/>
        <v>0</v>
      </c>
      <c r="O227" s="407">
        <f t="shared" si="37"/>
        <v>0</v>
      </c>
      <c r="P227" s="407">
        <f t="shared" si="38"/>
        <v>0</v>
      </c>
      <c r="Q227" s="390" t="b">
        <f t="shared" si="39"/>
        <v>0</v>
      </c>
      <c r="R227" s="409">
        <f t="shared" si="40"/>
        <v>1</v>
      </c>
    </row>
    <row r="228" spans="1:18">
      <c r="A228" s="48">
        <v>219</v>
      </c>
      <c r="B228" s="7"/>
      <c r="C228" s="7"/>
      <c r="D228" s="7"/>
      <c r="E228" s="229"/>
      <c r="F228" s="229"/>
      <c r="G228" s="229"/>
      <c r="H228" s="229"/>
      <c r="I228" s="19" t="str">
        <f t="shared" si="33"/>
        <v/>
      </c>
      <c r="J228" s="407">
        <f t="shared" si="34"/>
        <v>0</v>
      </c>
      <c r="K228" s="408">
        <f t="shared" si="35"/>
        <v>0</v>
      </c>
      <c r="L228" s="408">
        <f t="shared" si="41"/>
        <v>0</v>
      </c>
      <c r="M228" s="408">
        <f t="shared" si="42"/>
        <v>0</v>
      </c>
      <c r="N228" s="407">
        <f t="shared" si="36"/>
        <v>0</v>
      </c>
      <c r="O228" s="407">
        <f t="shared" si="37"/>
        <v>0</v>
      </c>
      <c r="P228" s="407">
        <f t="shared" si="38"/>
        <v>0</v>
      </c>
      <c r="Q228" s="390" t="b">
        <f t="shared" si="39"/>
        <v>0</v>
      </c>
      <c r="R228" s="409">
        <f t="shared" si="40"/>
        <v>1</v>
      </c>
    </row>
    <row r="229" spans="1:18">
      <c r="A229" s="48">
        <v>220</v>
      </c>
      <c r="B229" s="7"/>
      <c r="C229" s="7"/>
      <c r="D229" s="7"/>
      <c r="E229" s="229"/>
      <c r="F229" s="229"/>
      <c r="G229" s="229"/>
      <c r="H229" s="229"/>
      <c r="I229" s="19" t="str">
        <f t="shared" si="33"/>
        <v/>
      </c>
      <c r="J229" s="407">
        <f t="shared" si="34"/>
        <v>0</v>
      </c>
      <c r="K229" s="408">
        <f t="shared" si="35"/>
        <v>0</v>
      </c>
      <c r="L229" s="408">
        <f t="shared" si="41"/>
        <v>0</v>
      </c>
      <c r="M229" s="408">
        <f t="shared" si="42"/>
        <v>0</v>
      </c>
      <c r="N229" s="407">
        <f t="shared" si="36"/>
        <v>0</v>
      </c>
      <c r="O229" s="407">
        <f t="shared" si="37"/>
        <v>0</v>
      </c>
      <c r="P229" s="407">
        <f t="shared" si="38"/>
        <v>0</v>
      </c>
      <c r="Q229" s="390" t="b">
        <f t="shared" si="39"/>
        <v>0</v>
      </c>
      <c r="R229" s="409">
        <f t="shared" si="40"/>
        <v>1</v>
      </c>
    </row>
    <row r="230" spans="1:18">
      <c r="A230" s="48">
        <v>221</v>
      </c>
      <c r="B230" s="7"/>
      <c r="C230" s="7"/>
      <c r="D230" s="7"/>
      <c r="E230" s="229"/>
      <c r="F230" s="229"/>
      <c r="G230" s="229"/>
      <c r="H230" s="229"/>
      <c r="I230" s="19" t="str">
        <f t="shared" si="33"/>
        <v/>
      </c>
      <c r="J230" s="407">
        <f t="shared" si="34"/>
        <v>0</v>
      </c>
      <c r="K230" s="408">
        <f t="shared" si="35"/>
        <v>0</v>
      </c>
      <c r="L230" s="408">
        <f t="shared" si="41"/>
        <v>0</v>
      </c>
      <c r="M230" s="408">
        <f t="shared" si="42"/>
        <v>0</v>
      </c>
      <c r="N230" s="407">
        <f t="shared" si="36"/>
        <v>0</v>
      </c>
      <c r="O230" s="407">
        <f t="shared" si="37"/>
        <v>0</v>
      </c>
      <c r="P230" s="407">
        <f t="shared" si="38"/>
        <v>0</v>
      </c>
      <c r="Q230" s="390" t="b">
        <f t="shared" si="39"/>
        <v>0</v>
      </c>
      <c r="R230" s="409">
        <f t="shared" si="40"/>
        <v>1</v>
      </c>
    </row>
    <row r="231" spans="1:18">
      <c r="A231" s="48">
        <v>222</v>
      </c>
      <c r="B231" s="7"/>
      <c r="C231" s="7"/>
      <c r="D231" s="7"/>
      <c r="E231" s="229"/>
      <c r="F231" s="229"/>
      <c r="G231" s="229"/>
      <c r="H231" s="229"/>
      <c r="I231" s="19" t="str">
        <f t="shared" si="33"/>
        <v/>
      </c>
      <c r="J231" s="407">
        <f t="shared" si="34"/>
        <v>0</v>
      </c>
      <c r="K231" s="408">
        <f t="shared" si="35"/>
        <v>0</v>
      </c>
      <c r="L231" s="408">
        <f t="shared" si="41"/>
        <v>0</v>
      </c>
      <c r="M231" s="408">
        <f t="shared" si="42"/>
        <v>0</v>
      </c>
      <c r="N231" s="407">
        <f t="shared" si="36"/>
        <v>0</v>
      </c>
      <c r="O231" s="407">
        <f t="shared" si="37"/>
        <v>0</v>
      </c>
      <c r="P231" s="407">
        <f t="shared" si="38"/>
        <v>0</v>
      </c>
      <c r="Q231" s="390" t="b">
        <f t="shared" si="39"/>
        <v>0</v>
      </c>
      <c r="R231" s="409">
        <f t="shared" si="40"/>
        <v>1</v>
      </c>
    </row>
    <row r="232" spans="1:18">
      <c r="A232" s="48">
        <v>223</v>
      </c>
      <c r="B232" s="7"/>
      <c r="C232" s="7"/>
      <c r="D232" s="7"/>
      <c r="E232" s="229"/>
      <c r="F232" s="229"/>
      <c r="G232" s="229"/>
      <c r="H232" s="229"/>
      <c r="I232" s="19" t="str">
        <f t="shared" si="33"/>
        <v/>
      </c>
      <c r="J232" s="407">
        <f t="shared" si="34"/>
        <v>0</v>
      </c>
      <c r="K232" s="408">
        <f t="shared" si="35"/>
        <v>0</v>
      </c>
      <c r="L232" s="408">
        <f t="shared" si="41"/>
        <v>0</v>
      </c>
      <c r="M232" s="408">
        <f t="shared" si="42"/>
        <v>0</v>
      </c>
      <c r="N232" s="407">
        <f t="shared" si="36"/>
        <v>0</v>
      </c>
      <c r="O232" s="407">
        <f t="shared" si="37"/>
        <v>0</v>
      </c>
      <c r="P232" s="407">
        <f t="shared" si="38"/>
        <v>0</v>
      </c>
      <c r="Q232" s="390" t="b">
        <f t="shared" si="39"/>
        <v>0</v>
      </c>
      <c r="R232" s="409">
        <f t="shared" si="40"/>
        <v>1</v>
      </c>
    </row>
    <row r="233" spans="1:18">
      <c r="A233" s="48">
        <v>224</v>
      </c>
      <c r="B233" s="7"/>
      <c r="C233" s="7"/>
      <c r="D233" s="7"/>
      <c r="E233" s="229"/>
      <c r="F233" s="229"/>
      <c r="G233" s="229"/>
      <c r="H233" s="229"/>
      <c r="I233" s="19" t="str">
        <f t="shared" si="33"/>
        <v/>
      </c>
      <c r="J233" s="407">
        <f t="shared" si="34"/>
        <v>0</v>
      </c>
      <c r="K233" s="408">
        <f t="shared" si="35"/>
        <v>0</v>
      </c>
      <c r="L233" s="408">
        <f t="shared" si="41"/>
        <v>0</v>
      </c>
      <c r="M233" s="408">
        <f t="shared" si="42"/>
        <v>0</v>
      </c>
      <c r="N233" s="407">
        <f t="shared" si="36"/>
        <v>0</v>
      </c>
      <c r="O233" s="407">
        <f t="shared" si="37"/>
        <v>0</v>
      </c>
      <c r="P233" s="407">
        <f t="shared" si="38"/>
        <v>0</v>
      </c>
      <c r="Q233" s="390" t="b">
        <f t="shared" si="39"/>
        <v>0</v>
      </c>
      <c r="R233" s="409">
        <f t="shared" si="40"/>
        <v>1</v>
      </c>
    </row>
    <row r="234" spans="1:18">
      <c r="A234" s="48">
        <v>225</v>
      </c>
      <c r="B234" s="7"/>
      <c r="C234" s="7"/>
      <c r="D234" s="7"/>
      <c r="E234" s="229"/>
      <c r="F234" s="229"/>
      <c r="G234" s="229"/>
      <c r="H234" s="229"/>
      <c r="I234" s="19" t="str">
        <f t="shared" si="33"/>
        <v/>
      </c>
      <c r="J234" s="407">
        <f t="shared" si="34"/>
        <v>0</v>
      </c>
      <c r="K234" s="408">
        <f t="shared" si="35"/>
        <v>0</v>
      </c>
      <c r="L234" s="408">
        <f t="shared" si="41"/>
        <v>0</v>
      </c>
      <c r="M234" s="408">
        <f t="shared" si="42"/>
        <v>0</v>
      </c>
      <c r="N234" s="407">
        <f t="shared" si="36"/>
        <v>0</v>
      </c>
      <c r="O234" s="407">
        <f t="shared" si="37"/>
        <v>0</v>
      </c>
      <c r="P234" s="407">
        <f t="shared" si="38"/>
        <v>0</v>
      </c>
      <c r="Q234" s="390" t="b">
        <f t="shared" si="39"/>
        <v>0</v>
      </c>
      <c r="R234" s="409">
        <f t="shared" si="40"/>
        <v>1</v>
      </c>
    </row>
    <row r="235" spans="1:18">
      <c r="A235" s="48">
        <v>226</v>
      </c>
      <c r="B235" s="7"/>
      <c r="C235" s="7"/>
      <c r="D235" s="7"/>
      <c r="E235" s="229"/>
      <c r="F235" s="229"/>
      <c r="G235" s="229"/>
      <c r="H235" s="229"/>
      <c r="I235" s="19" t="str">
        <f t="shared" si="33"/>
        <v/>
      </c>
      <c r="J235" s="407">
        <f t="shared" si="34"/>
        <v>0</v>
      </c>
      <c r="K235" s="408">
        <f t="shared" si="35"/>
        <v>0</v>
      </c>
      <c r="L235" s="408">
        <f t="shared" si="41"/>
        <v>0</v>
      </c>
      <c r="M235" s="408">
        <f t="shared" si="42"/>
        <v>0</v>
      </c>
      <c r="N235" s="407">
        <f t="shared" si="36"/>
        <v>0</v>
      </c>
      <c r="O235" s="407">
        <f t="shared" si="37"/>
        <v>0</v>
      </c>
      <c r="P235" s="407">
        <f t="shared" si="38"/>
        <v>0</v>
      </c>
      <c r="Q235" s="390" t="b">
        <f t="shared" si="39"/>
        <v>0</v>
      </c>
      <c r="R235" s="409">
        <f t="shared" si="40"/>
        <v>1</v>
      </c>
    </row>
    <row r="236" spans="1:18">
      <c r="A236" s="48">
        <v>227</v>
      </c>
      <c r="B236" s="7"/>
      <c r="C236" s="7"/>
      <c r="D236" s="7"/>
      <c r="E236" s="229"/>
      <c r="F236" s="229"/>
      <c r="G236" s="229"/>
      <c r="H236" s="229"/>
      <c r="I236" s="19" t="str">
        <f t="shared" si="33"/>
        <v/>
      </c>
      <c r="J236" s="407">
        <f t="shared" si="34"/>
        <v>0</v>
      </c>
      <c r="K236" s="408">
        <f t="shared" si="35"/>
        <v>0</v>
      </c>
      <c r="L236" s="408">
        <f t="shared" si="41"/>
        <v>0</v>
      </c>
      <c r="M236" s="408">
        <f t="shared" si="42"/>
        <v>0</v>
      </c>
      <c r="N236" s="407">
        <f t="shared" si="36"/>
        <v>0</v>
      </c>
      <c r="O236" s="407">
        <f t="shared" si="37"/>
        <v>0</v>
      </c>
      <c r="P236" s="407">
        <f t="shared" si="38"/>
        <v>0</v>
      </c>
      <c r="Q236" s="390" t="b">
        <f t="shared" si="39"/>
        <v>0</v>
      </c>
      <c r="R236" s="409">
        <f t="shared" si="40"/>
        <v>1</v>
      </c>
    </row>
    <row r="237" spans="1:18">
      <c r="A237" s="48">
        <v>228</v>
      </c>
      <c r="B237" s="7"/>
      <c r="C237" s="7"/>
      <c r="D237" s="7"/>
      <c r="E237" s="229"/>
      <c r="F237" s="229"/>
      <c r="G237" s="229"/>
      <c r="H237" s="229"/>
      <c r="I237" s="19" t="str">
        <f t="shared" si="33"/>
        <v/>
      </c>
      <c r="J237" s="407">
        <f t="shared" si="34"/>
        <v>0</v>
      </c>
      <c r="K237" s="408">
        <f t="shared" si="35"/>
        <v>0</v>
      </c>
      <c r="L237" s="408">
        <f t="shared" si="41"/>
        <v>0</v>
      </c>
      <c r="M237" s="408">
        <f t="shared" si="42"/>
        <v>0</v>
      </c>
      <c r="N237" s="407">
        <f t="shared" si="36"/>
        <v>0</v>
      </c>
      <c r="O237" s="407">
        <f t="shared" si="37"/>
        <v>0</v>
      </c>
      <c r="P237" s="407">
        <f t="shared" si="38"/>
        <v>0</v>
      </c>
      <c r="Q237" s="390" t="b">
        <f t="shared" si="39"/>
        <v>0</v>
      </c>
      <c r="R237" s="409">
        <f t="shared" si="40"/>
        <v>1</v>
      </c>
    </row>
    <row r="238" spans="1:18">
      <c r="A238" s="48">
        <v>229</v>
      </c>
      <c r="B238" s="7"/>
      <c r="C238" s="7"/>
      <c r="D238" s="7"/>
      <c r="E238" s="229"/>
      <c r="F238" s="229"/>
      <c r="G238" s="229"/>
      <c r="H238" s="229"/>
      <c r="I238" s="19" t="str">
        <f t="shared" si="33"/>
        <v/>
      </c>
      <c r="J238" s="407">
        <f t="shared" si="34"/>
        <v>0</v>
      </c>
      <c r="K238" s="408">
        <f t="shared" si="35"/>
        <v>0</v>
      </c>
      <c r="L238" s="408">
        <f t="shared" si="41"/>
        <v>0</v>
      </c>
      <c r="M238" s="408">
        <f t="shared" si="42"/>
        <v>0</v>
      </c>
      <c r="N238" s="407">
        <f t="shared" si="36"/>
        <v>0</v>
      </c>
      <c r="O238" s="407">
        <f t="shared" si="37"/>
        <v>0</v>
      </c>
      <c r="P238" s="407">
        <f t="shared" si="38"/>
        <v>0</v>
      </c>
      <c r="Q238" s="390" t="b">
        <f t="shared" si="39"/>
        <v>0</v>
      </c>
      <c r="R238" s="409">
        <f t="shared" si="40"/>
        <v>1</v>
      </c>
    </row>
    <row r="239" spans="1:18">
      <c r="A239" s="48">
        <v>230</v>
      </c>
      <c r="B239" s="7"/>
      <c r="C239" s="7"/>
      <c r="D239" s="7"/>
      <c r="E239" s="229"/>
      <c r="F239" s="229"/>
      <c r="G239" s="229"/>
      <c r="H239" s="229"/>
      <c r="I239" s="19" t="str">
        <f t="shared" si="33"/>
        <v/>
      </c>
      <c r="J239" s="407">
        <f t="shared" si="34"/>
        <v>0</v>
      </c>
      <c r="K239" s="408">
        <f t="shared" si="35"/>
        <v>0</v>
      </c>
      <c r="L239" s="408">
        <f t="shared" si="41"/>
        <v>0</v>
      </c>
      <c r="M239" s="408">
        <f t="shared" si="42"/>
        <v>0</v>
      </c>
      <c r="N239" s="407">
        <f t="shared" si="36"/>
        <v>0</v>
      </c>
      <c r="O239" s="407">
        <f t="shared" si="37"/>
        <v>0</v>
      </c>
      <c r="P239" s="407">
        <f t="shared" si="38"/>
        <v>0</v>
      </c>
      <c r="Q239" s="390" t="b">
        <f t="shared" si="39"/>
        <v>0</v>
      </c>
      <c r="R239" s="409">
        <f t="shared" si="40"/>
        <v>1</v>
      </c>
    </row>
    <row r="240" spans="1:18">
      <c r="A240" s="48">
        <v>231</v>
      </c>
      <c r="B240" s="7"/>
      <c r="C240" s="7"/>
      <c r="D240" s="7"/>
      <c r="E240" s="229"/>
      <c r="F240" s="229"/>
      <c r="G240" s="229"/>
      <c r="H240" s="229"/>
      <c r="I240" s="19" t="str">
        <f t="shared" si="33"/>
        <v/>
      </c>
      <c r="J240" s="407">
        <f t="shared" si="34"/>
        <v>0</v>
      </c>
      <c r="K240" s="408">
        <f t="shared" si="35"/>
        <v>0</v>
      </c>
      <c r="L240" s="408">
        <f t="shared" si="41"/>
        <v>0</v>
      </c>
      <c r="M240" s="408">
        <f t="shared" si="42"/>
        <v>0</v>
      </c>
      <c r="N240" s="407">
        <f t="shared" si="36"/>
        <v>0</v>
      </c>
      <c r="O240" s="407">
        <f t="shared" si="37"/>
        <v>0</v>
      </c>
      <c r="P240" s="407">
        <f t="shared" si="38"/>
        <v>0</v>
      </c>
      <c r="Q240" s="390" t="b">
        <f t="shared" si="39"/>
        <v>0</v>
      </c>
      <c r="R240" s="409">
        <f t="shared" si="40"/>
        <v>1</v>
      </c>
    </row>
    <row r="241" spans="1:18">
      <c r="A241" s="48">
        <v>232</v>
      </c>
      <c r="B241" s="7"/>
      <c r="C241" s="7"/>
      <c r="D241" s="7"/>
      <c r="E241" s="229"/>
      <c r="F241" s="229"/>
      <c r="G241" s="229"/>
      <c r="H241" s="229"/>
      <c r="I241" s="19" t="str">
        <f t="shared" si="33"/>
        <v/>
      </c>
      <c r="J241" s="407">
        <f t="shared" si="34"/>
        <v>0</v>
      </c>
      <c r="K241" s="408">
        <f t="shared" si="35"/>
        <v>0</v>
      </c>
      <c r="L241" s="408">
        <f t="shared" si="41"/>
        <v>0</v>
      </c>
      <c r="M241" s="408">
        <f t="shared" si="42"/>
        <v>0</v>
      </c>
      <c r="N241" s="407">
        <f t="shared" si="36"/>
        <v>0</v>
      </c>
      <c r="O241" s="407">
        <f t="shared" si="37"/>
        <v>0</v>
      </c>
      <c r="P241" s="407">
        <f t="shared" si="38"/>
        <v>0</v>
      </c>
      <c r="Q241" s="390" t="b">
        <f t="shared" si="39"/>
        <v>0</v>
      </c>
      <c r="R241" s="409">
        <f t="shared" si="40"/>
        <v>1</v>
      </c>
    </row>
    <row r="242" spans="1:18">
      <c r="A242" s="48">
        <v>233</v>
      </c>
      <c r="B242" s="7"/>
      <c r="C242" s="7"/>
      <c r="D242" s="7"/>
      <c r="E242" s="229"/>
      <c r="F242" s="229"/>
      <c r="G242" s="229"/>
      <c r="H242" s="229"/>
      <c r="I242" s="19" t="str">
        <f t="shared" si="33"/>
        <v/>
      </c>
      <c r="J242" s="407">
        <f t="shared" si="34"/>
        <v>0</v>
      </c>
      <c r="K242" s="408">
        <f t="shared" si="35"/>
        <v>0</v>
      </c>
      <c r="L242" s="408">
        <f t="shared" si="41"/>
        <v>0</v>
      </c>
      <c r="M242" s="408">
        <f t="shared" si="42"/>
        <v>0</v>
      </c>
      <c r="N242" s="407">
        <f t="shared" si="36"/>
        <v>0</v>
      </c>
      <c r="O242" s="407">
        <f t="shared" si="37"/>
        <v>0</v>
      </c>
      <c r="P242" s="407">
        <f t="shared" si="38"/>
        <v>0</v>
      </c>
      <c r="Q242" s="390" t="b">
        <f t="shared" si="39"/>
        <v>0</v>
      </c>
      <c r="R242" s="409">
        <f t="shared" si="40"/>
        <v>1</v>
      </c>
    </row>
    <row r="243" spans="1:18">
      <c r="A243" s="48">
        <v>234</v>
      </c>
      <c r="B243" s="7"/>
      <c r="C243" s="7"/>
      <c r="D243" s="7"/>
      <c r="E243" s="229"/>
      <c r="F243" s="229"/>
      <c r="G243" s="229"/>
      <c r="H243" s="229"/>
      <c r="I243" s="19" t="str">
        <f t="shared" si="33"/>
        <v/>
      </c>
      <c r="J243" s="407">
        <f t="shared" si="34"/>
        <v>0</v>
      </c>
      <c r="K243" s="408">
        <f t="shared" si="35"/>
        <v>0</v>
      </c>
      <c r="L243" s="408">
        <f t="shared" si="41"/>
        <v>0</v>
      </c>
      <c r="M243" s="408">
        <f t="shared" si="42"/>
        <v>0</v>
      </c>
      <c r="N243" s="407">
        <f t="shared" si="36"/>
        <v>0</v>
      </c>
      <c r="O243" s="407">
        <f t="shared" si="37"/>
        <v>0</v>
      </c>
      <c r="P243" s="407">
        <f t="shared" si="38"/>
        <v>0</v>
      </c>
      <c r="Q243" s="390" t="b">
        <f t="shared" si="39"/>
        <v>0</v>
      </c>
      <c r="R243" s="409">
        <f t="shared" si="40"/>
        <v>1</v>
      </c>
    </row>
    <row r="244" spans="1:18">
      <c r="A244" s="48">
        <v>235</v>
      </c>
      <c r="B244" s="7"/>
      <c r="C244" s="7"/>
      <c r="D244" s="7"/>
      <c r="E244" s="229"/>
      <c r="F244" s="229"/>
      <c r="G244" s="229"/>
      <c r="H244" s="229"/>
      <c r="I244" s="19" t="str">
        <f t="shared" si="33"/>
        <v/>
      </c>
      <c r="J244" s="407">
        <f t="shared" si="34"/>
        <v>0</v>
      </c>
      <c r="K244" s="408">
        <f t="shared" si="35"/>
        <v>0</v>
      </c>
      <c r="L244" s="408">
        <f t="shared" si="41"/>
        <v>0</v>
      </c>
      <c r="M244" s="408">
        <f t="shared" si="42"/>
        <v>0</v>
      </c>
      <c r="N244" s="407">
        <f t="shared" si="36"/>
        <v>0</v>
      </c>
      <c r="O244" s="407">
        <f t="shared" si="37"/>
        <v>0</v>
      </c>
      <c r="P244" s="407">
        <f t="shared" si="38"/>
        <v>0</v>
      </c>
      <c r="Q244" s="390" t="b">
        <f t="shared" si="39"/>
        <v>0</v>
      </c>
      <c r="R244" s="409">
        <f t="shared" si="40"/>
        <v>1</v>
      </c>
    </row>
    <row r="245" spans="1:18">
      <c r="A245" s="48">
        <v>236</v>
      </c>
      <c r="B245" s="7"/>
      <c r="C245" s="7"/>
      <c r="D245" s="7"/>
      <c r="E245" s="229"/>
      <c r="F245" s="229"/>
      <c r="G245" s="229"/>
      <c r="H245" s="229"/>
      <c r="I245" s="19" t="str">
        <f t="shared" si="33"/>
        <v/>
      </c>
      <c r="J245" s="407">
        <f t="shared" si="34"/>
        <v>0</v>
      </c>
      <c r="K245" s="408">
        <f t="shared" si="35"/>
        <v>0</v>
      </c>
      <c r="L245" s="408">
        <f t="shared" si="41"/>
        <v>0</v>
      </c>
      <c r="M245" s="408">
        <f t="shared" si="42"/>
        <v>0</v>
      </c>
      <c r="N245" s="407">
        <f t="shared" si="36"/>
        <v>0</v>
      </c>
      <c r="O245" s="407">
        <f t="shared" si="37"/>
        <v>0</v>
      </c>
      <c r="P245" s="407">
        <f t="shared" si="38"/>
        <v>0</v>
      </c>
      <c r="Q245" s="390" t="b">
        <f t="shared" si="39"/>
        <v>0</v>
      </c>
      <c r="R245" s="409">
        <f t="shared" si="40"/>
        <v>1</v>
      </c>
    </row>
    <row r="246" spans="1:18">
      <c r="A246" s="48">
        <v>237</v>
      </c>
      <c r="B246" s="7"/>
      <c r="C246" s="7"/>
      <c r="D246" s="7"/>
      <c r="E246" s="229"/>
      <c r="F246" s="229"/>
      <c r="G246" s="229"/>
      <c r="H246" s="229"/>
      <c r="I246" s="19" t="str">
        <f t="shared" si="33"/>
        <v/>
      </c>
      <c r="J246" s="407">
        <f t="shared" si="34"/>
        <v>0</v>
      </c>
      <c r="K246" s="408">
        <f t="shared" si="35"/>
        <v>0</v>
      </c>
      <c r="L246" s="408">
        <f t="shared" si="41"/>
        <v>0</v>
      </c>
      <c r="M246" s="408">
        <f t="shared" si="42"/>
        <v>0</v>
      </c>
      <c r="N246" s="407">
        <f t="shared" si="36"/>
        <v>0</v>
      </c>
      <c r="O246" s="407">
        <f t="shared" si="37"/>
        <v>0</v>
      </c>
      <c r="P246" s="407">
        <f t="shared" si="38"/>
        <v>0</v>
      </c>
      <c r="Q246" s="390" t="b">
        <f t="shared" si="39"/>
        <v>0</v>
      </c>
      <c r="R246" s="409">
        <f t="shared" si="40"/>
        <v>1</v>
      </c>
    </row>
    <row r="247" spans="1:18">
      <c r="A247" s="48">
        <v>238</v>
      </c>
      <c r="B247" s="7"/>
      <c r="C247" s="7"/>
      <c r="D247" s="7"/>
      <c r="E247" s="229"/>
      <c r="F247" s="229"/>
      <c r="G247" s="229"/>
      <c r="H247" s="229"/>
      <c r="I247" s="19" t="str">
        <f t="shared" si="33"/>
        <v/>
      </c>
      <c r="J247" s="407">
        <f t="shared" si="34"/>
        <v>0</v>
      </c>
      <c r="K247" s="408">
        <f t="shared" si="35"/>
        <v>0</v>
      </c>
      <c r="L247" s="408">
        <f t="shared" si="41"/>
        <v>0</v>
      </c>
      <c r="M247" s="408">
        <f t="shared" si="42"/>
        <v>0</v>
      </c>
      <c r="N247" s="407">
        <f t="shared" si="36"/>
        <v>0</v>
      </c>
      <c r="O247" s="407">
        <f t="shared" si="37"/>
        <v>0</v>
      </c>
      <c r="P247" s="407">
        <f t="shared" si="38"/>
        <v>0</v>
      </c>
      <c r="Q247" s="390" t="b">
        <f t="shared" si="39"/>
        <v>0</v>
      </c>
      <c r="R247" s="409">
        <f t="shared" si="40"/>
        <v>1</v>
      </c>
    </row>
    <row r="248" spans="1:18">
      <c r="A248" s="48">
        <v>239</v>
      </c>
      <c r="B248" s="7"/>
      <c r="C248" s="7"/>
      <c r="D248" s="7"/>
      <c r="E248" s="229"/>
      <c r="F248" s="229"/>
      <c r="G248" s="229"/>
      <c r="H248" s="229"/>
      <c r="I248" s="19" t="str">
        <f t="shared" si="33"/>
        <v/>
      </c>
      <c r="J248" s="407">
        <f t="shared" si="34"/>
        <v>0</v>
      </c>
      <c r="K248" s="408">
        <f t="shared" si="35"/>
        <v>0</v>
      </c>
      <c r="L248" s="408">
        <f t="shared" si="41"/>
        <v>0</v>
      </c>
      <c r="M248" s="408">
        <f t="shared" si="42"/>
        <v>0</v>
      </c>
      <c r="N248" s="407">
        <f t="shared" si="36"/>
        <v>0</v>
      </c>
      <c r="O248" s="407">
        <f t="shared" si="37"/>
        <v>0</v>
      </c>
      <c r="P248" s="407">
        <f t="shared" si="38"/>
        <v>0</v>
      </c>
      <c r="Q248" s="390" t="b">
        <f t="shared" si="39"/>
        <v>0</v>
      </c>
      <c r="R248" s="409">
        <f t="shared" si="40"/>
        <v>1</v>
      </c>
    </row>
    <row r="249" spans="1:18">
      <c r="A249" s="48">
        <v>240</v>
      </c>
      <c r="B249" s="7"/>
      <c r="C249" s="7"/>
      <c r="D249" s="7"/>
      <c r="E249" s="229"/>
      <c r="F249" s="229"/>
      <c r="G249" s="229"/>
      <c r="H249" s="229"/>
      <c r="I249" s="19" t="str">
        <f t="shared" si="33"/>
        <v/>
      </c>
      <c r="J249" s="407">
        <f t="shared" si="34"/>
        <v>0</v>
      </c>
      <c r="K249" s="408">
        <f t="shared" si="35"/>
        <v>0</v>
      </c>
      <c r="L249" s="408">
        <f t="shared" si="41"/>
        <v>0</v>
      </c>
      <c r="M249" s="408">
        <f t="shared" si="42"/>
        <v>0</v>
      </c>
      <c r="N249" s="407">
        <f t="shared" si="36"/>
        <v>0</v>
      </c>
      <c r="O249" s="407">
        <f t="shared" si="37"/>
        <v>0</v>
      </c>
      <c r="P249" s="407">
        <f t="shared" si="38"/>
        <v>0</v>
      </c>
      <c r="Q249" s="390" t="b">
        <f t="shared" si="39"/>
        <v>0</v>
      </c>
      <c r="R249" s="409">
        <f t="shared" si="40"/>
        <v>1</v>
      </c>
    </row>
    <row r="250" spans="1:18">
      <c r="A250" s="48">
        <v>241</v>
      </c>
      <c r="B250" s="7"/>
      <c r="C250" s="7"/>
      <c r="D250" s="7"/>
      <c r="E250" s="229"/>
      <c r="F250" s="229"/>
      <c r="G250" s="229"/>
      <c r="H250" s="229"/>
      <c r="I250" s="19" t="str">
        <f t="shared" si="33"/>
        <v/>
      </c>
      <c r="J250" s="407">
        <f t="shared" si="34"/>
        <v>0</v>
      </c>
      <c r="K250" s="408">
        <f t="shared" si="35"/>
        <v>0</v>
      </c>
      <c r="L250" s="408">
        <f t="shared" si="41"/>
        <v>0</v>
      </c>
      <c r="M250" s="408">
        <f t="shared" si="42"/>
        <v>0</v>
      </c>
      <c r="N250" s="407">
        <f t="shared" si="36"/>
        <v>0</v>
      </c>
      <c r="O250" s="407">
        <f t="shared" si="37"/>
        <v>0</v>
      </c>
      <c r="P250" s="407">
        <f t="shared" si="38"/>
        <v>0</v>
      </c>
      <c r="Q250" s="390" t="b">
        <f t="shared" si="39"/>
        <v>0</v>
      </c>
      <c r="R250" s="409">
        <f t="shared" si="40"/>
        <v>1</v>
      </c>
    </row>
    <row r="251" spans="1:18">
      <c r="A251" s="48">
        <v>242</v>
      </c>
      <c r="B251" s="7"/>
      <c r="C251" s="7"/>
      <c r="D251" s="7"/>
      <c r="E251" s="229"/>
      <c r="F251" s="229"/>
      <c r="G251" s="229"/>
      <c r="H251" s="229"/>
      <c r="I251" s="19" t="str">
        <f t="shared" si="33"/>
        <v/>
      </c>
      <c r="J251" s="407">
        <f t="shared" si="34"/>
        <v>0</v>
      </c>
      <c r="K251" s="408">
        <f t="shared" si="35"/>
        <v>0</v>
      </c>
      <c r="L251" s="408">
        <f t="shared" si="41"/>
        <v>0</v>
      </c>
      <c r="M251" s="408">
        <f t="shared" si="42"/>
        <v>0</v>
      </c>
      <c r="N251" s="407">
        <f t="shared" si="36"/>
        <v>0</v>
      </c>
      <c r="O251" s="407">
        <f t="shared" si="37"/>
        <v>0</v>
      </c>
      <c r="P251" s="407">
        <f t="shared" si="38"/>
        <v>0</v>
      </c>
      <c r="Q251" s="390" t="b">
        <f t="shared" si="39"/>
        <v>0</v>
      </c>
      <c r="R251" s="409">
        <f t="shared" si="40"/>
        <v>1</v>
      </c>
    </row>
    <row r="252" spans="1:18">
      <c r="A252" s="48">
        <v>243</v>
      </c>
      <c r="B252" s="7"/>
      <c r="C252" s="7"/>
      <c r="D252" s="7"/>
      <c r="E252" s="229"/>
      <c r="F252" s="229"/>
      <c r="G252" s="229"/>
      <c r="H252" s="229"/>
      <c r="I252" s="19" t="str">
        <f t="shared" si="33"/>
        <v/>
      </c>
      <c r="J252" s="407">
        <f t="shared" si="34"/>
        <v>0</v>
      </c>
      <c r="K252" s="408">
        <f t="shared" si="35"/>
        <v>0</v>
      </c>
      <c r="L252" s="408">
        <f t="shared" si="41"/>
        <v>0</v>
      </c>
      <c r="M252" s="408">
        <f t="shared" si="42"/>
        <v>0</v>
      </c>
      <c r="N252" s="407">
        <f t="shared" si="36"/>
        <v>0</v>
      </c>
      <c r="O252" s="407">
        <f t="shared" si="37"/>
        <v>0</v>
      </c>
      <c r="P252" s="407">
        <f t="shared" si="38"/>
        <v>0</v>
      </c>
      <c r="Q252" s="390" t="b">
        <f t="shared" si="39"/>
        <v>0</v>
      </c>
      <c r="R252" s="409">
        <f t="shared" si="40"/>
        <v>1</v>
      </c>
    </row>
    <row r="253" spans="1:18">
      <c r="A253" s="48">
        <v>244</v>
      </c>
      <c r="B253" s="7"/>
      <c r="C253" s="7"/>
      <c r="D253" s="7"/>
      <c r="E253" s="229"/>
      <c r="F253" s="229"/>
      <c r="G253" s="229"/>
      <c r="H253" s="229"/>
      <c r="I253" s="19" t="str">
        <f t="shared" si="33"/>
        <v/>
      </c>
      <c r="J253" s="407">
        <f t="shared" si="34"/>
        <v>0</v>
      </c>
      <c r="K253" s="408">
        <f t="shared" si="35"/>
        <v>0</v>
      </c>
      <c r="L253" s="408">
        <f t="shared" si="41"/>
        <v>0</v>
      </c>
      <c r="M253" s="408">
        <f t="shared" si="42"/>
        <v>0</v>
      </c>
      <c r="N253" s="407">
        <f t="shared" si="36"/>
        <v>0</v>
      </c>
      <c r="O253" s="407">
        <f t="shared" si="37"/>
        <v>0</v>
      </c>
      <c r="P253" s="407">
        <f t="shared" si="38"/>
        <v>0</v>
      </c>
      <c r="Q253" s="390" t="b">
        <f t="shared" si="39"/>
        <v>0</v>
      </c>
      <c r="R253" s="409">
        <f t="shared" si="40"/>
        <v>1</v>
      </c>
    </row>
    <row r="254" spans="1:18">
      <c r="A254" s="48">
        <v>245</v>
      </c>
      <c r="B254" s="7"/>
      <c r="C254" s="7"/>
      <c r="D254" s="7"/>
      <c r="E254" s="229"/>
      <c r="F254" s="229"/>
      <c r="G254" s="229"/>
      <c r="H254" s="229"/>
      <c r="I254" s="19" t="str">
        <f t="shared" si="33"/>
        <v/>
      </c>
      <c r="J254" s="407">
        <f t="shared" si="34"/>
        <v>0</v>
      </c>
      <c r="K254" s="408">
        <f t="shared" si="35"/>
        <v>0</v>
      </c>
      <c r="L254" s="408">
        <f t="shared" si="41"/>
        <v>0</v>
      </c>
      <c r="M254" s="408">
        <f t="shared" si="42"/>
        <v>0</v>
      </c>
      <c r="N254" s="407">
        <f t="shared" si="36"/>
        <v>0</v>
      </c>
      <c r="O254" s="407">
        <f t="shared" si="37"/>
        <v>0</v>
      </c>
      <c r="P254" s="407">
        <f t="shared" si="38"/>
        <v>0</v>
      </c>
      <c r="Q254" s="390" t="b">
        <f t="shared" si="39"/>
        <v>0</v>
      </c>
      <c r="R254" s="409">
        <f t="shared" si="40"/>
        <v>1</v>
      </c>
    </row>
    <row r="255" spans="1:18">
      <c r="A255" s="48">
        <v>246</v>
      </c>
      <c r="B255" s="7"/>
      <c r="C255" s="7"/>
      <c r="D255" s="7"/>
      <c r="E255" s="229"/>
      <c r="F255" s="229"/>
      <c r="G255" s="229"/>
      <c r="H255" s="229"/>
      <c r="I255" s="19" t="str">
        <f t="shared" si="33"/>
        <v/>
      </c>
      <c r="J255" s="407">
        <f t="shared" si="34"/>
        <v>0</v>
      </c>
      <c r="K255" s="408">
        <f t="shared" si="35"/>
        <v>0</v>
      </c>
      <c r="L255" s="408">
        <f t="shared" si="41"/>
        <v>0</v>
      </c>
      <c r="M255" s="408">
        <f t="shared" si="42"/>
        <v>0</v>
      </c>
      <c r="N255" s="407">
        <f t="shared" si="36"/>
        <v>0</v>
      </c>
      <c r="O255" s="407">
        <f t="shared" si="37"/>
        <v>0</v>
      </c>
      <c r="P255" s="407">
        <f t="shared" si="38"/>
        <v>0</v>
      </c>
      <c r="Q255" s="390" t="b">
        <f t="shared" si="39"/>
        <v>0</v>
      </c>
      <c r="R255" s="409">
        <f t="shared" si="40"/>
        <v>1</v>
      </c>
    </row>
    <row r="256" spans="1:18">
      <c r="A256" s="48">
        <v>247</v>
      </c>
      <c r="B256" s="7"/>
      <c r="C256" s="7"/>
      <c r="D256" s="7"/>
      <c r="E256" s="229"/>
      <c r="F256" s="229"/>
      <c r="G256" s="229"/>
      <c r="H256" s="229"/>
      <c r="I256" s="19" t="str">
        <f t="shared" si="33"/>
        <v/>
      </c>
      <c r="J256" s="407">
        <f t="shared" si="34"/>
        <v>0</v>
      </c>
      <c r="K256" s="408">
        <f t="shared" si="35"/>
        <v>0</v>
      </c>
      <c r="L256" s="408">
        <f t="shared" si="41"/>
        <v>0</v>
      </c>
      <c r="M256" s="408">
        <f t="shared" si="42"/>
        <v>0</v>
      </c>
      <c r="N256" s="407">
        <f t="shared" si="36"/>
        <v>0</v>
      </c>
      <c r="O256" s="407">
        <f t="shared" si="37"/>
        <v>0</v>
      </c>
      <c r="P256" s="407">
        <f t="shared" si="38"/>
        <v>0</v>
      </c>
      <c r="Q256" s="390" t="b">
        <f t="shared" si="39"/>
        <v>0</v>
      </c>
      <c r="R256" s="409">
        <f t="shared" si="40"/>
        <v>1</v>
      </c>
    </row>
    <row r="257" spans="1:18">
      <c r="A257" s="48">
        <v>248</v>
      </c>
      <c r="B257" s="7"/>
      <c r="C257" s="7"/>
      <c r="D257" s="7"/>
      <c r="E257" s="229"/>
      <c r="F257" s="229"/>
      <c r="G257" s="229"/>
      <c r="H257" s="229"/>
      <c r="I257" s="19" t="str">
        <f t="shared" si="33"/>
        <v/>
      </c>
      <c r="J257" s="407">
        <f t="shared" si="34"/>
        <v>0</v>
      </c>
      <c r="K257" s="408">
        <f t="shared" si="35"/>
        <v>0</v>
      </c>
      <c r="L257" s="408">
        <f t="shared" si="41"/>
        <v>0</v>
      </c>
      <c r="M257" s="408">
        <f t="shared" si="42"/>
        <v>0</v>
      </c>
      <c r="N257" s="407">
        <f t="shared" si="36"/>
        <v>0</v>
      </c>
      <c r="O257" s="407">
        <f t="shared" si="37"/>
        <v>0</v>
      </c>
      <c r="P257" s="407">
        <f t="shared" si="38"/>
        <v>0</v>
      </c>
      <c r="Q257" s="390" t="b">
        <f t="shared" si="39"/>
        <v>0</v>
      </c>
      <c r="R257" s="409">
        <f t="shared" si="40"/>
        <v>1</v>
      </c>
    </row>
    <row r="258" spans="1:18">
      <c r="A258" s="48">
        <v>249</v>
      </c>
      <c r="B258" s="7"/>
      <c r="C258" s="7"/>
      <c r="D258" s="7"/>
      <c r="E258" s="229"/>
      <c r="F258" s="229"/>
      <c r="G258" s="229"/>
      <c r="H258" s="229"/>
      <c r="I258" s="19" t="str">
        <f t="shared" si="33"/>
        <v/>
      </c>
      <c r="J258" s="407">
        <f t="shared" si="34"/>
        <v>0</v>
      </c>
      <c r="K258" s="408">
        <f t="shared" si="35"/>
        <v>0</v>
      </c>
      <c r="L258" s="408">
        <f t="shared" si="41"/>
        <v>0</v>
      </c>
      <c r="M258" s="408">
        <f t="shared" si="42"/>
        <v>0</v>
      </c>
      <c r="N258" s="407">
        <f t="shared" si="36"/>
        <v>0</v>
      </c>
      <c r="O258" s="407">
        <f t="shared" si="37"/>
        <v>0</v>
      </c>
      <c r="P258" s="407">
        <f t="shared" si="38"/>
        <v>0</v>
      </c>
      <c r="Q258" s="390" t="b">
        <f t="shared" si="39"/>
        <v>0</v>
      </c>
      <c r="R258" s="409">
        <f t="shared" si="40"/>
        <v>1</v>
      </c>
    </row>
    <row r="259" spans="1:18">
      <c r="A259" s="48">
        <v>250</v>
      </c>
      <c r="B259" s="7"/>
      <c r="C259" s="7"/>
      <c r="D259" s="7"/>
      <c r="E259" s="229"/>
      <c r="F259" s="229"/>
      <c r="G259" s="229"/>
      <c r="H259" s="229"/>
      <c r="I259" s="19" t="str">
        <f t="shared" si="33"/>
        <v/>
      </c>
      <c r="J259" s="407">
        <f t="shared" si="34"/>
        <v>0</v>
      </c>
      <c r="K259" s="408">
        <f t="shared" si="35"/>
        <v>0</v>
      </c>
      <c r="L259" s="408">
        <f t="shared" si="41"/>
        <v>0</v>
      </c>
      <c r="M259" s="408">
        <f t="shared" si="42"/>
        <v>0</v>
      </c>
      <c r="N259" s="407">
        <f t="shared" si="36"/>
        <v>0</v>
      </c>
      <c r="O259" s="407">
        <f t="shared" si="37"/>
        <v>0</v>
      </c>
      <c r="P259" s="407">
        <f t="shared" si="38"/>
        <v>0</v>
      </c>
      <c r="Q259" s="390" t="b">
        <f t="shared" si="39"/>
        <v>0</v>
      </c>
      <c r="R259" s="409">
        <f t="shared" si="40"/>
        <v>1</v>
      </c>
    </row>
  </sheetData>
  <sheetProtection sheet="1" objects="1" scenarios="1" formatCells="0" formatRows="0" insertRows="0"/>
  <mergeCells count="11">
    <mergeCell ref="R7:R8"/>
    <mergeCell ref="Q7:Q8"/>
    <mergeCell ref="A5:I5"/>
    <mergeCell ref="A4:I4"/>
    <mergeCell ref="F7:H7"/>
    <mergeCell ref="A7:A8"/>
    <mergeCell ref="B7:B8"/>
    <mergeCell ref="C7:C8"/>
    <mergeCell ref="D7:D8"/>
    <mergeCell ref="E7:E8"/>
    <mergeCell ref="I7:I8"/>
  </mergeCells>
  <phoneticPr fontId="14" type="noConversion"/>
  <pageMargins left="0.59055118110236227" right="0.59055118110236227" top="0.78740157480314965" bottom="1.1811023622047245" header="0" footer="0.31496062992125984"/>
  <pageSetup paperSize="9" scale="85" fitToHeight="100" orientation="landscape" r:id="rId1"/>
  <headerFooter>
    <oddFooter>&amp;LConfirm existenţa lucrărilorDirector de departament&amp;RCandidat</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sheetPr codeName="Sheet26">
    <pageSetUpPr fitToPage="1"/>
  </sheetPr>
  <dimension ref="A1:X260"/>
  <sheetViews>
    <sheetView workbookViewId="0">
      <selection activeCell="B10" sqref="B10:J14"/>
    </sheetView>
  </sheetViews>
  <sheetFormatPr defaultRowHeight="12.75"/>
  <cols>
    <col min="1" max="1" width="5.7109375" style="71" customWidth="1"/>
    <col min="2" max="2" width="30.5703125" style="71" customWidth="1"/>
    <col min="3" max="3" width="27.5703125" style="71" customWidth="1"/>
    <col min="4" max="4" width="16.7109375" style="73" customWidth="1"/>
    <col min="5" max="5" width="10.7109375" style="74" customWidth="1"/>
    <col min="6" max="6" width="12.85546875" style="74" customWidth="1"/>
    <col min="7" max="7" width="12.7109375" style="74" customWidth="1"/>
    <col min="8" max="10" width="8.7109375" style="74" customWidth="1"/>
    <col min="11" max="11" width="13.7109375" style="71" customWidth="1"/>
    <col min="12" max="12" width="22.42578125" style="71" customWidth="1"/>
    <col min="13" max="13" width="10.7109375" style="94" hidden="1" customWidth="1"/>
    <col min="14" max="14" width="9.140625" style="71" hidden="1" customWidth="1"/>
    <col min="15" max="17" width="9.140625" style="71" customWidth="1"/>
    <col min="18" max="16384" width="9.140625" style="71"/>
  </cols>
  <sheetData>
    <row r="1" spans="1:24" ht="15.75">
      <c r="A1" s="70" t="s">
        <v>482</v>
      </c>
      <c r="D1" s="71"/>
      <c r="E1" s="72"/>
      <c r="F1" s="72"/>
      <c r="G1" s="71"/>
      <c r="H1" s="73"/>
      <c r="I1" s="71"/>
      <c r="J1" s="327"/>
      <c r="K1" s="327"/>
      <c r="L1" s="327"/>
      <c r="M1" s="71"/>
    </row>
    <row r="2" spans="1:24" ht="15.75">
      <c r="A2" s="387" t="str">
        <f>IF(ISBLANK(facultate), IF(ISBLANK(departament),"","Departament " &amp; departament), "Facultatea " &amp; facultate)</f>
        <v>Facultatea Electronică și Telecomunicații</v>
      </c>
      <c r="D2" s="71"/>
      <c r="E2" s="72"/>
      <c r="F2" s="72"/>
      <c r="G2" s="71"/>
      <c r="H2" s="73"/>
      <c r="I2" s="71"/>
      <c r="J2" s="327"/>
      <c r="K2" s="327"/>
      <c r="L2" s="327"/>
      <c r="M2" s="71"/>
    </row>
    <row r="3" spans="1:24" ht="15.75">
      <c r="A3" s="387" t="str">
        <f>IF(ISBLANK(departament),"","Departamentul " &amp; departament)</f>
        <v>Departamentul Electronică Aplicată</v>
      </c>
      <c r="D3" s="71"/>
      <c r="E3" s="72"/>
      <c r="F3" s="72"/>
      <c r="G3" s="71"/>
      <c r="H3" s="73"/>
      <c r="I3" s="71"/>
      <c r="J3" s="327"/>
      <c r="K3" s="327"/>
      <c r="L3" s="327"/>
      <c r="M3" s="71"/>
    </row>
    <row r="4" spans="1:24" s="75" customFormat="1" ht="15.75">
      <c r="A4" s="460" t="s">
        <v>956</v>
      </c>
      <c r="B4" s="460"/>
      <c r="C4" s="460"/>
      <c r="D4" s="460"/>
      <c r="E4" s="460"/>
      <c r="F4" s="460"/>
      <c r="G4" s="460"/>
      <c r="H4" s="460"/>
      <c r="I4" s="460"/>
      <c r="J4" s="460"/>
      <c r="K4" s="460"/>
      <c r="L4" s="460"/>
      <c r="M4" s="344"/>
      <c r="N4" s="44"/>
      <c r="O4" s="44"/>
      <c r="P4" s="44"/>
      <c r="Q4" s="44"/>
      <c r="R4" s="44"/>
      <c r="S4" s="44"/>
      <c r="T4" s="44"/>
      <c r="U4" s="44"/>
      <c r="V4" s="44"/>
      <c r="W4" s="44"/>
      <c r="X4" s="44"/>
    </row>
    <row r="5" spans="1:24" s="75" customFormat="1" ht="44.25" customHeight="1">
      <c r="A5" s="466" t="s">
        <v>1071</v>
      </c>
      <c r="B5" s="466"/>
      <c r="C5" s="466"/>
      <c r="D5" s="466"/>
      <c r="E5" s="466"/>
      <c r="F5" s="466"/>
      <c r="G5" s="466"/>
      <c r="H5" s="466"/>
      <c r="I5" s="466"/>
      <c r="J5" s="466"/>
      <c r="K5" s="466"/>
      <c r="L5" s="466"/>
      <c r="M5" s="94"/>
      <c r="N5" s="44"/>
      <c r="O5" s="44"/>
      <c r="P5" s="44"/>
      <c r="Q5" s="44"/>
      <c r="R5" s="44"/>
      <c r="S5" s="44"/>
      <c r="T5" s="44"/>
      <c r="U5" s="44"/>
      <c r="V5" s="44"/>
      <c r="W5" s="44"/>
      <c r="X5" s="44"/>
    </row>
    <row r="6" spans="1:24" ht="13.5" customHeight="1">
      <c r="B6" s="75"/>
      <c r="C6" s="75"/>
      <c r="D6" s="75"/>
      <c r="E6" s="328"/>
      <c r="F6" s="164"/>
      <c r="G6" s="328"/>
      <c r="H6" s="328"/>
      <c r="I6" s="328"/>
      <c r="J6" s="345"/>
      <c r="K6" s="345"/>
      <c r="L6" s="388" t="str">
        <f>CONCATENATE(functie," ",nume_candidat)</f>
        <v>Șef de lucrări Papazian Petru</v>
      </c>
      <c r="N6" s="44"/>
      <c r="O6" s="44"/>
      <c r="P6" s="44"/>
      <c r="Q6" s="44"/>
      <c r="R6" s="44"/>
      <c r="S6" s="44"/>
      <c r="T6" s="44"/>
      <c r="U6" s="44"/>
      <c r="V6" s="44"/>
      <c r="W6" s="44"/>
      <c r="X6" s="44"/>
    </row>
    <row r="7" spans="1:24" ht="34.5" customHeight="1">
      <c r="A7" s="457" t="s">
        <v>337</v>
      </c>
      <c r="B7" s="457" t="s">
        <v>541</v>
      </c>
      <c r="C7" s="457" t="s">
        <v>63</v>
      </c>
      <c r="D7" s="457" t="s">
        <v>37</v>
      </c>
      <c r="E7" s="463" t="s">
        <v>2</v>
      </c>
      <c r="F7" s="488" t="s">
        <v>1086</v>
      </c>
      <c r="G7" s="468" t="s">
        <v>36</v>
      </c>
      <c r="H7" s="485" t="s">
        <v>550</v>
      </c>
      <c r="I7" s="486"/>
      <c r="J7" s="487"/>
      <c r="K7" s="458" t="s">
        <v>544</v>
      </c>
      <c r="L7" s="457" t="s">
        <v>38</v>
      </c>
      <c r="M7" s="464" t="s">
        <v>540</v>
      </c>
      <c r="N7" s="467" t="s">
        <v>551</v>
      </c>
    </row>
    <row r="8" spans="1:24" ht="199.5" customHeight="1">
      <c r="A8" s="457"/>
      <c r="B8" s="457"/>
      <c r="C8" s="457"/>
      <c r="D8" s="457"/>
      <c r="E8" s="463"/>
      <c r="F8" s="489"/>
      <c r="G8" s="470"/>
      <c r="H8" s="347" t="s">
        <v>331</v>
      </c>
      <c r="I8" s="347" t="s">
        <v>332</v>
      </c>
      <c r="J8" s="348" t="s">
        <v>1076</v>
      </c>
      <c r="K8" s="459"/>
      <c r="L8" s="457"/>
      <c r="M8" s="464"/>
      <c r="N8" s="467"/>
    </row>
    <row r="9" spans="1:24" ht="15.75">
      <c r="A9" s="99"/>
      <c r="B9" s="76"/>
      <c r="C9" s="76"/>
      <c r="D9" s="77"/>
      <c r="E9" s="40"/>
      <c r="F9" s="40"/>
      <c r="G9" s="40"/>
      <c r="H9" s="40"/>
      <c r="I9" s="40"/>
      <c r="J9" s="40"/>
      <c r="K9" s="158">
        <f>SUMIF(K10:K260,"&gt;0")</f>
        <v>0</v>
      </c>
      <c r="L9" s="340"/>
      <c r="M9" s="336"/>
      <c r="N9" s="349"/>
    </row>
    <row r="10" spans="1:24" ht="15.75">
      <c r="A10" s="48">
        <v>1</v>
      </c>
      <c r="B10" s="8"/>
      <c r="C10" s="7"/>
      <c r="D10" s="229"/>
      <c r="E10" s="228"/>
      <c r="F10" s="350"/>
      <c r="G10" s="88"/>
      <c r="H10" s="232"/>
      <c r="I10" s="232"/>
      <c r="J10" s="228"/>
      <c r="K10" s="406" t="str">
        <f t="shared" ref="K10:K73" si="0">IF(OR($B10="",$C10="",$D10="",$E10="",$E10&lt;an_initial,$E10&gt;an_final,$M10=FALSE),"",IF($F10="","",IF(OR($H10="X",$H10="x"),100*$F10/10000,IF(OR($I10="X",$I10="x"),80*$F10/10000,IF(OR($J10="X",$J10="x"),100*(IF($N10&lt;=5,0.3,0.2))*$F10/10000,"")))))</f>
        <v/>
      </c>
      <c r="L10" s="341"/>
      <c r="M10" s="390" t="b">
        <f t="shared" ref="M10:M74" si="1">IF(nume_candidat="",FALSE,ISNUMBER(SEARCH(nume_candidat,$B10)))</f>
        <v>0</v>
      </c>
      <c r="N10" s="405">
        <f>LEN(B10)-LEN(SUBSTITUTE(B10,",",""))+1</f>
        <v>1</v>
      </c>
      <c r="T10" s="95"/>
    </row>
    <row r="11" spans="1:24" ht="15.75">
      <c r="A11" s="48">
        <v>2</v>
      </c>
      <c r="B11" s="8"/>
      <c r="C11" s="7"/>
      <c r="D11" s="229"/>
      <c r="E11" s="228"/>
      <c r="F11" s="350"/>
      <c r="G11" s="88"/>
      <c r="H11" s="232"/>
      <c r="I11" s="232"/>
      <c r="J11" s="228"/>
      <c r="K11" s="406" t="str">
        <f t="shared" si="0"/>
        <v/>
      </c>
      <c r="L11" s="341"/>
      <c r="M11" s="390" t="b">
        <f t="shared" si="1"/>
        <v>0</v>
      </c>
      <c r="N11" s="405">
        <f>LEN(B11)-LEN(SUBSTITUTE(B11,",",""))+1</f>
        <v>1</v>
      </c>
    </row>
    <row r="12" spans="1:24" ht="15.75">
      <c r="A12" s="48">
        <v>3</v>
      </c>
      <c r="B12" s="8"/>
      <c r="C12" s="7"/>
      <c r="D12" s="229"/>
      <c r="E12" s="228"/>
      <c r="F12" s="350"/>
      <c r="G12" s="88"/>
      <c r="H12" s="232"/>
      <c r="I12" s="232"/>
      <c r="J12" s="228"/>
      <c r="K12" s="406" t="str">
        <f t="shared" si="0"/>
        <v/>
      </c>
      <c r="L12" s="341"/>
      <c r="M12" s="390" t="b">
        <f t="shared" si="1"/>
        <v>0</v>
      </c>
      <c r="N12" s="405">
        <f>LEN(B12)-LEN(SUBSTITUTE(B12,",",""))+1</f>
        <v>1</v>
      </c>
      <c r="T12" s="95"/>
    </row>
    <row r="13" spans="1:24" ht="15.75">
      <c r="A13" s="48">
        <v>4</v>
      </c>
      <c r="B13" s="8"/>
      <c r="C13" s="7"/>
      <c r="D13" s="229"/>
      <c r="E13" s="228"/>
      <c r="F13" s="350"/>
      <c r="G13" s="88"/>
      <c r="H13" s="232"/>
      <c r="I13" s="232"/>
      <c r="J13" s="228"/>
      <c r="K13" s="406" t="str">
        <f t="shared" si="0"/>
        <v/>
      </c>
      <c r="L13" s="341"/>
      <c r="M13" s="390" t="b">
        <f t="shared" si="1"/>
        <v>0</v>
      </c>
      <c r="N13" s="405">
        <f t="shared" ref="N13:N14" si="2">LEN(B13)-LEN(SUBSTITUTE(B13,",",""))+1</f>
        <v>1</v>
      </c>
      <c r="T13" s="95"/>
    </row>
    <row r="14" spans="1:24" ht="15.75">
      <c r="A14" s="48">
        <v>5</v>
      </c>
      <c r="B14" s="8"/>
      <c r="C14" s="7"/>
      <c r="D14" s="229"/>
      <c r="E14" s="228"/>
      <c r="F14" s="350"/>
      <c r="G14" s="88"/>
      <c r="H14" s="232"/>
      <c r="I14" s="232"/>
      <c r="J14" s="228"/>
      <c r="K14" s="406" t="str">
        <f t="shared" si="0"/>
        <v/>
      </c>
      <c r="L14" s="341"/>
      <c r="M14" s="390" t="b">
        <f t="shared" si="1"/>
        <v>0</v>
      </c>
      <c r="N14" s="405">
        <f t="shared" si="2"/>
        <v>1</v>
      </c>
    </row>
    <row r="15" spans="1:24" ht="15.75">
      <c r="A15" s="48">
        <v>6</v>
      </c>
      <c r="B15" s="7"/>
      <c r="C15" s="7"/>
      <c r="D15" s="229"/>
      <c r="E15" s="228"/>
      <c r="F15" s="350"/>
      <c r="G15" s="88"/>
      <c r="H15" s="232"/>
      <c r="I15" s="232"/>
      <c r="J15" s="228"/>
      <c r="K15" s="406" t="str">
        <f t="shared" si="0"/>
        <v/>
      </c>
      <c r="L15" s="341"/>
      <c r="M15" s="390" t="b">
        <f t="shared" si="1"/>
        <v>0</v>
      </c>
      <c r="N15" s="405">
        <f t="shared" ref="N15:N42" si="3">LEN(B15)-LEN(SUBSTITUTE(B15,",",""))+1</f>
        <v>1</v>
      </c>
    </row>
    <row r="16" spans="1:24" ht="15.75">
      <c r="A16" s="48">
        <v>7</v>
      </c>
      <c r="B16" s="7"/>
      <c r="C16" s="7"/>
      <c r="D16" s="229"/>
      <c r="E16" s="228"/>
      <c r="F16" s="350"/>
      <c r="G16" s="88"/>
      <c r="H16" s="232"/>
      <c r="I16" s="232"/>
      <c r="J16" s="228"/>
      <c r="K16" s="406" t="str">
        <f t="shared" si="0"/>
        <v/>
      </c>
      <c r="L16" s="341"/>
      <c r="M16" s="390" t="b">
        <f t="shared" si="1"/>
        <v>0</v>
      </c>
      <c r="N16" s="405">
        <f t="shared" si="3"/>
        <v>1</v>
      </c>
    </row>
    <row r="17" spans="1:14" ht="15.75">
      <c r="A17" s="48">
        <v>8</v>
      </c>
      <c r="B17" s="7"/>
      <c r="C17" s="7"/>
      <c r="D17" s="229"/>
      <c r="E17" s="228"/>
      <c r="F17" s="350"/>
      <c r="G17" s="88"/>
      <c r="H17" s="232"/>
      <c r="I17" s="232"/>
      <c r="J17" s="228"/>
      <c r="K17" s="406" t="str">
        <f t="shared" si="0"/>
        <v/>
      </c>
      <c r="L17" s="341"/>
      <c r="M17" s="390" t="b">
        <f t="shared" si="1"/>
        <v>0</v>
      </c>
      <c r="N17" s="405">
        <f t="shared" si="3"/>
        <v>1</v>
      </c>
    </row>
    <row r="18" spans="1:14" ht="15.75">
      <c r="A18" s="48">
        <v>9</v>
      </c>
      <c r="B18" s="7"/>
      <c r="C18" s="7"/>
      <c r="D18" s="229"/>
      <c r="E18" s="228"/>
      <c r="F18" s="350"/>
      <c r="G18" s="88"/>
      <c r="H18" s="232"/>
      <c r="I18" s="232"/>
      <c r="J18" s="228"/>
      <c r="K18" s="406" t="str">
        <f t="shared" si="0"/>
        <v/>
      </c>
      <c r="L18" s="341"/>
      <c r="M18" s="390" t="b">
        <f t="shared" si="1"/>
        <v>0</v>
      </c>
      <c r="N18" s="405">
        <f t="shared" si="3"/>
        <v>1</v>
      </c>
    </row>
    <row r="19" spans="1:14" ht="15.75">
      <c r="A19" s="48">
        <v>10</v>
      </c>
      <c r="B19" s="7"/>
      <c r="C19" s="7"/>
      <c r="D19" s="229"/>
      <c r="E19" s="228"/>
      <c r="F19" s="350"/>
      <c r="G19" s="88"/>
      <c r="H19" s="232"/>
      <c r="I19" s="232"/>
      <c r="J19" s="228"/>
      <c r="K19" s="406" t="str">
        <f t="shared" si="0"/>
        <v/>
      </c>
      <c r="L19" s="341"/>
      <c r="M19" s="390" t="b">
        <f t="shared" si="1"/>
        <v>0</v>
      </c>
      <c r="N19" s="405">
        <f t="shared" si="3"/>
        <v>1</v>
      </c>
    </row>
    <row r="20" spans="1:14" ht="15.75">
      <c r="A20" s="48">
        <v>11</v>
      </c>
      <c r="B20" s="7"/>
      <c r="C20" s="7"/>
      <c r="D20" s="229"/>
      <c r="E20" s="228"/>
      <c r="F20" s="350"/>
      <c r="G20" s="88"/>
      <c r="H20" s="232"/>
      <c r="I20" s="232"/>
      <c r="J20" s="228"/>
      <c r="K20" s="406" t="str">
        <f t="shared" si="0"/>
        <v/>
      </c>
      <c r="L20" s="341"/>
      <c r="M20" s="390" t="b">
        <f t="shared" si="1"/>
        <v>0</v>
      </c>
      <c r="N20" s="405">
        <f t="shared" si="3"/>
        <v>1</v>
      </c>
    </row>
    <row r="21" spans="1:14" ht="15.75">
      <c r="A21" s="48">
        <v>12</v>
      </c>
      <c r="B21" s="7"/>
      <c r="C21" s="7"/>
      <c r="D21" s="229"/>
      <c r="E21" s="228"/>
      <c r="F21" s="350"/>
      <c r="G21" s="88"/>
      <c r="H21" s="232"/>
      <c r="I21" s="232"/>
      <c r="J21" s="228"/>
      <c r="K21" s="406" t="str">
        <f t="shared" si="0"/>
        <v/>
      </c>
      <c r="L21" s="341"/>
      <c r="M21" s="390" t="b">
        <f t="shared" si="1"/>
        <v>0</v>
      </c>
      <c r="N21" s="405">
        <f t="shared" si="3"/>
        <v>1</v>
      </c>
    </row>
    <row r="22" spans="1:14" ht="15.75">
      <c r="A22" s="48">
        <v>13</v>
      </c>
      <c r="B22" s="7"/>
      <c r="C22" s="7"/>
      <c r="D22" s="229"/>
      <c r="E22" s="228"/>
      <c r="F22" s="350"/>
      <c r="G22" s="88"/>
      <c r="H22" s="232"/>
      <c r="I22" s="232"/>
      <c r="J22" s="228"/>
      <c r="K22" s="406" t="str">
        <f t="shared" si="0"/>
        <v/>
      </c>
      <c r="L22" s="341"/>
      <c r="M22" s="390" t="b">
        <f t="shared" si="1"/>
        <v>0</v>
      </c>
      <c r="N22" s="405">
        <f t="shared" si="3"/>
        <v>1</v>
      </c>
    </row>
    <row r="23" spans="1:14" ht="15.75">
      <c r="A23" s="48">
        <v>14</v>
      </c>
      <c r="B23" s="7"/>
      <c r="C23" s="7"/>
      <c r="D23" s="229"/>
      <c r="E23" s="228"/>
      <c r="F23" s="350"/>
      <c r="G23" s="88"/>
      <c r="H23" s="232"/>
      <c r="I23" s="232"/>
      <c r="J23" s="228"/>
      <c r="K23" s="406" t="str">
        <f t="shared" si="0"/>
        <v/>
      </c>
      <c r="L23" s="341"/>
      <c r="M23" s="390" t="b">
        <f t="shared" si="1"/>
        <v>0</v>
      </c>
      <c r="N23" s="405">
        <f t="shared" si="3"/>
        <v>1</v>
      </c>
    </row>
    <row r="24" spans="1:14" ht="15.75">
      <c r="A24" s="48">
        <v>15</v>
      </c>
      <c r="B24" s="7"/>
      <c r="C24" s="7"/>
      <c r="D24" s="229"/>
      <c r="E24" s="228"/>
      <c r="F24" s="350"/>
      <c r="G24" s="88"/>
      <c r="H24" s="232"/>
      <c r="I24" s="232"/>
      <c r="J24" s="228"/>
      <c r="K24" s="406" t="str">
        <f t="shared" si="0"/>
        <v/>
      </c>
      <c r="L24" s="341"/>
      <c r="M24" s="390" t="b">
        <f t="shared" si="1"/>
        <v>0</v>
      </c>
      <c r="N24" s="405">
        <f t="shared" si="3"/>
        <v>1</v>
      </c>
    </row>
    <row r="25" spans="1:14" ht="15.75">
      <c r="A25" s="48">
        <v>16</v>
      </c>
      <c r="B25" s="7"/>
      <c r="C25" s="7"/>
      <c r="D25" s="229"/>
      <c r="E25" s="228"/>
      <c r="F25" s="350"/>
      <c r="G25" s="88"/>
      <c r="H25" s="232"/>
      <c r="I25" s="232"/>
      <c r="J25" s="228"/>
      <c r="K25" s="406" t="str">
        <f t="shared" si="0"/>
        <v/>
      </c>
      <c r="L25" s="341"/>
      <c r="M25" s="390" t="b">
        <f t="shared" si="1"/>
        <v>0</v>
      </c>
      <c r="N25" s="405">
        <f t="shared" si="3"/>
        <v>1</v>
      </c>
    </row>
    <row r="26" spans="1:14" ht="15.75">
      <c r="A26" s="48">
        <v>17</v>
      </c>
      <c r="B26" s="7"/>
      <c r="C26" s="7"/>
      <c r="D26" s="229"/>
      <c r="E26" s="228"/>
      <c r="F26" s="350"/>
      <c r="G26" s="88"/>
      <c r="H26" s="232"/>
      <c r="I26" s="232"/>
      <c r="J26" s="228"/>
      <c r="K26" s="406" t="str">
        <f t="shared" si="0"/>
        <v/>
      </c>
      <c r="L26" s="341"/>
      <c r="M26" s="390" t="b">
        <f t="shared" si="1"/>
        <v>0</v>
      </c>
      <c r="N26" s="405">
        <f t="shared" si="3"/>
        <v>1</v>
      </c>
    </row>
    <row r="27" spans="1:14" ht="15.75">
      <c r="A27" s="48">
        <v>18</v>
      </c>
      <c r="B27" s="7"/>
      <c r="C27" s="7"/>
      <c r="D27" s="229"/>
      <c r="E27" s="228"/>
      <c r="F27" s="350"/>
      <c r="G27" s="88"/>
      <c r="H27" s="232"/>
      <c r="I27" s="232"/>
      <c r="J27" s="228"/>
      <c r="K27" s="406" t="str">
        <f t="shared" si="0"/>
        <v/>
      </c>
      <c r="L27" s="341"/>
      <c r="M27" s="390" t="b">
        <f t="shared" si="1"/>
        <v>0</v>
      </c>
      <c r="N27" s="405">
        <f t="shared" si="3"/>
        <v>1</v>
      </c>
    </row>
    <row r="28" spans="1:14" ht="15.75">
      <c r="A28" s="48">
        <v>19</v>
      </c>
      <c r="B28" s="7"/>
      <c r="C28" s="7"/>
      <c r="D28" s="229"/>
      <c r="E28" s="228"/>
      <c r="F28" s="350"/>
      <c r="G28" s="88"/>
      <c r="H28" s="232"/>
      <c r="I28" s="232"/>
      <c r="J28" s="228"/>
      <c r="K28" s="406" t="str">
        <f t="shared" si="0"/>
        <v/>
      </c>
      <c r="L28" s="341"/>
      <c r="M28" s="390" t="b">
        <f t="shared" si="1"/>
        <v>0</v>
      </c>
      <c r="N28" s="405">
        <f t="shared" si="3"/>
        <v>1</v>
      </c>
    </row>
    <row r="29" spans="1:14" ht="15.75">
      <c r="A29" s="48">
        <v>20</v>
      </c>
      <c r="B29" s="7"/>
      <c r="C29" s="7"/>
      <c r="D29" s="229"/>
      <c r="E29" s="228"/>
      <c r="F29" s="350"/>
      <c r="G29" s="88"/>
      <c r="H29" s="232"/>
      <c r="I29" s="232"/>
      <c r="J29" s="228"/>
      <c r="K29" s="406" t="str">
        <f t="shared" si="0"/>
        <v/>
      </c>
      <c r="L29" s="341"/>
      <c r="M29" s="390" t="b">
        <f t="shared" si="1"/>
        <v>0</v>
      </c>
      <c r="N29" s="405">
        <f t="shared" si="3"/>
        <v>1</v>
      </c>
    </row>
    <row r="30" spans="1:14" ht="15.75">
      <c r="A30" s="48">
        <v>21</v>
      </c>
      <c r="B30" s="7"/>
      <c r="C30" s="7"/>
      <c r="D30" s="229"/>
      <c r="E30" s="228"/>
      <c r="F30" s="350"/>
      <c r="G30" s="88"/>
      <c r="H30" s="232"/>
      <c r="I30" s="232"/>
      <c r="J30" s="228"/>
      <c r="K30" s="406" t="str">
        <f t="shared" si="0"/>
        <v/>
      </c>
      <c r="L30" s="341"/>
      <c r="M30" s="390" t="b">
        <f t="shared" si="1"/>
        <v>0</v>
      </c>
      <c r="N30" s="405">
        <f t="shared" si="3"/>
        <v>1</v>
      </c>
    </row>
    <row r="31" spans="1:14" ht="15.75">
      <c r="A31" s="48">
        <v>22</v>
      </c>
      <c r="B31" s="7"/>
      <c r="C31" s="7"/>
      <c r="D31" s="229"/>
      <c r="E31" s="228"/>
      <c r="F31" s="350"/>
      <c r="G31" s="88"/>
      <c r="H31" s="232"/>
      <c r="I31" s="232"/>
      <c r="J31" s="228"/>
      <c r="K31" s="406" t="str">
        <f t="shared" si="0"/>
        <v/>
      </c>
      <c r="L31" s="341"/>
      <c r="M31" s="390" t="b">
        <f t="shared" si="1"/>
        <v>0</v>
      </c>
      <c r="N31" s="405">
        <f t="shared" si="3"/>
        <v>1</v>
      </c>
    </row>
    <row r="32" spans="1:14" ht="15.75">
      <c r="A32" s="48">
        <v>23</v>
      </c>
      <c r="B32" s="7"/>
      <c r="C32" s="7"/>
      <c r="D32" s="229"/>
      <c r="E32" s="228"/>
      <c r="F32" s="350"/>
      <c r="G32" s="88"/>
      <c r="H32" s="232"/>
      <c r="I32" s="232"/>
      <c r="J32" s="228"/>
      <c r="K32" s="406" t="str">
        <f t="shared" si="0"/>
        <v/>
      </c>
      <c r="L32" s="341"/>
      <c r="M32" s="390" t="b">
        <f t="shared" si="1"/>
        <v>0</v>
      </c>
      <c r="N32" s="405">
        <f t="shared" si="3"/>
        <v>1</v>
      </c>
    </row>
    <row r="33" spans="1:14" ht="15.75">
      <c r="A33" s="48">
        <v>24</v>
      </c>
      <c r="B33" s="7"/>
      <c r="C33" s="7"/>
      <c r="D33" s="229"/>
      <c r="E33" s="228"/>
      <c r="F33" s="350"/>
      <c r="G33" s="88"/>
      <c r="H33" s="232"/>
      <c r="I33" s="232"/>
      <c r="J33" s="228"/>
      <c r="K33" s="406" t="str">
        <f t="shared" si="0"/>
        <v/>
      </c>
      <c r="L33" s="341"/>
      <c r="M33" s="390" t="b">
        <f t="shared" si="1"/>
        <v>0</v>
      </c>
      <c r="N33" s="405">
        <f t="shared" si="3"/>
        <v>1</v>
      </c>
    </row>
    <row r="34" spans="1:14" ht="15.75">
      <c r="A34" s="48">
        <v>25</v>
      </c>
      <c r="B34" s="7"/>
      <c r="C34" s="7"/>
      <c r="D34" s="229"/>
      <c r="E34" s="228"/>
      <c r="F34" s="350"/>
      <c r="G34" s="88"/>
      <c r="H34" s="232"/>
      <c r="I34" s="232"/>
      <c r="J34" s="228"/>
      <c r="K34" s="406" t="str">
        <f t="shared" si="0"/>
        <v/>
      </c>
      <c r="L34" s="341"/>
      <c r="M34" s="390" t="b">
        <f t="shared" si="1"/>
        <v>0</v>
      </c>
      <c r="N34" s="405">
        <f t="shared" si="3"/>
        <v>1</v>
      </c>
    </row>
    <row r="35" spans="1:14" ht="15.75">
      <c r="A35" s="48">
        <v>26</v>
      </c>
      <c r="B35" s="7"/>
      <c r="C35" s="7"/>
      <c r="D35" s="229"/>
      <c r="E35" s="228"/>
      <c r="F35" s="350"/>
      <c r="G35" s="88"/>
      <c r="H35" s="232"/>
      <c r="I35" s="232"/>
      <c r="J35" s="228"/>
      <c r="K35" s="406" t="str">
        <f t="shared" si="0"/>
        <v/>
      </c>
      <c r="L35" s="341"/>
      <c r="M35" s="390" t="b">
        <f t="shared" si="1"/>
        <v>0</v>
      </c>
      <c r="N35" s="405">
        <f t="shared" si="3"/>
        <v>1</v>
      </c>
    </row>
    <row r="36" spans="1:14" ht="15.75">
      <c r="A36" s="48">
        <v>27</v>
      </c>
      <c r="B36" s="7"/>
      <c r="C36" s="7"/>
      <c r="D36" s="229"/>
      <c r="E36" s="228"/>
      <c r="F36" s="350"/>
      <c r="G36" s="88"/>
      <c r="H36" s="232"/>
      <c r="I36" s="232"/>
      <c r="J36" s="228"/>
      <c r="K36" s="406" t="str">
        <f t="shared" si="0"/>
        <v/>
      </c>
      <c r="L36" s="341"/>
      <c r="M36" s="390" t="b">
        <f t="shared" si="1"/>
        <v>0</v>
      </c>
      <c r="N36" s="405">
        <f t="shared" si="3"/>
        <v>1</v>
      </c>
    </row>
    <row r="37" spans="1:14" ht="15.75">
      <c r="A37" s="48">
        <v>28</v>
      </c>
      <c r="B37" s="7"/>
      <c r="C37" s="7"/>
      <c r="D37" s="229"/>
      <c r="E37" s="228"/>
      <c r="F37" s="350"/>
      <c r="G37" s="88"/>
      <c r="H37" s="232"/>
      <c r="I37" s="232"/>
      <c r="J37" s="228"/>
      <c r="K37" s="406" t="str">
        <f t="shared" si="0"/>
        <v/>
      </c>
      <c r="L37" s="341"/>
      <c r="M37" s="390" t="b">
        <f t="shared" si="1"/>
        <v>0</v>
      </c>
      <c r="N37" s="405">
        <f t="shared" si="3"/>
        <v>1</v>
      </c>
    </row>
    <row r="38" spans="1:14" ht="15.75">
      <c r="A38" s="48">
        <v>29</v>
      </c>
      <c r="B38" s="7"/>
      <c r="C38" s="7"/>
      <c r="D38" s="229"/>
      <c r="E38" s="228"/>
      <c r="F38" s="350"/>
      <c r="G38" s="88"/>
      <c r="H38" s="232"/>
      <c r="I38" s="232"/>
      <c r="J38" s="228"/>
      <c r="K38" s="406" t="str">
        <f t="shared" si="0"/>
        <v/>
      </c>
      <c r="L38" s="341"/>
      <c r="M38" s="390" t="b">
        <f t="shared" si="1"/>
        <v>0</v>
      </c>
      <c r="N38" s="405">
        <f t="shared" si="3"/>
        <v>1</v>
      </c>
    </row>
    <row r="39" spans="1:14" ht="15.75">
      <c r="A39" s="48">
        <v>30</v>
      </c>
      <c r="B39" s="7"/>
      <c r="C39" s="7"/>
      <c r="D39" s="229"/>
      <c r="E39" s="228"/>
      <c r="F39" s="350"/>
      <c r="G39" s="88"/>
      <c r="H39" s="232"/>
      <c r="I39" s="232"/>
      <c r="J39" s="228"/>
      <c r="K39" s="406" t="str">
        <f t="shared" si="0"/>
        <v/>
      </c>
      <c r="L39" s="341"/>
      <c r="M39" s="390" t="b">
        <f t="shared" si="1"/>
        <v>0</v>
      </c>
      <c r="N39" s="405">
        <f t="shared" si="3"/>
        <v>1</v>
      </c>
    </row>
    <row r="40" spans="1:14" ht="15.75">
      <c r="A40" s="48">
        <v>31</v>
      </c>
      <c r="B40" s="7"/>
      <c r="C40" s="7"/>
      <c r="D40" s="229"/>
      <c r="E40" s="228"/>
      <c r="F40" s="350"/>
      <c r="G40" s="88"/>
      <c r="H40" s="232"/>
      <c r="I40" s="232"/>
      <c r="J40" s="228"/>
      <c r="K40" s="406" t="str">
        <f t="shared" si="0"/>
        <v/>
      </c>
      <c r="L40" s="341"/>
      <c r="M40" s="390" t="b">
        <f t="shared" si="1"/>
        <v>0</v>
      </c>
      <c r="N40" s="405">
        <f t="shared" si="3"/>
        <v>1</v>
      </c>
    </row>
    <row r="41" spans="1:14" ht="15.75">
      <c r="A41" s="48">
        <v>32</v>
      </c>
      <c r="B41" s="7"/>
      <c r="C41" s="7"/>
      <c r="D41" s="229"/>
      <c r="E41" s="228"/>
      <c r="F41" s="350"/>
      <c r="G41" s="88"/>
      <c r="H41" s="232"/>
      <c r="I41" s="232"/>
      <c r="J41" s="228"/>
      <c r="K41" s="406" t="str">
        <f t="shared" si="0"/>
        <v/>
      </c>
      <c r="L41" s="341"/>
      <c r="M41" s="390" t="b">
        <f t="shared" si="1"/>
        <v>0</v>
      </c>
      <c r="N41" s="405">
        <f t="shared" si="3"/>
        <v>1</v>
      </c>
    </row>
    <row r="42" spans="1:14" ht="15.75">
      <c r="A42" s="48">
        <v>33</v>
      </c>
      <c r="B42" s="7"/>
      <c r="C42" s="7"/>
      <c r="D42" s="229"/>
      <c r="E42" s="228"/>
      <c r="F42" s="350"/>
      <c r="G42" s="88"/>
      <c r="H42" s="232"/>
      <c r="I42" s="232"/>
      <c r="J42" s="228"/>
      <c r="K42" s="406" t="str">
        <f t="shared" si="0"/>
        <v/>
      </c>
      <c r="L42" s="341"/>
      <c r="M42" s="390" t="b">
        <f t="shared" si="1"/>
        <v>0</v>
      </c>
      <c r="N42" s="405">
        <f t="shared" si="3"/>
        <v>1</v>
      </c>
    </row>
    <row r="43" spans="1:14" ht="15.75">
      <c r="A43" s="48">
        <v>34</v>
      </c>
      <c r="B43" s="7"/>
      <c r="C43" s="7"/>
      <c r="D43" s="229"/>
      <c r="E43" s="228"/>
      <c r="F43" s="350"/>
      <c r="G43" s="88"/>
      <c r="H43" s="232"/>
      <c r="I43" s="232"/>
      <c r="J43" s="228"/>
      <c r="K43" s="406" t="str">
        <f t="shared" si="0"/>
        <v/>
      </c>
      <c r="L43" s="341"/>
      <c r="M43" s="390" t="b">
        <f t="shared" si="1"/>
        <v>0</v>
      </c>
      <c r="N43" s="405">
        <f t="shared" ref="N43:N74" si="4">LEN(B43)-LEN(SUBSTITUTE(B43,",",""))+1</f>
        <v>1</v>
      </c>
    </row>
    <row r="44" spans="1:14" ht="15.75">
      <c r="A44" s="48">
        <v>35</v>
      </c>
      <c r="B44" s="7"/>
      <c r="C44" s="7"/>
      <c r="D44" s="229"/>
      <c r="E44" s="228"/>
      <c r="F44" s="350"/>
      <c r="G44" s="88"/>
      <c r="H44" s="232"/>
      <c r="I44" s="232"/>
      <c r="J44" s="228"/>
      <c r="K44" s="406" t="str">
        <f t="shared" si="0"/>
        <v/>
      </c>
      <c r="L44" s="341"/>
      <c r="M44" s="390" t="b">
        <f t="shared" si="1"/>
        <v>0</v>
      </c>
      <c r="N44" s="405">
        <f t="shared" si="4"/>
        <v>1</v>
      </c>
    </row>
    <row r="45" spans="1:14" ht="15.75">
      <c r="A45" s="48">
        <v>36</v>
      </c>
      <c r="B45" s="7"/>
      <c r="C45" s="7"/>
      <c r="D45" s="229"/>
      <c r="E45" s="228"/>
      <c r="F45" s="350"/>
      <c r="G45" s="88"/>
      <c r="H45" s="232"/>
      <c r="I45" s="232"/>
      <c r="J45" s="228"/>
      <c r="K45" s="406" t="str">
        <f t="shared" si="0"/>
        <v/>
      </c>
      <c r="L45" s="341"/>
      <c r="M45" s="390" t="b">
        <f t="shared" si="1"/>
        <v>0</v>
      </c>
      <c r="N45" s="405">
        <f t="shared" si="4"/>
        <v>1</v>
      </c>
    </row>
    <row r="46" spans="1:14" ht="15.75">
      <c r="A46" s="48">
        <v>37</v>
      </c>
      <c r="B46" s="7"/>
      <c r="C46" s="7"/>
      <c r="D46" s="229"/>
      <c r="E46" s="228"/>
      <c r="F46" s="350"/>
      <c r="G46" s="88"/>
      <c r="H46" s="232"/>
      <c r="I46" s="232"/>
      <c r="J46" s="228"/>
      <c r="K46" s="406" t="str">
        <f t="shared" si="0"/>
        <v/>
      </c>
      <c r="L46" s="341"/>
      <c r="M46" s="390" t="b">
        <f t="shared" si="1"/>
        <v>0</v>
      </c>
      <c r="N46" s="405">
        <f t="shared" si="4"/>
        <v>1</v>
      </c>
    </row>
    <row r="47" spans="1:14" ht="15.75">
      <c r="A47" s="48">
        <v>38</v>
      </c>
      <c r="B47" s="7"/>
      <c r="C47" s="7"/>
      <c r="D47" s="229"/>
      <c r="E47" s="228"/>
      <c r="F47" s="350"/>
      <c r="G47" s="88"/>
      <c r="H47" s="232"/>
      <c r="I47" s="232"/>
      <c r="J47" s="228"/>
      <c r="K47" s="406" t="str">
        <f t="shared" si="0"/>
        <v/>
      </c>
      <c r="L47" s="341"/>
      <c r="M47" s="390" t="b">
        <f t="shared" si="1"/>
        <v>0</v>
      </c>
      <c r="N47" s="405">
        <f t="shared" si="4"/>
        <v>1</v>
      </c>
    </row>
    <row r="48" spans="1:14" ht="15.75">
      <c r="A48" s="48">
        <v>39</v>
      </c>
      <c r="B48" s="7"/>
      <c r="C48" s="7"/>
      <c r="D48" s="229"/>
      <c r="E48" s="228"/>
      <c r="F48" s="350"/>
      <c r="G48" s="88"/>
      <c r="H48" s="232"/>
      <c r="I48" s="232"/>
      <c r="J48" s="228"/>
      <c r="K48" s="406" t="str">
        <f t="shared" si="0"/>
        <v/>
      </c>
      <c r="L48" s="341"/>
      <c r="M48" s="390" t="b">
        <f t="shared" si="1"/>
        <v>0</v>
      </c>
      <c r="N48" s="405">
        <f t="shared" si="4"/>
        <v>1</v>
      </c>
    </row>
    <row r="49" spans="1:14" ht="15.75">
      <c r="A49" s="48">
        <v>40</v>
      </c>
      <c r="B49" s="7"/>
      <c r="C49" s="7"/>
      <c r="D49" s="229"/>
      <c r="E49" s="228"/>
      <c r="F49" s="350"/>
      <c r="G49" s="88"/>
      <c r="H49" s="232"/>
      <c r="I49" s="232"/>
      <c r="J49" s="228"/>
      <c r="K49" s="406" t="str">
        <f t="shared" si="0"/>
        <v/>
      </c>
      <c r="L49" s="341"/>
      <c r="M49" s="390" t="b">
        <f t="shared" si="1"/>
        <v>0</v>
      </c>
      <c r="N49" s="405">
        <f t="shared" si="4"/>
        <v>1</v>
      </c>
    </row>
    <row r="50" spans="1:14" ht="15.75">
      <c r="A50" s="48">
        <v>41</v>
      </c>
      <c r="B50" s="7"/>
      <c r="C50" s="7"/>
      <c r="D50" s="229"/>
      <c r="E50" s="228"/>
      <c r="F50" s="350"/>
      <c r="G50" s="88"/>
      <c r="H50" s="232"/>
      <c r="I50" s="232"/>
      <c r="J50" s="228"/>
      <c r="K50" s="406" t="str">
        <f t="shared" si="0"/>
        <v/>
      </c>
      <c r="L50" s="341"/>
      <c r="M50" s="390" t="b">
        <f t="shared" si="1"/>
        <v>0</v>
      </c>
      <c r="N50" s="405">
        <f t="shared" si="4"/>
        <v>1</v>
      </c>
    </row>
    <row r="51" spans="1:14" ht="15.75">
      <c r="A51" s="48">
        <v>42</v>
      </c>
      <c r="B51" s="7"/>
      <c r="C51" s="7"/>
      <c r="D51" s="229"/>
      <c r="E51" s="228"/>
      <c r="F51" s="350"/>
      <c r="G51" s="88"/>
      <c r="H51" s="232"/>
      <c r="I51" s="232"/>
      <c r="J51" s="228"/>
      <c r="K51" s="406" t="str">
        <f t="shared" si="0"/>
        <v/>
      </c>
      <c r="L51" s="341"/>
      <c r="M51" s="390" t="b">
        <f t="shared" si="1"/>
        <v>0</v>
      </c>
      <c r="N51" s="405">
        <f t="shared" si="4"/>
        <v>1</v>
      </c>
    </row>
    <row r="52" spans="1:14" ht="15.75">
      <c r="A52" s="48">
        <v>43</v>
      </c>
      <c r="B52" s="7"/>
      <c r="C52" s="7"/>
      <c r="D52" s="229"/>
      <c r="E52" s="228"/>
      <c r="F52" s="350"/>
      <c r="G52" s="88"/>
      <c r="H52" s="232"/>
      <c r="I52" s="232"/>
      <c r="J52" s="228"/>
      <c r="K52" s="406" t="str">
        <f t="shared" si="0"/>
        <v/>
      </c>
      <c r="L52" s="341"/>
      <c r="M52" s="390" t="b">
        <f t="shared" si="1"/>
        <v>0</v>
      </c>
      <c r="N52" s="405">
        <f t="shared" si="4"/>
        <v>1</v>
      </c>
    </row>
    <row r="53" spans="1:14" ht="15.75">
      <c r="A53" s="48">
        <v>44</v>
      </c>
      <c r="B53" s="7"/>
      <c r="C53" s="7"/>
      <c r="D53" s="229"/>
      <c r="E53" s="228"/>
      <c r="F53" s="350"/>
      <c r="G53" s="88"/>
      <c r="H53" s="232"/>
      <c r="I53" s="232"/>
      <c r="J53" s="228"/>
      <c r="K53" s="406" t="str">
        <f t="shared" si="0"/>
        <v/>
      </c>
      <c r="L53" s="341"/>
      <c r="M53" s="390" t="b">
        <f t="shared" si="1"/>
        <v>0</v>
      </c>
      <c r="N53" s="405">
        <f t="shared" si="4"/>
        <v>1</v>
      </c>
    </row>
    <row r="54" spans="1:14" ht="15.75">
      <c r="A54" s="48">
        <v>45</v>
      </c>
      <c r="B54" s="7"/>
      <c r="C54" s="7"/>
      <c r="D54" s="229"/>
      <c r="E54" s="228"/>
      <c r="F54" s="350"/>
      <c r="G54" s="88"/>
      <c r="H54" s="232"/>
      <c r="I54" s="232"/>
      <c r="J54" s="228"/>
      <c r="K54" s="406" t="str">
        <f t="shared" si="0"/>
        <v/>
      </c>
      <c r="L54" s="341"/>
      <c r="M54" s="390" t="b">
        <f t="shared" si="1"/>
        <v>0</v>
      </c>
      <c r="N54" s="405">
        <f t="shared" si="4"/>
        <v>1</v>
      </c>
    </row>
    <row r="55" spans="1:14" ht="15.75">
      <c r="A55" s="48">
        <v>46</v>
      </c>
      <c r="B55" s="7"/>
      <c r="C55" s="7"/>
      <c r="D55" s="229"/>
      <c r="E55" s="228"/>
      <c r="F55" s="350"/>
      <c r="G55" s="88"/>
      <c r="H55" s="232"/>
      <c r="I55" s="232"/>
      <c r="J55" s="228"/>
      <c r="K55" s="406" t="str">
        <f t="shared" si="0"/>
        <v/>
      </c>
      <c r="L55" s="341"/>
      <c r="M55" s="390" t="b">
        <f t="shared" si="1"/>
        <v>0</v>
      </c>
      <c r="N55" s="405">
        <f t="shared" si="4"/>
        <v>1</v>
      </c>
    </row>
    <row r="56" spans="1:14" ht="15.75">
      <c r="A56" s="48">
        <v>47</v>
      </c>
      <c r="B56" s="7"/>
      <c r="C56" s="7"/>
      <c r="D56" s="229"/>
      <c r="E56" s="228"/>
      <c r="F56" s="350"/>
      <c r="G56" s="88"/>
      <c r="H56" s="232"/>
      <c r="I56" s="232"/>
      <c r="J56" s="228"/>
      <c r="K56" s="406" t="str">
        <f t="shared" si="0"/>
        <v/>
      </c>
      <c r="L56" s="341"/>
      <c r="M56" s="390" t="b">
        <f t="shared" si="1"/>
        <v>0</v>
      </c>
      <c r="N56" s="405">
        <f t="shared" si="4"/>
        <v>1</v>
      </c>
    </row>
    <row r="57" spans="1:14" ht="15.75">
      <c r="A57" s="48">
        <v>48</v>
      </c>
      <c r="B57" s="7"/>
      <c r="C57" s="7"/>
      <c r="D57" s="229"/>
      <c r="E57" s="228"/>
      <c r="F57" s="350"/>
      <c r="G57" s="88"/>
      <c r="H57" s="232"/>
      <c r="I57" s="232"/>
      <c r="J57" s="228"/>
      <c r="K57" s="406" t="str">
        <f t="shared" si="0"/>
        <v/>
      </c>
      <c r="L57" s="341"/>
      <c r="M57" s="390" t="b">
        <f t="shared" si="1"/>
        <v>0</v>
      </c>
      <c r="N57" s="405">
        <f t="shared" si="4"/>
        <v>1</v>
      </c>
    </row>
    <row r="58" spans="1:14" ht="15.75">
      <c r="A58" s="48">
        <v>49</v>
      </c>
      <c r="B58" s="7"/>
      <c r="C58" s="7"/>
      <c r="D58" s="229"/>
      <c r="E58" s="228"/>
      <c r="F58" s="350"/>
      <c r="G58" s="88"/>
      <c r="H58" s="232"/>
      <c r="I58" s="232"/>
      <c r="J58" s="228"/>
      <c r="K58" s="406" t="str">
        <f t="shared" si="0"/>
        <v/>
      </c>
      <c r="L58" s="341"/>
      <c r="M58" s="390" t="b">
        <f t="shared" si="1"/>
        <v>0</v>
      </c>
      <c r="N58" s="405">
        <f t="shared" si="4"/>
        <v>1</v>
      </c>
    </row>
    <row r="59" spans="1:14" ht="15.75">
      <c r="A59" s="48">
        <v>50</v>
      </c>
      <c r="B59" s="7"/>
      <c r="C59" s="7"/>
      <c r="D59" s="229"/>
      <c r="E59" s="228"/>
      <c r="F59" s="350"/>
      <c r="G59" s="88"/>
      <c r="H59" s="232"/>
      <c r="I59" s="232"/>
      <c r="J59" s="228"/>
      <c r="K59" s="406" t="str">
        <f t="shared" si="0"/>
        <v/>
      </c>
      <c r="L59" s="341"/>
      <c r="M59" s="390" t="b">
        <f t="shared" si="1"/>
        <v>0</v>
      </c>
      <c r="N59" s="405">
        <f t="shared" si="4"/>
        <v>1</v>
      </c>
    </row>
    <row r="60" spans="1:14" ht="15.75">
      <c r="A60" s="48">
        <v>51</v>
      </c>
      <c r="B60" s="7"/>
      <c r="C60" s="7"/>
      <c r="D60" s="229"/>
      <c r="E60" s="228"/>
      <c r="F60" s="350"/>
      <c r="G60" s="88"/>
      <c r="H60" s="232"/>
      <c r="I60" s="232"/>
      <c r="J60" s="228"/>
      <c r="K60" s="406" t="str">
        <f t="shared" si="0"/>
        <v/>
      </c>
      <c r="L60" s="341"/>
      <c r="M60" s="390" t="b">
        <f t="shared" si="1"/>
        <v>0</v>
      </c>
      <c r="N60" s="405">
        <f t="shared" si="4"/>
        <v>1</v>
      </c>
    </row>
    <row r="61" spans="1:14" ht="15.75">
      <c r="A61" s="48">
        <v>52</v>
      </c>
      <c r="B61" s="7"/>
      <c r="C61" s="7"/>
      <c r="D61" s="229"/>
      <c r="E61" s="228"/>
      <c r="F61" s="350"/>
      <c r="G61" s="88"/>
      <c r="H61" s="232"/>
      <c r="I61" s="232"/>
      <c r="J61" s="228"/>
      <c r="K61" s="406" t="str">
        <f t="shared" si="0"/>
        <v/>
      </c>
      <c r="L61" s="341"/>
      <c r="M61" s="390" t="b">
        <f t="shared" si="1"/>
        <v>0</v>
      </c>
      <c r="N61" s="405">
        <f t="shared" si="4"/>
        <v>1</v>
      </c>
    </row>
    <row r="62" spans="1:14" ht="15.75">
      <c r="A62" s="48">
        <v>53</v>
      </c>
      <c r="B62" s="7"/>
      <c r="C62" s="7"/>
      <c r="D62" s="229"/>
      <c r="E62" s="228"/>
      <c r="F62" s="350"/>
      <c r="G62" s="88"/>
      <c r="H62" s="232"/>
      <c r="I62" s="232"/>
      <c r="J62" s="228"/>
      <c r="K62" s="406" t="str">
        <f t="shared" si="0"/>
        <v/>
      </c>
      <c r="L62" s="341"/>
      <c r="M62" s="390" t="b">
        <f t="shared" si="1"/>
        <v>0</v>
      </c>
      <c r="N62" s="405">
        <f t="shared" si="4"/>
        <v>1</v>
      </c>
    </row>
    <row r="63" spans="1:14" ht="15.75">
      <c r="A63" s="48">
        <v>54</v>
      </c>
      <c r="B63" s="7"/>
      <c r="C63" s="7"/>
      <c r="D63" s="229"/>
      <c r="E63" s="228"/>
      <c r="F63" s="350"/>
      <c r="G63" s="88"/>
      <c r="H63" s="232"/>
      <c r="I63" s="232"/>
      <c r="J63" s="228"/>
      <c r="K63" s="406" t="str">
        <f t="shared" si="0"/>
        <v/>
      </c>
      <c r="L63" s="341"/>
      <c r="M63" s="390" t="b">
        <f t="shared" si="1"/>
        <v>0</v>
      </c>
      <c r="N63" s="405">
        <f t="shared" si="4"/>
        <v>1</v>
      </c>
    </row>
    <row r="64" spans="1:14" ht="15.75">
      <c r="A64" s="48">
        <v>55</v>
      </c>
      <c r="B64" s="7"/>
      <c r="C64" s="7"/>
      <c r="D64" s="229"/>
      <c r="E64" s="228"/>
      <c r="F64" s="350"/>
      <c r="G64" s="88"/>
      <c r="H64" s="232"/>
      <c r="I64" s="232"/>
      <c r="J64" s="228"/>
      <c r="K64" s="406" t="str">
        <f t="shared" si="0"/>
        <v/>
      </c>
      <c r="L64" s="341"/>
      <c r="M64" s="390" t="b">
        <f t="shared" si="1"/>
        <v>0</v>
      </c>
      <c r="N64" s="405">
        <f t="shared" si="4"/>
        <v>1</v>
      </c>
    </row>
    <row r="65" spans="1:14" ht="15.75">
      <c r="A65" s="48">
        <v>56</v>
      </c>
      <c r="B65" s="7"/>
      <c r="C65" s="7"/>
      <c r="D65" s="229"/>
      <c r="E65" s="228"/>
      <c r="F65" s="350"/>
      <c r="G65" s="88"/>
      <c r="H65" s="232"/>
      <c r="I65" s="232"/>
      <c r="J65" s="228"/>
      <c r="K65" s="406" t="str">
        <f t="shared" si="0"/>
        <v/>
      </c>
      <c r="L65" s="341"/>
      <c r="M65" s="390" t="b">
        <f t="shared" si="1"/>
        <v>0</v>
      </c>
      <c r="N65" s="405">
        <f t="shared" si="4"/>
        <v>1</v>
      </c>
    </row>
    <row r="66" spans="1:14" ht="15.75">
      <c r="A66" s="48">
        <v>57</v>
      </c>
      <c r="B66" s="7"/>
      <c r="C66" s="7"/>
      <c r="D66" s="229"/>
      <c r="E66" s="228"/>
      <c r="F66" s="350"/>
      <c r="G66" s="88"/>
      <c r="H66" s="232"/>
      <c r="I66" s="232"/>
      <c r="J66" s="228"/>
      <c r="K66" s="406" t="str">
        <f t="shared" si="0"/>
        <v/>
      </c>
      <c r="L66" s="341"/>
      <c r="M66" s="390" t="b">
        <f t="shared" si="1"/>
        <v>0</v>
      </c>
      <c r="N66" s="405">
        <f t="shared" si="4"/>
        <v>1</v>
      </c>
    </row>
    <row r="67" spans="1:14" ht="15.75">
      <c r="A67" s="48">
        <v>58</v>
      </c>
      <c r="B67" s="7"/>
      <c r="C67" s="7"/>
      <c r="D67" s="229"/>
      <c r="E67" s="228"/>
      <c r="F67" s="350"/>
      <c r="G67" s="88"/>
      <c r="H67" s="232"/>
      <c r="I67" s="232"/>
      <c r="J67" s="228"/>
      <c r="K67" s="406" t="str">
        <f t="shared" si="0"/>
        <v/>
      </c>
      <c r="L67" s="341"/>
      <c r="M67" s="390" t="b">
        <f t="shared" si="1"/>
        <v>0</v>
      </c>
      <c r="N67" s="405">
        <f t="shared" si="4"/>
        <v>1</v>
      </c>
    </row>
    <row r="68" spans="1:14" ht="15.75">
      <c r="A68" s="48">
        <v>59</v>
      </c>
      <c r="B68" s="7"/>
      <c r="C68" s="7"/>
      <c r="D68" s="229"/>
      <c r="E68" s="228"/>
      <c r="F68" s="350"/>
      <c r="G68" s="88"/>
      <c r="H68" s="232"/>
      <c r="I68" s="232"/>
      <c r="J68" s="228"/>
      <c r="K68" s="406" t="str">
        <f t="shared" si="0"/>
        <v/>
      </c>
      <c r="L68" s="341"/>
      <c r="M68" s="390" t="b">
        <f t="shared" si="1"/>
        <v>0</v>
      </c>
      <c r="N68" s="405">
        <f t="shared" si="4"/>
        <v>1</v>
      </c>
    </row>
    <row r="69" spans="1:14" ht="15.75">
      <c r="A69" s="48">
        <v>60</v>
      </c>
      <c r="B69" s="7"/>
      <c r="C69" s="7"/>
      <c r="D69" s="229"/>
      <c r="E69" s="228"/>
      <c r="F69" s="350"/>
      <c r="G69" s="88"/>
      <c r="H69" s="232"/>
      <c r="I69" s="232"/>
      <c r="J69" s="228"/>
      <c r="K69" s="406" t="str">
        <f t="shared" si="0"/>
        <v/>
      </c>
      <c r="L69" s="341"/>
      <c r="M69" s="390" t="b">
        <f t="shared" si="1"/>
        <v>0</v>
      </c>
      <c r="N69" s="405">
        <f t="shared" si="4"/>
        <v>1</v>
      </c>
    </row>
    <row r="70" spans="1:14" ht="15.75">
      <c r="A70" s="48">
        <v>61</v>
      </c>
      <c r="B70" s="7"/>
      <c r="C70" s="7"/>
      <c r="D70" s="229"/>
      <c r="E70" s="228"/>
      <c r="F70" s="350"/>
      <c r="G70" s="88"/>
      <c r="H70" s="232"/>
      <c r="I70" s="232"/>
      <c r="J70" s="228"/>
      <c r="K70" s="406" t="str">
        <f t="shared" si="0"/>
        <v/>
      </c>
      <c r="L70" s="341"/>
      <c r="M70" s="390" t="b">
        <f t="shared" si="1"/>
        <v>0</v>
      </c>
      <c r="N70" s="405">
        <f t="shared" si="4"/>
        <v>1</v>
      </c>
    </row>
    <row r="71" spans="1:14" ht="15.75">
      <c r="A71" s="48">
        <v>62</v>
      </c>
      <c r="B71" s="7"/>
      <c r="C71" s="7"/>
      <c r="D71" s="229"/>
      <c r="E71" s="228"/>
      <c r="F71" s="350"/>
      <c r="G71" s="88"/>
      <c r="H71" s="232"/>
      <c r="I71" s="232"/>
      <c r="J71" s="228"/>
      <c r="K71" s="406" t="str">
        <f t="shared" si="0"/>
        <v/>
      </c>
      <c r="L71" s="341"/>
      <c r="M71" s="390" t="b">
        <f t="shared" si="1"/>
        <v>0</v>
      </c>
      <c r="N71" s="405">
        <f t="shared" si="4"/>
        <v>1</v>
      </c>
    </row>
    <row r="72" spans="1:14" ht="15.75">
      <c r="A72" s="48">
        <v>63</v>
      </c>
      <c r="B72" s="7"/>
      <c r="C72" s="7"/>
      <c r="D72" s="229"/>
      <c r="E72" s="228"/>
      <c r="F72" s="350"/>
      <c r="G72" s="88"/>
      <c r="H72" s="232"/>
      <c r="I72" s="232"/>
      <c r="J72" s="228"/>
      <c r="K72" s="406" t="str">
        <f t="shared" si="0"/>
        <v/>
      </c>
      <c r="L72" s="341"/>
      <c r="M72" s="390" t="b">
        <f t="shared" si="1"/>
        <v>0</v>
      </c>
      <c r="N72" s="405">
        <f t="shared" si="4"/>
        <v>1</v>
      </c>
    </row>
    <row r="73" spans="1:14" ht="15.75">
      <c r="A73" s="48">
        <v>64</v>
      </c>
      <c r="B73" s="7"/>
      <c r="C73" s="7"/>
      <c r="D73" s="229"/>
      <c r="E73" s="228"/>
      <c r="F73" s="350"/>
      <c r="G73" s="88"/>
      <c r="H73" s="232"/>
      <c r="I73" s="232"/>
      <c r="J73" s="228"/>
      <c r="K73" s="406" t="str">
        <f t="shared" si="0"/>
        <v/>
      </c>
      <c r="L73" s="341"/>
      <c r="M73" s="390" t="b">
        <f t="shared" si="1"/>
        <v>0</v>
      </c>
      <c r="N73" s="405">
        <f t="shared" si="4"/>
        <v>1</v>
      </c>
    </row>
    <row r="74" spans="1:14" ht="15.75">
      <c r="A74" s="48">
        <v>65</v>
      </c>
      <c r="B74" s="7"/>
      <c r="C74" s="7"/>
      <c r="D74" s="229"/>
      <c r="E74" s="228"/>
      <c r="F74" s="350"/>
      <c r="G74" s="88"/>
      <c r="H74" s="232"/>
      <c r="I74" s="232"/>
      <c r="J74" s="228"/>
      <c r="K74" s="406" t="str">
        <f t="shared" ref="K74:K137" si="5">IF(OR($B74="",$C74="",$D74="",$E74="",$E74&lt;an_initial,$E74&gt;an_final,$M74=FALSE),"",IF($F74="","",IF(OR($H74="X",$H74="x"),100*$F74/10000,IF(OR($I74="X",$I74="x"),80*$F74/10000,IF(OR($J74="X",$J74="x"),100*(IF($N74&lt;=5,0.3,0.2))*$F74/10000,"")))))</f>
        <v/>
      </c>
      <c r="L74" s="341"/>
      <c r="M74" s="390" t="b">
        <f t="shared" si="1"/>
        <v>0</v>
      </c>
      <c r="N74" s="405">
        <f t="shared" si="4"/>
        <v>1</v>
      </c>
    </row>
    <row r="75" spans="1:14" ht="15.75">
      <c r="A75" s="48">
        <v>66</v>
      </c>
      <c r="B75" s="7"/>
      <c r="C75" s="7"/>
      <c r="D75" s="229"/>
      <c r="E75" s="228"/>
      <c r="F75" s="350"/>
      <c r="G75" s="88"/>
      <c r="H75" s="232"/>
      <c r="I75" s="232"/>
      <c r="J75" s="228"/>
      <c r="K75" s="406" t="str">
        <f t="shared" si="5"/>
        <v/>
      </c>
      <c r="L75" s="341"/>
      <c r="M75" s="390" t="b">
        <f t="shared" ref="M75:M138" si="6">IF(nume_candidat="",FALSE,ISNUMBER(SEARCH(nume_candidat,$B75)))</f>
        <v>0</v>
      </c>
      <c r="N75" s="405">
        <f t="shared" ref="N75:N106" si="7">LEN(B75)-LEN(SUBSTITUTE(B75,",",""))+1</f>
        <v>1</v>
      </c>
    </row>
    <row r="76" spans="1:14" ht="15.75">
      <c r="A76" s="48">
        <v>67</v>
      </c>
      <c r="B76" s="7"/>
      <c r="C76" s="7"/>
      <c r="D76" s="229"/>
      <c r="E76" s="228"/>
      <c r="F76" s="350"/>
      <c r="G76" s="88"/>
      <c r="H76" s="232"/>
      <c r="I76" s="232"/>
      <c r="J76" s="228"/>
      <c r="K76" s="406" t="str">
        <f t="shared" si="5"/>
        <v/>
      </c>
      <c r="L76" s="341"/>
      <c r="M76" s="390" t="b">
        <f t="shared" si="6"/>
        <v>0</v>
      </c>
      <c r="N76" s="405">
        <f t="shared" si="7"/>
        <v>1</v>
      </c>
    </row>
    <row r="77" spans="1:14" ht="15.75">
      <c r="A77" s="48">
        <v>68</v>
      </c>
      <c r="B77" s="7"/>
      <c r="C77" s="7"/>
      <c r="D77" s="229"/>
      <c r="E77" s="228"/>
      <c r="F77" s="350"/>
      <c r="G77" s="88"/>
      <c r="H77" s="232"/>
      <c r="I77" s="232"/>
      <c r="J77" s="228"/>
      <c r="K77" s="406" t="str">
        <f t="shared" si="5"/>
        <v/>
      </c>
      <c r="L77" s="341"/>
      <c r="M77" s="390" t="b">
        <f t="shared" si="6"/>
        <v>0</v>
      </c>
      <c r="N77" s="405">
        <f t="shared" si="7"/>
        <v>1</v>
      </c>
    </row>
    <row r="78" spans="1:14" ht="15.75">
      <c r="A78" s="48">
        <v>69</v>
      </c>
      <c r="B78" s="7"/>
      <c r="C78" s="7"/>
      <c r="D78" s="229"/>
      <c r="E78" s="228"/>
      <c r="F78" s="350"/>
      <c r="G78" s="88"/>
      <c r="H78" s="232"/>
      <c r="I78" s="232"/>
      <c r="J78" s="228"/>
      <c r="K78" s="406" t="str">
        <f t="shared" si="5"/>
        <v/>
      </c>
      <c r="L78" s="341"/>
      <c r="M78" s="390" t="b">
        <f t="shared" si="6"/>
        <v>0</v>
      </c>
      <c r="N78" s="405">
        <f t="shared" si="7"/>
        <v>1</v>
      </c>
    </row>
    <row r="79" spans="1:14" ht="15.75">
      <c r="A79" s="48">
        <v>70</v>
      </c>
      <c r="B79" s="7"/>
      <c r="C79" s="7"/>
      <c r="D79" s="229"/>
      <c r="E79" s="228"/>
      <c r="F79" s="350"/>
      <c r="G79" s="88"/>
      <c r="H79" s="232"/>
      <c r="I79" s="232"/>
      <c r="J79" s="228"/>
      <c r="K79" s="406" t="str">
        <f t="shared" si="5"/>
        <v/>
      </c>
      <c r="L79" s="341"/>
      <c r="M79" s="390" t="b">
        <f t="shared" si="6"/>
        <v>0</v>
      </c>
      <c r="N79" s="405">
        <f t="shared" si="7"/>
        <v>1</v>
      </c>
    </row>
    <row r="80" spans="1:14" ht="15.75">
      <c r="A80" s="48">
        <v>71</v>
      </c>
      <c r="B80" s="7"/>
      <c r="C80" s="7"/>
      <c r="D80" s="229"/>
      <c r="E80" s="228"/>
      <c r="F80" s="350"/>
      <c r="G80" s="88"/>
      <c r="H80" s="232"/>
      <c r="I80" s="232"/>
      <c r="J80" s="228"/>
      <c r="K80" s="406" t="str">
        <f t="shared" si="5"/>
        <v/>
      </c>
      <c r="L80" s="341"/>
      <c r="M80" s="390" t="b">
        <f t="shared" si="6"/>
        <v>0</v>
      </c>
      <c r="N80" s="405">
        <f t="shared" si="7"/>
        <v>1</v>
      </c>
    </row>
    <row r="81" spans="1:14" ht="15.75">
      <c r="A81" s="48">
        <v>72</v>
      </c>
      <c r="B81" s="7"/>
      <c r="C81" s="7"/>
      <c r="D81" s="229"/>
      <c r="E81" s="228"/>
      <c r="F81" s="350"/>
      <c r="G81" s="88"/>
      <c r="H81" s="232"/>
      <c r="I81" s="232"/>
      <c r="J81" s="228"/>
      <c r="K81" s="406" t="str">
        <f t="shared" si="5"/>
        <v/>
      </c>
      <c r="L81" s="341"/>
      <c r="M81" s="390" t="b">
        <f t="shared" si="6"/>
        <v>0</v>
      </c>
      <c r="N81" s="405">
        <f t="shared" si="7"/>
        <v>1</v>
      </c>
    </row>
    <row r="82" spans="1:14" ht="15.75">
      <c r="A82" s="48">
        <v>73</v>
      </c>
      <c r="B82" s="7"/>
      <c r="C82" s="7"/>
      <c r="D82" s="229"/>
      <c r="E82" s="228"/>
      <c r="F82" s="350"/>
      <c r="G82" s="88"/>
      <c r="H82" s="232"/>
      <c r="I82" s="232"/>
      <c r="J82" s="228"/>
      <c r="K82" s="406" t="str">
        <f t="shared" si="5"/>
        <v/>
      </c>
      <c r="L82" s="341"/>
      <c r="M82" s="390" t="b">
        <f t="shared" si="6"/>
        <v>0</v>
      </c>
      <c r="N82" s="405">
        <f t="shared" si="7"/>
        <v>1</v>
      </c>
    </row>
    <row r="83" spans="1:14" ht="15.75">
      <c r="A83" s="48">
        <v>74</v>
      </c>
      <c r="B83" s="7"/>
      <c r="C83" s="7"/>
      <c r="D83" s="229"/>
      <c r="E83" s="228"/>
      <c r="F83" s="350"/>
      <c r="G83" s="88"/>
      <c r="H83" s="232"/>
      <c r="I83" s="232"/>
      <c r="J83" s="228"/>
      <c r="K83" s="406" t="str">
        <f t="shared" si="5"/>
        <v/>
      </c>
      <c r="L83" s="341"/>
      <c r="M83" s="390" t="b">
        <f t="shared" si="6"/>
        <v>0</v>
      </c>
      <c r="N83" s="405">
        <f t="shared" si="7"/>
        <v>1</v>
      </c>
    </row>
    <row r="84" spans="1:14" ht="15.75">
      <c r="A84" s="48">
        <v>75</v>
      </c>
      <c r="B84" s="7"/>
      <c r="C84" s="7"/>
      <c r="D84" s="229"/>
      <c r="E84" s="228"/>
      <c r="F84" s="350"/>
      <c r="G84" s="88"/>
      <c r="H84" s="232"/>
      <c r="I84" s="232"/>
      <c r="J84" s="228"/>
      <c r="K84" s="406" t="str">
        <f t="shared" si="5"/>
        <v/>
      </c>
      <c r="L84" s="341"/>
      <c r="M84" s="390" t="b">
        <f t="shared" si="6"/>
        <v>0</v>
      </c>
      <c r="N84" s="405">
        <f t="shared" si="7"/>
        <v>1</v>
      </c>
    </row>
    <row r="85" spans="1:14" ht="15.75">
      <c r="A85" s="48">
        <v>76</v>
      </c>
      <c r="B85" s="7"/>
      <c r="C85" s="7"/>
      <c r="D85" s="229"/>
      <c r="E85" s="228"/>
      <c r="F85" s="350"/>
      <c r="G85" s="88"/>
      <c r="H85" s="232"/>
      <c r="I85" s="232"/>
      <c r="J85" s="228"/>
      <c r="K85" s="406" t="str">
        <f t="shared" si="5"/>
        <v/>
      </c>
      <c r="L85" s="341"/>
      <c r="M85" s="390" t="b">
        <f t="shared" si="6"/>
        <v>0</v>
      </c>
      <c r="N85" s="405">
        <f t="shared" si="7"/>
        <v>1</v>
      </c>
    </row>
    <row r="86" spans="1:14" ht="15.75">
      <c r="A86" s="48">
        <v>77</v>
      </c>
      <c r="B86" s="7"/>
      <c r="C86" s="7"/>
      <c r="D86" s="229"/>
      <c r="E86" s="228"/>
      <c r="F86" s="350"/>
      <c r="G86" s="88"/>
      <c r="H86" s="232"/>
      <c r="I86" s="232"/>
      <c r="J86" s="228"/>
      <c r="K86" s="406" t="str">
        <f t="shared" si="5"/>
        <v/>
      </c>
      <c r="L86" s="341"/>
      <c r="M86" s="390" t="b">
        <f t="shared" si="6"/>
        <v>0</v>
      </c>
      <c r="N86" s="405">
        <f t="shared" si="7"/>
        <v>1</v>
      </c>
    </row>
    <row r="87" spans="1:14" ht="15.75">
      <c r="A87" s="48">
        <v>78</v>
      </c>
      <c r="B87" s="7"/>
      <c r="C87" s="7"/>
      <c r="D87" s="229"/>
      <c r="E87" s="228"/>
      <c r="F87" s="350"/>
      <c r="G87" s="88"/>
      <c r="H87" s="232"/>
      <c r="I87" s="232"/>
      <c r="J87" s="228"/>
      <c r="K87" s="406" t="str">
        <f t="shared" si="5"/>
        <v/>
      </c>
      <c r="L87" s="341"/>
      <c r="M87" s="390" t="b">
        <f t="shared" si="6"/>
        <v>0</v>
      </c>
      <c r="N87" s="405">
        <f t="shared" si="7"/>
        <v>1</v>
      </c>
    </row>
    <row r="88" spans="1:14" ht="15.75">
      <c r="A88" s="48">
        <v>79</v>
      </c>
      <c r="B88" s="7"/>
      <c r="C88" s="7"/>
      <c r="D88" s="229"/>
      <c r="E88" s="228"/>
      <c r="F88" s="350"/>
      <c r="G88" s="88"/>
      <c r="H88" s="232"/>
      <c r="I88" s="232"/>
      <c r="J88" s="228"/>
      <c r="K88" s="406" t="str">
        <f t="shared" si="5"/>
        <v/>
      </c>
      <c r="L88" s="341"/>
      <c r="M88" s="390" t="b">
        <f t="shared" si="6"/>
        <v>0</v>
      </c>
      <c r="N88" s="405">
        <f t="shared" si="7"/>
        <v>1</v>
      </c>
    </row>
    <row r="89" spans="1:14" ht="15.75">
      <c r="A89" s="48">
        <v>80</v>
      </c>
      <c r="B89" s="7"/>
      <c r="C89" s="7"/>
      <c r="D89" s="229"/>
      <c r="E89" s="228"/>
      <c r="F89" s="350"/>
      <c r="G89" s="88"/>
      <c r="H89" s="232"/>
      <c r="I89" s="232"/>
      <c r="J89" s="228"/>
      <c r="K89" s="406" t="str">
        <f t="shared" si="5"/>
        <v/>
      </c>
      <c r="L89" s="341"/>
      <c r="M89" s="390" t="b">
        <f t="shared" si="6"/>
        <v>0</v>
      </c>
      <c r="N89" s="405">
        <f t="shared" si="7"/>
        <v>1</v>
      </c>
    </row>
    <row r="90" spans="1:14" ht="15.75">
      <c r="A90" s="48">
        <v>81</v>
      </c>
      <c r="B90" s="7"/>
      <c r="C90" s="7"/>
      <c r="D90" s="229"/>
      <c r="E90" s="228"/>
      <c r="F90" s="350"/>
      <c r="G90" s="88"/>
      <c r="H90" s="232"/>
      <c r="I90" s="232"/>
      <c r="J90" s="228"/>
      <c r="K90" s="406" t="str">
        <f t="shared" si="5"/>
        <v/>
      </c>
      <c r="L90" s="341"/>
      <c r="M90" s="390" t="b">
        <f t="shared" si="6"/>
        <v>0</v>
      </c>
      <c r="N90" s="405">
        <f t="shared" si="7"/>
        <v>1</v>
      </c>
    </row>
    <row r="91" spans="1:14" ht="15.75">
      <c r="A91" s="48">
        <v>82</v>
      </c>
      <c r="B91" s="7"/>
      <c r="C91" s="7"/>
      <c r="D91" s="229"/>
      <c r="E91" s="228"/>
      <c r="F91" s="350"/>
      <c r="G91" s="88"/>
      <c r="H91" s="232"/>
      <c r="I91" s="232"/>
      <c r="J91" s="228"/>
      <c r="K91" s="406" t="str">
        <f t="shared" si="5"/>
        <v/>
      </c>
      <c r="L91" s="341"/>
      <c r="M91" s="390" t="b">
        <f t="shared" si="6"/>
        <v>0</v>
      </c>
      <c r="N91" s="405">
        <f t="shared" si="7"/>
        <v>1</v>
      </c>
    </row>
    <row r="92" spans="1:14" ht="15.75">
      <c r="A92" s="48">
        <v>83</v>
      </c>
      <c r="B92" s="7"/>
      <c r="C92" s="7"/>
      <c r="D92" s="229"/>
      <c r="E92" s="228"/>
      <c r="F92" s="350"/>
      <c r="G92" s="88"/>
      <c r="H92" s="232"/>
      <c r="I92" s="232"/>
      <c r="J92" s="228"/>
      <c r="K92" s="406" t="str">
        <f t="shared" si="5"/>
        <v/>
      </c>
      <c r="L92" s="341"/>
      <c r="M92" s="390" t="b">
        <f t="shared" si="6"/>
        <v>0</v>
      </c>
      <c r="N92" s="405">
        <f t="shared" si="7"/>
        <v>1</v>
      </c>
    </row>
    <row r="93" spans="1:14" ht="15.75">
      <c r="A93" s="48">
        <v>84</v>
      </c>
      <c r="B93" s="7"/>
      <c r="C93" s="7"/>
      <c r="D93" s="229"/>
      <c r="E93" s="228"/>
      <c r="F93" s="350"/>
      <c r="G93" s="88"/>
      <c r="H93" s="232"/>
      <c r="I93" s="232"/>
      <c r="J93" s="228"/>
      <c r="K93" s="406" t="str">
        <f t="shared" si="5"/>
        <v/>
      </c>
      <c r="L93" s="341"/>
      <c r="M93" s="390" t="b">
        <f t="shared" si="6"/>
        <v>0</v>
      </c>
      <c r="N93" s="405">
        <f t="shared" si="7"/>
        <v>1</v>
      </c>
    </row>
    <row r="94" spans="1:14" ht="15.75">
      <c r="A94" s="48">
        <v>85</v>
      </c>
      <c r="B94" s="7"/>
      <c r="C94" s="7"/>
      <c r="D94" s="229"/>
      <c r="E94" s="228"/>
      <c r="F94" s="350"/>
      <c r="G94" s="88"/>
      <c r="H94" s="232"/>
      <c r="I94" s="232"/>
      <c r="J94" s="228"/>
      <c r="K94" s="406" t="str">
        <f t="shared" si="5"/>
        <v/>
      </c>
      <c r="L94" s="341"/>
      <c r="M94" s="390" t="b">
        <f t="shared" si="6"/>
        <v>0</v>
      </c>
      <c r="N94" s="405">
        <f t="shared" si="7"/>
        <v>1</v>
      </c>
    </row>
    <row r="95" spans="1:14" ht="15.75">
      <c r="A95" s="48">
        <v>86</v>
      </c>
      <c r="B95" s="7"/>
      <c r="C95" s="7"/>
      <c r="D95" s="229"/>
      <c r="E95" s="228"/>
      <c r="F95" s="350"/>
      <c r="G95" s="88"/>
      <c r="H95" s="232"/>
      <c r="I95" s="232"/>
      <c r="J95" s="228"/>
      <c r="K95" s="406" t="str">
        <f t="shared" si="5"/>
        <v/>
      </c>
      <c r="L95" s="341"/>
      <c r="M95" s="390" t="b">
        <f t="shared" si="6"/>
        <v>0</v>
      </c>
      <c r="N95" s="405">
        <f t="shared" si="7"/>
        <v>1</v>
      </c>
    </row>
    <row r="96" spans="1:14" ht="15.75">
      <c r="A96" s="48">
        <v>87</v>
      </c>
      <c r="B96" s="7"/>
      <c r="C96" s="7"/>
      <c r="D96" s="229"/>
      <c r="E96" s="228"/>
      <c r="F96" s="350"/>
      <c r="G96" s="88"/>
      <c r="H96" s="232"/>
      <c r="I96" s="232"/>
      <c r="J96" s="228"/>
      <c r="K96" s="406" t="str">
        <f t="shared" si="5"/>
        <v/>
      </c>
      <c r="L96" s="341"/>
      <c r="M96" s="390" t="b">
        <f t="shared" si="6"/>
        <v>0</v>
      </c>
      <c r="N96" s="405">
        <f t="shared" si="7"/>
        <v>1</v>
      </c>
    </row>
    <row r="97" spans="1:14" ht="15.75">
      <c r="A97" s="48">
        <v>88</v>
      </c>
      <c r="B97" s="7"/>
      <c r="C97" s="7"/>
      <c r="D97" s="229"/>
      <c r="E97" s="228"/>
      <c r="F97" s="350"/>
      <c r="G97" s="88"/>
      <c r="H97" s="232"/>
      <c r="I97" s="232"/>
      <c r="J97" s="228"/>
      <c r="K97" s="406" t="str">
        <f t="shared" si="5"/>
        <v/>
      </c>
      <c r="L97" s="341"/>
      <c r="M97" s="390" t="b">
        <f t="shared" si="6"/>
        <v>0</v>
      </c>
      <c r="N97" s="405">
        <f t="shared" si="7"/>
        <v>1</v>
      </c>
    </row>
    <row r="98" spans="1:14" ht="15.75">
      <c r="A98" s="48">
        <v>89</v>
      </c>
      <c r="B98" s="7"/>
      <c r="C98" s="7"/>
      <c r="D98" s="229"/>
      <c r="E98" s="228"/>
      <c r="F98" s="350"/>
      <c r="G98" s="88"/>
      <c r="H98" s="232"/>
      <c r="I98" s="232"/>
      <c r="J98" s="228"/>
      <c r="K98" s="406" t="str">
        <f t="shared" si="5"/>
        <v/>
      </c>
      <c r="L98" s="341"/>
      <c r="M98" s="390" t="b">
        <f t="shared" si="6"/>
        <v>0</v>
      </c>
      <c r="N98" s="405">
        <f t="shared" si="7"/>
        <v>1</v>
      </c>
    </row>
    <row r="99" spans="1:14" ht="15.75">
      <c r="A99" s="48">
        <v>90</v>
      </c>
      <c r="B99" s="7"/>
      <c r="C99" s="7"/>
      <c r="D99" s="229"/>
      <c r="E99" s="228"/>
      <c r="F99" s="350"/>
      <c r="G99" s="88"/>
      <c r="H99" s="232"/>
      <c r="I99" s="232"/>
      <c r="J99" s="228"/>
      <c r="K99" s="406" t="str">
        <f t="shared" si="5"/>
        <v/>
      </c>
      <c r="L99" s="341"/>
      <c r="M99" s="390" t="b">
        <f t="shared" si="6"/>
        <v>0</v>
      </c>
      <c r="N99" s="405">
        <f t="shared" si="7"/>
        <v>1</v>
      </c>
    </row>
    <row r="100" spans="1:14" ht="15.75">
      <c r="A100" s="48">
        <v>91</v>
      </c>
      <c r="B100" s="7"/>
      <c r="C100" s="7"/>
      <c r="D100" s="229"/>
      <c r="E100" s="228"/>
      <c r="F100" s="350"/>
      <c r="G100" s="88"/>
      <c r="H100" s="232"/>
      <c r="I100" s="232"/>
      <c r="J100" s="228"/>
      <c r="K100" s="406" t="str">
        <f t="shared" si="5"/>
        <v/>
      </c>
      <c r="L100" s="341"/>
      <c r="M100" s="390" t="b">
        <f t="shared" si="6"/>
        <v>0</v>
      </c>
      <c r="N100" s="405">
        <f t="shared" si="7"/>
        <v>1</v>
      </c>
    </row>
    <row r="101" spans="1:14" ht="15.75">
      <c r="A101" s="48">
        <v>92</v>
      </c>
      <c r="B101" s="7"/>
      <c r="C101" s="7"/>
      <c r="D101" s="229"/>
      <c r="E101" s="228"/>
      <c r="F101" s="350"/>
      <c r="G101" s="88"/>
      <c r="H101" s="232"/>
      <c r="I101" s="232"/>
      <c r="J101" s="228"/>
      <c r="K101" s="406" t="str">
        <f t="shared" si="5"/>
        <v/>
      </c>
      <c r="L101" s="341"/>
      <c r="M101" s="390" t="b">
        <f t="shared" si="6"/>
        <v>0</v>
      </c>
      <c r="N101" s="405">
        <f t="shared" si="7"/>
        <v>1</v>
      </c>
    </row>
    <row r="102" spans="1:14" ht="15.75">
      <c r="A102" s="48">
        <v>93</v>
      </c>
      <c r="B102" s="7"/>
      <c r="C102" s="7"/>
      <c r="D102" s="229"/>
      <c r="E102" s="228"/>
      <c r="F102" s="350"/>
      <c r="G102" s="88"/>
      <c r="H102" s="232"/>
      <c r="I102" s="232"/>
      <c r="J102" s="228"/>
      <c r="K102" s="406" t="str">
        <f t="shared" si="5"/>
        <v/>
      </c>
      <c r="L102" s="341"/>
      <c r="M102" s="390" t="b">
        <f t="shared" si="6"/>
        <v>0</v>
      </c>
      <c r="N102" s="405">
        <f t="shared" si="7"/>
        <v>1</v>
      </c>
    </row>
    <row r="103" spans="1:14" ht="15.75">
      <c r="A103" s="48">
        <v>94</v>
      </c>
      <c r="B103" s="7"/>
      <c r="C103" s="7"/>
      <c r="D103" s="229"/>
      <c r="E103" s="228"/>
      <c r="F103" s="350"/>
      <c r="G103" s="88"/>
      <c r="H103" s="232"/>
      <c r="I103" s="232"/>
      <c r="J103" s="228"/>
      <c r="K103" s="406" t="str">
        <f t="shared" si="5"/>
        <v/>
      </c>
      <c r="L103" s="341"/>
      <c r="M103" s="390" t="b">
        <f t="shared" si="6"/>
        <v>0</v>
      </c>
      <c r="N103" s="405">
        <f t="shared" si="7"/>
        <v>1</v>
      </c>
    </row>
    <row r="104" spans="1:14" ht="15.75">
      <c r="A104" s="48">
        <v>95</v>
      </c>
      <c r="B104" s="7"/>
      <c r="C104" s="7"/>
      <c r="D104" s="229"/>
      <c r="E104" s="228"/>
      <c r="F104" s="350"/>
      <c r="G104" s="88"/>
      <c r="H104" s="232"/>
      <c r="I104" s="232"/>
      <c r="J104" s="228"/>
      <c r="K104" s="406" t="str">
        <f t="shared" si="5"/>
        <v/>
      </c>
      <c r="L104" s="341"/>
      <c r="M104" s="390" t="b">
        <f t="shared" si="6"/>
        <v>0</v>
      </c>
      <c r="N104" s="405">
        <f t="shared" si="7"/>
        <v>1</v>
      </c>
    </row>
    <row r="105" spans="1:14" ht="15.75">
      <c r="A105" s="48">
        <v>96</v>
      </c>
      <c r="B105" s="7"/>
      <c r="C105" s="7"/>
      <c r="D105" s="229"/>
      <c r="E105" s="228"/>
      <c r="F105" s="350"/>
      <c r="G105" s="88"/>
      <c r="H105" s="232"/>
      <c r="I105" s="232"/>
      <c r="J105" s="228"/>
      <c r="K105" s="406" t="str">
        <f t="shared" si="5"/>
        <v/>
      </c>
      <c r="L105" s="341"/>
      <c r="M105" s="390" t="b">
        <f t="shared" si="6"/>
        <v>0</v>
      </c>
      <c r="N105" s="405">
        <f t="shared" si="7"/>
        <v>1</v>
      </c>
    </row>
    <row r="106" spans="1:14" ht="15.75">
      <c r="A106" s="48">
        <v>97</v>
      </c>
      <c r="B106" s="7"/>
      <c r="C106" s="7"/>
      <c r="D106" s="229"/>
      <c r="E106" s="228"/>
      <c r="F106" s="350"/>
      <c r="G106" s="88"/>
      <c r="H106" s="232"/>
      <c r="I106" s="232"/>
      <c r="J106" s="228"/>
      <c r="K106" s="406" t="str">
        <f t="shared" si="5"/>
        <v/>
      </c>
      <c r="L106" s="341"/>
      <c r="M106" s="390" t="b">
        <f t="shared" si="6"/>
        <v>0</v>
      </c>
      <c r="N106" s="405">
        <f t="shared" si="7"/>
        <v>1</v>
      </c>
    </row>
    <row r="107" spans="1:14" ht="15.75">
      <c r="A107" s="48">
        <v>98</v>
      </c>
      <c r="B107" s="7"/>
      <c r="C107" s="7"/>
      <c r="D107" s="229"/>
      <c r="E107" s="228"/>
      <c r="F107" s="350"/>
      <c r="G107" s="88"/>
      <c r="H107" s="232"/>
      <c r="I107" s="232"/>
      <c r="J107" s="228"/>
      <c r="K107" s="406" t="str">
        <f t="shared" si="5"/>
        <v/>
      </c>
      <c r="L107" s="341"/>
      <c r="M107" s="390" t="b">
        <f t="shared" si="6"/>
        <v>0</v>
      </c>
      <c r="N107" s="405">
        <f t="shared" ref="N107:N138" si="8">LEN(B107)-LEN(SUBSTITUTE(B107,",",""))+1</f>
        <v>1</v>
      </c>
    </row>
    <row r="108" spans="1:14" ht="15.75">
      <c r="A108" s="48">
        <v>99</v>
      </c>
      <c r="B108" s="7"/>
      <c r="C108" s="7"/>
      <c r="D108" s="229"/>
      <c r="E108" s="228"/>
      <c r="F108" s="350"/>
      <c r="G108" s="88"/>
      <c r="H108" s="232"/>
      <c r="I108" s="232"/>
      <c r="J108" s="228"/>
      <c r="K108" s="406" t="str">
        <f t="shared" si="5"/>
        <v/>
      </c>
      <c r="L108" s="341"/>
      <c r="M108" s="390" t="b">
        <f t="shared" si="6"/>
        <v>0</v>
      </c>
      <c r="N108" s="405">
        <f t="shared" si="8"/>
        <v>1</v>
      </c>
    </row>
    <row r="109" spans="1:14" ht="15.75">
      <c r="A109" s="48">
        <v>100</v>
      </c>
      <c r="B109" s="7"/>
      <c r="C109" s="7"/>
      <c r="D109" s="229"/>
      <c r="E109" s="228"/>
      <c r="F109" s="350"/>
      <c r="G109" s="88"/>
      <c r="H109" s="232"/>
      <c r="I109" s="232"/>
      <c r="J109" s="228"/>
      <c r="K109" s="406" t="str">
        <f t="shared" si="5"/>
        <v/>
      </c>
      <c r="L109" s="341"/>
      <c r="M109" s="390" t="b">
        <f t="shared" si="6"/>
        <v>0</v>
      </c>
      <c r="N109" s="405">
        <f t="shared" si="8"/>
        <v>1</v>
      </c>
    </row>
    <row r="110" spans="1:14" ht="15.75">
      <c r="A110" s="48">
        <v>101</v>
      </c>
      <c r="B110" s="7"/>
      <c r="C110" s="7"/>
      <c r="D110" s="229"/>
      <c r="E110" s="228"/>
      <c r="F110" s="350"/>
      <c r="G110" s="88"/>
      <c r="H110" s="232"/>
      <c r="I110" s="232"/>
      <c r="J110" s="228"/>
      <c r="K110" s="406" t="str">
        <f t="shared" si="5"/>
        <v/>
      </c>
      <c r="L110" s="341"/>
      <c r="M110" s="390" t="b">
        <f t="shared" si="6"/>
        <v>0</v>
      </c>
      <c r="N110" s="405">
        <f t="shared" si="8"/>
        <v>1</v>
      </c>
    </row>
    <row r="111" spans="1:14" ht="15.75">
      <c r="A111" s="48">
        <v>102</v>
      </c>
      <c r="B111" s="7"/>
      <c r="C111" s="7"/>
      <c r="D111" s="229"/>
      <c r="E111" s="228"/>
      <c r="F111" s="350"/>
      <c r="G111" s="88"/>
      <c r="H111" s="232"/>
      <c r="I111" s="232"/>
      <c r="J111" s="228"/>
      <c r="K111" s="406" t="str">
        <f t="shared" si="5"/>
        <v/>
      </c>
      <c r="L111" s="341"/>
      <c r="M111" s="390" t="b">
        <f t="shared" si="6"/>
        <v>0</v>
      </c>
      <c r="N111" s="405">
        <f t="shared" si="8"/>
        <v>1</v>
      </c>
    </row>
    <row r="112" spans="1:14" ht="15.75">
      <c r="A112" s="48">
        <v>103</v>
      </c>
      <c r="B112" s="7"/>
      <c r="C112" s="7"/>
      <c r="D112" s="229"/>
      <c r="E112" s="228"/>
      <c r="F112" s="350"/>
      <c r="G112" s="88"/>
      <c r="H112" s="232"/>
      <c r="I112" s="232"/>
      <c r="J112" s="228"/>
      <c r="K112" s="406" t="str">
        <f t="shared" si="5"/>
        <v/>
      </c>
      <c r="L112" s="341"/>
      <c r="M112" s="390" t="b">
        <f t="shared" si="6"/>
        <v>0</v>
      </c>
      <c r="N112" s="405">
        <f t="shared" si="8"/>
        <v>1</v>
      </c>
    </row>
    <row r="113" spans="1:14" ht="15.75">
      <c r="A113" s="48">
        <v>104</v>
      </c>
      <c r="B113" s="7"/>
      <c r="C113" s="7"/>
      <c r="D113" s="229"/>
      <c r="E113" s="228"/>
      <c r="F113" s="350"/>
      <c r="G113" s="88"/>
      <c r="H113" s="232"/>
      <c r="I113" s="232"/>
      <c r="J113" s="228"/>
      <c r="K113" s="406" t="str">
        <f t="shared" si="5"/>
        <v/>
      </c>
      <c r="L113" s="341"/>
      <c r="M113" s="390" t="b">
        <f t="shared" si="6"/>
        <v>0</v>
      </c>
      <c r="N113" s="405">
        <f t="shared" si="8"/>
        <v>1</v>
      </c>
    </row>
    <row r="114" spans="1:14" ht="15.75">
      <c r="A114" s="48">
        <v>105</v>
      </c>
      <c r="B114" s="7"/>
      <c r="C114" s="7"/>
      <c r="D114" s="229"/>
      <c r="E114" s="228"/>
      <c r="F114" s="350"/>
      <c r="G114" s="88"/>
      <c r="H114" s="232"/>
      <c r="I114" s="232"/>
      <c r="J114" s="228"/>
      <c r="K114" s="406" t="str">
        <f t="shared" si="5"/>
        <v/>
      </c>
      <c r="L114" s="341"/>
      <c r="M114" s="390" t="b">
        <f t="shared" si="6"/>
        <v>0</v>
      </c>
      <c r="N114" s="405">
        <f t="shared" si="8"/>
        <v>1</v>
      </c>
    </row>
    <row r="115" spans="1:14" ht="15.75">
      <c r="A115" s="48">
        <v>106</v>
      </c>
      <c r="B115" s="7"/>
      <c r="C115" s="7"/>
      <c r="D115" s="229"/>
      <c r="E115" s="228"/>
      <c r="F115" s="350"/>
      <c r="G115" s="88"/>
      <c r="H115" s="232"/>
      <c r="I115" s="232"/>
      <c r="J115" s="228"/>
      <c r="K115" s="406" t="str">
        <f t="shared" si="5"/>
        <v/>
      </c>
      <c r="L115" s="341"/>
      <c r="M115" s="390" t="b">
        <f t="shared" si="6"/>
        <v>0</v>
      </c>
      <c r="N115" s="405">
        <f t="shared" si="8"/>
        <v>1</v>
      </c>
    </row>
    <row r="116" spans="1:14" ht="15.75">
      <c r="A116" s="48">
        <v>107</v>
      </c>
      <c r="B116" s="7"/>
      <c r="C116" s="7"/>
      <c r="D116" s="229"/>
      <c r="E116" s="228"/>
      <c r="F116" s="350"/>
      <c r="G116" s="88"/>
      <c r="H116" s="232"/>
      <c r="I116" s="232"/>
      <c r="J116" s="228"/>
      <c r="K116" s="406" t="str">
        <f t="shared" si="5"/>
        <v/>
      </c>
      <c r="L116" s="341"/>
      <c r="M116" s="390" t="b">
        <f t="shared" si="6"/>
        <v>0</v>
      </c>
      <c r="N116" s="405">
        <f t="shared" si="8"/>
        <v>1</v>
      </c>
    </row>
    <row r="117" spans="1:14" ht="15.75">
      <c r="A117" s="48">
        <v>108</v>
      </c>
      <c r="B117" s="7"/>
      <c r="C117" s="7"/>
      <c r="D117" s="229"/>
      <c r="E117" s="228"/>
      <c r="F117" s="350"/>
      <c r="G117" s="88"/>
      <c r="H117" s="232"/>
      <c r="I117" s="232"/>
      <c r="J117" s="228"/>
      <c r="K117" s="406" t="str">
        <f t="shared" si="5"/>
        <v/>
      </c>
      <c r="L117" s="341"/>
      <c r="M117" s="390" t="b">
        <f t="shared" si="6"/>
        <v>0</v>
      </c>
      <c r="N117" s="405">
        <f t="shared" si="8"/>
        <v>1</v>
      </c>
    </row>
    <row r="118" spans="1:14" ht="15.75">
      <c r="A118" s="48">
        <v>109</v>
      </c>
      <c r="B118" s="7"/>
      <c r="C118" s="7"/>
      <c r="D118" s="229"/>
      <c r="E118" s="228"/>
      <c r="F118" s="350"/>
      <c r="G118" s="88"/>
      <c r="H118" s="232"/>
      <c r="I118" s="232"/>
      <c r="J118" s="228"/>
      <c r="K118" s="406" t="str">
        <f t="shared" si="5"/>
        <v/>
      </c>
      <c r="L118" s="341"/>
      <c r="M118" s="390" t="b">
        <f t="shared" si="6"/>
        <v>0</v>
      </c>
      <c r="N118" s="405">
        <f t="shared" si="8"/>
        <v>1</v>
      </c>
    </row>
    <row r="119" spans="1:14" ht="15.75">
      <c r="A119" s="48">
        <v>110</v>
      </c>
      <c r="B119" s="7"/>
      <c r="C119" s="7"/>
      <c r="D119" s="229"/>
      <c r="E119" s="228"/>
      <c r="F119" s="350"/>
      <c r="G119" s="88"/>
      <c r="H119" s="232"/>
      <c r="I119" s="232"/>
      <c r="J119" s="228"/>
      <c r="K119" s="406" t="str">
        <f t="shared" si="5"/>
        <v/>
      </c>
      <c r="L119" s="341"/>
      <c r="M119" s="390" t="b">
        <f t="shared" si="6"/>
        <v>0</v>
      </c>
      <c r="N119" s="405">
        <f t="shared" si="8"/>
        <v>1</v>
      </c>
    </row>
    <row r="120" spans="1:14" ht="15.75">
      <c r="A120" s="48">
        <v>111</v>
      </c>
      <c r="B120" s="7"/>
      <c r="C120" s="7"/>
      <c r="D120" s="229"/>
      <c r="E120" s="228"/>
      <c r="F120" s="350"/>
      <c r="G120" s="88"/>
      <c r="H120" s="232"/>
      <c r="I120" s="232"/>
      <c r="J120" s="228"/>
      <c r="K120" s="406" t="str">
        <f t="shared" si="5"/>
        <v/>
      </c>
      <c r="L120" s="341"/>
      <c r="M120" s="390" t="b">
        <f t="shared" si="6"/>
        <v>0</v>
      </c>
      <c r="N120" s="405">
        <f t="shared" si="8"/>
        <v>1</v>
      </c>
    </row>
    <row r="121" spans="1:14" ht="15.75">
      <c r="A121" s="48">
        <v>112</v>
      </c>
      <c r="B121" s="7"/>
      <c r="C121" s="7"/>
      <c r="D121" s="229"/>
      <c r="E121" s="228"/>
      <c r="F121" s="350"/>
      <c r="G121" s="88"/>
      <c r="H121" s="232"/>
      <c r="I121" s="232"/>
      <c r="J121" s="228"/>
      <c r="K121" s="406" t="str">
        <f t="shared" si="5"/>
        <v/>
      </c>
      <c r="L121" s="341"/>
      <c r="M121" s="390" t="b">
        <f t="shared" si="6"/>
        <v>0</v>
      </c>
      <c r="N121" s="405">
        <f t="shared" si="8"/>
        <v>1</v>
      </c>
    </row>
    <row r="122" spans="1:14" ht="15.75">
      <c r="A122" s="48">
        <v>113</v>
      </c>
      <c r="B122" s="7"/>
      <c r="C122" s="7"/>
      <c r="D122" s="229"/>
      <c r="E122" s="228"/>
      <c r="F122" s="350"/>
      <c r="G122" s="88"/>
      <c r="H122" s="232"/>
      <c r="I122" s="232"/>
      <c r="J122" s="228"/>
      <c r="K122" s="406" t="str">
        <f t="shared" si="5"/>
        <v/>
      </c>
      <c r="L122" s="341"/>
      <c r="M122" s="390" t="b">
        <f t="shared" si="6"/>
        <v>0</v>
      </c>
      <c r="N122" s="405">
        <f t="shared" si="8"/>
        <v>1</v>
      </c>
    </row>
    <row r="123" spans="1:14" ht="15.75">
      <c r="A123" s="48">
        <v>114</v>
      </c>
      <c r="B123" s="7"/>
      <c r="C123" s="7"/>
      <c r="D123" s="229"/>
      <c r="E123" s="228"/>
      <c r="F123" s="350"/>
      <c r="G123" s="88"/>
      <c r="H123" s="232"/>
      <c r="I123" s="232"/>
      <c r="J123" s="228"/>
      <c r="K123" s="406" t="str">
        <f t="shared" si="5"/>
        <v/>
      </c>
      <c r="L123" s="341"/>
      <c r="M123" s="390" t="b">
        <f t="shared" si="6"/>
        <v>0</v>
      </c>
      <c r="N123" s="405">
        <f t="shared" si="8"/>
        <v>1</v>
      </c>
    </row>
    <row r="124" spans="1:14" ht="15.75">
      <c r="A124" s="48">
        <v>115</v>
      </c>
      <c r="B124" s="7"/>
      <c r="C124" s="7"/>
      <c r="D124" s="229"/>
      <c r="E124" s="228"/>
      <c r="F124" s="350"/>
      <c r="G124" s="88"/>
      <c r="H124" s="232"/>
      <c r="I124" s="232"/>
      <c r="J124" s="228"/>
      <c r="K124" s="406" t="str">
        <f t="shared" si="5"/>
        <v/>
      </c>
      <c r="L124" s="341"/>
      <c r="M124" s="390" t="b">
        <f t="shared" si="6"/>
        <v>0</v>
      </c>
      <c r="N124" s="405">
        <f t="shared" si="8"/>
        <v>1</v>
      </c>
    </row>
    <row r="125" spans="1:14" ht="15.75">
      <c r="A125" s="48">
        <v>116</v>
      </c>
      <c r="B125" s="7"/>
      <c r="C125" s="7"/>
      <c r="D125" s="229"/>
      <c r="E125" s="228"/>
      <c r="F125" s="350"/>
      <c r="G125" s="88"/>
      <c r="H125" s="232"/>
      <c r="I125" s="232"/>
      <c r="J125" s="228"/>
      <c r="K125" s="406" t="str">
        <f t="shared" si="5"/>
        <v/>
      </c>
      <c r="L125" s="341"/>
      <c r="M125" s="390" t="b">
        <f t="shared" si="6"/>
        <v>0</v>
      </c>
      <c r="N125" s="405">
        <f t="shared" si="8"/>
        <v>1</v>
      </c>
    </row>
    <row r="126" spans="1:14" ht="15.75">
      <c r="A126" s="48">
        <v>117</v>
      </c>
      <c r="B126" s="7"/>
      <c r="C126" s="7"/>
      <c r="D126" s="229"/>
      <c r="E126" s="228"/>
      <c r="F126" s="350"/>
      <c r="G126" s="88"/>
      <c r="H126" s="232"/>
      <c r="I126" s="232"/>
      <c r="J126" s="228"/>
      <c r="K126" s="406" t="str">
        <f t="shared" si="5"/>
        <v/>
      </c>
      <c r="L126" s="341"/>
      <c r="M126" s="390" t="b">
        <f t="shared" si="6"/>
        <v>0</v>
      </c>
      <c r="N126" s="405">
        <f t="shared" si="8"/>
        <v>1</v>
      </c>
    </row>
    <row r="127" spans="1:14" ht="15.75">
      <c r="A127" s="48">
        <v>118</v>
      </c>
      <c r="B127" s="7"/>
      <c r="C127" s="7"/>
      <c r="D127" s="229"/>
      <c r="E127" s="228"/>
      <c r="F127" s="350"/>
      <c r="G127" s="88"/>
      <c r="H127" s="232"/>
      <c r="I127" s="232"/>
      <c r="J127" s="228"/>
      <c r="K127" s="406" t="str">
        <f t="shared" si="5"/>
        <v/>
      </c>
      <c r="L127" s="341"/>
      <c r="M127" s="390" t="b">
        <f t="shared" si="6"/>
        <v>0</v>
      </c>
      <c r="N127" s="405">
        <f t="shared" si="8"/>
        <v>1</v>
      </c>
    </row>
    <row r="128" spans="1:14" ht="15.75">
      <c r="A128" s="48">
        <v>119</v>
      </c>
      <c r="B128" s="7"/>
      <c r="C128" s="7"/>
      <c r="D128" s="229"/>
      <c r="E128" s="228"/>
      <c r="F128" s="350"/>
      <c r="G128" s="88"/>
      <c r="H128" s="232"/>
      <c r="I128" s="232"/>
      <c r="J128" s="228"/>
      <c r="K128" s="406" t="str">
        <f t="shared" si="5"/>
        <v/>
      </c>
      <c r="L128" s="341"/>
      <c r="M128" s="390" t="b">
        <f t="shared" si="6"/>
        <v>0</v>
      </c>
      <c r="N128" s="405">
        <f t="shared" si="8"/>
        <v>1</v>
      </c>
    </row>
    <row r="129" spans="1:14" ht="15.75">
      <c r="A129" s="48">
        <v>120</v>
      </c>
      <c r="B129" s="7"/>
      <c r="C129" s="7"/>
      <c r="D129" s="229"/>
      <c r="E129" s="228"/>
      <c r="F129" s="350"/>
      <c r="G129" s="88"/>
      <c r="H129" s="232"/>
      <c r="I129" s="232"/>
      <c r="J129" s="228"/>
      <c r="K129" s="406" t="str">
        <f t="shared" si="5"/>
        <v/>
      </c>
      <c r="L129" s="341"/>
      <c r="M129" s="390" t="b">
        <f t="shared" si="6"/>
        <v>0</v>
      </c>
      <c r="N129" s="405">
        <f t="shared" si="8"/>
        <v>1</v>
      </c>
    </row>
    <row r="130" spans="1:14" ht="15.75">
      <c r="A130" s="48">
        <v>121</v>
      </c>
      <c r="B130" s="7"/>
      <c r="C130" s="7"/>
      <c r="D130" s="229"/>
      <c r="E130" s="228"/>
      <c r="F130" s="350"/>
      <c r="G130" s="88"/>
      <c r="H130" s="232"/>
      <c r="I130" s="232"/>
      <c r="J130" s="228"/>
      <c r="K130" s="406" t="str">
        <f t="shared" si="5"/>
        <v/>
      </c>
      <c r="L130" s="341"/>
      <c r="M130" s="390" t="b">
        <f t="shared" si="6"/>
        <v>0</v>
      </c>
      <c r="N130" s="405">
        <f t="shared" si="8"/>
        <v>1</v>
      </c>
    </row>
    <row r="131" spans="1:14" ht="15.75">
      <c r="A131" s="48">
        <v>122</v>
      </c>
      <c r="B131" s="7"/>
      <c r="C131" s="7"/>
      <c r="D131" s="229"/>
      <c r="E131" s="228"/>
      <c r="F131" s="350"/>
      <c r="G131" s="88"/>
      <c r="H131" s="232"/>
      <c r="I131" s="232"/>
      <c r="J131" s="228"/>
      <c r="K131" s="406" t="str">
        <f t="shared" si="5"/>
        <v/>
      </c>
      <c r="L131" s="341"/>
      <c r="M131" s="390" t="b">
        <f t="shared" si="6"/>
        <v>0</v>
      </c>
      <c r="N131" s="405">
        <f t="shared" si="8"/>
        <v>1</v>
      </c>
    </row>
    <row r="132" spans="1:14" ht="15.75">
      <c r="A132" s="48">
        <v>123</v>
      </c>
      <c r="B132" s="7"/>
      <c r="C132" s="7"/>
      <c r="D132" s="229"/>
      <c r="E132" s="228"/>
      <c r="F132" s="350"/>
      <c r="G132" s="88"/>
      <c r="H132" s="232"/>
      <c r="I132" s="232"/>
      <c r="J132" s="228"/>
      <c r="K132" s="406" t="str">
        <f t="shared" si="5"/>
        <v/>
      </c>
      <c r="L132" s="341"/>
      <c r="M132" s="390" t="b">
        <f t="shared" si="6"/>
        <v>0</v>
      </c>
      <c r="N132" s="405">
        <f t="shared" si="8"/>
        <v>1</v>
      </c>
    </row>
    <row r="133" spans="1:14" ht="15.75">
      <c r="A133" s="48">
        <v>124</v>
      </c>
      <c r="B133" s="7"/>
      <c r="C133" s="7"/>
      <c r="D133" s="229"/>
      <c r="E133" s="228"/>
      <c r="F133" s="350"/>
      <c r="G133" s="88"/>
      <c r="H133" s="232"/>
      <c r="I133" s="232"/>
      <c r="J133" s="228"/>
      <c r="K133" s="406" t="str">
        <f t="shared" si="5"/>
        <v/>
      </c>
      <c r="L133" s="341"/>
      <c r="M133" s="390" t="b">
        <f t="shared" si="6"/>
        <v>0</v>
      </c>
      <c r="N133" s="405">
        <f t="shared" si="8"/>
        <v>1</v>
      </c>
    </row>
    <row r="134" spans="1:14" ht="15.75">
      <c r="A134" s="48">
        <v>125</v>
      </c>
      <c r="B134" s="7"/>
      <c r="C134" s="7"/>
      <c r="D134" s="229"/>
      <c r="E134" s="228"/>
      <c r="F134" s="350"/>
      <c r="G134" s="88"/>
      <c r="H134" s="232"/>
      <c r="I134" s="232"/>
      <c r="J134" s="228"/>
      <c r="K134" s="406" t="str">
        <f t="shared" si="5"/>
        <v/>
      </c>
      <c r="L134" s="341"/>
      <c r="M134" s="390" t="b">
        <f t="shared" si="6"/>
        <v>0</v>
      </c>
      <c r="N134" s="405">
        <f t="shared" si="8"/>
        <v>1</v>
      </c>
    </row>
    <row r="135" spans="1:14" ht="15.75">
      <c r="A135" s="48">
        <v>126</v>
      </c>
      <c r="B135" s="7"/>
      <c r="C135" s="7"/>
      <c r="D135" s="229"/>
      <c r="E135" s="228"/>
      <c r="F135" s="350"/>
      <c r="G135" s="88"/>
      <c r="H135" s="232"/>
      <c r="I135" s="232"/>
      <c r="J135" s="228"/>
      <c r="K135" s="406" t="str">
        <f t="shared" si="5"/>
        <v/>
      </c>
      <c r="L135" s="341"/>
      <c r="M135" s="390" t="b">
        <f t="shared" si="6"/>
        <v>0</v>
      </c>
      <c r="N135" s="405">
        <f t="shared" si="8"/>
        <v>1</v>
      </c>
    </row>
    <row r="136" spans="1:14" ht="15.75">
      <c r="A136" s="48">
        <v>127</v>
      </c>
      <c r="B136" s="7"/>
      <c r="C136" s="7"/>
      <c r="D136" s="229"/>
      <c r="E136" s="228"/>
      <c r="F136" s="350"/>
      <c r="G136" s="88"/>
      <c r="H136" s="232"/>
      <c r="I136" s="232"/>
      <c r="J136" s="228"/>
      <c r="K136" s="406" t="str">
        <f t="shared" si="5"/>
        <v/>
      </c>
      <c r="L136" s="341"/>
      <c r="M136" s="390" t="b">
        <f t="shared" si="6"/>
        <v>0</v>
      </c>
      <c r="N136" s="405">
        <f t="shared" si="8"/>
        <v>1</v>
      </c>
    </row>
    <row r="137" spans="1:14" ht="15.75">
      <c r="A137" s="48">
        <v>128</v>
      </c>
      <c r="B137" s="7"/>
      <c r="C137" s="7"/>
      <c r="D137" s="229"/>
      <c r="E137" s="228"/>
      <c r="F137" s="350"/>
      <c r="G137" s="88"/>
      <c r="H137" s="232"/>
      <c r="I137" s="232"/>
      <c r="J137" s="228"/>
      <c r="K137" s="406" t="str">
        <f t="shared" si="5"/>
        <v/>
      </c>
      <c r="L137" s="341"/>
      <c r="M137" s="390" t="b">
        <f t="shared" si="6"/>
        <v>0</v>
      </c>
      <c r="N137" s="405">
        <f t="shared" si="8"/>
        <v>1</v>
      </c>
    </row>
    <row r="138" spans="1:14" ht="15.75">
      <c r="A138" s="48">
        <v>129</v>
      </c>
      <c r="B138" s="7"/>
      <c r="C138" s="7"/>
      <c r="D138" s="229"/>
      <c r="E138" s="228"/>
      <c r="F138" s="350"/>
      <c r="G138" s="88"/>
      <c r="H138" s="232"/>
      <c r="I138" s="232"/>
      <c r="J138" s="228"/>
      <c r="K138" s="406" t="str">
        <f t="shared" ref="K138:K201" si="9">IF(OR($B138="",$C138="",$D138="",$E138="",$E138&lt;an_initial,$E138&gt;an_final,$M138=FALSE),"",IF($F138="","",IF(OR($H138="X",$H138="x"),100*$F138/10000,IF(OR($I138="X",$I138="x"),80*$F138/10000,IF(OR($J138="X",$J138="x"),100*(IF($N138&lt;=5,0.3,0.2))*$F138/10000,"")))))</f>
        <v/>
      </c>
      <c r="L138" s="341"/>
      <c r="M138" s="390" t="b">
        <f t="shared" si="6"/>
        <v>0</v>
      </c>
      <c r="N138" s="405">
        <f t="shared" si="8"/>
        <v>1</v>
      </c>
    </row>
    <row r="139" spans="1:14" ht="15.75">
      <c r="A139" s="48">
        <v>130</v>
      </c>
      <c r="B139" s="7"/>
      <c r="C139" s="7"/>
      <c r="D139" s="229"/>
      <c r="E139" s="228"/>
      <c r="F139" s="350"/>
      <c r="G139" s="88"/>
      <c r="H139" s="232"/>
      <c r="I139" s="232"/>
      <c r="J139" s="228"/>
      <c r="K139" s="406" t="str">
        <f t="shared" si="9"/>
        <v/>
      </c>
      <c r="L139" s="341"/>
      <c r="M139" s="390" t="b">
        <f t="shared" ref="M139:M202" si="10">IF(nume_candidat="",FALSE,ISNUMBER(SEARCH(nume_candidat,$B139)))</f>
        <v>0</v>
      </c>
      <c r="N139" s="405">
        <f t="shared" ref="N139:N170" si="11">LEN(B139)-LEN(SUBSTITUTE(B139,",",""))+1</f>
        <v>1</v>
      </c>
    </row>
    <row r="140" spans="1:14" ht="15.75">
      <c r="A140" s="48">
        <v>131</v>
      </c>
      <c r="B140" s="7"/>
      <c r="C140" s="7"/>
      <c r="D140" s="229"/>
      <c r="E140" s="228"/>
      <c r="F140" s="350"/>
      <c r="G140" s="88"/>
      <c r="H140" s="232"/>
      <c r="I140" s="232"/>
      <c r="J140" s="228"/>
      <c r="K140" s="406" t="str">
        <f t="shared" si="9"/>
        <v/>
      </c>
      <c r="L140" s="341"/>
      <c r="M140" s="390" t="b">
        <f t="shared" si="10"/>
        <v>0</v>
      </c>
      <c r="N140" s="405">
        <f t="shared" si="11"/>
        <v>1</v>
      </c>
    </row>
    <row r="141" spans="1:14" ht="15.75">
      <c r="A141" s="48">
        <v>132</v>
      </c>
      <c r="B141" s="7"/>
      <c r="C141" s="7"/>
      <c r="D141" s="229"/>
      <c r="E141" s="228"/>
      <c r="F141" s="350"/>
      <c r="G141" s="88"/>
      <c r="H141" s="232"/>
      <c r="I141" s="232"/>
      <c r="J141" s="228"/>
      <c r="K141" s="406" t="str">
        <f t="shared" si="9"/>
        <v/>
      </c>
      <c r="L141" s="341"/>
      <c r="M141" s="390" t="b">
        <f t="shared" si="10"/>
        <v>0</v>
      </c>
      <c r="N141" s="405">
        <f t="shared" si="11"/>
        <v>1</v>
      </c>
    </row>
    <row r="142" spans="1:14" ht="15.75">
      <c r="A142" s="48">
        <v>133</v>
      </c>
      <c r="B142" s="7"/>
      <c r="C142" s="7"/>
      <c r="D142" s="229"/>
      <c r="E142" s="228"/>
      <c r="F142" s="350"/>
      <c r="G142" s="88"/>
      <c r="H142" s="232"/>
      <c r="I142" s="232"/>
      <c r="J142" s="228"/>
      <c r="K142" s="406" t="str">
        <f t="shared" si="9"/>
        <v/>
      </c>
      <c r="L142" s="341"/>
      <c r="M142" s="390" t="b">
        <f t="shared" si="10"/>
        <v>0</v>
      </c>
      <c r="N142" s="405">
        <f t="shared" si="11"/>
        <v>1</v>
      </c>
    </row>
    <row r="143" spans="1:14" ht="15.75">
      <c r="A143" s="48">
        <v>134</v>
      </c>
      <c r="B143" s="7"/>
      <c r="C143" s="7"/>
      <c r="D143" s="229"/>
      <c r="E143" s="228"/>
      <c r="F143" s="350"/>
      <c r="G143" s="88"/>
      <c r="H143" s="232"/>
      <c r="I143" s="232"/>
      <c r="J143" s="228"/>
      <c r="K143" s="406" t="str">
        <f t="shared" si="9"/>
        <v/>
      </c>
      <c r="L143" s="341"/>
      <c r="M143" s="390" t="b">
        <f t="shared" si="10"/>
        <v>0</v>
      </c>
      <c r="N143" s="405">
        <f t="shared" si="11"/>
        <v>1</v>
      </c>
    </row>
    <row r="144" spans="1:14" ht="15.75">
      <c r="A144" s="48">
        <v>135</v>
      </c>
      <c r="B144" s="7"/>
      <c r="C144" s="7"/>
      <c r="D144" s="229"/>
      <c r="E144" s="228"/>
      <c r="F144" s="350"/>
      <c r="G144" s="88"/>
      <c r="H144" s="232"/>
      <c r="I144" s="232"/>
      <c r="J144" s="228"/>
      <c r="K144" s="406" t="str">
        <f t="shared" si="9"/>
        <v/>
      </c>
      <c r="L144" s="341"/>
      <c r="M144" s="390" t="b">
        <f t="shared" si="10"/>
        <v>0</v>
      </c>
      <c r="N144" s="405">
        <f t="shared" si="11"/>
        <v>1</v>
      </c>
    </row>
    <row r="145" spans="1:14" ht="15.75">
      <c r="A145" s="48">
        <v>136</v>
      </c>
      <c r="B145" s="7"/>
      <c r="C145" s="7"/>
      <c r="D145" s="229"/>
      <c r="E145" s="228"/>
      <c r="F145" s="350"/>
      <c r="G145" s="88"/>
      <c r="H145" s="232"/>
      <c r="I145" s="232"/>
      <c r="J145" s="228"/>
      <c r="K145" s="406" t="str">
        <f t="shared" si="9"/>
        <v/>
      </c>
      <c r="L145" s="341"/>
      <c r="M145" s="390" t="b">
        <f t="shared" si="10"/>
        <v>0</v>
      </c>
      <c r="N145" s="405">
        <f t="shared" si="11"/>
        <v>1</v>
      </c>
    </row>
    <row r="146" spans="1:14" ht="15.75">
      <c r="A146" s="48">
        <v>137</v>
      </c>
      <c r="B146" s="7"/>
      <c r="C146" s="7"/>
      <c r="D146" s="229"/>
      <c r="E146" s="228"/>
      <c r="F146" s="350"/>
      <c r="G146" s="88"/>
      <c r="H146" s="232"/>
      <c r="I146" s="232"/>
      <c r="J146" s="228"/>
      <c r="K146" s="406" t="str">
        <f t="shared" si="9"/>
        <v/>
      </c>
      <c r="L146" s="341"/>
      <c r="M146" s="390" t="b">
        <f t="shared" si="10"/>
        <v>0</v>
      </c>
      <c r="N146" s="405">
        <f t="shared" si="11"/>
        <v>1</v>
      </c>
    </row>
    <row r="147" spans="1:14" ht="15.75">
      <c r="A147" s="48">
        <v>138</v>
      </c>
      <c r="B147" s="7"/>
      <c r="C147" s="7"/>
      <c r="D147" s="229"/>
      <c r="E147" s="228"/>
      <c r="F147" s="350"/>
      <c r="G147" s="88"/>
      <c r="H147" s="232"/>
      <c r="I147" s="232"/>
      <c r="J147" s="228"/>
      <c r="K147" s="406" t="str">
        <f t="shared" si="9"/>
        <v/>
      </c>
      <c r="L147" s="341"/>
      <c r="M147" s="390" t="b">
        <f t="shared" si="10"/>
        <v>0</v>
      </c>
      <c r="N147" s="405">
        <f t="shared" si="11"/>
        <v>1</v>
      </c>
    </row>
    <row r="148" spans="1:14" ht="15.75">
      <c r="A148" s="48">
        <v>139</v>
      </c>
      <c r="B148" s="7"/>
      <c r="C148" s="7"/>
      <c r="D148" s="229"/>
      <c r="E148" s="228"/>
      <c r="F148" s="350"/>
      <c r="G148" s="88"/>
      <c r="H148" s="232"/>
      <c r="I148" s="232"/>
      <c r="J148" s="228"/>
      <c r="K148" s="406" t="str">
        <f t="shared" si="9"/>
        <v/>
      </c>
      <c r="L148" s="341"/>
      <c r="M148" s="390" t="b">
        <f t="shared" si="10"/>
        <v>0</v>
      </c>
      <c r="N148" s="405">
        <f t="shared" si="11"/>
        <v>1</v>
      </c>
    </row>
    <row r="149" spans="1:14" ht="15.75">
      <c r="A149" s="48">
        <v>140</v>
      </c>
      <c r="B149" s="7"/>
      <c r="C149" s="7"/>
      <c r="D149" s="229"/>
      <c r="E149" s="228"/>
      <c r="F149" s="350"/>
      <c r="G149" s="88"/>
      <c r="H149" s="232"/>
      <c r="I149" s="232"/>
      <c r="J149" s="228"/>
      <c r="K149" s="406" t="str">
        <f t="shared" si="9"/>
        <v/>
      </c>
      <c r="L149" s="341"/>
      <c r="M149" s="390" t="b">
        <f t="shared" si="10"/>
        <v>0</v>
      </c>
      <c r="N149" s="405">
        <f t="shared" si="11"/>
        <v>1</v>
      </c>
    </row>
    <row r="150" spans="1:14" ht="15.75">
      <c r="A150" s="48">
        <v>141</v>
      </c>
      <c r="B150" s="7"/>
      <c r="C150" s="7"/>
      <c r="D150" s="229"/>
      <c r="E150" s="228"/>
      <c r="F150" s="350"/>
      <c r="G150" s="88"/>
      <c r="H150" s="232"/>
      <c r="I150" s="232"/>
      <c r="J150" s="228"/>
      <c r="K150" s="406" t="str">
        <f t="shared" si="9"/>
        <v/>
      </c>
      <c r="L150" s="341"/>
      <c r="M150" s="390" t="b">
        <f t="shared" si="10"/>
        <v>0</v>
      </c>
      <c r="N150" s="405">
        <f t="shared" si="11"/>
        <v>1</v>
      </c>
    </row>
    <row r="151" spans="1:14" ht="15.75">
      <c r="A151" s="48">
        <v>142</v>
      </c>
      <c r="B151" s="7"/>
      <c r="C151" s="7"/>
      <c r="D151" s="229"/>
      <c r="E151" s="228"/>
      <c r="F151" s="350"/>
      <c r="G151" s="88"/>
      <c r="H151" s="232"/>
      <c r="I151" s="232"/>
      <c r="J151" s="228"/>
      <c r="K151" s="406" t="str">
        <f t="shared" si="9"/>
        <v/>
      </c>
      <c r="L151" s="341"/>
      <c r="M151" s="390" t="b">
        <f t="shared" si="10"/>
        <v>0</v>
      </c>
      <c r="N151" s="405">
        <f t="shared" si="11"/>
        <v>1</v>
      </c>
    </row>
    <row r="152" spans="1:14" ht="15.75">
      <c r="A152" s="48">
        <v>143</v>
      </c>
      <c r="B152" s="7"/>
      <c r="C152" s="7"/>
      <c r="D152" s="229"/>
      <c r="E152" s="228"/>
      <c r="F152" s="350"/>
      <c r="G152" s="88"/>
      <c r="H152" s="232"/>
      <c r="I152" s="232"/>
      <c r="J152" s="228"/>
      <c r="K152" s="406" t="str">
        <f t="shared" si="9"/>
        <v/>
      </c>
      <c r="L152" s="341"/>
      <c r="M152" s="390" t="b">
        <f t="shared" si="10"/>
        <v>0</v>
      </c>
      <c r="N152" s="405">
        <f t="shared" si="11"/>
        <v>1</v>
      </c>
    </row>
    <row r="153" spans="1:14" ht="15.75">
      <c r="A153" s="48">
        <v>144</v>
      </c>
      <c r="B153" s="7"/>
      <c r="C153" s="7"/>
      <c r="D153" s="229"/>
      <c r="E153" s="228"/>
      <c r="F153" s="350"/>
      <c r="G153" s="88"/>
      <c r="H153" s="232"/>
      <c r="I153" s="232"/>
      <c r="J153" s="228"/>
      <c r="K153" s="406" t="str">
        <f t="shared" si="9"/>
        <v/>
      </c>
      <c r="L153" s="341"/>
      <c r="M153" s="390" t="b">
        <f t="shared" si="10"/>
        <v>0</v>
      </c>
      <c r="N153" s="405">
        <f t="shared" si="11"/>
        <v>1</v>
      </c>
    </row>
    <row r="154" spans="1:14" ht="15.75">
      <c r="A154" s="48">
        <v>145</v>
      </c>
      <c r="B154" s="7"/>
      <c r="C154" s="7"/>
      <c r="D154" s="229"/>
      <c r="E154" s="228"/>
      <c r="F154" s="350"/>
      <c r="G154" s="88"/>
      <c r="H154" s="232"/>
      <c r="I154" s="232"/>
      <c r="J154" s="228"/>
      <c r="K154" s="406" t="str">
        <f t="shared" si="9"/>
        <v/>
      </c>
      <c r="L154" s="341"/>
      <c r="M154" s="390" t="b">
        <f t="shared" si="10"/>
        <v>0</v>
      </c>
      <c r="N154" s="405">
        <f t="shared" si="11"/>
        <v>1</v>
      </c>
    </row>
    <row r="155" spans="1:14" ht="15.75">
      <c r="A155" s="48">
        <v>146</v>
      </c>
      <c r="B155" s="7"/>
      <c r="C155" s="7"/>
      <c r="D155" s="229"/>
      <c r="E155" s="228"/>
      <c r="F155" s="350"/>
      <c r="G155" s="88"/>
      <c r="H155" s="232"/>
      <c r="I155" s="232"/>
      <c r="J155" s="228"/>
      <c r="K155" s="406" t="str">
        <f t="shared" si="9"/>
        <v/>
      </c>
      <c r="L155" s="341"/>
      <c r="M155" s="390" t="b">
        <f t="shared" si="10"/>
        <v>0</v>
      </c>
      <c r="N155" s="405">
        <f t="shared" si="11"/>
        <v>1</v>
      </c>
    </row>
    <row r="156" spans="1:14" ht="15.75">
      <c r="A156" s="48">
        <v>147</v>
      </c>
      <c r="B156" s="7"/>
      <c r="C156" s="7"/>
      <c r="D156" s="229"/>
      <c r="E156" s="228"/>
      <c r="F156" s="350"/>
      <c r="G156" s="88"/>
      <c r="H156" s="232"/>
      <c r="I156" s="232"/>
      <c r="J156" s="228"/>
      <c r="K156" s="406" t="str">
        <f t="shared" si="9"/>
        <v/>
      </c>
      <c r="L156" s="341"/>
      <c r="M156" s="390" t="b">
        <f t="shared" si="10"/>
        <v>0</v>
      </c>
      <c r="N156" s="405">
        <f t="shared" si="11"/>
        <v>1</v>
      </c>
    </row>
    <row r="157" spans="1:14" ht="15.75">
      <c r="A157" s="48">
        <v>148</v>
      </c>
      <c r="B157" s="7"/>
      <c r="C157" s="7"/>
      <c r="D157" s="229"/>
      <c r="E157" s="228"/>
      <c r="F157" s="350"/>
      <c r="G157" s="88"/>
      <c r="H157" s="232"/>
      <c r="I157" s="232"/>
      <c r="J157" s="228"/>
      <c r="K157" s="406" t="str">
        <f t="shared" si="9"/>
        <v/>
      </c>
      <c r="L157" s="341"/>
      <c r="M157" s="390" t="b">
        <f t="shared" si="10"/>
        <v>0</v>
      </c>
      <c r="N157" s="405">
        <f t="shared" si="11"/>
        <v>1</v>
      </c>
    </row>
    <row r="158" spans="1:14" ht="15.75">
      <c r="A158" s="48">
        <v>149</v>
      </c>
      <c r="B158" s="7"/>
      <c r="C158" s="7"/>
      <c r="D158" s="229"/>
      <c r="E158" s="228"/>
      <c r="F158" s="350"/>
      <c r="G158" s="88"/>
      <c r="H158" s="232"/>
      <c r="I158" s="232"/>
      <c r="J158" s="228"/>
      <c r="K158" s="406" t="str">
        <f t="shared" si="9"/>
        <v/>
      </c>
      <c r="L158" s="341"/>
      <c r="M158" s="390" t="b">
        <f t="shared" si="10"/>
        <v>0</v>
      </c>
      <c r="N158" s="405">
        <f t="shared" si="11"/>
        <v>1</v>
      </c>
    </row>
    <row r="159" spans="1:14" ht="15.75">
      <c r="A159" s="48">
        <v>150</v>
      </c>
      <c r="B159" s="7"/>
      <c r="C159" s="7"/>
      <c r="D159" s="229"/>
      <c r="E159" s="228"/>
      <c r="F159" s="350"/>
      <c r="G159" s="88"/>
      <c r="H159" s="232"/>
      <c r="I159" s="232"/>
      <c r="J159" s="228"/>
      <c r="K159" s="406" t="str">
        <f t="shared" si="9"/>
        <v/>
      </c>
      <c r="L159" s="341"/>
      <c r="M159" s="390" t="b">
        <f t="shared" si="10"/>
        <v>0</v>
      </c>
      <c r="N159" s="405">
        <f t="shared" si="11"/>
        <v>1</v>
      </c>
    </row>
    <row r="160" spans="1:14" ht="15.75">
      <c r="A160" s="48">
        <v>151</v>
      </c>
      <c r="B160" s="7"/>
      <c r="C160" s="7"/>
      <c r="D160" s="229"/>
      <c r="E160" s="228"/>
      <c r="F160" s="350"/>
      <c r="G160" s="88"/>
      <c r="H160" s="232"/>
      <c r="I160" s="232"/>
      <c r="J160" s="228"/>
      <c r="K160" s="406" t="str">
        <f t="shared" si="9"/>
        <v/>
      </c>
      <c r="L160" s="341"/>
      <c r="M160" s="390" t="b">
        <f t="shared" si="10"/>
        <v>0</v>
      </c>
      <c r="N160" s="405">
        <f t="shared" si="11"/>
        <v>1</v>
      </c>
    </row>
    <row r="161" spans="1:14" ht="15.75">
      <c r="A161" s="48">
        <v>152</v>
      </c>
      <c r="B161" s="7"/>
      <c r="C161" s="7"/>
      <c r="D161" s="229"/>
      <c r="E161" s="228"/>
      <c r="F161" s="350"/>
      <c r="G161" s="88"/>
      <c r="H161" s="232"/>
      <c r="I161" s="232"/>
      <c r="J161" s="228"/>
      <c r="K161" s="406" t="str">
        <f t="shared" si="9"/>
        <v/>
      </c>
      <c r="L161" s="341"/>
      <c r="M161" s="390" t="b">
        <f t="shared" si="10"/>
        <v>0</v>
      </c>
      <c r="N161" s="405">
        <f t="shared" si="11"/>
        <v>1</v>
      </c>
    </row>
    <row r="162" spans="1:14" ht="15.75">
      <c r="A162" s="48">
        <v>153</v>
      </c>
      <c r="B162" s="7"/>
      <c r="C162" s="7"/>
      <c r="D162" s="229"/>
      <c r="E162" s="228"/>
      <c r="F162" s="350"/>
      <c r="G162" s="88"/>
      <c r="H162" s="232"/>
      <c r="I162" s="232"/>
      <c r="J162" s="228"/>
      <c r="K162" s="406" t="str">
        <f t="shared" si="9"/>
        <v/>
      </c>
      <c r="L162" s="341"/>
      <c r="M162" s="390" t="b">
        <f t="shared" si="10"/>
        <v>0</v>
      </c>
      <c r="N162" s="405">
        <f t="shared" si="11"/>
        <v>1</v>
      </c>
    </row>
    <row r="163" spans="1:14" ht="15.75">
      <c r="A163" s="48">
        <v>154</v>
      </c>
      <c r="B163" s="7"/>
      <c r="C163" s="7"/>
      <c r="D163" s="229"/>
      <c r="E163" s="228"/>
      <c r="F163" s="350"/>
      <c r="G163" s="88"/>
      <c r="H163" s="232"/>
      <c r="I163" s="232"/>
      <c r="J163" s="228"/>
      <c r="K163" s="406" t="str">
        <f t="shared" si="9"/>
        <v/>
      </c>
      <c r="L163" s="341"/>
      <c r="M163" s="390" t="b">
        <f t="shared" si="10"/>
        <v>0</v>
      </c>
      <c r="N163" s="405">
        <f t="shared" si="11"/>
        <v>1</v>
      </c>
    </row>
    <row r="164" spans="1:14" ht="15.75">
      <c r="A164" s="48">
        <v>155</v>
      </c>
      <c r="B164" s="7"/>
      <c r="C164" s="7"/>
      <c r="D164" s="229"/>
      <c r="E164" s="228"/>
      <c r="F164" s="350"/>
      <c r="G164" s="88"/>
      <c r="H164" s="232"/>
      <c r="I164" s="232"/>
      <c r="J164" s="228"/>
      <c r="K164" s="406" t="str">
        <f t="shared" si="9"/>
        <v/>
      </c>
      <c r="L164" s="341"/>
      <c r="M164" s="390" t="b">
        <f t="shared" si="10"/>
        <v>0</v>
      </c>
      <c r="N164" s="405">
        <f t="shared" si="11"/>
        <v>1</v>
      </c>
    </row>
    <row r="165" spans="1:14" ht="15.75">
      <c r="A165" s="48">
        <v>156</v>
      </c>
      <c r="B165" s="7"/>
      <c r="C165" s="7"/>
      <c r="D165" s="229"/>
      <c r="E165" s="228"/>
      <c r="F165" s="350"/>
      <c r="G165" s="88"/>
      <c r="H165" s="232"/>
      <c r="I165" s="232"/>
      <c r="J165" s="228"/>
      <c r="K165" s="406" t="str">
        <f t="shared" si="9"/>
        <v/>
      </c>
      <c r="L165" s="341"/>
      <c r="M165" s="390" t="b">
        <f t="shared" si="10"/>
        <v>0</v>
      </c>
      <c r="N165" s="405">
        <f t="shared" si="11"/>
        <v>1</v>
      </c>
    </row>
    <row r="166" spans="1:14" ht="15.75">
      <c r="A166" s="48">
        <v>157</v>
      </c>
      <c r="B166" s="7"/>
      <c r="C166" s="7"/>
      <c r="D166" s="229"/>
      <c r="E166" s="228"/>
      <c r="F166" s="350"/>
      <c r="G166" s="88"/>
      <c r="H166" s="232"/>
      <c r="I166" s="232"/>
      <c r="J166" s="228"/>
      <c r="K166" s="406" t="str">
        <f t="shared" si="9"/>
        <v/>
      </c>
      <c r="L166" s="341"/>
      <c r="M166" s="390" t="b">
        <f t="shared" si="10"/>
        <v>0</v>
      </c>
      <c r="N166" s="405">
        <f t="shared" si="11"/>
        <v>1</v>
      </c>
    </row>
    <row r="167" spans="1:14" ht="15.75">
      <c r="A167" s="48">
        <v>158</v>
      </c>
      <c r="B167" s="7"/>
      <c r="C167" s="7"/>
      <c r="D167" s="229"/>
      <c r="E167" s="228"/>
      <c r="F167" s="350"/>
      <c r="G167" s="88"/>
      <c r="H167" s="232"/>
      <c r="I167" s="232"/>
      <c r="J167" s="228"/>
      <c r="K167" s="406" t="str">
        <f t="shared" si="9"/>
        <v/>
      </c>
      <c r="L167" s="341"/>
      <c r="M167" s="390" t="b">
        <f t="shared" si="10"/>
        <v>0</v>
      </c>
      <c r="N167" s="405">
        <f t="shared" si="11"/>
        <v>1</v>
      </c>
    </row>
    <row r="168" spans="1:14" ht="15.75">
      <c r="A168" s="48">
        <v>159</v>
      </c>
      <c r="B168" s="7"/>
      <c r="C168" s="7"/>
      <c r="D168" s="229"/>
      <c r="E168" s="228"/>
      <c r="F168" s="350"/>
      <c r="G168" s="88"/>
      <c r="H168" s="232"/>
      <c r="I168" s="232"/>
      <c r="J168" s="228"/>
      <c r="K168" s="406" t="str">
        <f t="shared" si="9"/>
        <v/>
      </c>
      <c r="L168" s="341"/>
      <c r="M168" s="390" t="b">
        <f t="shared" si="10"/>
        <v>0</v>
      </c>
      <c r="N168" s="405">
        <f t="shared" si="11"/>
        <v>1</v>
      </c>
    </row>
    <row r="169" spans="1:14" ht="15.75">
      <c r="A169" s="48">
        <v>160</v>
      </c>
      <c r="B169" s="7"/>
      <c r="C169" s="7"/>
      <c r="D169" s="229"/>
      <c r="E169" s="228"/>
      <c r="F169" s="350"/>
      <c r="G169" s="88"/>
      <c r="H169" s="232"/>
      <c r="I169" s="232"/>
      <c r="J169" s="228"/>
      <c r="K169" s="406" t="str">
        <f t="shared" si="9"/>
        <v/>
      </c>
      <c r="L169" s="341"/>
      <c r="M169" s="390" t="b">
        <f t="shared" si="10"/>
        <v>0</v>
      </c>
      <c r="N169" s="405">
        <f t="shared" si="11"/>
        <v>1</v>
      </c>
    </row>
    <row r="170" spans="1:14" ht="15.75">
      <c r="A170" s="48">
        <v>161</v>
      </c>
      <c r="B170" s="7"/>
      <c r="C170" s="7"/>
      <c r="D170" s="229"/>
      <c r="E170" s="228"/>
      <c r="F170" s="350"/>
      <c r="G170" s="88"/>
      <c r="H170" s="232"/>
      <c r="I170" s="232"/>
      <c r="J170" s="228"/>
      <c r="K170" s="406" t="str">
        <f t="shared" si="9"/>
        <v/>
      </c>
      <c r="L170" s="341"/>
      <c r="M170" s="390" t="b">
        <f t="shared" si="10"/>
        <v>0</v>
      </c>
      <c r="N170" s="405">
        <f t="shared" si="11"/>
        <v>1</v>
      </c>
    </row>
    <row r="171" spans="1:14" ht="15.75">
      <c r="A171" s="48">
        <v>162</v>
      </c>
      <c r="B171" s="7"/>
      <c r="C171" s="7"/>
      <c r="D171" s="229"/>
      <c r="E171" s="228"/>
      <c r="F171" s="350"/>
      <c r="G171" s="88"/>
      <c r="H171" s="232"/>
      <c r="I171" s="232"/>
      <c r="J171" s="228"/>
      <c r="K171" s="406" t="str">
        <f t="shared" si="9"/>
        <v/>
      </c>
      <c r="L171" s="341"/>
      <c r="M171" s="390" t="b">
        <f t="shared" si="10"/>
        <v>0</v>
      </c>
      <c r="N171" s="405">
        <f t="shared" ref="N171:N203" si="12">LEN(B171)-LEN(SUBSTITUTE(B171,",",""))+1</f>
        <v>1</v>
      </c>
    </row>
    <row r="172" spans="1:14" ht="15.75">
      <c r="A172" s="48">
        <v>163</v>
      </c>
      <c r="B172" s="7"/>
      <c r="C172" s="7"/>
      <c r="D172" s="229"/>
      <c r="E172" s="228"/>
      <c r="F172" s="350"/>
      <c r="G172" s="88"/>
      <c r="H172" s="232"/>
      <c r="I172" s="232"/>
      <c r="J172" s="228"/>
      <c r="K172" s="406" t="str">
        <f t="shared" si="9"/>
        <v/>
      </c>
      <c r="L172" s="341"/>
      <c r="M172" s="390" t="b">
        <f t="shared" si="10"/>
        <v>0</v>
      </c>
      <c r="N172" s="405">
        <f t="shared" si="12"/>
        <v>1</v>
      </c>
    </row>
    <row r="173" spans="1:14" ht="15.75">
      <c r="A173" s="48">
        <v>164</v>
      </c>
      <c r="B173" s="7"/>
      <c r="C173" s="7"/>
      <c r="D173" s="229"/>
      <c r="E173" s="228"/>
      <c r="F173" s="350"/>
      <c r="G173" s="88"/>
      <c r="H173" s="232"/>
      <c r="I173" s="232"/>
      <c r="J173" s="228"/>
      <c r="K173" s="406" t="str">
        <f t="shared" si="9"/>
        <v/>
      </c>
      <c r="L173" s="341"/>
      <c r="M173" s="390" t="b">
        <f t="shared" si="10"/>
        <v>0</v>
      </c>
      <c r="N173" s="405">
        <f t="shared" si="12"/>
        <v>1</v>
      </c>
    </row>
    <row r="174" spans="1:14" ht="15.75">
      <c r="A174" s="48">
        <v>165</v>
      </c>
      <c r="B174" s="7"/>
      <c r="C174" s="7"/>
      <c r="D174" s="229"/>
      <c r="E174" s="228"/>
      <c r="F174" s="350"/>
      <c r="G174" s="88"/>
      <c r="H174" s="232"/>
      <c r="I174" s="232"/>
      <c r="J174" s="228"/>
      <c r="K174" s="406" t="str">
        <f t="shared" si="9"/>
        <v/>
      </c>
      <c r="L174" s="341"/>
      <c r="M174" s="390" t="b">
        <f t="shared" si="10"/>
        <v>0</v>
      </c>
      <c r="N174" s="405">
        <f t="shared" si="12"/>
        <v>1</v>
      </c>
    </row>
    <row r="175" spans="1:14" ht="15.75">
      <c r="A175" s="48">
        <v>166</v>
      </c>
      <c r="B175" s="7"/>
      <c r="C175" s="7"/>
      <c r="D175" s="229"/>
      <c r="E175" s="228"/>
      <c r="F175" s="350"/>
      <c r="G175" s="88"/>
      <c r="H175" s="232"/>
      <c r="I175" s="232"/>
      <c r="J175" s="228"/>
      <c r="K175" s="406" t="str">
        <f t="shared" si="9"/>
        <v/>
      </c>
      <c r="L175" s="341"/>
      <c r="M175" s="390" t="b">
        <f t="shared" si="10"/>
        <v>0</v>
      </c>
      <c r="N175" s="405">
        <f t="shared" si="12"/>
        <v>1</v>
      </c>
    </row>
    <row r="176" spans="1:14" ht="15.75">
      <c r="A176" s="48">
        <v>167</v>
      </c>
      <c r="B176" s="7"/>
      <c r="C176" s="7"/>
      <c r="D176" s="229"/>
      <c r="E176" s="228"/>
      <c r="F176" s="350"/>
      <c r="G176" s="88"/>
      <c r="H176" s="232"/>
      <c r="I176" s="232"/>
      <c r="J176" s="228"/>
      <c r="K176" s="406" t="str">
        <f t="shared" si="9"/>
        <v/>
      </c>
      <c r="L176" s="341"/>
      <c r="M176" s="390" t="b">
        <f t="shared" si="10"/>
        <v>0</v>
      </c>
      <c r="N176" s="405">
        <f t="shared" si="12"/>
        <v>1</v>
      </c>
    </row>
    <row r="177" spans="1:14" ht="15.75">
      <c r="A177" s="48">
        <v>168</v>
      </c>
      <c r="B177" s="7"/>
      <c r="C177" s="7"/>
      <c r="D177" s="229"/>
      <c r="E177" s="228"/>
      <c r="F177" s="350"/>
      <c r="G177" s="88"/>
      <c r="H177" s="232"/>
      <c r="I177" s="232"/>
      <c r="J177" s="228"/>
      <c r="K177" s="406" t="str">
        <f t="shared" si="9"/>
        <v/>
      </c>
      <c r="L177" s="341"/>
      <c r="M177" s="390" t="b">
        <f t="shared" si="10"/>
        <v>0</v>
      </c>
      <c r="N177" s="405">
        <f t="shared" si="12"/>
        <v>1</v>
      </c>
    </row>
    <row r="178" spans="1:14" ht="15.75">
      <c r="A178" s="48">
        <v>169</v>
      </c>
      <c r="B178" s="7"/>
      <c r="C178" s="7"/>
      <c r="D178" s="229"/>
      <c r="E178" s="228"/>
      <c r="F178" s="350"/>
      <c r="G178" s="88"/>
      <c r="H178" s="232"/>
      <c r="I178" s="232"/>
      <c r="J178" s="228"/>
      <c r="K178" s="406" t="str">
        <f t="shared" si="9"/>
        <v/>
      </c>
      <c r="L178" s="341"/>
      <c r="M178" s="390" t="b">
        <f t="shared" si="10"/>
        <v>0</v>
      </c>
      <c r="N178" s="405">
        <f t="shared" si="12"/>
        <v>1</v>
      </c>
    </row>
    <row r="179" spans="1:14" ht="15.75">
      <c r="A179" s="48">
        <v>170</v>
      </c>
      <c r="B179" s="7"/>
      <c r="C179" s="7"/>
      <c r="D179" s="229"/>
      <c r="E179" s="228"/>
      <c r="F179" s="350"/>
      <c r="G179" s="88"/>
      <c r="H179" s="232"/>
      <c r="I179" s="232"/>
      <c r="J179" s="228"/>
      <c r="K179" s="406" t="str">
        <f t="shared" si="9"/>
        <v/>
      </c>
      <c r="L179" s="341"/>
      <c r="M179" s="390" t="b">
        <f t="shared" si="10"/>
        <v>0</v>
      </c>
      <c r="N179" s="405">
        <f t="shared" si="12"/>
        <v>1</v>
      </c>
    </row>
    <row r="180" spans="1:14" ht="15.75">
      <c r="A180" s="48">
        <v>171</v>
      </c>
      <c r="B180" s="7"/>
      <c r="C180" s="7"/>
      <c r="D180" s="229"/>
      <c r="E180" s="228"/>
      <c r="F180" s="350"/>
      <c r="G180" s="88"/>
      <c r="H180" s="232"/>
      <c r="I180" s="232"/>
      <c r="J180" s="228"/>
      <c r="K180" s="406" t="str">
        <f t="shared" si="9"/>
        <v/>
      </c>
      <c r="L180" s="341"/>
      <c r="M180" s="390" t="b">
        <f t="shared" si="10"/>
        <v>0</v>
      </c>
      <c r="N180" s="405">
        <f t="shared" si="12"/>
        <v>1</v>
      </c>
    </row>
    <row r="181" spans="1:14" ht="15.75">
      <c r="A181" s="48">
        <v>172</v>
      </c>
      <c r="B181" s="7"/>
      <c r="C181" s="7"/>
      <c r="D181" s="229"/>
      <c r="E181" s="228"/>
      <c r="F181" s="350"/>
      <c r="G181" s="88"/>
      <c r="H181" s="232"/>
      <c r="I181" s="232"/>
      <c r="J181" s="228"/>
      <c r="K181" s="406" t="str">
        <f t="shared" si="9"/>
        <v/>
      </c>
      <c r="L181" s="341"/>
      <c r="M181" s="390" t="b">
        <f t="shared" si="10"/>
        <v>0</v>
      </c>
      <c r="N181" s="405">
        <f t="shared" si="12"/>
        <v>1</v>
      </c>
    </row>
    <row r="182" spans="1:14" ht="15.75">
      <c r="A182" s="48">
        <v>173</v>
      </c>
      <c r="B182" s="7"/>
      <c r="C182" s="7"/>
      <c r="D182" s="229"/>
      <c r="E182" s="228"/>
      <c r="F182" s="350"/>
      <c r="G182" s="88"/>
      <c r="H182" s="232"/>
      <c r="I182" s="232"/>
      <c r="J182" s="228"/>
      <c r="K182" s="406" t="str">
        <f t="shared" si="9"/>
        <v/>
      </c>
      <c r="L182" s="341"/>
      <c r="M182" s="390" t="b">
        <f t="shared" si="10"/>
        <v>0</v>
      </c>
      <c r="N182" s="405">
        <f t="shared" si="12"/>
        <v>1</v>
      </c>
    </row>
    <row r="183" spans="1:14" ht="15.75">
      <c r="A183" s="48">
        <v>174</v>
      </c>
      <c r="B183" s="7"/>
      <c r="C183" s="7"/>
      <c r="D183" s="229"/>
      <c r="E183" s="228"/>
      <c r="F183" s="350"/>
      <c r="G183" s="88"/>
      <c r="H183" s="232"/>
      <c r="I183" s="232"/>
      <c r="J183" s="228"/>
      <c r="K183" s="406" t="str">
        <f t="shared" si="9"/>
        <v/>
      </c>
      <c r="L183" s="341"/>
      <c r="M183" s="390" t="b">
        <f t="shared" si="10"/>
        <v>0</v>
      </c>
      <c r="N183" s="405">
        <f t="shared" si="12"/>
        <v>1</v>
      </c>
    </row>
    <row r="184" spans="1:14" ht="15.75">
      <c r="A184" s="48">
        <v>175</v>
      </c>
      <c r="B184" s="7"/>
      <c r="C184" s="7"/>
      <c r="D184" s="229"/>
      <c r="E184" s="228"/>
      <c r="F184" s="350"/>
      <c r="G184" s="88"/>
      <c r="H184" s="232"/>
      <c r="I184" s="232"/>
      <c r="J184" s="228"/>
      <c r="K184" s="406" t="str">
        <f t="shared" si="9"/>
        <v/>
      </c>
      <c r="L184" s="341"/>
      <c r="M184" s="390" t="b">
        <f t="shared" si="10"/>
        <v>0</v>
      </c>
      <c r="N184" s="405">
        <f t="shared" si="12"/>
        <v>1</v>
      </c>
    </row>
    <row r="185" spans="1:14" ht="15.75">
      <c r="A185" s="48">
        <v>176</v>
      </c>
      <c r="B185" s="7"/>
      <c r="C185" s="7"/>
      <c r="D185" s="229"/>
      <c r="E185" s="228"/>
      <c r="F185" s="350"/>
      <c r="G185" s="88"/>
      <c r="H185" s="232"/>
      <c r="I185" s="232"/>
      <c r="J185" s="228"/>
      <c r="K185" s="406" t="str">
        <f t="shared" si="9"/>
        <v/>
      </c>
      <c r="L185" s="341"/>
      <c r="M185" s="390" t="b">
        <f t="shared" si="10"/>
        <v>0</v>
      </c>
      <c r="N185" s="405">
        <f t="shared" si="12"/>
        <v>1</v>
      </c>
    </row>
    <row r="186" spans="1:14" ht="15.75">
      <c r="A186" s="48">
        <v>177</v>
      </c>
      <c r="B186" s="7"/>
      <c r="C186" s="7"/>
      <c r="D186" s="229"/>
      <c r="E186" s="228"/>
      <c r="F186" s="350"/>
      <c r="G186" s="88"/>
      <c r="H186" s="232"/>
      <c r="I186" s="232"/>
      <c r="J186" s="228"/>
      <c r="K186" s="406" t="str">
        <f t="shared" si="9"/>
        <v/>
      </c>
      <c r="L186" s="341"/>
      <c r="M186" s="390" t="b">
        <f t="shared" si="10"/>
        <v>0</v>
      </c>
      <c r="N186" s="405">
        <f t="shared" si="12"/>
        <v>1</v>
      </c>
    </row>
    <row r="187" spans="1:14" ht="15.75">
      <c r="A187" s="48">
        <v>178</v>
      </c>
      <c r="B187" s="7"/>
      <c r="C187" s="7"/>
      <c r="D187" s="229"/>
      <c r="E187" s="228"/>
      <c r="F187" s="350"/>
      <c r="G187" s="88"/>
      <c r="H187" s="232"/>
      <c r="I187" s="232"/>
      <c r="J187" s="228"/>
      <c r="K187" s="406" t="str">
        <f t="shared" si="9"/>
        <v/>
      </c>
      <c r="L187" s="341"/>
      <c r="M187" s="390" t="b">
        <f t="shared" si="10"/>
        <v>0</v>
      </c>
      <c r="N187" s="405">
        <f t="shared" si="12"/>
        <v>1</v>
      </c>
    </row>
    <row r="188" spans="1:14" ht="15.75">
      <c r="A188" s="48">
        <v>179</v>
      </c>
      <c r="B188" s="7"/>
      <c r="C188" s="7"/>
      <c r="D188" s="229"/>
      <c r="E188" s="228"/>
      <c r="F188" s="350"/>
      <c r="G188" s="88"/>
      <c r="H188" s="232"/>
      <c r="I188" s="232"/>
      <c r="J188" s="228"/>
      <c r="K188" s="406" t="str">
        <f t="shared" si="9"/>
        <v/>
      </c>
      <c r="L188" s="341"/>
      <c r="M188" s="390" t="b">
        <f t="shared" si="10"/>
        <v>0</v>
      </c>
      <c r="N188" s="405">
        <f t="shared" si="12"/>
        <v>1</v>
      </c>
    </row>
    <row r="189" spans="1:14" ht="15.75">
      <c r="A189" s="48">
        <v>180</v>
      </c>
      <c r="B189" s="7"/>
      <c r="C189" s="7"/>
      <c r="D189" s="229"/>
      <c r="E189" s="228"/>
      <c r="F189" s="350"/>
      <c r="G189" s="88"/>
      <c r="H189" s="232"/>
      <c r="I189" s="232"/>
      <c r="J189" s="228"/>
      <c r="K189" s="406" t="str">
        <f t="shared" si="9"/>
        <v/>
      </c>
      <c r="L189" s="341"/>
      <c r="M189" s="390" t="b">
        <f t="shared" si="10"/>
        <v>0</v>
      </c>
      <c r="N189" s="405">
        <f t="shared" si="12"/>
        <v>1</v>
      </c>
    </row>
    <row r="190" spans="1:14" ht="15.75">
      <c r="A190" s="48">
        <v>181</v>
      </c>
      <c r="B190" s="7"/>
      <c r="C190" s="7"/>
      <c r="D190" s="229"/>
      <c r="E190" s="228"/>
      <c r="F190" s="350"/>
      <c r="G190" s="88"/>
      <c r="H190" s="232"/>
      <c r="I190" s="232"/>
      <c r="J190" s="228"/>
      <c r="K190" s="406" t="str">
        <f t="shared" si="9"/>
        <v/>
      </c>
      <c r="L190" s="341"/>
      <c r="M190" s="390" t="b">
        <f t="shared" si="10"/>
        <v>0</v>
      </c>
      <c r="N190" s="405">
        <f t="shared" si="12"/>
        <v>1</v>
      </c>
    </row>
    <row r="191" spans="1:14" ht="15.75">
      <c r="A191" s="48">
        <v>182</v>
      </c>
      <c r="B191" s="7"/>
      <c r="C191" s="7"/>
      <c r="D191" s="229"/>
      <c r="E191" s="228"/>
      <c r="F191" s="350"/>
      <c r="G191" s="88"/>
      <c r="H191" s="232"/>
      <c r="I191" s="232"/>
      <c r="J191" s="228"/>
      <c r="K191" s="406" t="str">
        <f t="shared" si="9"/>
        <v/>
      </c>
      <c r="L191" s="341"/>
      <c r="M191" s="390" t="b">
        <f t="shared" si="10"/>
        <v>0</v>
      </c>
      <c r="N191" s="405">
        <f t="shared" si="12"/>
        <v>1</v>
      </c>
    </row>
    <row r="192" spans="1:14" ht="15.75">
      <c r="A192" s="48">
        <v>183</v>
      </c>
      <c r="B192" s="7"/>
      <c r="C192" s="7"/>
      <c r="D192" s="229"/>
      <c r="E192" s="228"/>
      <c r="F192" s="350"/>
      <c r="G192" s="88"/>
      <c r="H192" s="232"/>
      <c r="I192" s="232"/>
      <c r="J192" s="228"/>
      <c r="K192" s="406" t="str">
        <f t="shared" si="9"/>
        <v/>
      </c>
      <c r="L192" s="341"/>
      <c r="M192" s="390" t="b">
        <f t="shared" si="10"/>
        <v>0</v>
      </c>
      <c r="N192" s="405">
        <f t="shared" si="12"/>
        <v>1</v>
      </c>
    </row>
    <row r="193" spans="1:14" ht="15.75">
      <c r="A193" s="48">
        <v>184</v>
      </c>
      <c r="B193" s="7"/>
      <c r="C193" s="7"/>
      <c r="D193" s="229"/>
      <c r="E193" s="228"/>
      <c r="F193" s="350"/>
      <c r="G193" s="88"/>
      <c r="H193" s="232"/>
      <c r="I193" s="232"/>
      <c r="J193" s="228"/>
      <c r="K193" s="406" t="str">
        <f t="shared" si="9"/>
        <v/>
      </c>
      <c r="L193" s="341"/>
      <c r="M193" s="390" t="b">
        <f t="shared" si="10"/>
        <v>0</v>
      </c>
      <c r="N193" s="405">
        <f t="shared" si="12"/>
        <v>1</v>
      </c>
    </row>
    <row r="194" spans="1:14" ht="15.75">
      <c r="A194" s="48">
        <v>185</v>
      </c>
      <c r="B194" s="7"/>
      <c r="C194" s="7"/>
      <c r="D194" s="229"/>
      <c r="E194" s="228"/>
      <c r="F194" s="350"/>
      <c r="G194" s="88"/>
      <c r="H194" s="232"/>
      <c r="I194" s="232"/>
      <c r="J194" s="228"/>
      <c r="K194" s="406" t="str">
        <f t="shared" si="9"/>
        <v/>
      </c>
      <c r="L194" s="341"/>
      <c r="M194" s="390" t="b">
        <f t="shared" si="10"/>
        <v>0</v>
      </c>
      <c r="N194" s="405">
        <f t="shared" si="12"/>
        <v>1</v>
      </c>
    </row>
    <row r="195" spans="1:14" ht="15.75">
      <c r="A195" s="48">
        <v>186</v>
      </c>
      <c r="B195" s="7"/>
      <c r="C195" s="7"/>
      <c r="D195" s="229"/>
      <c r="E195" s="228"/>
      <c r="F195" s="350"/>
      <c r="G195" s="88"/>
      <c r="H195" s="232"/>
      <c r="I195" s="232"/>
      <c r="J195" s="228"/>
      <c r="K195" s="406" t="str">
        <f t="shared" si="9"/>
        <v/>
      </c>
      <c r="L195" s="341"/>
      <c r="M195" s="390" t="b">
        <f t="shared" si="10"/>
        <v>0</v>
      </c>
      <c r="N195" s="405">
        <f t="shared" si="12"/>
        <v>1</v>
      </c>
    </row>
    <row r="196" spans="1:14" ht="15.75">
      <c r="A196" s="48">
        <v>187</v>
      </c>
      <c r="B196" s="7"/>
      <c r="C196" s="7"/>
      <c r="D196" s="229"/>
      <c r="E196" s="228"/>
      <c r="F196" s="350"/>
      <c r="G196" s="88"/>
      <c r="H196" s="232"/>
      <c r="I196" s="232"/>
      <c r="J196" s="228"/>
      <c r="K196" s="406" t="str">
        <f t="shared" si="9"/>
        <v/>
      </c>
      <c r="L196" s="341"/>
      <c r="M196" s="390" t="b">
        <f t="shared" si="10"/>
        <v>0</v>
      </c>
      <c r="N196" s="405">
        <f t="shared" si="12"/>
        <v>1</v>
      </c>
    </row>
    <row r="197" spans="1:14" ht="15.75">
      <c r="A197" s="48">
        <v>188</v>
      </c>
      <c r="B197" s="7"/>
      <c r="C197" s="7"/>
      <c r="D197" s="229"/>
      <c r="E197" s="228"/>
      <c r="F197" s="350"/>
      <c r="G197" s="88"/>
      <c r="H197" s="232"/>
      <c r="I197" s="232"/>
      <c r="J197" s="228"/>
      <c r="K197" s="406" t="str">
        <f t="shared" si="9"/>
        <v/>
      </c>
      <c r="L197" s="341"/>
      <c r="M197" s="390" t="b">
        <f t="shared" si="10"/>
        <v>0</v>
      </c>
      <c r="N197" s="405">
        <f t="shared" si="12"/>
        <v>1</v>
      </c>
    </row>
    <row r="198" spans="1:14" ht="15.75">
      <c r="A198" s="48">
        <v>189</v>
      </c>
      <c r="B198" s="7"/>
      <c r="C198" s="7"/>
      <c r="D198" s="229"/>
      <c r="E198" s="228"/>
      <c r="F198" s="350"/>
      <c r="G198" s="88"/>
      <c r="H198" s="232"/>
      <c r="I198" s="232"/>
      <c r="J198" s="228"/>
      <c r="K198" s="406" t="str">
        <f t="shared" si="9"/>
        <v/>
      </c>
      <c r="L198" s="341"/>
      <c r="M198" s="390" t="b">
        <f t="shared" si="10"/>
        <v>0</v>
      </c>
      <c r="N198" s="405">
        <f t="shared" si="12"/>
        <v>1</v>
      </c>
    </row>
    <row r="199" spans="1:14" ht="15.75">
      <c r="A199" s="48">
        <v>190</v>
      </c>
      <c r="B199" s="7"/>
      <c r="C199" s="7"/>
      <c r="D199" s="229"/>
      <c r="E199" s="228"/>
      <c r="F199" s="350"/>
      <c r="G199" s="88"/>
      <c r="H199" s="232"/>
      <c r="I199" s="232"/>
      <c r="J199" s="228"/>
      <c r="K199" s="406" t="str">
        <f t="shared" si="9"/>
        <v/>
      </c>
      <c r="L199" s="341"/>
      <c r="M199" s="390" t="b">
        <f t="shared" si="10"/>
        <v>0</v>
      </c>
      <c r="N199" s="405">
        <f t="shared" si="12"/>
        <v>1</v>
      </c>
    </row>
    <row r="200" spans="1:14" ht="15.75">
      <c r="A200" s="48">
        <v>191</v>
      </c>
      <c r="B200" s="7"/>
      <c r="C200" s="7"/>
      <c r="D200" s="229"/>
      <c r="E200" s="228"/>
      <c r="F200" s="350"/>
      <c r="G200" s="88"/>
      <c r="H200" s="232"/>
      <c r="I200" s="232"/>
      <c r="J200" s="228"/>
      <c r="K200" s="406" t="str">
        <f t="shared" si="9"/>
        <v/>
      </c>
      <c r="L200" s="341"/>
      <c r="M200" s="390" t="b">
        <f t="shared" si="10"/>
        <v>0</v>
      </c>
      <c r="N200" s="405">
        <f t="shared" si="12"/>
        <v>1</v>
      </c>
    </row>
    <row r="201" spans="1:14" ht="15.75">
      <c r="A201" s="48">
        <v>192</v>
      </c>
      <c r="B201" s="7"/>
      <c r="C201" s="7"/>
      <c r="D201" s="229"/>
      <c r="E201" s="228"/>
      <c r="F201" s="350"/>
      <c r="G201" s="88"/>
      <c r="H201" s="232"/>
      <c r="I201" s="232"/>
      <c r="J201" s="228"/>
      <c r="K201" s="406" t="str">
        <f t="shared" si="9"/>
        <v/>
      </c>
      <c r="L201" s="341"/>
      <c r="M201" s="390" t="b">
        <f t="shared" si="10"/>
        <v>0</v>
      </c>
      <c r="N201" s="405">
        <f t="shared" si="12"/>
        <v>1</v>
      </c>
    </row>
    <row r="202" spans="1:14" ht="15.75">
      <c r="A202" s="48">
        <v>193</v>
      </c>
      <c r="B202" s="7"/>
      <c r="C202" s="7"/>
      <c r="D202" s="229"/>
      <c r="E202" s="228"/>
      <c r="F202" s="350"/>
      <c r="G202" s="88"/>
      <c r="H202" s="232"/>
      <c r="I202" s="232"/>
      <c r="J202" s="228"/>
      <c r="K202" s="406" t="str">
        <f t="shared" ref="K202:K260" si="13">IF(OR($B202="",$C202="",$D202="",$E202="",$E202&lt;an_initial,$E202&gt;an_final,$M202=FALSE),"",IF($F202="","",IF(OR($H202="X",$H202="x"),100*$F202/10000,IF(OR($I202="X",$I202="x"),80*$F202/10000,IF(OR($J202="X",$J202="x"),100*(IF($N202&lt;=5,0.3,0.2))*$F202/10000,"")))))</f>
        <v/>
      </c>
      <c r="L202" s="341"/>
      <c r="M202" s="390" t="b">
        <f t="shared" si="10"/>
        <v>0</v>
      </c>
      <c r="N202" s="405">
        <f t="shared" si="12"/>
        <v>1</v>
      </c>
    </row>
    <row r="203" spans="1:14" ht="15.75">
      <c r="A203" s="48">
        <v>194</v>
      </c>
      <c r="B203" s="7"/>
      <c r="C203" s="7"/>
      <c r="D203" s="229"/>
      <c r="E203" s="228"/>
      <c r="F203" s="350"/>
      <c r="G203" s="88"/>
      <c r="H203" s="232"/>
      <c r="I203" s="232"/>
      <c r="J203" s="228"/>
      <c r="K203" s="406" t="str">
        <f t="shared" si="13"/>
        <v/>
      </c>
      <c r="L203" s="341"/>
      <c r="M203" s="390" t="b">
        <f t="shared" ref="M203:M260" si="14">IF(nume_candidat="",FALSE,ISNUMBER(SEARCH(nume_candidat,$B203)))</f>
        <v>0</v>
      </c>
      <c r="N203" s="405">
        <f t="shared" si="12"/>
        <v>1</v>
      </c>
    </row>
    <row r="204" spans="1:14" ht="15.75">
      <c r="A204" s="48">
        <v>195</v>
      </c>
      <c r="B204" s="7"/>
      <c r="C204" s="7"/>
      <c r="D204" s="229"/>
      <c r="E204" s="228"/>
      <c r="F204" s="350"/>
      <c r="G204" s="88"/>
      <c r="H204" s="232"/>
      <c r="I204" s="232"/>
      <c r="J204" s="228"/>
      <c r="K204" s="406" t="str">
        <f t="shared" si="13"/>
        <v/>
      </c>
      <c r="L204" s="341"/>
      <c r="M204" s="390" t="b">
        <f t="shared" si="14"/>
        <v>0</v>
      </c>
      <c r="N204" s="405">
        <f t="shared" ref="N204:N260" si="15">LEN(B204)-LEN(SUBSTITUTE(B204,",",""))+1</f>
        <v>1</v>
      </c>
    </row>
    <row r="205" spans="1:14" ht="15.75">
      <c r="A205" s="48">
        <v>196</v>
      </c>
      <c r="B205" s="7"/>
      <c r="C205" s="7"/>
      <c r="D205" s="229"/>
      <c r="E205" s="228"/>
      <c r="F205" s="350"/>
      <c r="G205" s="88"/>
      <c r="H205" s="232"/>
      <c r="I205" s="232"/>
      <c r="J205" s="228"/>
      <c r="K205" s="406" t="str">
        <f t="shared" si="13"/>
        <v/>
      </c>
      <c r="L205" s="341"/>
      <c r="M205" s="390" t="b">
        <f t="shared" si="14"/>
        <v>0</v>
      </c>
      <c r="N205" s="405">
        <f t="shared" si="15"/>
        <v>1</v>
      </c>
    </row>
    <row r="206" spans="1:14" ht="15.75">
      <c r="A206" s="48">
        <v>197</v>
      </c>
      <c r="B206" s="7"/>
      <c r="C206" s="7"/>
      <c r="D206" s="229"/>
      <c r="E206" s="228"/>
      <c r="F206" s="350"/>
      <c r="G206" s="88"/>
      <c r="H206" s="232"/>
      <c r="I206" s="232"/>
      <c r="J206" s="228"/>
      <c r="K206" s="406" t="str">
        <f t="shared" si="13"/>
        <v/>
      </c>
      <c r="L206" s="341"/>
      <c r="M206" s="390" t="b">
        <f t="shared" si="14"/>
        <v>0</v>
      </c>
      <c r="N206" s="405">
        <f t="shared" si="15"/>
        <v>1</v>
      </c>
    </row>
    <row r="207" spans="1:14" ht="15.75">
      <c r="A207" s="48">
        <v>198</v>
      </c>
      <c r="B207" s="7"/>
      <c r="C207" s="7"/>
      <c r="D207" s="229"/>
      <c r="E207" s="228"/>
      <c r="F207" s="350"/>
      <c r="G207" s="88"/>
      <c r="H207" s="232"/>
      <c r="I207" s="232"/>
      <c r="J207" s="228"/>
      <c r="K207" s="406" t="str">
        <f t="shared" si="13"/>
        <v/>
      </c>
      <c r="L207" s="341"/>
      <c r="M207" s="390" t="b">
        <f t="shared" si="14"/>
        <v>0</v>
      </c>
      <c r="N207" s="405">
        <f t="shared" si="15"/>
        <v>1</v>
      </c>
    </row>
    <row r="208" spans="1:14" ht="15.75">
      <c r="A208" s="48">
        <v>199</v>
      </c>
      <c r="B208" s="7"/>
      <c r="C208" s="7"/>
      <c r="D208" s="229"/>
      <c r="E208" s="228"/>
      <c r="F208" s="350"/>
      <c r="G208" s="88"/>
      <c r="H208" s="232"/>
      <c r="I208" s="232"/>
      <c r="J208" s="228"/>
      <c r="K208" s="406" t="str">
        <f t="shared" si="13"/>
        <v/>
      </c>
      <c r="L208" s="341"/>
      <c r="M208" s="390" t="b">
        <f t="shared" si="14"/>
        <v>0</v>
      </c>
      <c r="N208" s="405">
        <f t="shared" si="15"/>
        <v>1</v>
      </c>
    </row>
    <row r="209" spans="1:14" ht="15.75">
      <c r="A209" s="48">
        <v>200</v>
      </c>
      <c r="B209" s="7"/>
      <c r="C209" s="7"/>
      <c r="D209" s="229"/>
      <c r="E209" s="228"/>
      <c r="F209" s="350"/>
      <c r="G209" s="88"/>
      <c r="H209" s="232"/>
      <c r="I209" s="232"/>
      <c r="J209" s="228"/>
      <c r="K209" s="406" t="str">
        <f t="shared" si="13"/>
        <v/>
      </c>
      <c r="L209" s="341"/>
      <c r="M209" s="390" t="b">
        <f t="shared" si="14"/>
        <v>0</v>
      </c>
      <c r="N209" s="405">
        <f t="shared" si="15"/>
        <v>1</v>
      </c>
    </row>
    <row r="210" spans="1:14" ht="15.75">
      <c r="A210" s="48">
        <v>201</v>
      </c>
      <c r="B210" s="7"/>
      <c r="C210" s="7"/>
      <c r="D210" s="229"/>
      <c r="E210" s="228"/>
      <c r="F210" s="350"/>
      <c r="G210" s="88"/>
      <c r="H210" s="232"/>
      <c r="I210" s="232"/>
      <c r="J210" s="228"/>
      <c r="K210" s="406" t="str">
        <f t="shared" si="13"/>
        <v/>
      </c>
      <c r="L210" s="341"/>
      <c r="M210" s="390" t="b">
        <f t="shared" si="14"/>
        <v>0</v>
      </c>
      <c r="N210" s="405">
        <f t="shared" si="15"/>
        <v>1</v>
      </c>
    </row>
    <row r="211" spans="1:14" ht="15.75">
      <c r="A211" s="48">
        <v>202</v>
      </c>
      <c r="B211" s="7"/>
      <c r="C211" s="7"/>
      <c r="D211" s="229"/>
      <c r="E211" s="228"/>
      <c r="F211" s="350"/>
      <c r="G211" s="88"/>
      <c r="H211" s="232"/>
      <c r="I211" s="232"/>
      <c r="J211" s="228"/>
      <c r="K211" s="406" t="str">
        <f t="shared" si="13"/>
        <v/>
      </c>
      <c r="L211" s="341"/>
      <c r="M211" s="390" t="b">
        <f t="shared" si="14"/>
        <v>0</v>
      </c>
      <c r="N211" s="405">
        <f t="shared" si="15"/>
        <v>1</v>
      </c>
    </row>
    <row r="212" spans="1:14" ht="15.75">
      <c r="A212" s="48">
        <v>203</v>
      </c>
      <c r="B212" s="7"/>
      <c r="C212" s="7"/>
      <c r="D212" s="229"/>
      <c r="E212" s="228"/>
      <c r="F212" s="350"/>
      <c r="G212" s="88"/>
      <c r="H212" s="232"/>
      <c r="I212" s="232"/>
      <c r="J212" s="228"/>
      <c r="K212" s="406" t="str">
        <f t="shared" si="13"/>
        <v/>
      </c>
      <c r="L212" s="341"/>
      <c r="M212" s="390" t="b">
        <f t="shared" si="14"/>
        <v>0</v>
      </c>
      <c r="N212" s="405">
        <f t="shared" si="15"/>
        <v>1</v>
      </c>
    </row>
    <row r="213" spans="1:14" ht="15.75">
      <c r="A213" s="48">
        <v>204</v>
      </c>
      <c r="B213" s="7"/>
      <c r="C213" s="7"/>
      <c r="D213" s="229"/>
      <c r="E213" s="228"/>
      <c r="F213" s="350"/>
      <c r="G213" s="88"/>
      <c r="H213" s="232"/>
      <c r="I213" s="232"/>
      <c r="J213" s="228"/>
      <c r="K213" s="406" t="str">
        <f t="shared" si="13"/>
        <v/>
      </c>
      <c r="L213" s="341"/>
      <c r="M213" s="390" t="b">
        <f t="shared" si="14"/>
        <v>0</v>
      </c>
      <c r="N213" s="405">
        <f t="shared" si="15"/>
        <v>1</v>
      </c>
    </row>
    <row r="214" spans="1:14" ht="15.75">
      <c r="A214" s="48">
        <v>205</v>
      </c>
      <c r="B214" s="7"/>
      <c r="C214" s="7"/>
      <c r="D214" s="229"/>
      <c r="E214" s="228"/>
      <c r="F214" s="350"/>
      <c r="G214" s="88"/>
      <c r="H214" s="232"/>
      <c r="I214" s="232"/>
      <c r="J214" s="228"/>
      <c r="K214" s="406" t="str">
        <f t="shared" si="13"/>
        <v/>
      </c>
      <c r="L214" s="341"/>
      <c r="M214" s="390" t="b">
        <f t="shared" si="14"/>
        <v>0</v>
      </c>
      <c r="N214" s="405">
        <f t="shared" si="15"/>
        <v>1</v>
      </c>
    </row>
    <row r="215" spans="1:14" ht="15.75">
      <c r="A215" s="48">
        <v>206</v>
      </c>
      <c r="B215" s="7"/>
      <c r="C215" s="7"/>
      <c r="D215" s="229"/>
      <c r="E215" s="228"/>
      <c r="F215" s="350"/>
      <c r="G215" s="88"/>
      <c r="H215" s="232"/>
      <c r="I215" s="232"/>
      <c r="J215" s="228"/>
      <c r="K215" s="406" t="str">
        <f t="shared" si="13"/>
        <v/>
      </c>
      <c r="L215" s="341"/>
      <c r="M215" s="390" t="b">
        <f t="shared" si="14"/>
        <v>0</v>
      </c>
      <c r="N215" s="405">
        <f t="shared" si="15"/>
        <v>1</v>
      </c>
    </row>
    <row r="216" spans="1:14" ht="15.75">
      <c r="A216" s="48">
        <v>207</v>
      </c>
      <c r="B216" s="7"/>
      <c r="C216" s="7"/>
      <c r="D216" s="229"/>
      <c r="E216" s="228"/>
      <c r="F216" s="350"/>
      <c r="G216" s="88"/>
      <c r="H216" s="232"/>
      <c r="I216" s="232"/>
      <c r="J216" s="228"/>
      <c r="K216" s="406" t="str">
        <f t="shared" si="13"/>
        <v/>
      </c>
      <c r="L216" s="341"/>
      <c r="M216" s="390" t="b">
        <f t="shared" si="14"/>
        <v>0</v>
      </c>
      <c r="N216" s="405">
        <f t="shared" si="15"/>
        <v>1</v>
      </c>
    </row>
    <row r="217" spans="1:14" ht="15.75">
      <c r="A217" s="48">
        <v>208</v>
      </c>
      <c r="B217" s="7"/>
      <c r="C217" s="7"/>
      <c r="D217" s="229"/>
      <c r="E217" s="228"/>
      <c r="F217" s="350"/>
      <c r="G217" s="88"/>
      <c r="H217" s="232"/>
      <c r="I217" s="232"/>
      <c r="J217" s="228"/>
      <c r="K217" s="406" t="str">
        <f t="shared" si="13"/>
        <v/>
      </c>
      <c r="L217" s="341"/>
      <c r="M217" s="390" t="b">
        <f t="shared" si="14"/>
        <v>0</v>
      </c>
      <c r="N217" s="405">
        <f t="shared" si="15"/>
        <v>1</v>
      </c>
    </row>
    <row r="218" spans="1:14" ht="15.75">
      <c r="A218" s="48">
        <v>209</v>
      </c>
      <c r="B218" s="7"/>
      <c r="C218" s="7"/>
      <c r="D218" s="229"/>
      <c r="E218" s="228"/>
      <c r="F218" s="350"/>
      <c r="G218" s="88"/>
      <c r="H218" s="232"/>
      <c r="I218" s="232"/>
      <c r="J218" s="228"/>
      <c r="K218" s="406" t="str">
        <f t="shared" si="13"/>
        <v/>
      </c>
      <c r="L218" s="341"/>
      <c r="M218" s="390" t="b">
        <f t="shared" si="14"/>
        <v>0</v>
      </c>
      <c r="N218" s="405">
        <f t="shared" si="15"/>
        <v>1</v>
      </c>
    </row>
    <row r="219" spans="1:14" ht="15.75">
      <c r="A219" s="48">
        <v>210</v>
      </c>
      <c r="B219" s="7"/>
      <c r="C219" s="7"/>
      <c r="D219" s="229"/>
      <c r="E219" s="228"/>
      <c r="F219" s="350"/>
      <c r="G219" s="88"/>
      <c r="H219" s="232"/>
      <c r="I219" s="232"/>
      <c r="J219" s="228"/>
      <c r="K219" s="406" t="str">
        <f t="shared" si="13"/>
        <v/>
      </c>
      <c r="L219" s="341"/>
      <c r="M219" s="390" t="b">
        <f t="shared" si="14"/>
        <v>0</v>
      </c>
      <c r="N219" s="405">
        <f t="shared" si="15"/>
        <v>1</v>
      </c>
    </row>
    <row r="220" spans="1:14" ht="15.75">
      <c r="A220" s="48">
        <v>211</v>
      </c>
      <c r="B220" s="7"/>
      <c r="C220" s="7"/>
      <c r="D220" s="229"/>
      <c r="E220" s="228"/>
      <c r="F220" s="350"/>
      <c r="G220" s="88"/>
      <c r="H220" s="232"/>
      <c r="I220" s="232"/>
      <c r="J220" s="228"/>
      <c r="K220" s="406" t="str">
        <f t="shared" si="13"/>
        <v/>
      </c>
      <c r="L220" s="341"/>
      <c r="M220" s="390" t="b">
        <f t="shared" si="14"/>
        <v>0</v>
      </c>
      <c r="N220" s="405">
        <f t="shared" si="15"/>
        <v>1</v>
      </c>
    </row>
    <row r="221" spans="1:14" ht="15.75">
      <c r="A221" s="48">
        <v>212</v>
      </c>
      <c r="B221" s="7"/>
      <c r="C221" s="7"/>
      <c r="D221" s="229"/>
      <c r="E221" s="228"/>
      <c r="F221" s="350"/>
      <c r="G221" s="88"/>
      <c r="H221" s="232"/>
      <c r="I221" s="232"/>
      <c r="J221" s="228"/>
      <c r="K221" s="406" t="str">
        <f t="shared" si="13"/>
        <v/>
      </c>
      <c r="L221" s="341"/>
      <c r="M221" s="390" t="b">
        <f t="shared" si="14"/>
        <v>0</v>
      </c>
      <c r="N221" s="405">
        <f t="shared" si="15"/>
        <v>1</v>
      </c>
    </row>
    <row r="222" spans="1:14" ht="15.75">
      <c r="A222" s="48">
        <v>213</v>
      </c>
      <c r="B222" s="7"/>
      <c r="C222" s="7"/>
      <c r="D222" s="229"/>
      <c r="E222" s="228"/>
      <c r="F222" s="350"/>
      <c r="G222" s="88"/>
      <c r="H222" s="232"/>
      <c r="I222" s="232"/>
      <c r="J222" s="228"/>
      <c r="K222" s="406" t="str">
        <f t="shared" si="13"/>
        <v/>
      </c>
      <c r="L222" s="341"/>
      <c r="M222" s="390" t="b">
        <f t="shared" si="14"/>
        <v>0</v>
      </c>
      <c r="N222" s="405">
        <f t="shared" si="15"/>
        <v>1</v>
      </c>
    </row>
    <row r="223" spans="1:14" ht="15.75">
      <c r="A223" s="48">
        <v>214</v>
      </c>
      <c r="B223" s="7"/>
      <c r="C223" s="7"/>
      <c r="D223" s="229"/>
      <c r="E223" s="228"/>
      <c r="F223" s="350"/>
      <c r="G223" s="88"/>
      <c r="H223" s="232"/>
      <c r="I223" s="232"/>
      <c r="J223" s="228"/>
      <c r="K223" s="406" t="str">
        <f t="shared" si="13"/>
        <v/>
      </c>
      <c r="L223" s="341"/>
      <c r="M223" s="390" t="b">
        <f t="shared" si="14"/>
        <v>0</v>
      </c>
      <c r="N223" s="405">
        <f t="shared" si="15"/>
        <v>1</v>
      </c>
    </row>
    <row r="224" spans="1:14" ht="15.75">
      <c r="A224" s="48">
        <v>215</v>
      </c>
      <c r="B224" s="7"/>
      <c r="C224" s="7"/>
      <c r="D224" s="229"/>
      <c r="E224" s="228"/>
      <c r="F224" s="350"/>
      <c r="G224" s="88"/>
      <c r="H224" s="232"/>
      <c r="I224" s="232"/>
      <c r="J224" s="228"/>
      <c r="K224" s="406" t="str">
        <f t="shared" si="13"/>
        <v/>
      </c>
      <c r="L224" s="341"/>
      <c r="M224" s="390" t="b">
        <f t="shared" si="14"/>
        <v>0</v>
      </c>
      <c r="N224" s="405">
        <f t="shared" si="15"/>
        <v>1</v>
      </c>
    </row>
    <row r="225" spans="1:14" ht="15.75">
      <c r="A225" s="48">
        <v>216</v>
      </c>
      <c r="B225" s="7"/>
      <c r="C225" s="7"/>
      <c r="D225" s="229"/>
      <c r="E225" s="228"/>
      <c r="F225" s="350"/>
      <c r="G225" s="88"/>
      <c r="H225" s="232"/>
      <c r="I225" s="232"/>
      <c r="J225" s="228"/>
      <c r="K225" s="406" t="str">
        <f t="shared" si="13"/>
        <v/>
      </c>
      <c r="L225" s="341"/>
      <c r="M225" s="390" t="b">
        <f t="shared" si="14"/>
        <v>0</v>
      </c>
      <c r="N225" s="405">
        <f t="shared" si="15"/>
        <v>1</v>
      </c>
    </row>
    <row r="226" spans="1:14" ht="15.75">
      <c r="A226" s="48">
        <v>217</v>
      </c>
      <c r="B226" s="7"/>
      <c r="C226" s="7"/>
      <c r="D226" s="229"/>
      <c r="E226" s="228"/>
      <c r="F226" s="350"/>
      <c r="G226" s="88"/>
      <c r="H226" s="232"/>
      <c r="I226" s="232"/>
      <c r="J226" s="228"/>
      <c r="K226" s="406" t="str">
        <f t="shared" si="13"/>
        <v/>
      </c>
      <c r="L226" s="341"/>
      <c r="M226" s="390" t="b">
        <f t="shared" si="14"/>
        <v>0</v>
      </c>
      <c r="N226" s="405">
        <f t="shared" si="15"/>
        <v>1</v>
      </c>
    </row>
    <row r="227" spans="1:14" ht="15.75">
      <c r="A227" s="48">
        <v>218</v>
      </c>
      <c r="B227" s="7"/>
      <c r="C227" s="7"/>
      <c r="D227" s="229"/>
      <c r="E227" s="228"/>
      <c r="F227" s="350"/>
      <c r="G227" s="88"/>
      <c r="H227" s="232"/>
      <c r="I227" s="232"/>
      <c r="J227" s="228"/>
      <c r="K227" s="406" t="str">
        <f t="shared" si="13"/>
        <v/>
      </c>
      <c r="L227" s="341"/>
      <c r="M227" s="390" t="b">
        <f t="shared" si="14"/>
        <v>0</v>
      </c>
      <c r="N227" s="405">
        <f t="shared" si="15"/>
        <v>1</v>
      </c>
    </row>
    <row r="228" spans="1:14" ht="15.75">
      <c r="A228" s="48">
        <v>219</v>
      </c>
      <c r="B228" s="7"/>
      <c r="C228" s="7"/>
      <c r="D228" s="229"/>
      <c r="E228" s="228"/>
      <c r="F228" s="350"/>
      <c r="G228" s="88"/>
      <c r="H228" s="232"/>
      <c r="I228" s="232"/>
      <c r="J228" s="228"/>
      <c r="K228" s="406" t="str">
        <f t="shared" si="13"/>
        <v/>
      </c>
      <c r="L228" s="341"/>
      <c r="M228" s="390" t="b">
        <f t="shared" si="14"/>
        <v>0</v>
      </c>
      <c r="N228" s="405">
        <f t="shared" si="15"/>
        <v>1</v>
      </c>
    </row>
    <row r="229" spans="1:14" ht="15.75">
      <c r="A229" s="48">
        <v>220</v>
      </c>
      <c r="B229" s="7"/>
      <c r="C229" s="7"/>
      <c r="D229" s="229"/>
      <c r="E229" s="228"/>
      <c r="F229" s="350"/>
      <c r="G229" s="88"/>
      <c r="H229" s="232"/>
      <c r="I229" s="232"/>
      <c r="J229" s="228"/>
      <c r="K229" s="406" t="str">
        <f t="shared" si="13"/>
        <v/>
      </c>
      <c r="L229" s="341"/>
      <c r="M229" s="390" t="b">
        <f t="shared" si="14"/>
        <v>0</v>
      </c>
      <c r="N229" s="405">
        <f t="shared" si="15"/>
        <v>1</v>
      </c>
    </row>
    <row r="230" spans="1:14" ht="15.75">
      <c r="A230" s="48">
        <v>221</v>
      </c>
      <c r="B230" s="7"/>
      <c r="C230" s="7"/>
      <c r="D230" s="229"/>
      <c r="E230" s="228"/>
      <c r="F230" s="350"/>
      <c r="G230" s="88"/>
      <c r="H230" s="232"/>
      <c r="I230" s="232"/>
      <c r="J230" s="228"/>
      <c r="K230" s="406" t="str">
        <f t="shared" si="13"/>
        <v/>
      </c>
      <c r="L230" s="341"/>
      <c r="M230" s="390" t="b">
        <f t="shared" si="14"/>
        <v>0</v>
      </c>
      <c r="N230" s="405">
        <f t="shared" si="15"/>
        <v>1</v>
      </c>
    </row>
    <row r="231" spans="1:14" ht="15.75">
      <c r="A231" s="48">
        <v>222</v>
      </c>
      <c r="B231" s="7"/>
      <c r="C231" s="7"/>
      <c r="D231" s="229"/>
      <c r="E231" s="228"/>
      <c r="F231" s="350"/>
      <c r="G231" s="88"/>
      <c r="H231" s="232"/>
      <c r="I231" s="232"/>
      <c r="J231" s="228"/>
      <c r="K231" s="406" t="str">
        <f t="shared" si="13"/>
        <v/>
      </c>
      <c r="L231" s="341"/>
      <c r="M231" s="390" t="b">
        <f t="shared" si="14"/>
        <v>0</v>
      </c>
      <c r="N231" s="405">
        <f t="shared" si="15"/>
        <v>1</v>
      </c>
    </row>
    <row r="232" spans="1:14" ht="15.75">
      <c r="A232" s="48">
        <v>223</v>
      </c>
      <c r="B232" s="7"/>
      <c r="C232" s="7"/>
      <c r="D232" s="229"/>
      <c r="E232" s="228"/>
      <c r="F232" s="350"/>
      <c r="G232" s="88"/>
      <c r="H232" s="232"/>
      <c r="I232" s="232"/>
      <c r="J232" s="228"/>
      <c r="K232" s="406" t="str">
        <f t="shared" si="13"/>
        <v/>
      </c>
      <c r="L232" s="341"/>
      <c r="M232" s="390" t="b">
        <f t="shared" si="14"/>
        <v>0</v>
      </c>
      <c r="N232" s="405">
        <f t="shared" si="15"/>
        <v>1</v>
      </c>
    </row>
    <row r="233" spans="1:14" ht="15.75">
      <c r="A233" s="48">
        <v>224</v>
      </c>
      <c r="B233" s="7"/>
      <c r="C233" s="7"/>
      <c r="D233" s="229"/>
      <c r="E233" s="228"/>
      <c r="F233" s="350"/>
      <c r="G233" s="88"/>
      <c r="H233" s="232"/>
      <c r="I233" s="232"/>
      <c r="J233" s="228"/>
      <c r="K233" s="406" t="str">
        <f t="shared" si="13"/>
        <v/>
      </c>
      <c r="L233" s="341"/>
      <c r="M233" s="390" t="b">
        <f t="shared" si="14"/>
        <v>0</v>
      </c>
      <c r="N233" s="405">
        <f t="shared" si="15"/>
        <v>1</v>
      </c>
    </row>
    <row r="234" spans="1:14" ht="15.75">
      <c r="A234" s="48">
        <v>225</v>
      </c>
      <c r="B234" s="7"/>
      <c r="C234" s="7"/>
      <c r="D234" s="229"/>
      <c r="E234" s="228"/>
      <c r="F234" s="350"/>
      <c r="G234" s="88"/>
      <c r="H234" s="232"/>
      <c r="I234" s="232"/>
      <c r="J234" s="228"/>
      <c r="K234" s="406" t="str">
        <f t="shared" si="13"/>
        <v/>
      </c>
      <c r="L234" s="341"/>
      <c r="M234" s="390" t="b">
        <f t="shared" si="14"/>
        <v>0</v>
      </c>
      <c r="N234" s="405">
        <f t="shared" si="15"/>
        <v>1</v>
      </c>
    </row>
    <row r="235" spans="1:14" ht="15.75">
      <c r="A235" s="48">
        <v>226</v>
      </c>
      <c r="B235" s="7"/>
      <c r="C235" s="7"/>
      <c r="D235" s="229"/>
      <c r="E235" s="228"/>
      <c r="F235" s="350"/>
      <c r="G235" s="88"/>
      <c r="H235" s="232"/>
      <c r="I235" s="232"/>
      <c r="J235" s="228"/>
      <c r="K235" s="406" t="str">
        <f t="shared" si="13"/>
        <v/>
      </c>
      <c r="L235" s="341"/>
      <c r="M235" s="390" t="b">
        <f t="shared" si="14"/>
        <v>0</v>
      </c>
      <c r="N235" s="405">
        <f t="shared" si="15"/>
        <v>1</v>
      </c>
    </row>
    <row r="236" spans="1:14" ht="15.75">
      <c r="A236" s="48">
        <v>227</v>
      </c>
      <c r="B236" s="7"/>
      <c r="C236" s="7"/>
      <c r="D236" s="229"/>
      <c r="E236" s="228"/>
      <c r="F236" s="350"/>
      <c r="G236" s="88"/>
      <c r="H236" s="232"/>
      <c r="I236" s="232"/>
      <c r="J236" s="228"/>
      <c r="K236" s="406" t="str">
        <f t="shared" si="13"/>
        <v/>
      </c>
      <c r="L236" s="341"/>
      <c r="M236" s="390" t="b">
        <f t="shared" si="14"/>
        <v>0</v>
      </c>
      <c r="N236" s="405">
        <f t="shared" si="15"/>
        <v>1</v>
      </c>
    </row>
    <row r="237" spans="1:14" ht="15.75">
      <c r="A237" s="48">
        <v>228</v>
      </c>
      <c r="B237" s="7"/>
      <c r="C237" s="7"/>
      <c r="D237" s="229"/>
      <c r="E237" s="228"/>
      <c r="F237" s="350"/>
      <c r="G237" s="88"/>
      <c r="H237" s="232"/>
      <c r="I237" s="232"/>
      <c r="J237" s="228"/>
      <c r="K237" s="406" t="str">
        <f t="shared" si="13"/>
        <v/>
      </c>
      <c r="L237" s="341"/>
      <c r="M237" s="390" t="b">
        <f t="shared" si="14"/>
        <v>0</v>
      </c>
      <c r="N237" s="405">
        <f t="shared" si="15"/>
        <v>1</v>
      </c>
    </row>
    <row r="238" spans="1:14" ht="15.75">
      <c r="A238" s="48">
        <v>229</v>
      </c>
      <c r="B238" s="7"/>
      <c r="C238" s="7"/>
      <c r="D238" s="229"/>
      <c r="E238" s="228"/>
      <c r="F238" s="350"/>
      <c r="G238" s="88"/>
      <c r="H238" s="232"/>
      <c r="I238" s="232"/>
      <c r="J238" s="228"/>
      <c r="K238" s="406" t="str">
        <f t="shared" si="13"/>
        <v/>
      </c>
      <c r="L238" s="341"/>
      <c r="M238" s="390" t="b">
        <f t="shared" si="14"/>
        <v>0</v>
      </c>
      <c r="N238" s="405">
        <f t="shared" si="15"/>
        <v>1</v>
      </c>
    </row>
    <row r="239" spans="1:14" ht="15.75">
      <c r="A239" s="48">
        <v>230</v>
      </c>
      <c r="B239" s="7"/>
      <c r="C239" s="7"/>
      <c r="D239" s="229"/>
      <c r="E239" s="228"/>
      <c r="F239" s="350"/>
      <c r="G239" s="88"/>
      <c r="H239" s="232"/>
      <c r="I239" s="232"/>
      <c r="J239" s="228"/>
      <c r="K239" s="406" t="str">
        <f t="shared" si="13"/>
        <v/>
      </c>
      <c r="L239" s="341"/>
      <c r="M239" s="390" t="b">
        <f t="shared" si="14"/>
        <v>0</v>
      </c>
      <c r="N239" s="405">
        <f t="shared" si="15"/>
        <v>1</v>
      </c>
    </row>
    <row r="240" spans="1:14" ht="15.75">
      <c r="A240" s="48">
        <v>231</v>
      </c>
      <c r="B240" s="7"/>
      <c r="C240" s="7"/>
      <c r="D240" s="229"/>
      <c r="E240" s="228"/>
      <c r="F240" s="350"/>
      <c r="G240" s="88"/>
      <c r="H240" s="232"/>
      <c r="I240" s="232"/>
      <c r="J240" s="228"/>
      <c r="K240" s="406" t="str">
        <f t="shared" si="13"/>
        <v/>
      </c>
      <c r="L240" s="341"/>
      <c r="M240" s="390" t="b">
        <f t="shared" si="14"/>
        <v>0</v>
      </c>
      <c r="N240" s="405">
        <f t="shared" si="15"/>
        <v>1</v>
      </c>
    </row>
    <row r="241" spans="1:14" ht="15.75">
      <c r="A241" s="48">
        <v>232</v>
      </c>
      <c r="B241" s="7"/>
      <c r="C241" s="7"/>
      <c r="D241" s="229"/>
      <c r="E241" s="228"/>
      <c r="F241" s="350"/>
      <c r="G241" s="88"/>
      <c r="H241" s="232"/>
      <c r="I241" s="232"/>
      <c r="J241" s="228"/>
      <c r="K241" s="406" t="str">
        <f t="shared" si="13"/>
        <v/>
      </c>
      <c r="L241" s="341"/>
      <c r="M241" s="390" t="b">
        <f t="shared" si="14"/>
        <v>0</v>
      </c>
      <c r="N241" s="405">
        <f t="shared" si="15"/>
        <v>1</v>
      </c>
    </row>
    <row r="242" spans="1:14" ht="15.75">
      <c r="A242" s="48">
        <v>233</v>
      </c>
      <c r="B242" s="7"/>
      <c r="C242" s="7"/>
      <c r="D242" s="229"/>
      <c r="E242" s="228"/>
      <c r="F242" s="350"/>
      <c r="G242" s="88"/>
      <c r="H242" s="232"/>
      <c r="I242" s="232"/>
      <c r="J242" s="228"/>
      <c r="K242" s="406" t="str">
        <f t="shared" si="13"/>
        <v/>
      </c>
      <c r="L242" s="341"/>
      <c r="M242" s="390" t="b">
        <f t="shared" si="14"/>
        <v>0</v>
      </c>
      <c r="N242" s="405">
        <f t="shared" si="15"/>
        <v>1</v>
      </c>
    </row>
    <row r="243" spans="1:14" ht="15.75">
      <c r="A243" s="48">
        <v>234</v>
      </c>
      <c r="B243" s="7"/>
      <c r="C243" s="7"/>
      <c r="D243" s="229"/>
      <c r="E243" s="228"/>
      <c r="F243" s="350"/>
      <c r="G243" s="88"/>
      <c r="H243" s="232"/>
      <c r="I243" s="232"/>
      <c r="J243" s="228"/>
      <c r="K243" s="406" t="str">
        <f t="shared" si="13"/>
        <v/>
      </c>
      <c r="L243" s="341"/>
      <c r="M243" s="390" t="b">
        <f t="shared" si="14"/>
        <v>0</v>
      </c>
      <c r="N243" s="405">
        <f t="shared" si="15"/>
        <v>1</v>
      </c>
    </row>
    <row r="244" spans="1:14" ht="15.75">
      <c r="A244" s="48">
        <v>235</v>
      </c>
      <c r="B244" s="7"/>
      <c r="C244" s="7"/>
      <c r="D244" s="229"/>
      <c r="E244" s="228"/>
      <c r="F244" s="350"/>
      <c r="G244" s="88"/>
      <c r="H244" s="232"/>
      <c r="I244" s="232"/>
      <c r="J244" s="228"/>
      <c r="K244" s="406" t="str">
        <f t="shared" si="13"/>
        <v/>
      </c>
      <c r="L244" s="341"/>
      <c r="M244" s="390" t="b">
        <f t="shared" si="14"/>
        <v>0</v>
      </c>
      <c r="N244" s="405">
        <f t="shared" si="15"/>
        <v>1</v>
      </c>
    </row>
    <row r="245" spans="1:14" ht="15.75">
      <c r="A245" s="48">
        <v>236</v>
      </c>
      <c r="B245" s="7"/>
      <c r="C245" s="7"/>
      <c r="D245" s="229"/>
      <c r="E245" s="228"/>
      <c r="F245" s="350"/>
      <c r="G245" s="88"/>
      <c r="H245" s="232"/>
      <c r="I245" s="232"/>
      <c r="J245" s="228"/>
      <c r="K245" s="406" t="str">
        <f t="shared" si="13"/>
        <v/>
      </c>
      <c r="L245" s="341"/>
      <c r="M245" s="390" t="b">
        <f t="shared" si="14"/>
        <v>0</v>
      </c>
      <c r="N245" s="405">
        <f t="shared" si="15"/>
        <v>1</v>
      </c>
    </row>
    <row r="246" spans="1:14" ht="15.75">
      <c r="A246" s="48">
        <v>237</v>
      </c>
      <c r="B246" s="7"/>
      <c r="C246" s="7"/>
      <c r="D246" s="229"/>
      <c r="E246" s="228"/>
      <c r="F246" s="350"/>
      <c r="G246" s="88"/>
      <c r="H246" s="232"/>
      <c r="I246" s="232"/>
      <c r="J246" s="228"/>
      <c r="K246" s="406" t="str">
        <f t="shared" si="13"/>
        <v/>
      </c>
      <c r="L246" s="341"/>
      <c r="M246" s="390" t="b">
        <f t="shared" si="14"/>
        <v>0</v>
      </c>
      <c r="N246" s="405">
        <f t="shared" si="15"/>
        <v>1</v>
      </c>
    </row>
    <row r="247" spans="1:14" ht="15.75">
      <c r="A247" s="48">
        <v>238</v>
      </c>
      <c r="B247" s="7"/>
      <c r="C247" s="7"/>
      <c r="D247" s="229"/>
      <c r="E247" s="228"/>
      <c r="F247" s="350"/>
      <c r="G247" s="88"/>
      <c r="H247" s="232"/>
      <c r="I247" s="232"/>
      <c r="J247" s="228"/>
      <c r="K247" s="406" t="str">
        <f t="shared" si="13"/>
        <v/>
      </c>
      <c r="L247" s="341"/>
      <c r="M247" s="390" t="b">
        <f t="shared" si="14"/>
        <v>0</v>
      </c>
      <c r="N247" s="405">
        <f t="shared" si="15"/>
        <v>1</v>
      </c>
    </row>
    <row r="248" spans="1:14" ht="15.75">
      <c r="A248" s="48">
        <v>239</v>
      </c>
      <c r="B248" s="7"/>
      <c r="C248" s="7"/>
      <c r="D248" s="229"/>
      <c r="E248" s="228"/>
      <c r="F248" s="350"/>
      <c r="G248" s="88"/>
      <c r="H248" s="232"/>
      <c r="I248" s="232"/>
      <c r="J248" s="228"/>
      <c r="K248" s="406" t="str">
        <f t="shared" si="13"/>
        <v/>
      </c>
      <c r="L248" s="341"/>
      <c r="M248" s="390" t="b">
        <f t="shared" si="14"/>
        <v>0</v>
      </c>
      <c r="N248" s="405">
        <f t="shared" si="15"/>
        <v>1</v>
      </c>
    </row>
    <row r="249" spans="1:14" ht="15.75">
      <c r="A249" s="48">
        <v>240</v>
      </c>
      <c r="B249" s="7"/>
      <c r="C249" s="7"/>
      <c r="D249" s="229"/>
      <c r="E249" s="228"/>
      <c r="F249" s="350"/>
      <c r="G249" s="88"/>
      <c r="H249" s="232"/>
      <c r="I249" s="232"/>
      <c r="J249" s="228"/>
      <c r="K249" s="406" t="str">
        <f t="shared" si="13"/>
        <v/>
      </c>
      <c r="L249" s="341"/>
      <c r="M249" s="390" t="b">
        <f t="shared" si="14"/>
        <v>0</v>
      </c>
      <c r="N249" s="405">
        <f t="shared" si="15"/>
        <v>1</v>
      </c>
    </row>
    <row r="250" spans="1:14" ht="15.75">
      <c r="A250" s="48">
        <v>241</v>
      </c>
      <c r="B250" s="7"/>
      <c r="C250" s="7"/>
      <c r="D250" s="229"/>
      <c r="E250" s="228"/>
      <c r="F250" s="350"/>
      <c r="G250" s="88"/>
      <c r="H250" s="232"/>
      <c r="I250" s="232"/>
      <c r="J250" s="228"/>
      <c r="K250" s="406" t="str">
        <f t="shared" si="13"/>
        <v/>
      </c>
      <c r="L250" s="341"/>
      <c r="M250" s="390" t="b">
        <f t="shared" si="14"/>
        <v>0</v>
      </c>
      <c r="N250" s="405">
        <f t="shared" si="15"/>
        <v>1</v>
      </c>
    </row>
    <row r="251" spans="1:14" ht="15.75">
      <c r="A251" s="48">
        <v>242</v>
      </c>
      <c r="B251" s="7"/>
      <c r="C251" s="7"/>
      <c r="D251" s="229"/>
      <c r="E251" s="228"/>
      <c r="F251" s="350"/>
      <c r="G251" s="88"/>
      <c r="H251" s="232"/>
      <c r="I251" s="232"/>
      <c r="J251" s="228"/>
      <c r="K251" s="406" t="str">
        <f t="shared" si="13"/>
        <v/>
      </c>
      <c r="L251" s="341"/>
      <c r="M251" s="390" t="b">
        <f t="shared" si="14"/>
        <v>0</v>
      </c>
      <c r="N251" s="405">
        <f t="shared" si="15"/>
        <v>1</v>
      </c>
    </row>
    <row r="252" spans="1:14" ht="15.75">
      <c r="A252" s="48">
        <v>243</v>
      </c>
      <c r="B252" s="7"/>
      <c r="C252" s="7"/>
      <c r="D252" s="229"/>
      <c r="E252" s="228"/>
      <c r="F252" s="350"/>
      <c r="G252" s="88"/>
      <c r="H252" s="232"/>
      <c r="I252" s="232"/>
      <c r="J252" s="228"/>
      <c r="K252" s="406" t="str">
        <f t="shared" si="13"/>
        <v/>
      </c>
      <c r="L252" s="341"/>
      <c r="M252" s="390" t="b">
        <f t="shared" si="14"/>
        <v>0</v>
      </c>
      <c r="N252" s="405">
        <f t="shared" si="15"/>
        <v>1</v>
      </c>
    </row>
    <row r="253" spans="1:14" ht="15.75">
      <c r="A253" s="48">
        <v>244</v>
      </c>
      <c r="B253" s="7"/>
      <c r="C253" s="7"/>
      <c r="D253" s="229"/>
      <c r="E253" s="228"/>
      <c r="F253" s="350"/>
      <c r="G253" s="88"/>
      <c r="H253" s="232"/>
      <c r="I253" s="232"/>
      <c r="J253" s="228"/>
      <c r="K253" s="406" t="str">
        <f t="shared" si="13"/>
        <v/>
      </c>
      <c r="L253" s="341"/>
      <c r="M253" s="390" t="b">
        <f t="shared" si="14"/>
        <v>0</v>
      </c>
      <c r="N253" s="405">
        <f t="shared" si="15"/>
        <v>1</v>
      </c>
    </row>
    <row r="254" spans="1:14" ht="15.75">
      <c r="A254" s="48">
        <v>245</v>
      </c>
      <c r="B254" s="7"/>
      <c r="C254" s="7"/>
      <c r="D254" s="229"/>
      <c r="E254" s="228"/>
      <c r="F254" s="350"/>
      <c r="G254" s="88"/>
      <c r="H254" s="232"/>
      <c r="I254" s="232"/>
      <c r="J254" s="228"/>
      <c r="K254" s="406" t="str">
        <f t="shared" si="13"/>
        <v/>
      </c>
      <c r="L254" s="341"/>
      <c r="M254" s="390" t="b">
        <f t="shared" si="14"/>
        <v>0</v>
      </c>
      <c r="N254" s="405">
        <f t="shared" si="15"/>
        <v>1</v>
      </c>
    </row>
    <row r="255" spans="1:14" ht="15.75">
      <c r="A255" s="48">
        <v>246</v>
      </c>
      <c r="B255" s="7"/>
      <c r="C255" s="7"/>
      <c r="D255" s="229"/>
      <c r="E255" s="228"/>
      <c r="F255" s="350"/>
      <c r="G255" s="88"/>
      <c r="H255" s="232"/>
      <c r="I255" s="232"/>
      <c r="J255" s="228"/>
      <c r="K255" s="406" t="str">
        <f t="shared" si="13"/>
        <v/>
      </c>
      <c r="L255" s="341"/>
      <c r="M255" s="390" t="b">
        <f t="shared" si="14"/>
        <v>0</v>
      </c>
      <c r="N255" s="405">
        <f t="shared" si="15"/>
        <v>1</v>
      </c>
    </row>
    <row r="256" spans="1:14" ht="15.75">
      <c r="A256" s="48">
        <v>247</v>
      </c>
      <c r="B256" s="7"/>
      <c r="C256" s="7"/>
      <c r="D256" s="229"/>
      <c r="E256" s="228"/>
      <c r="F256" s="350"/>
      <c r="G256" s="88"/>
      <c r="H256" s="232"/>
      <c r="I256" s="232"/>
      <c r="J256" s="228"/>
      <c r="K256" s="406" t="str">
        <f t="shared" si="13"/>
        <v/>
      </c>
      <c r="L256" s="341"/>
      <c r="M256" s="390" t="b">
        <f t="shared" si="14"/>
        <v>0</v>
      </c>
      <c r="N256" s="405">
        <f t="shared" si="15"/>
        <v>1</v>
      </c>
    </row>
    <row r="257" spans="1:14" ht="15.75">
      <c r="A257" s="48">
        <v>248</v>
      </c>
      <c r="B257" s="7"/>
      <c r="C257" s="7"/>
      <c r="D257" s="229"/>
      <c r="E257" s="228"/>
      <c r="F257" s="350"/>
      <c r="G257" s="88"/>
      <c r="H257" s="232"/>
      <c r="I257" s="232"/>
      <c r="J257" s="228"/>
      <c r="K257" s="406" t="str">
        <f t="shared" si="13"/>
        <v/>
      </c>
      <c r="L257" s="341"/>
      <c r="M257" s="390" t="b">
        <f t="shared" si="14"/>
        <v>0</v>
      </c>
      <c r="N257" s="405">
        <f t="shared" si="15"/>
        <v>1</v>
      </c>
    </row>
    <row r="258" spans="1:14" ht="15.75">
      <c r="A258" s="48">
        <v>249</v>
      </c>
      <c r="B258" s="7"/>
      <c r="C258" s="7"/>
      <c r="D258" s="229"/>
      <c r="E258" s="228"/>
      <c r="F258" s="350"/>
      <c r="G258" s="88"/>
      <c r="H258" s="232"/>
      <c r="I258" s="232"/>
      <c r="J258" s="228"/>
      <c r="K258" s="406" t="str">
        <f t="shared" si="13"/>
        <v/>
      </c>
      <c r="L258" s="341"/>
      <c r="M258" s="390" t="b">
        <f t="shared" si="14"/>
        <v>0</v>
      </c>
      <c r="N258" s="405">
        <f t="shared" si="15"/>
        <v>1</v>
      </c>
    </row>
    <row r="259" spans="1:14" ht="15.75">
      <c r="A259" s="48">
        <v>250</v>
      </c>
      <c r="B259" s="7"/>
      <c r="C259" s="7"/>
      <c r="D259" s="229"/>
      <c r="E259" s="228"/>
      <c r="F259" s="350"/>
      <c r="G259" s="88"/>
      <c r="H259" s="232"/>
      <c r="I259" s="232"/>
      <c r="J259" s="228"/>
      <c r="K259" s="406" t="str">
        <f t="shared" si="13"/>
        <v/>
      </c>
      <c r="L259" s="341"/>
      <c r="M259" s="390" t="b">
        <f t="shared" si="14"/>
        <v>0</v>
      </c>
      <c r="N259" s="405">
        <f t="shared" si="15"/>
        <v>1</v>
      </c>
    </row>
    <row r="260" spans="1:14" ht="15.75">
      <c r="A260" s="48">
        <v>251</v>
      </c>
      <c r="B260" s="7"/>
      <c r="C260" s="7"/>
      <c r="D260" s="229"/>
      <c r="E260" s="228"/>
      <c r="F260" s="350"/>
      <c r="G260" s="88"/>
      <c r="H260" s="232"/>
      <c r="I260" s="232"/>
      <c r="J260" s="228"/>
      <c r="K260" s="406" t="str">
        <f t="shared" si="13"/>
        <v/>
      </c>
      <c r="L260" s="341"/>
      <c r="M260" s="390" t="b">
        <f t="shared" si="14"/>
        <v>0</v>
      </c>
      <c r="N260" s="405">
        <f t="shared" si="15"/>
        <v>1</v>
      </c>
    </row>
  </sheetData>
  <sheetProtection sheet="1" objects="1" scenarios="1" formatCells="0" formatRows="0" insertRows="0"/>
  <mergeCells count="14">
    <mergeCell ref="N7:N8"/>
    <mergeCell ref="M7:M8"/>
    <mergeCell ref="A4:L4"/>
    <mergeCell ref="A5:L5"/>
    <mergeCell ref="H7:J7"/>
    <mergeCell ref="L7:L8"/>
    <mergeCell ref="G7:G8"/>
    <mergeCell ref="E7:E8"/>
    <mergeCell ref="A7:A8"/>
    <mergeCell ref="B7:B8"/>
    <mergeCell ref="C7:C8"/>
    <mergeCell ref="D7:D8"/>
    <mergeCell ref="F7:F8"/>
    <mergeCell ref="K7:K8"/>
  </mergeCells>
  <phoneticPr fontId="14" type="noConversion"/>
  <pageMargins left="0.59055118110236227" right="0.59055118110236227" top="0.78740157480314965" bottom="1.0236220472440944" header="0" footer="0.31496062992125984"/>
  <pageSetup paperSize="9" scale="74" fitToHeight="100" orientation="landscape" r:id="rId1"/>
  <headerFooter>
    <oddFooter>&amp;LConfirm dateleDirector de departament&amp;RCandidat</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sheetPr codeName="Sheet28">
    <pageSetUpPr fitToPage="1"/>
  </sheetPr>
  <dimension ref="A1:T260"/>
  <sheetViews>
    <sheetView topLeftCell="A3" zoomScalePageLayoutView="68" workbookViewId="0">
      <selection activeCell="B10" sqref="B10:J14"/>
    </sheetView>
  </sheetViews>
  <sheetFormatPr defaultRowHeight="15.75"/>
  <cols>
    <col min="1" max="1" width="5.7109375" style="97" customWidth="1"/>
    <col min="2" max="2" width="38" style="75" customWidth="1"/>
    <col min="3" max="3" width="35.7109375" style="75" customWidth="1"/>
    <col min="4" max="4" width="15.28515625" style="328" customWidth="1"/>
    <col min="5" max="5" width="14.85546875" style="328" customWidth="1"/>
    <col min="6" max="6" width="9.7109375" style="98" customWidth="1"/>
    <col min="7" max="7" width="12.7109375" style="89" customWidth="1"/>
    <col min="8" max="10" width="8.7109375" style="98" customWidth="1"/>
    <col min="11" max="11" width="13.7109375" style="352" customWidth="1"/>
    <col min="12" max="12" width="26" style="328" customWidth="1"/>
    <col min="13" max="13" width="12.85546875" style="351" customWidth="1"/>
    <col min="14" max="14" width="10.7109375" style="94" hidden="1" customWidth="1"/>
    <col min="15" max="15" width="9.140625" style="75" hidden="1" customWidth="1"/>
    <col min="16" max="22" width="9.140625" style="75" customWidth="1"/>
    <col min="23" max="16384" width="9.140625" style="75"/>
  </cols>
  <sheetData>
    <row r="1" spans="1:20" s="71" customFormat="1">
      <c r="A1" s="70" t="s">
        <v>482</v>
      </c>
      <c r="E1" s="72"/>
      <c r="F1" s="72"/>
      <c r="J1" s="327"/>
      <c r="K1" s="327"/>
    </row>
    <row r="2" spans="1:20" s="71" customFormat="1">
      <c r="A2" s="387" t="str">
        <f>IF(ISBLANK(facultate), IF(ISBLANK(departament),"","Departament " &amp; departament), "Facultatea " &amp; facultate)</f>
        <v>Facultatea Electronică și Telecomunicații</v>
      </c>
      <c r="E2" s="72"/>
      <c r="F2" s="72"/>
      <c r="J2" s="327"/>
      <c r="K2" s="327"/>
    </row>
    <row r="3" spans="1:20" s="71" customFormat="1">
      <c r="A3" s="387" t="str">
        <f>IF(ISBLANK(departament),"","Departamentul " &amp; departament)</f>
        <v>Departamentul Electronică Aplicată</v>
      </c>
      <c r="E3" s="72"/>
      <c r="F3" s="72"/>
      <c r="J3" s="327"/>
      <c r="K3" s="327"/>
    </row>
    <row r="4" spans="1:20">
      <c r="A4" s="460" t="s">
        <v>956</v>
      </c>
      <c r="B4" s="460"/>
      <c r="C4" s="460"/>
      <c r="D4" s="460"/>
      <c r="E4" s="460"/>
      <c r="F4" s="460"/>
      <c r="G4" s="460"/>
      <c r="H4" s="460"/>
      <c r="I4" s="460"/>
      <c r="J4" s="460"/>
      <c r="K4" s="460"/>
      <c r="L4" s="460"/>
      <c r="N4" s="344"/>
    </row>
    <row r="5" spans="1:20" ht="44.25" customHeight="1">
      <c r="A5" s="466" t="s">
        <v>1072</v>
      </c>
      <c r="B5" s="466"/>
      <c r="C5" s="466"/>
      <c r="D5" s="466"/>
      <c r="E5" s="466"/>
      <c r="F5" s="466"/>
      <c r="G5" s="466"/>
      <c r="H5" s="466"/>
      <c r="I5" s="466"/>
      <c r="J5" s="466"/>
      <c r="K5" s="466"/>
      <c r="L5" s="466"/>
      <c r="M5" s="44"/>
      <c r="N5" s="44"/>
      <c r="O5" s="44"/>
      <c r="P5" s="44"/>
      <c r="Q5" s="44"/>
      <c r="R5" s="44"/>
      <c r="S5" s="44"/>
      <c r="T5" s="44"/>
    </row>
    <row r="6" spans="1:20" ht="16.5" thickBot="1">
      <c r="L6" s="388" t="str">
        <f>CONCATENATE(functie," ",nume_candidat)</f>
        <v>Șef de lucrări Papazian Petru</v>
      </c>
    </row>
    <row r="7" spans="1:20" ht="15.75" customHeight="1">
      <c r="A7" s="490" t="s">
        <v>337</v>
      </c>
      <c r="B7" s="457" t="s">
        <v>541</v>
      </c>
      <c r="C7" s="502" t="s">
        <v>63</v>
      </c>
      <c r="D7" s="492" t="s">
        <v>61</v>
      </c>
      <c r="E7" s="502" t="s">
        <v>37</v>
      </c>
      <c r="F7" s="495" t="s">
        <v>2</v>
      </c>
      <c r="G7" s="500" t="s">
        <v>1085</v>
      </c>
      <c r="H7" s="494" t="s">
        <v>550</v>
      </c>
      <c r="I7" s="495"/>
      <c r="J7" s="496"/>
      <c r="K7" s="498" t="s">
        <v>544</v>
      </c>
      <c r="L7" s="497" t="s">
        <v>62</v>
      </c>
      <c r="M7" s="505" t="s">
        <v>39</v>
      </c>
      <c r="N7" s="464" t="s">
        <v>540</v>
      </c>
      <c r="O7" s="467" t="s">
        <v>551</v>
      </c>
    </row>
    <row r="8" spans="1:20" s="356" customFormat="1" ht="236.25" customHeight="1" thickBot="1">
      <c r="A8" s="491"/>
      <c r="B8" s="457"/>
      <c r="C8" s="503"/>
      <c r="D8" s="493"/>
      <c r="E8" s="503"/>
      <c r="F8" s="504"/>
      <c r="G8" s="501"/>
      <c r="H8" s="353" t="s">
        <v>1078</v>
      </c>
      <c r="I8" s="354" t="s">
        <v>332</v>
      </c>
      <c r="J8" s="355" t="s">
        <v>333</v>
      </c>
      <c r="K8" s="499"/>
      <c r="L8" s="484"/>
      <c r="M8" s="506"/>
      <c r="N8" s="464"/>
      <c r="O8" s="467"/>
    </row>
    <row r="9" spans="1:20" ht="16.5" thickBot="1">
      <c r="A9" s="357"/>
      <c r="B9" s="358"/>
      <c r="C9" s="359"/>
      <c r="D9" s="360"/>
      <c r="E9" s="357"/>
      <c r="F9" s="361"/>
      <c r="G9" s="362"/>
      <c r="H9" s="363"/>
      <c r="I9" s="361"/>
      <c r="J9" s="364"/>
      <c r="K9" s="403">
        <f>SUM(K10:K260)</f>
        <v>0</v>
      </c>
      <c r="L9" s="365"/>
      <c r="M9" s="399">
        <f>SUMIF(M10:M260,"&gt;0")</f>
        <v>0</v>
      </c>
      <c r="N9" s="366"/>
      <c r="O9" s="4">
        <f>SUM(O11:O28)</f>
        <v>18</v>
      </c>
    </row>
    <row r="10" spans="1:20" s="96" customFormat="1" ht="16.5" thickBot="1">
      <c r="A10" s="37">
        <v>1</v>
      </c>
      <c r="B10" s="162"/>
      <c r="C10" s="163"/>
      <c r="D10" s="174"/>
      <c r="E10" s="445"/>
      <c r="F10" s="444"/>
      <c r="G10" s="367"/>
      <c r="H10" s="32"/>
      <c r="I10" s="443"/>
      <c r="J10" s="33"/>
      <c r="K10" s="404" t="str">
        <f t="shared" ref="K10:K73" si="0">IF(OR($B10="",$C10="",$E10="",$F10="",$F10&lt;an_initial,$F10&gt;an_final,$N10=FALSE),"",IF($G10="","",IF(OR($H10="X",$H10="x"),60*$M10/10000,IF(OR($I10="X",$I10="x"),40*$M10/10000,IF(OR($J10="X",$J10="x"),60*(IF($O10&lt;=5,0.3,0.2))*$M10/10000,"")))))</f>
        <v/>
      </c>
      <c r="L10" s="368"/>
      <c r="M10" s="400" t="str">
        <f>IF(OR($B10="",$C10="",$D10="",$E10="",$F10=""),"",$G10/VLOOKUP($F10,Euro!$A:$C,3,FALSE))</f>
        <v/>
      </c>
      <c r="N10" s="401" t="b">
        <f t="shared" ref="N10:N74" si="1">IF(nume_candidat="",FALSE,ISNUMBER(SEARCH(nume_candidat,$B10)))</f>
        <v>0</v>
      </c>
      <c r="O10" s="402">
        <f t="shared" ref="O10" si="2">LEN(B10)-LEN(SUBSTITUTE(B10,",",""))+1</f>
        <v>1</v>
      </c>
    </row>
    <row r="11" spans="1:20" s="96" customFormat="1" ht="16.5" thickBot="1">
      <c r="A11" s="37" t="s">
        <v>24</v>
      </c>
      <c r="B11" s="162"/>
      <c r="C11" s="163"/>
      <c r="D11" s="174"/>
      <c r="E11" s="445"/>
      <c r="F11" s="444"/>
      <c r="G11" s="367"/>
      <c r="H11" s="32"/>
      <c r="I11" s="443"/>
      <c r="J11" s="33"/>
      <c r="K11" s="404" t="str">
        <f t="shared" si="0"/>
        <v/>
      </c>
      <c r="L11" s="368"/>
      <c r="M11" s="400" t="str">
        <f>IF(OR($B11="",$C11="",$D11="",$E11="",$F11=""),"",$G11/VLOOKUP($F11,Euro!$A:$C,3,FALSE))</f>
        <v/>
      </c>
      <c r="N11" s="401" t="b">
        <f t="shared" si="1"/>
        <v>0</v>
      </c>
      <c r="O11" s="402">
        <f>LEN(B11)-LEN(SUBSTITUTE(B11,",",""))+1</f>
        <v>1</v>
      </c>
    </row>
    <row r="12" spans="1:20" s="96" customFormat="1" ht="16.5" thickBot="1">
      <c r="A12" s="37" t="s">
        <v>25</v>
      </c>
      <c r="B12" s="162"/>
      <c r="C12" s="21"/>
      <c r="D12" s="174"/>
      <c r="E12" s="23"/>
      <c r="F12" s="444"/>
      <c r="G12" s="367"/>
      <c r="H12" s="30"/>
      <c r="I12" s="442"/>
      <c r="J12" s="31"/>
      <c r="K12" s="404" t="str">
        <f t="shared" si="0"/>
        <v/>
      </c>
      <c r="L12" s="369"/>
      <c r="M12" s="400" t="str">
        <f>IF(OR($B12="",$C12="",$D12="",$E12="",$F12=""),"",$G12/VLOOKUP($F12,Euro!$A:$C,3,FALSE))</f>
        <v/>
      </c>
      <c r="N12" s="401" t="b">
        <f t="shared" si="1"/>
        <v>0</v>
      </c>
      <c r="O12" s="402">
        <f>LEN(B12)-LEN(SUBSTITUTE(B12,",",""))+1</f>
        <v>1</v>
      </c>
    </row>
    <row r="13" spans="1:20" s="96" customFormat="1" ht="16.5" thickBot="1">
      <c r="A13" s="37" t="s">
        <v>26</v>
      </c>
      <c r="B13" s="162"/>
      <c r="C13" s="21"/>
      <c r="D13" s="174"/>
      <c r="E13" s="23"/>
      <c r="F13" s="444"/>
      <c r="G13" s="367"/>
      <c r="H13" s="30"/>
      <c r="I13" s="442"/>
      <c r="J13" s="31"/>
      <c r="K13" s="404" t="str">
        <f t="shared" si="0"/>
        <v/>
      </c>
      <c r="L13" s="369"/>
      <c r="M13" s="400" t="str">
        <f>IF(OR($B13="",$C13="",$D13="",$E13="",$F13=""),"",$G13/VLOOKUP($F13,Euro!$A:$C,3,FALSE))</f>
        <v/>
      </c>
      <c r="N13" s="401" t="b">
        <f t="shared" si="1"/>
        <v>0</v>
      </c>
      <c r="O13" s="402">
        <f t="shared" ref="O13" si="3">LEN(B13)-LEN(SUBSTITUTE(B13,",",""))+1</f>
        <v>1</v>
      </c>
    </row>
    <row r="14" spans="1:20" s="96" customFormat="1">
      <c r="A14" s="37">
        <v>4</v>
      </c>
      <c r="B14" s="162"/>
      <c r="C14" s="21"/>
      <c r="D14" s="174"/>
      <c r="E14" s="23"/>
      <c r="F14" s="444"/>
      <c r="G14" s="367"/>
      <c r="H14" s="30"/>
      <c r="I14" s="442"/>
      <c r="J14" s="31"/>
      <c r="K14" s="404" t="str">
        <f t="shared" si="0"/>
        <v/>
      </c>
      <c r="L14" s="369"/>
      <c r="M14" s="400" t="str">
        <f>IF(OR($B14="",$C14="",$D14="",$E14="",$F14=""),"",$G14/VLOOKUP($F14,Euro!$A:$C,3,FALSE))</f>
        <v/>
      </c>
      <c r="N14" s="401" t="b">
        <f t="shared" si="1"/>
        <v>0</v>
      </c>
      <c r="O14" s="402">
        <f t="shared" ref="O14:O42" si="4">LEN(B14)-LEN(SUBSTITUTE(B14,",",""))+1</f>
        <v>1</v>
      </c>
    </row>
    <row r="15" spans="1:20" s="96" customFormat="1">
      <c r="A15" s="37">
        <v>5</v>
      </c>
      <c r="B15" s="25"/>
      <c r="C15" s="25"/>
      <c r="D15" s="174"/>
      <c r="E15" s="23"/>
      <c r="F15" s="41"/>
      <c r="G15" s="367"/>
      <c r="H15" s="32"/>
      <c r="I15" s="232"/>
      <c r="J15" s="33"/>
      <c r="K15" s="404" t="str">
        <f t="shared" si="0"/>
        <v/>
      </c>
      <c r="L15" s="369"/>
      <c r="M15" s="400" t="str">
        <f>IF(OR($B15="",$C15="",$D15="",$E15="",$F15=""),"",$G15/VLOOKUP($F15,Euro!$A:$C,3,FALSE))</f>
        <v/>
      </c>
      <c r="N15" s="401" t="b">
        <f t="shared" si="1"/>
        <v>0</v>
      </c>
      <c r="O15" s="402">
        <f t="shared" si="4"/>
        <v>1</v>
      </c>
    </row>
    <row r="16" spans="1:20" s="96" customFormat="1">
      <c r="A16" s="37">
        <v>6</v>
      </c>
      <c r="B16" s="25"/>
      <c r="C16" s="25"/>
      <c r="D16" s="174"/>
      <c r="E16" s="23"/>
      <c r="F16" s="41"/>
      <c r="G16" s="367"/>
      <c r="H16" s="32"/>
      <c r="I16" s="232"/>
      <c r="J16" s="33"/>
      <c r="K16" s="404" t="str">
        <f t="shared" si="0"/>
        <v/>
      </c>
      <c r="L16" s="369"/>
      <c r="M16" s="400" t="str">
        <f>IF(OR($B16="",$C16="",$D16="",$E16="",$F16=""),"",$G16/VLOOKUP($F16,Euro!$A:$C,3,FALSE))</f>
        <v/>
      </c>
      <c r="N16" s="401" t="b">
        <f t="shared" si="1"/>
        <v>0</v>
      </c>
      <c r="O16" s="402">
        <f t="shared" si="4"/>
        <v>1</v>
      </c>
    </row>
    <row r="17" spans="1:15" s="96" customFormat="1">
      <c r="A17" s="37">
        <v>7</v>
      </c>
      <c r="B17" s="25"/>
      <c r="C17" s="25"/>
      <c r="D17" s="174"/>
      <c r="E17" s="23"/>
      <c r="F17" s="40"/>
      <c r="G17" s="367"/>
      <c r="H17" s="30"/>
      <c r="I17" s="228"/>
      <c r="J17" s="31"/>
      <c r="K17" s="404" t="str">
        <f t="shared" si="0"/>
        <v/>
      </c>
      <c r="L17" s="369"/>
      <c r="M17" s="400" t="str">
        <f>IF(OR($B17="",$C17="",$D17="",$E17="",$F17=""),"",$G17/VLOOKUP($F17,Euro!$A:$C,3,FALSE))</f>
        <v/>
      </c>
      <c r="N17" s="401" t="b">
        <f t="shared" si="1"/>
        <v>0</v>
      </c>
      <c r="O17" s="402">
        <f t="shared" si="4"/>
        <v>1</v>
      </c>
    </row>
    <row r="18" spans="1:15" s="96" customFormat="1">
      <c r="A18" s="37">
        <v>8</v>
      </c>
      <c r="B18" s="25"/>
      <c r="C18" s="25"/>
      <c r="D18" s="174"/>
      <c r="E18" s="23"/>
      <c r="F18" s="40"/>
      <c r="G18" s="367"/>
      <c r="H18" s="30"/>
      <c r="I18" s="228"/>
      <c r="J18" s="31"/>
      <c r="K18" s="404" t="str">
        <f t="shared" si="0"/>
        <v/>
      </c>
      <c r="L18" s="369"/>
      <c r="M18" s="400" t="str">
        <f>IF(OR($B18="",$C18="",$D18="",$E18="",$F18=""),"",$G18/VLOOKUP($F18,Euro!$A:$C,3,FALSE))</f>
        <v/>
      </c>
      <c r="N18" s="401" t="b">
        <f t="shared" si="1"/>
        <v>0</v>
      </c>
      <c r="O18" s="402">
        <f t="shared" si="4"/>
        <v>1</v>
      </c>
    </row>
    <row r="19" spans="1:15" s="96" customFormat="1">
      <c r="A19" s="37">
        <v>9</v>
      </c>
      <c r="B19" s="25"/>
      <c r="C19" s="25"/>
      <c r="D19" s="174"/>
      <c r="E19" s="23"/>
      <c r="F19" s="40"/>
      <c r="G19" s="367"/>
      <c r="H19" s="30"/>
      <c r="I19" s="228"/>
      <c r="J19" s="31"/>
      <c r="K19" s="404" t="str">
        <f t="shared" si="0"/>
        <v/>
      </c>
      <c r="L19" s="369"/>
      <c r="M19" s="400" t="str">
        <f>IF(OR($B19="",$C19="",$D19="",$E19="",$F19=""),"",$G19/VLOOKUP($F19,Euro!$A:$C,3,FALSE))</f>
        <v/>
      </c>
      <c r="N19" s="401" t="b">
        <f t="shared" si="1"/>
        <v>0</v>
      </c>
      <c r="O19" s="402">
        <f t="shared" si="4"/>
        <v>1</v>
      </c>
    </row>
    <row r="20" spans="1:15" s="96" customFormat="1">
      <c r="A20" s="37">
        <v>10</v>
      </c>
      <c r="B20" s="25"/>
      <c r="C20" s="25"/>
      <c r="D20" s="174"/>
      <c r="E20" s="23"/>
      <c r="F20" s="40"/>
      <c r="G20" s="367"/>
      <c r="H20" s="30"/>
      <c r="I20" s="228"/>
      <c r="J20" s="31"/>
      <c r="K20" s="404" t="str">
        <f t="shared" si="0"/>
        <v/>
      </c>
      <c r="L20" s="369"/>
      <c r="M20" s="400" t="str">
        <f>IF(OR($B20="",$C20="",$D20="",$E20="",$F20=""),"",$G20/VLOOKUP($F20,Euro!$A:$C,3,FALSE))</f>
        <v/>
      </c>
      <c r="N20" s="401" t="b">
        <f t="shared" si="1"/>
        <v>0</v>
      </c>
      <c r="O20" s="402">
        <f t="shared" si="4"/>
        <v>1</v>
      </c>
    </row>
    <row r="21" spans="1:15" s="96" customFormat="1">
      <c r="A21" s="37">
        <v>11</v>
      </c>
      <c r="B21" s="25"/>
      <c r="C21" s="25"/>
      <c r="D21" s="174"/>
      <c r="E21" s="23"/>
      <c r="F21" s="40"/>
      <c r="G21" s="367"/>
      <c r="H21" s="30"/>
      <c r="I21" s="228"/>
      <c r="J21" s="31"/>
      <c r="K21" s="404" t="str">
        <f t="shared" si="0"/>
        <v/>
      </c>
      <c r="L21" s="369"/>
      <c r="M21" s="400" t="str">
        <f>IF(OR($B21="",$C21="",$D21="",$E21="",$F21=""),"",$G21/VLOOKUP($F21,Euro!$A:$C,3,FALSE))</f>
        <v/>
      </c>
      <c r="N21" s="401" t="b">
        <f t="shared" si="1"/>
        <v>0</v>
      </c>
      <c r="O21" s="402">
        <f t="shared" si="4"/>
        <v>1</v>
      </c>
    </row>
    <row r="22" spans="1:15" s="96" customFormat="1">
      <c r="A22" s="37">
        <v>12</v>
      </c>
      <c r="B22" s="25"/>
      <c r="C22" s="25"/>
      <c r="D22" s="174"/>
      <c r="E22" s="23"/>
      <c r="F22" s="40"/>
      <c r="G22" s="367"/>
      <c r="H22" s="30"/>
      <c r="I22" s="228"/>
      <c r="J22" s="31"/>
      <c r="K22" s="404" t="str">
        <f t="shared" si="0"/>
        <v/>
      </c>
      <c r="L22" s="369"/>
      <c r="M22" s="400" t="str">
        <f>IF(OR($B22="",$C22="",$D22="",$E22="",$F22=""),"",$G22/VLOOKUP($F22,Euro!$A:$C,3,FALSE))</f>
        <v/>
      </c>
      <c r="N22" s="401" t="b">
        <f t="shared" si="1"/>
        <v>0</v>
      </c>
      <c r="O22" s="402">
        <f t="shared" si="4"/>
        <v>1</v>
      </c>
    </row>
    <row r="23" spans="1:15" s="96" customFormat="1">
      <c r="A23" s="37">
        <v>13</v>
      </c>
      <c r="B23" s="25"/>
      <c r="C23" s="26"/>
      <c r="D23" s="174"/>
      <c r="E23" s="27"/>
      <c r="F23" s="42"/>
      <c r="G23" s="367"/>
      <c r="H23" s="34"/>
      <c r="I23" s="231"/>
      <c r="J23" s="31"/>
      <c r="K23" s="404" t="str">
        <f t="shared" si="0"/>
        <v/>
      </c>
      <c r="L23" s="369"/>
      <c r="M23" s="400" t="str">
        <f>IF(OR($B23="",$C23="",$D23="",$E23="",$F23=""),"",$G23/VLOOKUP($F23,Euro!$A:$C,3,FALSE))</f>
        <v/>
      </c>
      <c r="N23" s="401" t="b">
        <f t="shared" si="1"/>
        <v>0</v>
      </c>
      <c r="O23" s="402">
        <f t="shared" si="4"/>
        <v>1</v>
      </c>
    </row>
    <row r="24" spans="1:15" s="96" customFormat="1">
      <c r="A24" s="37">
        <v>14</v>
      </c>
      <c r="B24" s="25"/>
      <c r="C24" s="25"/>
      <c r="D24" s="174"/>
      <c r="E24" s="23"/>
      <c r="F24" s="40"/>
      <c r="G24" s="367"/>
      <c r="H24" s="30"/>
      <c r="I24" s="228"/>
      <c r="J24" s="31"/>
      <c r="K24" s="404" t="str">
        <f t="shared" si="0"/>
        <v/>
      </c>
      <c r="L24" s="369"/>
      <c r="M24" s="400" t="str">
        <f>IF(OR($B24="",$C24="",$D24="",$E24="",$F24=""),"",$G24/VLOOKUP($F24,Euro!$A:$C,3,FALSE))</f>
        <v/>
      </c>
      <c r="N24" s="401" t="b">
        <f t="shared" si="1"/>
        <v>0</v>
      </c>
      <c r="O24" s="402">
        <f t="shared" si="4"/>
        <v>1</v>
      </c>
    </row>
    <row r="25" spans="1:15" s="96" customFormat="1">
      <c r="A25" s="37">
        <v>15</v>
      </c>
      <c r="B25" s="25"/>
      <c r="C25" s="25"/>
      <c r="D25" s="174"/>
      <c r="E25" s="28"/>
      <c r="F25" s="40"/>
      <c r="G25" s="367"/>
      <c r="H25" s="30"/>
      <c r="I25" s="228"/>
      <c r="J25" s="31"/>
      <c r="K25" s="404" t="str">
        <f t="shared" si="0"/>
        <v/>
      </c>
      <c r="L25" s="369"/>
      <c r="M25" s="400" t="str">
        <f>IF(OR($B25="",$C25="",$D25="",$E25="",$F25=""),"",$G25/VLOOKUP($F25,Euro!$A:$C,3,FALSE))</f>
        <v/>
      </c>
      <c r="N25" s="401" t="b">
        <f t="shared" si="1"/>
        <v>0</v>
      </c>
      <c r="O25" s="402">
        <f t="shared" si="4"/>
        <v>1</v>
      </c>
    </row>
    <row r="26" spans="1:15" s="96" customFormat="1">
      <c r="A26" s="37">
        <v>16</v>
      </c>
      <c r="B26" s="25"/>
      <c r="C26" s="25"/>
      <c r="D26" s="174"/>
      <c r="E26" s="23"/>
      <c r="F26" s="40"/>
      <c r="G26" s="367"/>
      <c r="H26" s="30"/>
      <c r="I26" s="228"/>
      <c r="J26" s="31"/>
      <c r="K26" s="404" t="str">
        <f t="shared" si="0"/>
        <v/>
      </c>
      <c r="L26" s="369"/>
      <c r="M26" s="400" t="str">
        <f>IF(OR($B26="",$C26="",$D26="",$E26="",$F26=""),"",$G26/VLOOKUP($F26,Euro!$A:$C,3,FALSE))</f>
        <v/>
      </c>
      <c r="N26" s="401" t="b">
        <f t="shared" si="1"/>
        <v>0</v>
      </c>
      <c r="O26" s="402">
        <f t="shared" si="4"/>
        <v>1</v>
      </c>
    </row>
    <row r="27" spans="1:15" s="96" customFormat="1">
      <c r="A27" s="37">
        <v>17</v>
      </c>
      <c r="B27" s="25"/>
      <c r="C27" s="25"/>
      <c r="D27" s="174"/>
      <c r="E27" s="23"/>
      <c r="F27" s="40"/>
      <c r="G27" s="367"/>
      <c r="H27" s="30"/>
      <c r="I27" s="228"/>
      <c r="J27" s="31"/>
      <c r="K27" s="404" t="str">
        <f t="shared" si="0"/>
        <v/>
      </c>
      <c r="L27" s="369"/>
      <c r="M27" s="400" t="str">
        <f>IF(OR($B27="",$C27="",$D27="",$E27="",$F27=""),"",$G27/VLOOKUP($F27,Euro!$A:$C,3,FALSE))</f>
        <v/>
      </c>
      <c r="N27" s="401" t="b">
        <f t="shared" si="1"/>
        <v>0</v>
      </c>
      <c r="O27" s="402">
        <f t="shared" si="4"/>
        <v>1</v>
      </c>
    </row>
    <row r="28" spans="1:15" s="96" customFormat="1">
      <c r="A28" s="37">
        <v>18</v>
      </c>
      <c r="B28" s="25"/>
      <c r="C28" s="25"/>
      <c r="D28" s="174"/>
      <c r="E28" s="23"/>
      <c r="F28" s="40"/>
      <c r="G28" s="367"/>
      <c r="H28" s="30"/>
      <c r="I28" s="228"/>
      <c r="J28" s="31"/>
      <c r="K28" s="404" t="str">
        <f t="shared" si="0"/>
        <v/>
      </c>
      <c r="L28" s="369"/>
      <c r="M28" s="400" t="str">
        <f>IF(OR($B28="",$C28="",$D28="",$E28="",$F28=""),"",$G28/VLOOKUP($F28,Euro!$A:$C,3,FALSE))</f>
        <v/>
      </c>
      <c r="N28" s="401" t="b">
        <f t="shared" si="1"/>
        <v>0</v>
      </c>
      <c r="O28" s="402">
        <f t="shared" si="4"/>
        <v>1</v>
      </c>
    </row>
    <row r="29" spans="1:15" s="96" customFormat="1">
      <c r="A29" s="37">
        <v>19</v>
      </c>
      <c r="B29" s="25"/>
      <c r="C29" s="25"/>
      <c r="D29" s="174"/>
      <c r="E29" s="23"/>
      <c r="F29" s="40"/>
      <c r="G29" s="367"/>
      <c r="H29" s="30"/>
      <c r="I29" s="228"/>
      <c r="J29" s="31"/>
      <c r="K29" s="404" t="str">
        <f t="shared" si="0"/>
        <v/>
      </c>
      <c r="L29" s="369"/>
      <c r="M29" s="400" t="str">
        <f>IF(OR($B29="",$C29="",$D29="",$E29="",$F29=""),"",$G29/VLOOKUP($F29,Euro!$A:$C,3,FALSE))</f>
        <v/>
      </c>
      <c r="N29" s="401" t="b">
        <f t="shared" si="1"/>
        <v>0</v>
      </c>
      <c r="O29" s="402">
        <f t="shared" si="4"/>
        <v>1</v>
      </c>
    </row>
    <row r="30" spans="1:15" s="96" customFormat="1">
      <c r="A30" s="37">
        <v>20</v>
      </c>
      <c r="B30" s="26"/>
      <c r="C30" s="26"/>
      <c r="D30" s="39"/>
      <c r="E30" s="27"/>
      <c r="F30" s="42"/>
      <c r="G30" s="367"/>
      <c r="H30" s="34"/>
      <c r="I30" s="231"/>
      <c r="J30" s="31"/>
      <c r="K30" s="404" t="str">
        <f t="shared" si="0"/>
        <v/>
      </c>
      <c r="L30" s="369"/>
      <c r="M30" s="400" t="str">
        <f>IF(OR($B30="",$C30="",$D30="",$E30="",$F30=""),"",$G30/VLOOKUP($F30,Euro!$A:$C,3,FALSE))</f>
        <v/>
      </c>
      <c r="N30" s="401" t="b">
        <f t="shared" si="1"/>
        <v>0</v>
      </c>
      <c r="O30" s="402">
        <f t="shared" si="4"/>
        <v>1</v>
      </c>
    </row>
    <row r="31" spans="1:15" s="96" customFormat="1">
      <c r="A31" s="37">
        <v>21</v>
      </c>
      <c r="B31" s="25"/>
      <c r="C31" s="25"/>
      <c r="D31" s="174"/>
      <c r="E31" s="23"/>
      <c r="F31" s="40"/>
      <c r="G31" s="367"/>
      <c r="H31" s="30"/>
      <c r="I31" s="228"/>
      <c r="J31" s="31"/>
      <c r="K31" s="404" t="str">
        <f t="shared" si="0"/>
        <v/>
      </c>
      <c r="L31" s="369"/>
      <c r="M31" s="400" t="str">
        <f>IF(OR($B31="",$C31="",$D31="",$E31="",$F31=""),"",$G31/VLOOKUP($F31,Euro!$A:$C,3,FALSE))</f>
        <v/>
      </c>
      <c r="N31" s="401" t="b">
        <f t="shared" si="1"/>
        <v>0</v>
      </c>
      <c r="O31" s="402">
        <f t="shared" si="4"/>
        <v>1</v>
      </c>
    </row>
    <row r="32" spans="1:15" s="96" customFormat="1">
      <c r="A32" s="37">
        <v>22</v>
      </c>
      <c r="B32" s="25"/>
      <c r="C32" s="25"/>
      <c r="D32" s="174"/>
      <c r="E32" s="23"/>
      <c r="F32" s="40"/>
      <c r="G32" s="367"/>
      <c r="H32" s="30"/>
      <c r="I32" s="228"/>
      <c r="J32" s="31"/>
      <c r="K32" s="404" t="str">
        <f t="shared" si="0"/>
        <v/>
      </c>
      <c r="L32" s="369"/>
      <c r="M32" s="400" t="str">
        <f>IF(OR($B32="",$C32="",$D32="",$E32="",$F32=""),"",$G32/VLOOKUP($F32,Euro!$A:$C,3,FALSE))</f>
        <v/>
      </c>
      <c r="N32" s="401" t="b">
        <f t="shared" si="1"/>
        <v>0</v>
      </c>
      <c r="O32" s="402">
        <f t="shared" si="4"/>
        <v>1</v>
      </c>
    </row>
    <row r="33" spans="1:15" s="96" customFormat="1">
      <c r="A33" s="37">
        <v>23</v>
      </c>
      <c r="B33" s="25"/>
      <c r="C33" s="25"/>
      <c r="D33" s="174"/>
      <c r="E33" s="23"/>
      <c r="F33" s="40"/>
      <c r="G33" s="367"/>
      <c r="H33" s="30"/>
      <c r="I33" s="228"/>
      <c r="J33" s="31"/>
      <c r="K33" s="404" t="str">
        <f t="shared" si="0"/>
        <v/>
      </c>
      <c r="L33" s="369"/>
      <c r="M33" s="400" t="str">
        <f>IF(OR($B33="",$C33="",$D33="",$E33="",$F33=""),"",$G33/VLOOKUP($F33,Euro!$A:$C,3,FALSE))</f>
        <v/>
      </c>
      <c r="N33" s="401" t="b">
        <f t="shared" si="1"/>
        <v>0</v>
      </c>
      <c r="O33" s="402">
        <f t="shared" si="4"/>
        <v>1</v>
      </c>
    </row>
    <row r="34" spans="1:15" s="96" customFormat="1">
      <c r="A34" s="37">
        <v>24</v>
      </c>
      <c r="B34" s="25"/>
      <c r="C34" s="25"/>
      <c r="D34" s="174"/>
      <c r="E34" s="23"/>
      <c r="F34" s="40"/>
      <c r="G34" s="367"/>
      <c r="H34" s="30"/>
      <c r="I34" s="228"/>
      <c r="J34" s="31"/>
      <c r="K34" s="404" t="str">
        <f t="shared" si="0"/>
        <v/>
      </c>
      <c r="L34" s="369"/>
      <c r="M34" s="400" t="str">
        <f>IF(OR($B34="",$C34="",$D34="",$E34="",$F34=""),"",$G34/VLOOKUP($F34,Euro!$A:$C,3,FALSE))</f>
        <v/>
      </c>
      <c r="N34" s="401" t="b">
        <f t="shared" si="1"/>
        <v>0</v>
      </c>
      <c r="O34" s="402">
        <f t="shared" si="4"/>
        <v>1</v>
      </c>
    </row>
    <row r="35" spans="1:15" s="96" customFormat="1">
      <c r="A35" s="37">
        <v>25</v>
      </c>
      <c r="B35" s="25"/>
      <c r="C35" s="25"/>
      <c r="D35" s="174"/>
      <c r="E35" s="23"/>
      <c r="F35" s="40"/>
      <c r="G35" s="367"/>
      <c r="H35" s="30"/>
      <c r="I35" s="228"/>
      <c r="J35" s="31"/>
      <c r="K35" s="404" t="str">
        <f t="shared" si="0"/>
        <v/>
      </c>
      <c r="L35" s="369"/>
      <c r="M35" s="400" t="str">
        <f>IF(OR($B35="",$C35="",$D35="",$E35="",$F35=""),"",$G35/VLOOKUP($F35,Euro!$A:$C,3,FALSE))</f>
        <v/>
      </c>
      <c r="N35" s="401" t="b">
        <f t="shared" si="1"/>
        <v>0</v>
      </c>
      <c r="O35" s="402">
        <f t="shared" si="4"/>
        <v>1</v>
      </c>
    </row>
    <row r="36" spans="1:15" s="96" customFormat="1">
      <c r="A36" s="37">
        <v>26</v>
      </c>
      <c r="B36" s="25"/>
      <c r="C36" s="25"/>
      <c r="D36" s="174"/>
      <c r="E36" s="23"/>
      <c r="F36" s="40"/>
      <c r="G36" s="367"/>
      <c r="H36" s="30"/>
      <c r="I36" s="228"/>
      <c r="J36" s="31"/>
      <c r="K36" s="404" t="str">
        <f t="shared" si="0"/>
        <v/>
      </c>
      <c r="L36" s="369"/>
      <c r="M36" s="400" t="str">
        <f>IF(OR($B36="",$C36="",$D36="",$E36="",$F36=""),"",$G36/VLOOKUP($F36,Euro!$A:$C,3,FALSE))</f>
        <v/>
      </c>
      <c r="N36" s="401" t="b">
        <f t="shared" si="1"/>
        <v>0</v>
      </c>
      <c r="O36" s="402">
        <f t="shared" si="4"/>
        <v>1</v>
      </c>
    </row>
    <row r="37" spans="1:15" s="96" customFormat="1">
      <c r="A37" s="37">
        <v>27</v>
      </c>
      <c r="B37" s="25"/>
      <c r="C37" s="25"/>
      <c r="D37" s="174"/>
      <c r="E37" s="23"/>
      <c r="F37" s="40"/>
      <c r="G37" s="367"/>
      <c r="H37" s="30"/>
      <c r="I37" s="228"/>
      <c r="J37" s="31"/>
      <c r="K37" s="404" t="str">
        <f t="shared" si="0"/>
        <v/>
      </c>
      <c r="L37" s="369"/>
      <c r="M37" s="400" t="str">
        <f>IF(OR($B37="",$C37="",$D37="",$E37="",$F37=""),"",$G37/VLOOKUP($F37,Euro!$A:$C,3,FALSE))</f>
        <v/>
      </c>
      <c r="N37" s="401" t="b">
        <f t="shared" si="1"/>
        <v>0</v>
      </c>
      <c r="O37" s="402">
        <f t="shared" si="4"/>
        <v>1</v>
      </c>
    </row>
    <row r="38" spans="1:15" s="96" customFormat="1">
      <c r="A38" s="37">
        <v>28</v>
      </c>
      <c r="B38" s="25"/>
      <c r="C38" s="25"/>
      <c r="D38" s="174"/>
      <c r="E38" s="23"/>
      <c r="F38" s="40"/>
      <c r="G38" s="367"/>
      <c r="H38" s="30"/>
      <c r="I38" s="228"/>
      <c r="J38" s="31"/>
      <c r="K38" s="404" t="str">
        <f t="shared" si="0"/>
        <v/>
      </c>
      <c r="L38" s="369"/>
      <c r="M38" s="400" t="str">
        <f>IF(OR($B38="",$C38="",$D38="",$E38="",$F38=""),"",$G38/VLOOKUP($F38,Euro!$A:$C,3,FALSE))</f>
        <v/>
      </c>
      <c r="N38" s="401" t="b">
        <f t="shared" si="1"/>
        <v>0</v>
      </c>
      <c r="O38" s="402">
        <f t="shared" si="4"/>
        <v>1</v>
      </c>
    </row>
    <row r="39" spans="1:15" s="96" customFormat="1">
      <c r="A39" s="37">
        <v>29</v>
      </c>
      <c r="B39" s="25"/>
      <c r="C39" s="25"/>
      <c r="D39" s="174"/>
      <c r="E39" s="23"/>
      <c r="F39" s="40"/>
      <c r="G39" s="367"/>
      <c r="H39" s="30"/>
      <c r="I39" s="228"/>
      <c r="J39" s="31"/>
      <c r="K39" s="404" t="str">
        <f t="shared" si="0"/>
        <v/>
      </c>
      <c r="L39" s="369"/>
      <c r="M39" s="400" t="str">
        <f>IF(OR($B39="",$C39="",$D39="",$E39="",$F39=""),"",$G39/VLOOKUP($F39,Euro!$A:$C,3,FALSE))</f>
        <v/>
      </c>
      <c r="N39" s="401" t="b">
        <f t="shared" si="1"/>
        <v>0</v>
      </c>
      <c r="O39" s="402">
        <f t="shared" si="4"/>
        <v>1</v>
      </c>
    </row>
    <row r="40" spans="1:15" s="96" customFormat="1">
      <c r="A40" s="37">
        <v>30</v>
      </c>
      <c r="B40" s="25"/>
      <c r="C40" s="25"/>
      <c r="D40" s="174"/>
      <c r="E40" s="23"/>
      <c r="F40" s="40"/>
      <c r="G40" s="367"/>
      <c r="H40" s="30"/>
      <c r="I40" s="228"/>
      <c r="J40" s="31"/>
      <c r="K40" s="404" t="str">
        <f t="shared" si="0"/>
        <v/>
      </c>
      <c r="L40" s="369"/>
      <c r="M40" s="400" t="str">
        <f>IF(OR($B40="",$C40="",$D40="",$E40="",$F40=""),"",$G40/VLOOKUP($F40,Euro!$A:$C,3,FALSE))</f>
        <v/>
      </c>
      <c r="N40" s="401" t="b">
        <f t="shared" si="1"/>
        <v>0</v>
      </c>
      <c r="O40" s="402">
        <f t="shared" si="4"/>
        <v>1</v>
      </c>
    </row>
    <row r="41" spans="1:15" s="96" customFormat="1">
      <c r="A41" s="37">
        <v>31</v>
      </c>
      <c r="B41" s="25"/>
      <c r="C41" s="25"/>
      <c r="D41" s="174"/>
      <c r="E41" s="23"/>
      <c r="F41" s="40"/>
      <c r="G41" s="367"/>
      <c r="H41" s="30"/>
      <c r="I41" s="228"/>
      <c r="J41" s="31"/>
      <c r="K41" s="404" t="str">
        <f t="shared" si="0"/>
        <v/>
      </c>
      <c r="L41" s="369"/>
      <c r="M41" s="400" t="str">
        <f>IF(OR($B41="",$C41="",$D41="",$E41="",$F41=""),"",$G41/VLOOKUP($F41,Euro!$A:$C,3,FALSE))</f>
        <v/>
      </c>
      <c r="N41" s="401" t="b">
        <f t="shared" si="1"/>
        <v>0</v>
      </c>
      <c r="O41" s="402">
        <f t="shared" si="4"/>
        <v>1</v>
      </c>
    </row>
    <row r="42" spans="1:15" s="96" customFormat="1">
      <c r="A42" s="37">
        <v>32</v>
      </c>
      <c r="B42" s="25"/>
      <c r="C42" s="25"/>
      <c r="D42" s="174"/>
      <c r="E42" s="23"/>
      <c r="F42" s="40"/>
      <c r="G42" s="367"/>
      <c r="H42" s="30"/>
      <c r="I42" s="228"/>
      <c r="J42" s="31"/>
      <c r="K42" s="404" t="str">
        <f t="shared" si="0"/>
        <v/>
      </c>
      <c r="L42" s="369"/>
      <c r="M42" s="400" t="str">
        <f>IF(OR($B42="",$C42="",$D42="",$E42="",$F42=""),"",$G42/VLOOKUP($F42,Euro!$A:$C,3,FALSE))</f>
        <v/>
      </c>
      <c r="N42" s="401" t="b">
        <f t="shared" si="1"/>
        <v>0</v>
      </c>
      <c r="O42" s="402">
        <f t="shared" si="4"/>
        <v>1</v>
      </c>
    </row>
    <row r="43" spans="1:15" s="96" customFormat="1">
      <c r="A43" s="37">
        <v>33</v>
      </c>
      <c r="B43" s="25"/>
      <c r="C43" s="25"/>
      <c r="D43" s="174"/>
      <c r="E43" s="23"/>
      <c r="F43" s="40"/>
      <c r="G43" s="367"/>
      <c r="H43" s="30"/>
      <c r="I43" s="228"/>
      <c r="J43" s="31"/>
      <c r="K43" s="404" t="str">
        <f t="shared" si="0"/>
        <v/>
      </c>
      <c r="L43" s="369"/>
      <c r="M43" s="400" t="str">
        <f>IF(OR($B43="",$C43="",$D43="",$E43="",$F43=""),"",$G43/VLOOKUP($F43,Euro!$A:$C,3,FALSE))</f>
        <v/>
      </c>
      <c r="N43" s="401" t="b">
        <f t="shared" si="1"/>
        <v>0</v>
      </c>
      <c r="O43" s="402">
        <f t="shared" ref="O43:O74" si="5">LEN(B43)-LEN(SUBSTITUTE(B43,",",""))+1</f>
        <v>1</v>
      </c>
    </row>
    <row r="44" spans="1:15" s="96" customFormat="1">
      <c r="A44" s="37">
        <v>34</v>
      </c>
      <c r="B44" s="25"/>
      <c r="C44" s="25"/>
      <c r="D44" s="174"/>
      <c r="E44" s="23"/>
      <c r="F44" s="40"/>
      <c r="G44" s="367"/>
      <c r="H44" s="30"/>
      <c r="I44" s="228"/>
      <c r="J44" s="31"/>
      <c r="K44" s="404" t="str">
        <f t="shared" si="0"/>
        <v/>
      </c>
      <c r="L44" s="369"/>
      <c r="M44" s="400" t="str">
        <f>IF(OR($B44="",$C44="",$D44="",$E44="",$F44=""),"",$G44/VLOOKUP($F44,Euro!$A:$C,3,FALSE))</f>
        <v/>
      </c>
      <c r="N44" s="401" t="b">
        <f t="shared" si="1"/>
        <v>0</v>
      </c>
      <c r="O44" s="402">
        <f t="shared" si="5"/>
        <v>1</v>
      </c>
    </row>
    <row r="45" spans="1:15" s="96" customFormat="1">
      <c r="A45" s="37">
        <v>35</v>
      </c>
      <c r="B45" s="25"/>
      <c r="C45" s="25"/>
      <c r="D45" s="174"/>
      <c r="E45" s="23"/>
      <c r="F45" s="40"/>
      <c r="G45" s="367"/>
      <c r="H45" s="30"/>
      <c r="I45" s="228"/>
      <c r="J45" s="31"/>
      <c r="K45" s="404" t="str">
        <f t="shared" si="0"/>
        <v/>
      </c>
      <c r="L45" s="369"/>
      <c r="M45" s="400" t="str">
        <f>IF(OR($B45="",$C45="",$D45="",$E45="",$F45=""),"",$G45/VLOOKUP($F45,Euro!$A:$C,3,FALSE))</f>
        <v/>
      </c>
      <c r="N45" s="401" t="b">
        <f t="shared" si="1"/>
        <v>0</v>
      </c>
      <c r="O45" s="402">
        <f t="shared" si="5"/>
        <v>1</v>
      </c>
    </row>
    <row r="46" spans="1:15" s="96" customFormat="1">
      <c r="A46" s="37">
        <v>36</v>
      </c>
      <c r="B46" s="25"/>
      <c r="C46" s="25"/>
      <c r="D46" s="174"/>
      <c r="E46" s="23"/>
      <c r="F46" s="40"/>
      <c r="G46" s="367"/>
      <c r="H46" s="30"/>
      <c r="I46" s="228"/>
      <c r="J46" s="31"/>
      <c r="K46" s="404" t="str">
        <f t="shared" si="0"/>
        <v/>
      </c>
      <c r="L46" s="369"/>
      <c r="M46" s="400" t="str">
        <f>IF(OR($B46="",$C46="",$D46="",$E46="",$F46=""),"",$G46/VLOOKUP($F46,Euro!$A:$C,3,FALSE))</f>
        <v/>
      </c>
      <c r="N46" s="401" t="b">
        <f t="shared" si="1"/>
        <v>0</v>
      </c>
      <c r="O46" s="402">
        <f t="shared" si="5"/>
        <v>1</v>
      </c>
    </row>
    <row r="47" spans="1:15" s="96" customFormat="1">
      <c r="A47" s="37">
        <v>37</v>
      </c>
      <c r="B47" s="25"/>
      <c r="C47" s="25"/>
      <c r="D47" s="174"/>
      <c r="E47" s="23"/>
      <c r="F47" s="40"/>
      <c r="G47" s="367"/>
      <c r="H47" s="30"/>
      <c r="I47" s="228"/>
      <c r="J47" s="31"/>
      <c r="K47" s="404" t="str">
        <f t="shared" si="0"/>
        <v/>
      </c>
      <c r="L47" s="369"/>
      <c r="M47" s="400" t="str">
        <f>IF(OR($B47="",$C47="",$D47="",$E47="",$F47=""),"",$G47/VLOOKUP($F47,Euro!$A:$C,3,FALSE))</f>
        <v/>
      </c>
      <c r="N47" s="401" t="b">
        <f t="shared" si="1"/>
        <v>0</v>
      </c>
      <c r="O47" s="402">
        <f t="shared" si="5"/>
        <v>1</v>
      </c>
    </row>
    <row r="48" spans="1:15" s="96" customFormat="1">
      <c r="A48" s="37">
        <v>38</v>
      </c>
      <c r="B48" s="25"/>
      <c r="C48" s="25"/>
      <c r="D48" s="174"/>
      <c r="E48" s="23"/>
      <c r="F48" s="40"/>
      <c r="G48" s="367"/>
      <c r="H48" s="30"/>
      <c r="I48" s="228"/>
      <c r="J48" s="31"/>
      <c r="K48" s="404" t="str">
        <f t="shared" si="0"/>
        <v/>
      </c>
      <c r="L48" s="369"/>
      <c r="M48" s="400" t="str">
        <f>IF(OR($B48="",$C48="",$D48="",$E48="",$F48=""),"",$G48/VLOOKUP($F48,Euro!$A:$C,3,FALSE))</f>
        <v/>
      </c>
      <c r="N48" s="401" t="b">
        <f t="shared" si="1"/>
        <v>0</v>
      </c>
      <c r="O48" s="402">
        <f t="shared" si="5"/>
        <v>1</v>
      </c>
    </row>
    <row r="49" spans="1:15" s="96" customFormat="1">
      <c r="A49" s="37">
        <v>39</v>
      </c>
      <c r="B49" s="25"/>
      <c r="C49" s="25"/>
      <c r="D49" s="174"/>
      <c r="E49" s="23"/>
      <c r="F49" s="40"/>
      <c r="G49" s="367"/>
      <c r="H49" s="30"/>
      <c r="I49" s="228"/>
      <c r="J49" s="31"/>
      <c r="K49" s="404" t="str">
        <f t="shared" si="0"/>
        <v/>
      </c>
      <c r="L49" s="369"/>
      <c r="M49" s="400" t="str">
        <f>IF(OR($B49="",$C49="",$D49="",$E49="",$F49=""),"",$G49/VLOOKUP($F49,Euro!$A:$C,3,FALSE))</f>
        <v/>
      </c>
      <c r="N49" s="401" t="b">
        <f t="shared" si="1"/>
        <v>0</v>
      </c>
      <c r="O49" s="402">
        <f t="shared" si="5"/>
        <v>1</v>
      </c>
    </row>
    <row r="50" spans="1:15" s="96" customFormat="1">
      <c r="A50" s="37">
        <v>40</v>
      </c>
      <c r="B50" s="25"/>
      <c r="C50" s="25"/>
      <c r="D50" s="174"/>
      <c r="E50" s="23"/>
      <c r="F50" s="40"/>
      <c r="G50" s="367"/>
      <c r="H50" s="30"/>
      <c r="I50" s="228"/>
      <c r="J50" s="31"/>
      <c r="K50" s="404" t="str">
        <f t="shared" si="0"/>
        <v/>
      </c>
      <c r="L50" s="369"/>
      <c r="M50" s="400" t="str">
        <f>IF(OR($B50="",$C50="",$D50="",$E50="",$F50=""),"",$G50/VLOOKUP($F50,Euro!$A:$C,3,FALSE))</f>
        <v/>
      </c>
      <c r="N50" s="401" t="b">
        <f t="shared" si="1"/>
        <v>0</v>
      </c>
      <c r="O50" s="402">
        <f t="shared" si="5"/>
        <v>1</v>
      </c>
    </row>
    <row r="51" spans="1:15" s="96" customFormat="1">
      <c r="A51" s="37">
        <v>41</v>
      </c>
      <c r="B51" s="25"/>
      <c r="C51" s="25"/>
      <c r="D51" s="174"/>
      <c r="E51" s="23"/>
      <c r="F51" s="40"/>
      <c r="G51" s="367"/>
      <c r="H51" s="30"/>
      <c r="I51" s="228"/>
      <c r="J51" s="31"/>
      <c r="K51" s="404" t="str">
        <f t="shared" si="0"/>
        <v/>
      </c>
      <c r="L51" s="369"/>
      <c r="M51" s="400" t="str">
        <f>IF(OR($B51="",$C51="",$D51="",$E51="",$F51=""),"",$G51/VLOOKUP($F51,Euro!$A:$C,3,FALSE))</f>
        <v/>
      </c>
      <c r="N51" s="401" t="b">
        <f t="shared" si="1"/>
        <v>0</v>
      </c>
      <c r="O51" s="402">
        <f t="shared" si="5"/>
        <v>1</v>
      </c>
    </row>
    <row r="52" spans="1:15" s="96" customFormat="1">
      <c r="A52" s="37">
        <v>42</v>
      </c>
      <c r="B52" s="25"/>
      <c r="C52" s="25"/>
      <c r="D52" s="174"/>
      <c r="E52" s="23"/>
      <c r="F52" s="40"/>
      <c r="G52" s="367"/>
      <c r="H52" s="30"/>
      <c r="I52" s="228"/>
      <c r="J52" s="31"/>
      <c r="K52" s="404" t="str">
        <f t="shared" si="0"/>
        <v/>
      </c>
      <c r="L52" s="369"/>
      <c r="M52" s="400" t="str">
        <f>IF(OR($B52="",$C52="",$D52="",$E52="",$F52=""),"",$G52/VLOOKUP($F52,Euro!$A:$C,3,FALSE))</f>
        <v/>
      </c>
      <c r="N52" s="401" t="b">
        <f t="shared" si="1"/>
        <v>0</v>
      </c>
      <c r="O52" s="402">
        <f t="shared" si="5"/>
        <v>1</v>
      </c>
    </row>
    <row r="53" spans="1:15" s="96" customFormat="1">
      <c r="A53" s="37">
        <v>43</v>
      </c>
      <c r="B53" s="25"/>
      <c r="C53" s="25"/>
      <c r="D53" s="174"/>
      <c r="E53" s="23"/>
      <c r="F53" s="40"/>
      <c r="G53" s="367"/>
      <c r="H53" s="30"/>
      <c r="I53" s="228"/>
      <c r="J53" s="31"/>
      <c r="K53" s="404" t="str">
        <f t="shared" si="0"/>
        <v/>
      </c>
      <c r="L53" s="369"/>
      <c r="M53" s="400" t="str">
        <f>IF(OR($B53="",$C53="",$D53="",$E53="",$F53=""),"",$G53/VLOOKUP($F53,Euro!$A:$C,3,FALSE))</f>
        <v/>
      </c>
      <c r="N53" s="401" t="b">
        <f t="shared" si="1"/>
        <v>0</v>
      </c>
      <c r="O53" s="402">
        <f t="shared" si="5"/>
        <v>1</v>
      </c>
    </row>
    <row r="54" spans="1:15" s="96" customFormat="1">
      <c r="A54" s="37">
        <v>44</v>
      </c>
      <c r="B54" s="25"/>
      <c r="C54" s="25"/>
      <c r="D54" s="174"/>
      <c r="E54" s="23"/>
      <c r="F54" s="40"/>
      <c r="G54" s="367"/>
      <c r="H54" s="30"/>
      <c r="I54" s="228"/>
      <c r="J54" s="31"/>
      <c r="K54" s="404" t="str">
        <f t="shared" si="0"/>
        <v/>
      </c>
      <c r="L54" s="369"/>
      <c r="M54" s="400" t="str">
        <f>IF(OR($B54="",$C54="",$D54="",$E54="",$F54=""),"",$G54/VLOOKUP($F54,Euro!$A:$C,3,FALSE))</f>
        <v/>
      </c>
      <c r="N54" s="401" t="b">
        <f t="shared" si="1"/>
        <v>0</v>
      </c>
      <c r="O54" s="402">
        <f t="shared" si="5"/>
        <v>1</v>
      </c>
    </row>
    <row r="55" spans="1:15" s="96" customFormat="1">
      <c r="A55" s="37">
        <v>45</v>
      </c>
      <c r="B55" s="25"/>
      <c r="C55" s="25"/>
      <c r="D55" s="174"/>
      <c r="E55" s="23"/>
      <c r="F55" s="40"/>
      <c r="G55" s="367"/>
      <c r="H55" s="30"/>
      <c r="I55" s="228"/>
      <c r="J55" s="31"/>
      <c r="K55" s="404" t="str">
        <f t="shared" si="0"/>
        <v/>
      </c>
      <c r="L55" s="369"/>
      <c r="M55" s="400" t="str">
        <f>IF(OR($B55="",$C55="",$D55="",$E55="",$F55=""),"",$G55/VLOOKUP($F55,Euro!$A:$C,3,FALSE))</f>
        <v/>
      </c>
      <c r="N55" s="401" t="b">
        <f t="shared" si="1"/>
        <v>0</v>
      </c>
      <c r="O55" s="402">
        <f t="shared" si="5"/>
        <v>1</v>
      </c>
    </row>
    <row r="56" spans="1:15">
      <c r="A56" s="37">
        <v>46</v>
      </c>
      <c r="B56" s="21"/>
      <c r="C56" s="21"/>
      <c r="D56" s="174"/>
      <c r="E56" s="23"/>
      <c r="F56" s="40"/>
      <c r="G56" s="367"/>
      <c r="H56" s="30"/>
      <c r="I56" s="228"/>
      <c r="J56" s="31"/>
      <c r="K56" s="404" t="str">
        <f t="shared" si="0"/>
        <v/>
      </c>
      <c r="L56" s="369"/>
      <c r="M56" s="400" t="str">
        <f>IF(OR($B56="",$C56="",$D56="",$E56="",$F56=""),"",$G56/VLOOKUP($F56,Euro!$A:$C,3,FALSE))</f>
        <v/>
      </c>
      <c r="N56" s="401" t="b">
        <f t="shared" si="1"/>
        <v>0</v>
      </c>
      <c r="O56" s="402">
        <f t="shared" si="5"/>
        <v>1</v>
      </c>
    </row>
    <row r="57" spans="1:15">
      <c r="A57" s="37">
        <v>47</v>
      </c>
      <c r="B57" s="21"/>
      <c r="C57" s="21"/>
      <c r="D57" s="174"/>
      <c r="E57" s="23"/>
      <c r="F57" s="40"/>
      <c r="G57" s="367"/>
      <c r="H57" s="30"/>
      <c r="I57" s="228"/>
      <c r="J57" s="31"/>
      <c r="K57" s="404" t="str">
        <f t="shared" si="0"/>
        <v/>
      </c>
      <c r="L57" s="369"/>
      <c r="M57" s="400" t="str">
        <f>IF(OR($B57="",$C57="",$D57="",$E57="",$F57=""),"",$G57/VLOOKUP($F57,Euro!$A:$C,3,FALSE))</f>
        <v/>
      </c>
      <c r="N57" s="401" t="b">
        <f t="shared" si="1"/>
        <v>0</v>
      </c>
      <c r="O57" s="402">
        <f t="shared" si="5"/>
        <v>1</v>
      </c>
    </row>
    <row r="58" spans="1:15">
      <c r="A58" s="37">
        <v>48</v>
      </c>
      <c r="B58" s="21"/>
      <c r="C58" s="21"/>
      <c r="D58" s="174"/>
      <c r="E58" s="23"/>
      <c r="F58" s="40"/>
      <c r="G58" s="367"/>
      <c r="H58" s="30"/>
      <c r="I58" s="228"/>
      <c r="J58" s="31"/>
      <c r="K58" s="404" t="str">
        <f t="shared" si="0"/>
        <v/>
      </c>
      <c r="L58" s="369"/>
      <c r="M58" s="400" t="str">
        <f>IF(OR($B58="",$C58="",$D58="",$E58="",$F58=""),"",$G58/VLOOKUP($F58,Euro!$A:$C,3,FALSE))</f>
        <v/>
      </c>
      <c r="N58" s="401" t="b">
        <f t="shared" si="1"/>
        <v>0</v>
      </c>
      <c r="O58" s="402">
        <f t="shared" si="5"/>
        <v>1</v>
      </c>
    </row>
    <row r="59" spans="1:15">
      <c r="A59" s="37">
        <v>49</v>
      </c>
      <c r="B59" s="21"/>
      <c r="C59" s="21"/>
      <c r="D59" s="174"/>
      <c r="E59" s="23"/>
      <c r="F59" s="40"/>
      <c r="G59" s="367"/>
      <c r="H59" s="30"/>
      <c r="I59" s="228"/>
      <c r="J59" s="31"/>
      <c r="K59" s="404" t="str">
        <f t="shared" si="0"/>
        <v/>
      </c>
      <c r="L59" s="369"/>
      <c r="M59" s="400" t="str">
        <f>IF(OR($B59="",$C59="",$D59="",$E59="",$F59=""),"",$G59/VLOOKUP($F59,Euro!$A:$C,3,FALSE))</f>
        <v/>
      </c>
      <c r="N59" s="401" t="b">
        <f t="shared" si="1"/>
        <v>0</v>
      </c>
      <c r="O59" s="402">
        <f t="shared" si="5"/>
        <v>1</v>
      </c>
    </row>
    <row r="60" spans="1:15">
      <c r="A60" s="37">
        <v>50</v>
      </c>
      <c r="B60" s="21"/>
      <c r="C60" s="21"/>
      <c r="D60" s="174"/>
      <c r="E60" s="23"/>
      <c r="F60" s="40"/>
      <c r="G60" s="367"/>
      <c r="H60" s="30"/>
      <c r="I60" s="228"/>
      <c r="J60" s="31"/>
      <c r="K60" s="404" t="str">
        <f t="shared" si="0"/>
        <v/>
      </c>
      <c r="L60" s="369"/>
      <c r="M60" s="400" t="str">
        <f>IF(OR($B60="",$C60="",$D60="",$E60="",$F60=""),"",$G60/VLOOKUP($F60,Euro!$A:$C,3,FALSE))</f>
        <v/>
      </c>
      <c r="N60" s="401" t="b">
        <f t="shared" si="1"/>
        <v>0</v>
      </c>
      <c r="O60" s="402">
        <f t="shared" si="5"/>
        <v>1</v>
      </c>
    </row>
    <row r="61" spans="1:15">
      <c r="A61" s="37">
        <v>51</v>
      </c>
      <c r="B61" s="21"/>
      <c r="C61" s="21"/>
      <c r="D61" s="174"/>
      <c r="E61" s="23"/>
      <c r="F61" s="40"/>
      <c r="G61" s="367"/>
      <c r="H61" s="30"/>
      <c r="I61" s="228"/>
      <c r="J61" s="31"/>
      <c r="K61" s="404" t="str">
        <f t="shared" si="0"/>
        <v/>
      </c>
      <c r="L61" s="369"/>
      <c r="M61" s="400" t="str">
        <f>IF(OR($B61="",$C61="",$D61="",$E61="",$F61=""),"",$G61/VLOOKUP($F61,Euro!$A:$C,3,FALSE))</f>
        <v/>
      </c>
      <c r="N61" s="401" t="b">
        <f t="shared" si="1"/>
        <v>0</v>
      </c>
      <c r="O61" s="402">
        <f t="shared" si="5"/>
        <v>1</v>
      </c>
    </row>
    <row r="62" spans="1:15">
      <c r="A62" s="37">
        <v>52</v>
      </c>
      <c r="B62" s="21"/>
      <c r="C62" s="21"/>
      <c r="D62" s="174"/>
      <c r="E62" s="23"/>
      <c r="F62" s="40"/>
      <c r="G62" s="367"/>
      <c r="H62" s="30"/>
      <c r="I62" s="228"/>
      <c r="J62" s="31"/>
      <c r="K62" s="404" t="str">
        <f t="shared" si="0"/>
        <v/>
      </c>
      <c r="L62" s="369"/>
      <c r="M62" s="400" t="str">
        <f>IF(OR($B62="",$C62="",$D62="",$E62="",$F62=""),"",$G62/VLOOKUP($F62,Euro!$A:$C,3,FALSE))</f>
        <v/>
      </c>
      <c r="N62" s="401" t="b">
        <f t="shared" si="1"/>
        <v>0</v>
      </c>
      <c r="O62" s="402">
        <f t="shared" si="5"/>
        <v>1</v>
      </c>
    </row>
    <row r="63" spans="1:15">
      <c r="A63" s="37">
        <v>53</v>
      </c>
      <c r="B63" s="21"/>
      <c r="C63" s="21"/>
      <c r="D63" s="174"/>
      <c r="E63" s="23"/>
      <c r="F63" s="40"/>
      <c r="G63" s="367"/>
      <c r="H63" s="30"/>
      <c r="I63" s="228"/>
      <c r="J63" s="31"/>
      <c r="K63" s="404" t="str">
        <f t="shared" si="0"/>
        <v/>
      </c>
      <c r="L63" s="369"/>
      <c r="M63" s="400" t="str">
        <f>IF(OR($B63="",$C63="",$D63="",$E63="",$F63=""),"",$G63/VLOOKUP($F63,Euro!$A:$C,3,FALSE))</f>
        <v/>
      </c>
      <c r="N63" s="401" t="b">
        <f t="shared" si="1"/>
        <v>0</v>
      </c>
      <c r="O63" s="402">
        <f t="shared" si="5"/>
        <v>1</v>
      </c>
    </row>
    <row r="64" spans="1:15">
      <c r="A64" s="37">
        <v>54</v>
      </c>
      <c r="B64" s="21"/>
      <c r="C64" s="21"/>
      <c r="D64" s="174"/>
      <c r="E64" s="23"/>
      <c r="F64" s="40"/>
      <c r="G64" s="367"/>
      <c r="H64" s="30"/>
      <c r="I64" s="228"/>
      <c r="J64" s="31"/>
      <c r="K64" s="404" t="str">
        <f t="shared" si="0"/>
        <v/>
      </c>
      <c r="L64" s="369"/>
      <c r="M64" s="400" t="str">
        <f>IF(OR($B64="",$C64="",$D64="",$E64="",$F64=""),"",$G64/VLOOKUP($F64,Euro!$A:$C,3,FALSE))</f>
        <v/>
      </c>
      <c r="N64" s="401" t="b">
        <f t="shared" si="1"/>
        <v>0</v>
      </c>
      <c r="O64" s="402">
        <f t="shared" si="5"/>
        <v>1</v>
      </c>
    </row>
    <row r="65" spans="1:15">
      <c r="A65" s="37">
        <v>55</v>
      </c>
      <c r="B65" s="21"/>
      <c r="C65" s="21"/>
      <c r="D65" s="174"/>
      <c r="E65" s="23"/>
      <c r="F65" s="40"/>
      <c r="G65" s="367"/>
      <c r="H65" s="30"/>
      <c r="I65" s="228"/>
      <c r="J65" s="31"/>
      <c r="K65" s="404" t="str">
        <f t="shared" si="0"/>
        <v/>
      </c>
      <c r="L65" s="369"/>
      <c r="M65" s="400" t="str">
        <f>IF(OR($B65="",$C65="",$D65="",$E65="",$F65=""),"",$G65/VLOOKUP($F65,Euro!$A:$C,3,FALSE))</f>
        <v/>
      </c>
      <c r="N65" s="401" t="b">
        <f t="shared" si="1"/>
        <v>0</v>
      </c>
      <c r="O65" s="402">
        <f t="shared" si="5"/>
        <v>1</v>
      </c>
    </row>
    <row r="66" spans="1:15">
      <c r="A66" s="37">
        <v>56</v>
      </c>
      <c r="B66" s="21"/>
      <c r="C66" s="21"/>
      <c r="D66" s="174"/>
      <c r="E66" s="23"/>
      <c r="F66" s="40"/>
      <c r="G66" s="367"/>
      <c r="H66" s="30"/>
      <c r="I66" s="228"/>
      <c r="J66" s="31"/>
      <c r="K66" s="404" t="str">
        <f t="shared" si="0"/>
        <v/>
      </c>
      <c r="L66" s="369"/>
      <c r="M66" s="400" t="str">
        <f>IF(OR($B66="",$C66="",$D66="",$E66="",$F66=""),"",$G66/VLOOKUP($F66,Euro!$A:$C,3,FALSE))</f>
        <v/>
      </c>
      <c r="N66" s="401" t="b">
        <f t="shared" si="1"/>
        <v>0</v>
      </c>
      <c r="O66" s="402">
        <f t="shared" si="5"/>
        <v>1</v>
      </c>
    </row>
    <row r="67" spans="1:15">
      <c r="A67" s="37">
        <v>57</v>
      </c>
      <c r="B67" s="21"/>
      <c r="C67" s="21"/>
      <c r="D67" s="174"/>
      <c r="E67" s="23"/>
      <c r="F67" s="40"/>
      <c r="G67" s="367"/>
      <c r="H67" s="30"/>
      <c r="I67" s="228"/>
      <c r="J67" s="31"/>
      <c r="K67" s="404" t="str">
        <f t="shared" si="0"/>
        <v/>
      </c>
      <c r="L67" s="369"/>
      <c r="M67" s="400" t="str">
        <f>IF(OR($B67="",$C67="",$D67="",$E67="",$F67=""),"",$G67/VLOOKUP($F67,Euro!$A:$C,3,FALSE))</f>
        <v/>
      </c>
      <c r="N67" s="401" t="b">
        <f t="shared" si="1"/>
        <v>0</v>
      </c>
      <c r="O67" s="402">
        <f t="shared" si="5"/>
        <v>1</v>
      </c>
    </row>
    <row r="68" spans="1:15">
      <c r="A68" s="37">
        <v>58</v>
      </c>
      <c r="B68" s="21"/>
      <c r="C68" s="21"/>
      <c r="D68" s="174"/>
      <c r="E68" s="23"/>
      <c r="F68" s="40"/>
      <c r="G68" s="367"/>
      <c r="H68" s="30"/>
      <c r="I68" s="228"/>
      <c r="J68" s="31"/>
      <c r="K68" s="404" t="str">
        <f t="shared" si="0"/>
        <v/>
      </c>
      <c r="L68" s="369"/>
      <c r="M68" s="400" t="str">
        <f>IF(OR($B68="",$C68="",$D68="",$E68="",$F68=""),"",$G68/VLOOKUP($F68,Euro!$A:$C,3,FALSE))</f>
        <v/>
      </c>
      <c r="N68" s="401" t="b">
        <f t="shared" si="1"/>
        <v>0</v>
      </c>
      <c r="O68" s="402">
        <f t="shared" si="5"/>
        <v>1</v>
      </c>
    </row>
    <row r="69" spans="1:15">
      <c r="A69" s="37">
        <v>59</v>
      </c>
      <c r="B69" s="21"/>
      <c r="C69" s="21"/>
      <c r="D69" s="174"/>
      <c r="E69" s="23"/>
      <c r="F69" s="40"/>
      <c r="G69" s="367"/>
      <c r="H69" s="30"/>
      <c r="I69" s="228"/>
      <c r="J69" s="31"/>
      <c r="K69" s="404" t="str">
        <f t="shared" si="0"/>
        <v/>
      </c>
      <c r="L69" s="369"/>
      <c r="M69" s="400" t="str">
        <f>IF(OR($B69="",$C69="",$D69="",$E69="",$F69=""),"",$G69/VLOOKUP($F69,Euro!$A:$C,3,FALSE))</f>
        <v/>
      </c>
      <c r="N69" s="401" t="b">
        <f t="shared" si="1"/>
        <v>0</v>
      </c>
      <c r="O69" s="402">
        <f t="shared" si="5"/>
        <v>1</v>
      </c>
    </row>
    <row r="70" spans="1:15">
      <c r="A70" s="37">
        <v>60</v>
      </c>
      <c r="B70" s="21"/>
      <c r="C70" s="21"/>
      <c r="D70" s="174"/>
      <c r="E70" s="23"/>
      <c r="F70" s="40"/>
      <c r="G70" s="367"/>
      <c r="H70" s="30"/>
      <c r="I70" s="228"/>
      <c r="J70" s="31"/>
      <c r="K70" s="404" t="str">
        <f t="shared" si="0"/>
        <v/>
      </c>
      <c r="L70" s="369"/>
      <c r="M70" s="400" t="str">
        <f>IF(OR($B70="",$C70="",$D70="",$E70="",$F70=""),"",$G70/VLOOKUP($F70,Euro!$A:$C,3,FALSE))</f>
        <v/>
      </c>
      <c r="N70" s="401" t="b">
        <f t="shared" si="1"/>
        <v>0</v>
      </c>
      <c r="O70" s="402">
        <f t="shared" si="5"/>
        <v>1</v>
      </c>
    </row>
    <row r="71" spans="1:15">
      <c r="A71" s="37">
        <v>61</v>
      </c>
      <c r="B71" s="21"/>
      <c r="C71" s="21"/>
      <c r="D71" s="174"/>
      <c r="E71" s="23"/>
      <c r="F71" s="40"/>
      <c r="G71" s="367"/>
      <c r="H71" s="30"/>
      <c r="I71" s="228"/>
      <c r="J71" s="31"/>
      <c r="K71" s="404" t="str">
        <f t="shared" si="0"/>
        <v/>
      </c>
      <c r="L71" s="369"/>
      <c r="M71" s="400" t="str">
        <f>IF(OR($B71="",$C71="",$D71="",$E71="",$F71=""),"",$G71/VLOOKUP($F71,Euro!$A:$C,3,FALSE))</f>
        <v/>
      </c>
      <c r="N71" s="401" t="b">
        <f t="shared" si="1"/>
        <v>0</v>
      </c>
      <c r="O71" s="402">
        <f t="shared" si="5"/>
        <v>1</v>
      </c>
    </row>
    <row r="72" spans="1:15">
      <c r="A72" s="37">
        <v>62</v>
      </c>
      <c r="B72" s="21"/>
      <c r="C72" s="21"/>
      <c r="D72" s="174"/>
      <c r="E72" s="23"/>
      <c r="F72" s="40"/>
      <c r="G72" s="367"/>
      <c r="H72" s="30"/>
      <c r="I72" s="228"/>
      <c r="J72" s="31"/>
      <c r="K72" s="404" t="str">
        <f t="shared" si="0"/>
        <v/>
      </c>
      <c r="L72" s="369"/>
      <c r="M72" s="400" t="str">
        <f>IF(OR($B72="",$C72="",$D72="",$E72="",$F72=""),"",$G72/VLOOKUP($F72,Euro!$A:$C,3,FALSE))</f>
        <v/>
      </c>
      <c r="N72" s="401" t="b">
        <f t="shared" si="1"/>
        <v>0</v>
      </c>
      <c r="O72" s="402">
        <f t="shared" si="5"/>
        <v>1</v>
      </c>
    </row>
    <row r="73" spans="1:15">
      <c r="A73" s="37">
        <v>63</v>
      </c>
      <c r="B73" s="21"/>
      <c r="C73" s="21"/>
      <c r="D73" s="174"/>
      <c r="E73" s="23"/>
      <c r="F73" s="40"/>
      <c r="G73" s="367"/>
      <c r="H73" s="30"/>
      <c r="I73" s="228"/>
      <c r="J73" s="31"/>
      <c r="K73" s="404" t="str">
        <f t="shared" si="0"/>
        <v/>
      </c>
      <c r="L73" s="369"/>
      <c r="M73" s="400" t="str">
        <f>IF(OR($B73="",$C73="",$D73="",$E73="",$F73=""),"",$G73/VLOOKUP($F73,Euro!$A:$C,3,FALSE))</f>
        <v/>
      </c>
      <c r="N73" s="401" t="b">
        <f t="shared" si="1"/>
        <v>0</v>
      </c>
      <c r="O73" s="402">
        <f t="shared" si="5"/>
        <v>1</v>
      </c>
    </row>
    <row r="74" spans="1:15">
      <c r="A74" s="37">
        <v>64</v>
      </c>
      <c r="B74" s="21"/>
      <c r="C74" s="21"/>
      <c r="D74" s="174"/>
      <c r="E74" s="23"/>
      <c r="F74" s="40"/>
      <c r="G74" s="367"/>
      <c r="H74" s="30"/>
      <c r="I74" s="228"/>
      <c r="J74" s="31"/>
      <c r="K74" s="404" t="str">
        <f t="shared" ref="K74:K137" si="6">IF(OR($B74="",$C74="",$E74="",$F74="",$F74&lt;an_initial,$F74&gt;an_final,$N74=FALSE),"",IF($G74="","",IF(OR($H74="X",$H74="x"),60*$M74/10000,IF(OR($I74="X",$I74="x"),40*$M74/10000,IF(OR($J74="X",$J74="x"),60*(IF($O74&lt;=5,0.3,0.2))*$M74/10000,"")))))</f>
        <v/>
      </c>
      <c r="L74" s="369"/>
      <c r="M74" s="400" t="str">
        <f>IF(OR($B74="",$C74="",$D74="",$E74="",$F74=""),"",$G74/VLOOKUP($F74,Euro!$A:$C,3,FALSE))</f>
        <v/>
      </c>
      <c r="N74" s="401" t="b">
        <f t="shared" si="1"/>
        <v>0</v>
      </c>
      <c r="O74" s="402">
        <f t="shared" si="5"/>
        <v>1</v>
      </c>
    </row>
    <row r="75" spans="1:15">
      <c r="A75" s="37">
        <v>65</v>
      </c>
      <c r="B75" s="21"/>
      <c r="C75" s="21"/>
      <c r="D75" s="174"/>
      <c r="E75" s="23"/>
      <c r="F75" s="40"/>
      <c r="G75" s="367"/>
      <c r="H75" s="30"/>
      <c r="I75" s="228"/>
      <c r="J75" s="31"/>
      <c r="K75" s="404" t="str">
        <f t="shared" si="6"/>
        <v/>
      </c>
      <c r="L75" s="369"/>
      <c r="M75" s="400" t="str">
        <f>IF(OR($B75="",$C75="",$D75="",$E75="",$F75=""),"",$G75/VLOOKUP($F75,Euro!$A:$C,3,FALSE))</f>
        <v/>
      </c>
      <c r="N75" s="401" t="b">
        <f t="shared" ref="N75:N138" si="7">IF(nume_candidat="",FALSE,ISNUMBER(SEARCH(nume_candidat,$B75)))</f>
        <v>0</v>
      </c>
      <c r="O75" s="402">
        <f t="shared" ref="O75:O106" si="8">LEN(B75)-LEN(SUBSTITUTE(B75,",",""))+1</f>
        <v>1</v>
      </c>
    </row>
    <row r="76" spans="1:15">
      <c r="A76" s="37">
        <v>66</v>
      </c>
      <c r="B76" s="21"/>
      <c r="C76" s="21"/>
      <c r="D76" s="174"/>
      <c r="E76" s="23"/>
      <c r="F76" s="40"/>
      <c r="G76" s="367"/>
      <c r="H76" s="30"/>
      <c r="I76" s="228"/>
      <c r="J76" s="31"/>
      <c r="K76" s="404" t="str">
        <f t="shared" si="6"/>
        <v/>
      </c>
      <c r="L76" s="369"/>
      <c r="M76" s="400" t="str">
        <f>IF(OR($B76="",$C76="",$D76="",$E76="",$F76=""),"",$G76/VLOOKUP($F76,Euro!$A:$C,3,FALSE))</f>
        <v/>
      </c>
      <c r="N76" s="401" t="b">
        <f t="shared" si="7"/>
        <v>0</v>
      </c>
      <c r="O76" s="402">
        <f t="shared" si="8"/>
        <v>1</v>
      </c>
    </row>
    <row r="77" spans="1:15">
      <c r="A77" s="37">
        <v>67</v>
      </c>
      <c r="B77" s="21"/>
      <c r="C77" s="21"/>
      <c r="D77" s="174"/>
      <c r="E77" s="23"/>
      <c r="F77" s="40"/>
      <c r="G77" s="367"/>
      <c r="H77" s="30"/>
      <c r="I77" s="228"/>
      <c r="J77" s="31"/>
      <c r="K77" s="404" t="str">
        <f t="shared" si="6"/>
        <v/>
      </c>
      <c r="L77" s="369"/>
      <c r="M77" s="400" t="str">
        <f>IF(OR($B77="",$C77="",$D77="",$E77="",$F77=""),"",$G77/VLOOKUP($F77,Euro!$A:$C,3,FALSE))</f>
        <v/>
      </c>
      <c r="N77" s="401" t="b">
        <f t="shared" si="7"/>
        <v>0</v>
      </c>
      <c r="O77" s="402">
        <f t="shared" si="8"/>
        <v>1</v>
      </c>
    </row>
    <row r="78" spans="1:15">
      <c r="A78" s="37">
        <v>68</v>
      </c>
      <c r="B78" s="21"/>
      <c r="C78" s="21"/>
      <c r="D78" s="174"/>
      <c r="E78" s="23"/>
      <c r="F78" s="40"/>
      <c r="G78" s="367"/>
      <c r="H78" s="30"/>
      <c r="I78" s="228"/>
      <c r="J78" s="31"/>
      <c r="K78" s="404" t="str">
        <f t="shared" si="6"/>
        <v/>
      </c>
      <c r="L78" s="369"/>
      <c r="M78" s="400" t="str">
        <f>IF(OR($B78="",$C78="",$D78="",$E78="",$F78=""),"",$G78/VLOOKUP($F78,Euro!$A:$C,3,FALSE))</f>
        <v/>
      </c>
      <c r="N78" s="401" t="b">
        <f t="shared" si="7"/>
        <v>0</v>
      </c>
      <c r="O78" s="402">
        <f t="shared" si="8"/>
        <v>1</v>
      </c>
    </row>
    <row r="79" spans="1:15">
      <c r="A79" s="37">
        <v>69</v>
      </c>
      <c r="B79" s="21"/>
      <c r="C79" s="21"/>
      <c r="D79" s="174"/>
      <c r="E79" s="23"/>
      <c r="F79" s="40"/>
      <c r="G79" s="367"/>
      <c r="H79" s="30"/>
      <c r="I79" s="228"/>
      <c r="J79" s="31"/>
      <c r="K79" s="404" t="str">
        <f t="shared" si="6"/>
        <v/>
      </c>
      <c r="L79" s="369"/>
      <c r="M79" s="400" t="str">
        <f>IF(OR($B79="",$C79="",$D79="",$E79="",$F79=""),"",$G79/VLOOKUP($F79,Euro!$A:$C,3,FALSE))</f>
        <v/>
      </c>
      <c r="N79" s="401" t="b">
        <f t="shared" si="7"/>
        <v>0</v>
      </c>
      <c r="O79" s="402">
        <f t="shared" si="8"/>
        <v>1</v>
      </c>
    </row>
    <row r="80" spans="1:15">
      <c r="A80" s="37">
        <v>70</v>
      </c>
      <c r="B80" s="21"/>
      <c r="C80" s="21"/>
      <c r="D80" s="174"/>
      <c r="E80" s="23"/>
      <c r="F80" s="40"/>
      <c r="G80" s="367"/>
      <c r="H80" s="30"/>
      <c r="I80" s="228"/>
      <c r="J80" s="31"/>
      <c r="K80" s="404" t="str">
        <f t="shared" si="6"/>
        <v/>
      </c>
      <c r="L80" s="369"/>
      <c r="M80" s="400" t="str">
        <f>IF(OR($B80="",$C80="",$D80="",$E80="",$F80=""),"",$G80/VLOOKUP($F80,Euro!$A:$C,3,FALSE))</f>
        <v/>
      </c>
      <c r="N80" s="401" t="b">
        <f t="shared" si="7"/>
        <v>0</v>
      </c>
      <c r="O80" s="402">
        <f t="shared" si="8"/>
        <v>1</v>
      </c>
    </row>
    <row r="81" spans="1:15">
      <c r="A81" s="37">
        <v>71</v>
      </c>
      <c r="B81" s="21"/>
      <c r="C81" s="21"/>
      <c r="D81" s="174"/>
      <c r="E81" s="23"/>
      <c r="F81" s="40"/>
      <c r="G81" s="367"/>
      <c r="H81" s="30"/>
      <c r="I81" s="228"/>
      <c r="J81" s="31"/>
      <c r="K81" s="404" t="str">
        <f t="shared" si="6"/>
        <v/>
      </c>
      <c r="L81" s="369"/>
      <c r="M81" s="400" t="str">
        <f>IF(OR($B81="",$C81="",$D81="",$E81="",$F81=""),"",$G81/VLOOKUP($F81,Euro!$A:$C,3,FALSE))</f>
        <v/>
      </c>
      <c r="N81" s="401" t="b">
        <f t="shared" si="7"/>
        <v>0</v>
      </c>
      <c r="O81" s="402">
        <f t="shared" si="8"/>
        <v>1</v>
      </c>
    </row>
    <row r="82" spans="1:15">
      <c r="A82" s="37">
        <v>72</v>
      </c>
      <c r="B82" s="21"/>
      <c r="C82" s="21"/>
      <c r="D82" s="174"/>
      <c r="E82" s="23"/>
      <c r="F82" s="40"/>
      <c r="G82" s="367"/>
      <c r="H82" s="30"/>
      <c r="I82" s="228"/>
      <c r="J82" s="31"/>
      <c r="K82" s="404" t="str">
        <f t="shared" si="6"/>
        <v/>
      </c>
      <c r="L82" s="369"/>
      <c r="M82" s="400" t="str">
        <f>IF(OR($B82="",$C82="",$D82="",$E82="",$F82=""),"",$G82/VLOOKUP($F82,Euro!$A:$C,3,FALSE))</f>
        <v/>
      </c>
      <c r="N82" s="401" t="b">
        <f t="shared" si="7"/>
        <v>0</v>
      </c>
      <c r="O82" s="402">
        <f t="shared" si="8"/>
        <v>1</v>
      </c>
    </row>
    <row r="83" spans="1:15">
      <c r="A83" s="37">
        <v>73</v>
      </c>
      <c r="B83" s="21"/>
      <c r="C83" s="21"/>
      <c r="D83" s="174"/>
      <c r="E83" s="23"/>
      <c r="F83" s="40"/>
      <c r="G83" s="367"/>
      <c r="H83" s="30"/>
      <c r="I83" s="228"/>
      <c r="J83" s="31"/>
      <c r="K83" s="404" t="str">
        <f t="shared" si="6"/>
        <v/>
      </c>
      <c r="L83" s="369"/>
      <c r="M83" s="400" t="str">
        <f>IF(OR($B83="",$C83="",$D83="",$E83="",$F83=""),"",$G83/VLOOKUP($F83,Euro!$A:$C,3,FALSE))</f>
        <v/>
      </c>
      <c r="N83" s="401" t="b">
        <f t="shared" si="7"/>
        <v>0</v>
      </c>
      <c r="O83" s="402">
        <f t="shared" si="8"/>
        <v>1</v>
      </c>
    </row>
    <row r="84" spans="1:15">
      <c r="A84" s="37">
        <v>74</v>
      </c>
      <c r="B84" s="21"/>
      <c r="C84" s="21"/>
      <c r="D84" s="174"/>
      <c r="E84" s="23"/>
      <c r="F84" s="40"/>
      <c r="G84" s="367"/>
      <c r="H84" s="30"/>
      <c r="I84" s="228"/>
      <c r="J84" s="31"/>
      <c r="K84" s="404" t="str">
        <f t="shared" si="6"/>
        <v/>
      </c>
      <c r="L84" s="369"/>
      <c r="M84" s="400" t="str">
        <f>IF(OR($B84="",$C84="",$D84="",$E84="",$F84=""),"",$G84/VLOOKUP($F84,Euro!$A:$C,3,FALSE))</f>
        <v/>
      </c>
      <c r="N84" s="401" t="b">
        <f t="shared" si="7"/>
        <v>0</v>
      </c>
      <c r="O84" s="402">
        <f t="shared" si="8"/>
        <v>1</v>
      </c>
    </row>
    <row r="85" spans="1:15">
      <c r="A85" s="37">
        <v>75</v>
      </c>
      <c r="B85" s="21"/>
      <c r="C85" s="21"/>
      <c r="D85" s="174"/>
      <c r="E85" s="23"/>
      <c r="F85" s="40"/>
      <c r="G85" s="367"/>
      <c r="H85" s="30"/>
      <c r="I85" s="228"/>
      <c r="J85" s="31"/>
      <c r="K85" s="404" t="str">
        <f t="shared" si="6"/>
        <v/>
      </c>
      <c r="L85" s="369"/>
      <c r="M85" s="400" t="str">
        <f>IF(OR($B85="",$C85="",$D85="",$E85="",$F85=""),"",$G85/VLOOKUP($F85,Euro!$A:$C,3,FALSE))</f>
        <v/>
      </c>
      <c r="N85" s="401" t="b">
        <f t="shared" si="7"/>
        <v>0</v>
      </c>
      <c r="O85" s="402">
        <f t="shared" si="8"/>
        <v>1</v>
      </c>
    </row>
    <row r="86" spans="1:15">
      <c r="A86" s="37">
        <v>76</v>
      </c>
      <c r="B86" s="21"/>
      <c r="C86" s="21"/>
      <c r="D86" s="174"/>
      <c r="E86" s="23"/>
      <c r="F86" s="40"/>
      <c r="G86" s="367"/>
      <c r="H86" s="30"/>
      <c r="I86" s="228"/>
      <c r="J86" s="31"/>
      <c r="K86" s="404" t="str">
        <f t="shared" si="6"/>
        <v/>
      </c>
      <c r="L86" s="369"/>
      <c r="M86" s="400" t="str">
        <f>IF(OR($B86="",$C86="",$D86="",$E86="",$F86=""),"",$G86/VLOOKUP($F86,Euro!$A:$C,3,FALSE))</f>
        <v/>
      </c>
      <c r="N86" s="401" t="b">
        <f t="shared" si="7"/>
        <v>0</v>
      </c>
      <c r="O86" s="402">
        <f t="shared" si="8"/>
        <v>1</v>
      </c>
    </row>
    <row r="87" spans="1:15">
      <c r="A87" s="37">
        <v>77</v>
      </c>
      <c r="B87" s="21"/>
      <c r="C87" s="21"/>
      <c r="D87" s="174"/>
      <c r="E87" s="23"/>
      <c r="F87" s="40"/>
      <c r="G87" s="367"/>
      <c r="H87" s="30"/>
      <c r="I87" s="228"/>
      <c r="J87" s="31"/>
      <c r="K87" s="404" t="str">
        <f t="shared" si="6"/>
        <v/>
      </c>
      <c r="L87" s="369"/>
      <c r="M87" s="400" t="str">
        <f>IF(OR($B87="",$C87="",$D87="",$E87="",$F87=""),"",$G87/VLOOKUP($F87,Euro!$A:$C,3,FALSE))</f>
        <v/>
      </c>
      <c r="N87" s="401" t="b">
        <f t="shared" si="7"/>
        <v>0</v>
      </c>
      <c r="O87" s="402">
        <f t="shared" si="8"/>
        <v>1</v>
      </c>
    </row>
    <row r="88" spans="1:15">
      <c r="A88" s="37">
        <v>78</v>
      </c>
      <c r="B88" s="21"/>
      <c r="C88" s="21"/>
      <c r="D88" s="174"/>
      <c r="E88" s="23"/>
      <c r="F88" s="40"/>
      <c r="G88" s="367"/>
      <c r="H88" s="30"/>
      <c r="I88" s="228"/>
      <c r="J88" s="31"/>
      <c r="K88" s="404" t="str">
        <f t="shared" si="6"/>
        <v/>
      </c>
      <c r="L88" s="369"/>
      <c r="M88" s="400" t="str">
        <f>IF(OR($B88="",$C88="",$D88="",$E88="",$F88=""),"",$G88/VLOOKUP($F88,Euro!$A:$C,3,FALSE))</f>
        <v/>
      </c>
      <c r="N88" s="401" t="b">
        <f t="shared" si="7"/>
        <v>0</v>
      </c>
      <c r="O88" s="402">
        <f t="shared" si="8"/>
        <v>1</v>
      </c>
    </row>
    <row r="89" spans="1:15">
      <c r="A89" s="37">
        <v>79</v>
      </c>
      <c r="B89" s="21"/>
      <c r="C89" s="21"/>
      <c r="D89" s="174"/>
      <c r="E89" s="23"/>
      <c r="F89" s="40"/>
      <c r="G89" s="367"/>
      <c r="H89" s="30"/>
      <c r="I89" s="228"/>
      <c r="J89" s="31"/>
      <c r="K89" s="404" t="str">
        <f t="shared" si="6"/>
        <v/>
      </c>
      <c r="L89" s="369"/>
      <c r="M89" s="400" t="str">
        <f>IF(OR($B89="",$C89="",$D89="",$E89="",$F89=""),"",$G89/VLOOKUP($F89,Euro!$A:$C,3,FALSE))</f>
        <v/>
      </c>
      <c r="N89" s="401" t="b">
        <f t="shared" si="7"/>
        <v>0</v>
      </c>
      <c r="O89" s="402">
        <f t="shared" si="8"/>
        <v>1</v>
      </c>
    </row>
    <row r="90" spans="1:15">
      <c r="A90" s="37">
        <v>80</v>
      </c>
      <c r="B90" s="21"/>
      <c r="C90" s="21"/>
      <c r="D90" s="174"/>
      <c r="E90" s="23"/>
      <c r="F90" s="40"/>
      <c r="G90" s="367"/>
      <c r="H90" s="30"/>
      <c r="I90" s="228"/>
      <c r="J90" s="31"/>
      <c r="K90" s="404" t="str">
        <f t="shared" si="6"/>
        <v/>
      </c>
      <c r="L90" s="369"/>
      <c r="M90" s="400" t="str">
        <f>IF(OR($B90="",$C90="",$D90="",$E90="",$F90=""),"",$G90/VLOOKUP($F90,Euro!$A:$C,3,FALSE))</f>
        <v/>
      </c>
      <c r="N90" s="401" t="b">
        <f t="shared" si="7"/>
        <v>0</v>
      </c>
      <c r="O90" s="402">
        <f t="shared" si="8"/>
        <v>1</v>
      </c>
    </row>
    <row r="91" spans="1:15">
      <c r="A91" s="37">
        <v>81</v>
      </c>
      <c r="B91" s="21"/>
      <c r="C91" s="21"/>
      <c r="D91" s="174"/>
      <c r="E91" s="23"/>
      <c r="F91" s="40"/>
      <c r="G91" s="367"/>
      <c r="H91" s="30"/>
      <c r="I91" s="228"/>
      <c r="J91" s="31"/>
      <c r="K91" s="404" t="str">
        <f t="shared" si="6"/>
        <v/>
      </c>
      <c r="L91" s="369"/>
      <c r="M91" s="400" t="str">
        <f>IF(OR($B91="",$C91="",$D91="",$E91="",$F91=""),"",$G91/VLOOKUP($F91,Euro!$A:$C,3,FALSE))</f>
        <v/>
      </c>
      <c r="N91" s="401" t="b">
        <f t="shared" si="7"/>
        <v>0</v>
      </c>
      <c r="O91" s="402">
        <f t="shared" si="8"/>
        <v>1</v>
      </c>
    </row>
    <row r="92" spans="1:15">
      <c r="A92" s="37">
        <v>82</v>
      </c>
      <c r="B92" s="21"/>
      <c r="C92" s="21"/>
      <c r="D92" s="174"/>
      <c r="E92" s="23"/>
      <c r="F92" s="40"/>
      <c r="G92" s="367"/>
      <c r="H92" s="30"/>
      <c r="I92" s="228"/>
      <c r="J92" s="31"/>
      <c r="K92" s="404" t="str">
        <f t="shared" si="6"/>
        <v/>
      </c>
      <c r="L92" s="369"/>
      <c r="M92" s="400" t="str">
        <f>IF(OR($B92="",$C92="",$D92="",$E92="",$F92=""),"",$G92/VLOOKUP($F92,Euro!$A:$C,3,FALSE))</f>
        <v/>
      </c>
      <c r="N92" s="401" t="b">
        <f t="shared" si="7"/>
        <v>0</v>
      </c>
      <c r="O92" s="402">
        <f t="shared" si="8"/>
        <v>1</v>
      </c>
    </row>
    <row r="93" spans="1:15">
      <c r="A93" s="37">
        <v>83</v>
      </c>
      <c r="B93" s="21"/>
      <c r="C93" s="21"/>
      <c r="D93" s="174"/>
      <c r="E93" s="23"/>
      <c r="F93" s="40"/>
      <c r="G93" s="367"/>
      <c r="H93" s="30"/>
      <c r="I93" s="228"/>
      <c r="J93" s="31"/>
      <c r="K93" s="404" t="str">
        <f t="shared" si="6"/>
        <v/>
      </c>
      <c r="L93" s="369"/>
      <c r="M93" s="400" t="str">
        <f>IF(OR($B93="",$C93="",$D93="",$E93="",$F93=""),"",$G93/VLOOKUP($F93,Euro!$A:$C,3,FALSE))</f>
        <v/>
      </c>
      <c r="N93" s="401" t="b">
        <f t="shared" si="7"/>
        <v>0</v>
      </c>
      <c r="O93" s="402">
        <f t="shared" si="8"/>
        <v>1</v>
      </c>
    </row>
    <row r="94" spans="1:15">
      <c r="A94" s="37">
        <v>84</v>
      </c>
      <c r="B94" s="21"/>
      <c r="C94" s="21"/>
      <c r="D94" s="174"/>
      <c r="E94" s="23"/>
      <c r="F94" s="40"/>
      <c r="G94" s="367"/>
      <c r="H94" s="30"/>
      <c r="I94" s="228"/>
      <c r="J94" s="31"/>
      <c r="K94" s="404" t="str">
        <f t="shared" si="6"/>
        <v/>
      </c>
      <c r="L94" s="369"/>
      <c r="M94" s="400" t="str">
        <f>IF(OR($B94="",$C94="",$D94="",$E94="",$F94=""),"",$G94/VLOOKUP($F94,Euro!$A:$C,3,FALSE))</f>
        <v/>
      </c>
      <c r="N94" s="401" t="b">
        <f t="shared" si="7"/>
        <v>0</v>
      </c>
      <c r="O94" s="402">
        <f t="shared" si="8"/>
        <v>1</v>
      </c>
    </row>
    <row r="95" spans="1:15">
      <c r="A95" s="37">
        <v>85</v>
      </c>
      <c r="B95" s="21"/>
      <c r="C95" s="21"/>
      <c r="D95" s="174"/>
      <c r="E95" s="23"/>
      <c r="F95" s="40"/>
      <c r="G95" s="367"/>
      <c r="H95" s="30"/>
      <c r="I95" s="228"/>
      <c r="J95" s="31"/>
      <c r="K95" s="404" t="str">
        <f t="shared" si="6"/>
        <v/>
      </c>
      <c r="L95" s="369"/>
      <c r="M95" s="400" t="str">
        <f>IF(OR($B95="",$C95="",$D95="",$E95="",$F95=""),"",$G95/VLOOKUP($F95,Euro!$A:$C,3,FALSE))</f>
        <v/>
      </c>
      <c r="N95" s="401" t="b">
        <f t="shared" si="7"/>
        <v>0</v>
      </c>
      <c r="O95" s="402">
        <f t="shared" si="8"/>
        <v>1</v>
      </c>
    </row>
    <row r="96" spans="1:15">
      <c r="A96" s="37">
        <v>86</v>
      </c>
      <c r="B96" s="21"/>
      <c r="C96" s="21"/>
      <c r="D96" s="174"/>
      <c r="E96" s="23"/>
      <c r="F96" s="40"/>
      <c r="G96" s="367"/>
      <c r="H96" s="30"/>
      <c r="I96" s="228"/>
      <c r="J96" s="31"/>
      <c r="K96" s="404" t="str">
        <f t="shared" si="6"/>
        <v/>
      </c>
      <c r="L96" s="369"/>
      <c r="M96" s="400" t="str">
        <f>IF(OR($B96="",$C96="",$D96="",$E96="",$F96=""),"",$G96/VLOOKUP($F96,Euro!$A:$C,3,FALSE))</f>
        <v/>
      </c>
      <c r="N96" s="401" t="b">
        <f t="shared" si="7"/>
        <v>0</v>
      </c>
      <c r="O96" s="402">
        <f t="shared" si="8"/>
        <v>1</v>
      </c>
    </row>
    <row r="97" spans="1:15">
      <c r="A97" s="37">
        <v>87</v>
      </c>
      <c r="B97" s="21"/>
      <c r="C97" s="21"/>
      <c r="D97" s="174"/>
      <c r="E97" s="23"/>
      <c r="F97" s="40"/>
      <c r="G97" s="367"/>
      <c r="H97" s="30"/>
      <c r="I97" s="228"/>
      <c r="J97" s="31"/>
      <c r="K97" s="404" t="str">
        <f t="shared" si="6"/>
        <v/>
      </c>
      <c r="L97" s="369"/>
      <c r="M97" s="400" t="str">
        <f>IF(OR($B97="",$C97="",$D97="",$E97="",$F97=""),"",$G97/VLOOKUP($F97,Euro!$A:$C,3,FALSE))</f>
        <v/>
      </c>
      <c r="N97" s="401" t="b">
        <f t="shared" si="7"/>
        <v>0</v>
      </c>
      <c r="O97" s="402">
        <f t="shared" si="8"/>
        <v>1</v>
      </c>
    </row>
    <row r="98" spans="1:15">
      <c r="A98" s="37">
        <v>88</v>
      </c>
      <c r="B98" s="21"/>
      <c r="C98" s="21"/>
      <c r="D98" s="174"/>
      <c r="E98" s="23"/>
      <c r="F98" s="40"/>
      <c r="G98" s="367"/>
      <c r="H98" s="30"/>
      <c r="I98" s="228"/>
      <c r="J98" s="31"/>
      <c r="K98" s="404" t="str">
        <f t="shared" si="6"/>
        <v/>
      </c>
      <c r="L98" s="369"/>
      <c r="M98" s="400" t="str">
        <f>IF(OR($B98="",$C98="",$D98="",$E98="",$F98=""),"",$G98/VLOOKUP($F98,Euro!$A:$C,3,FALSE))</f>
        <v/>
      </c>
      <c r="N98" s="401" t="b">
        <f t="shared" si="7"/>
        <v>0</v>
      </c>
      <c r="O98" s="402">
        <f t="shared" si="8"/>
        <v>1</v>
      </c>
    </row>
    <row r="99" spans="1:15">
      <c r="A99" s="37">
        <v>89</v>
      </c>
      <c r="B99" s="21"/>
      <c r="C99" s="21"/>
      <c r="D99" s="174"/>
      <c r="E99" s="23"/>
      <c r="F99" s="40"/>
      <c r="G99" s="367"/>
      <c r="H99" s="30"/>
      <c r="I99" s="228"/>
      <c r="J99" s="31"/>
      <c r="K99" s="404" t="str">
        <f t="shared" si="6"/>
        <v/>
      </c>
      <c r="L99" s="369"/>
      <c r="M99" s="400" t="str">
        <f>IF(OR($B99="",$C99="",$D99="",$E99="",$F99=""),"",$G99/VLOOKUP($F99,Euro!$A:$C,3,FALSE))</f>
        <v/>
      </c>
      <c r="N99" s="401" t="b">
        <f t="shared" si="7"/>
        <v>0</v>
      </c>
      <c r="O99" s="402">
        <f t="shared" si="8"/>
        <v>1</v>
      </c>
    </row>
    <row r="100" spans="1:15">
      <c r="A100" s="37">
        <v>90</v>
      </c>
      <c r="B100" s="21"/>
      <c r="C100" s="21"/>
      <c r="D100" s="174"/>
      <c r="E100" s="23"/>
      <c r="F100" s="40"/>
      <c r="G100" s="367"/>
      <c r="H100" s="30"/>
      <c r="I100" s="228"/>
      <c r="J100" s="31"/>
      <c r="K100" s="404" t="str">
        <f t="shared" si="6"/>
        <v/>
      </c>
      <c r="L100" s="369"/>
      <c r="M100" s="400" t="str">
        <f>IF(OR($B100="",$C100="",$D100="",$E100="",$F100=""),"",$G100/VLOOKUP($F100,Euro!$A:$C,3,FALSE))</f>
        <v/>
      </c>
      <c r="N100" s="401" t="b">
        <f t="shared" si="7"/>
        <v>0</v>
      </c>
      <c r="O100" s="402">
        <f t="shared" si="8"/>
        <v>1</v>
      </c>
    </row>
    <row r="101" spans="1:15">
      <c r="A101" s="37">
        <v>91</v>
      </c>
      <c r="B101" s="21"/>
      <c r="C101" s="21"/>
      <c r="D101" s="174"/>
      <c r="E101" s="23"/>
      <c r="F101" s="40"/>
      <c r="G101" s="367"/>
      <c r="H101" s="30"/>
      <c r="I101" s="228"/>
      <c r="J101" s="31"/>
      <c r="K101" s="404" t="str">
        <f t="shared" si="6"/>
        <v/>
      </c>
      <c r="L101" s="369"/>
      <c r="M101" s="400" t="str">
        <f>IF(OR($B101="",$C101="",$D101="",$E101="",$F101=""),"",$G101/VLOOKUP($F101,Euro!$A:$C,3,FALSE))</f>
        <v/>
      </c>
      <c r="N101" s="401" t="b">
        <f t="shared" si="7"/>
        <v>0</v>
      </c>
      <c r="O101" s="402">
        <f t="shared" si="8"/>
        <v>1</v>
      </c>
    </row>
    <row r="102" spans="1:15">
      <c r="A102" s="37">
        <v>92</v>
      </c>
      <c r="B102" s="21"/>
      <c r="C102" s="21"/>
      <c r="D102" s="174"/>
      <c r="E102" s="23"/>
      <c r="F102" s="40"/>
      <c r="G102" s="367"/>
      <c r="H102" s="30"/>
      <c r="I102" s="228"/>
      <c r="J102" s="31"/>
      <c r="K102" s="404" t="str">
        <f t="shared" si="6"/>
        <v/>
      </c>
      <c r="L102" s="369"/>
      <c r="M102" s="400" t="str">
        <f>IF(OR($B102="",$C102="",$D102="",$E102="",$F102=""),"",$G102/VLOOKUP($F102,Euro!$A:$C,3,FALSE))</f>
        <v/>
      </c>
      <c r="N102" s="401" t="b">
        <f t="shared" si="7"/>
        <v>0</v>
      </c>
      <c r="O102" s="402">
        <f t="shared" si="8"/>
        <v>1</v>
      </c>
    </row>
    <row r="103" spans="1:15">
      <c r="A103" s="37">
        <v>93</v>
      </c>
      <c r="B103" s="21"/>
      <c r="C103" s="21"/>
      <c r="D103" s="174"/>
      <c r="E103" s="23"/>
      <c r="F103" s="40"/>
      <c r="G103" s="367"/>
      <c r="H103" s="30"/>
      <c r="I103" s="228"/>
      <c r="J103" s="31"/>
      <c r="K103" s="404" t="str">
        <f t="shared" si="6"/>
        <v/>
      </c>
      <c r="L103" s="369"/>
      <c r="M103" s="400" t="str">
        <f>IF(OR($B103="",$C103="",$D103="",$E103="",$F103=""),"",$G103/VLOOKUP($F103,Euro!$A:$C,3,FALSE))</f>
        <v/>
      </c>
      <c r="N103" s="401" t="b">
        <f t="shared" si="7"/>
        <v>0</v>
      </c>
      <c r="O103" s="402">
        <f t="shared" si="8"/>
        <v>1</v>
      </c>
    </row>
    <row r="104" spans="1:15">
      <c r="A104" s="37">
        <v>94</v>
      </c>
      <c r="B104" s="21"/>
      <c r="C104" s="21"/>
      <c r="D104" s="174"/>
      <c r="E104" s="23"/>
      <c r="F104" s="40"/>
      <c r="G104" s="367"/>
      <c r="H104" s="30"/>
      <c r="I104" s="228"/>
      <c r="J104" s="31"/>
      <c r="K104" s="404" t="str">
        <f t="shared" si="6"/>
        <v/>
      </c>
      <c r="L104" s="369"/>
      <c r="M104" s="400" t="str">
        <f>IF(OR($B104="",$C104="",$D104="",$E104="",$F104=""),"",$G104/VLOOKUP($F104,Euro!$A:$C,3,FALSE))</f>
        <v/>
      </c>
      <c r="N104" s="401" t="b">
        <f t="shared" si="7"/>
        <v>0</v>
      </c>
      <c r="O104" s="402">
        <f t="shared" si="8"/>
        <v>1</v>
      </c>
    </row>
    <row r="105" spans="1:15">
      <c r="A105" s="37">
        <v>95</v>
      </c>
      <c r="B105" s="21"/>
      <c r="C105" s="21"/>
      <c r="D105" s="174"/>
      <c r="E105" s="23"/>
      <c r="F105" s="40"/>
      <c r="G105" s="367"/>
      <c r="H105" s="30"/>
      <c r="I105" s="228"/>
      <c r="J105" s="31"/>
      <c r="K105" s="404" t="str">
        <f t="shared" si="6"/>
        <v/>
      </c>
      <c r="L105" s="369"/>
      <c r="M105" s="400" t="str">
        <f>IF(OR($B105="",$C105="",$D105="",$E105="",$F105=""),"",$G105/VLOOKUP($F105,Euro!$A:$C,3,FALSE))</f>
        <v/>
      </c>
      <c r="N105" s="401" t="b">
        <f t="shared" si="7"/>
        <v>0</v>
      </c>
      <c r="O105" s="402">
        <f t="shared" si="8"/>
        <v>1</v>
      </c>
    </row>
    <row r="106" spans="1:15">
      <c r="A106" s="37">
        <v>96</v>
      </c>
      <c r="B106" s="21"/>
      <c r="C106" s="21"/>
      <c r="D106" s="174"/>
      <c r="E106" s="23"/>
      <c r="F106" s="40"/>
      <c r="G106" s="367"/>
      <c r="H106" s="30"/>
      <c r="I106" s="228"/>
      <c r="J106" s="31"/>
      <c r="K106" s="404" t="str">
        <f t="shared" si="6"/>
        <v/>
      </c>
      <c r="L106" s="369"/>
      <c r="M106" s="400" t="str">
        <f>IF(OR($B106="",$C106="",$D106="",$E106="",$F106=""),"",$G106/VLOOKUP($F106,Euro!$A:$C,3,FALSE))</f>
        <v/>
      </c>
      <c r="N106" s="401" t="b">
        <f t="shared" si="7"/>
        <v>0</v>
      </c>
      <c r="O106" s="402">
        <f t="shared" si="8"/>
        <v>1</v>
      </c>
    </row>
    <row r="107" spans="1:15">
      <c r="A107" s="37">
        <v>97</v>
      </c>
      <c r="B107" s="21"/>
      <c r="C107" s="21"/>
      <c r="D107" s="174"/>
      <c r="E107" s="23"/>
      <c r="F107" s="40"/>
      <c r="G107" s="367"/>
      <c r="H107" s="30"/>
      <c r="I107" s="228"/>
      <c r="J107" s="31"/>
      <c r="K107" s="404" t="str">
        <f t="shared" si="6"/>
        <v/>
      </c>
      <c r="L107" s="369"/>
      <c r="M107" s="400" t="str">
        <f>IF(OR($B107="",$C107="",$D107="",$E107="",$F107=""),"",$G107/VLOOKUP($F107,Euro!$A:$C,3,FALSE))</f>
        <v/>
      </c>
      <c r="N107" s="401" t="b">
        <f t="shared" si="7"/>
        <v>0</v>
      </c>
      <c r="O107" s="402">
        <f t="shared" ref="O107:O138" si="9">LEN(B107)-LEN(SUBSTITUTE(B107,",",""))+1</f>
        <v>1</v>
      </c>
    </row>
    <row r="108" spans="1:15">
      <c r="A108" s="37">
        <v>98</v>
      </c>
      <c r="B108" s="21"/>
      <c r="C108" s="21"/>
      <c r="D108" s="174"/>
      <c r="E108" s="23"/>
      <c r="F108" s="40"/>
      <c r="G108" s="367"/>
      <c r="H108" s="30"/>
      <c r="I108" s="228"/>
      <c r="J108" s="31"/>
      <c r="K108" s="404" t="str">
        <f t="shared" si="6"/>
        <v/>
      </c>
      <c r="L108" s="369"/>
      <c r="M108" s="400" t="str">
        <f>IF(OR($B108="",$C108="",$D108="",$E108="",$F108=""),"",$G108/VLOOKUP($F108,Euro!$A:$C,3,FALSE))</f>
        <v/>
      </c>
      <c r="N108" s="401" t="b">
        <f t="shared" si="7"/>
        <v>0</v>
      </c>
      <c r="O108" s="402">
        <f t="shared" si="9"/>
        <v>1</v>
      </c>
    </row>
    <row r="109" spans="1:15">
      <c r="A109" s="37">
        <v>99</v>
      </c>
      <c r="B109" s="21"/>
      <c r="C109" s="21"/>
      <c r="D109" s="174"/>
      <c r="E109" s="23"/>
      <c r="F109" s="40"/>
      <c r="G109" s="367"/>
      <c r="H109" s="30"/>
      <c r="I109" s="228"/>
      <c r="J109" s="31"/>
      <c r="K109" s="404" t="str">
        <f t="shared" si="6"/>
        <v/>
      </c>
      <c r="L109" s="369"/>
      <c r="M109" s="400" t="str">
        <f>IF(OR($B109="",$C109="",$D109="",$E109="",$F109=""),"",$G109/VLOOKUP($F109,Euro!$A:$C,3,FALSE))</f>
        <v/>
      </c>
      <c r="N109" s="401" t="b">
        <f t="shared" si="7"/>
        <v>0</v>
      </c>
      <c r="O109" s="402">
        <f t="shared" si="9"/>
        <v>1</v>
      </c>
    </row>
    <row r="110" spans="1:15">
      <c r="A110" s="37">
        <v>100</v>
      </c>
      <c r="B110" s="21"/>
      <c r="C110" s="21"/>
      <c r="D110" s="174"/>
      <c r="E110" s="23"/>
      <c r="F110" s="40"/>
      <c r="G110" s="367"/>
      <c r="H110" s="30"/>
      <c r="I110" s="228"/>
      <c r="J110" s="31"/>
      <c r="K110" s="404" t="str">
        <f t="shared" si="6"/>
        <v/>
      </c>
      <c r="L110" s="369"/>
      <c r="M110" s="400" t="str">
        <f>IF(OR($B110="",$C110="",$D110="",$E110="",$F110=""),"",$G110/VLOOKUP($F110,Euro!$A:$C,3,FALSE))</f>
        <v/>
      </c>
      <c r="N110" s="401" t="b">
        <f t="shared" si="7"/>
        <v>0</v>
      </c>
      <c r="O110" s="402">
        <f t="shared" si="9"/>
        <v>1</v>
      </c>
    </row>
    <row r="111" spans="1:15">
      <c r="A111" s="37">
        <v>101</v>
      </c>
      <c r="B111" s="21"/>
      <c r="C111" s="21"/>
      <c r="D111" s="174"/>
      <c r="E111" s="23"/>
      <c r="F111" s="40"/>
      <c r="G111" s="367"/>
      <c r="H111" s="30"/>
      <c r="I111" s="228"/>
      <c r="J111" s="31"/>
      <c r="K111" s="404" t="str">
        <f t="shared" si="6"/>
        <v/>
      </c>
      <c r="L111" s="369"/>
      <c r="M111" s="400" t="str">
        <f>IF(OR($B111="",$C111="",$D111="",$E111="",$F111=""),"",$G111/VLOOKUP($F111,Euro!$A:$C,3,FALSE))</f>
        <v/>
      </c>
      <c r="N111" s="401" t="b">
        <f t="shared" si="7"/>
        <v>0</v>
      </c>
      <c r="O111" s="402">
        <f t="shared" si="9"/>
        <v>1</v>
      </c>
    </row>
    <row r="112" spans="1:15">
      <c r="A112" s="37">
        <v>102</v>
      </c>
      <c r="B112" s="21"/>
      <c r="C112" s="21"/>
      <c r="D112" s="174"/>
      <c r="E112" s="23"/>
      <c r="F112" s="40"/>
      <c r="G112" s="367"/>
      <c r="H112" s="30"/>
      <c r="I112" s="228"/>
      <c r="J112" s="31"/>
      <c r="K112" s="404" t="str">
        <f t="shared" si="6"/>
        <v/>
      </c>
      <c r="L112" s="369"/>
      <c r="M112" s="400" t="str">
        <f>IF(OR($B112="",$C112="",$D112="",$E112="",$F112=""),"",$G112/VLOOKUP($F112,Euro!$A:$C,3,FALSE))</f>
        <v/>
      </c>
      <c r="N112" s="401" t="b">
        <f t="shared" si="7"/>
        <v>0</v>
      </c>
      <c r="O112" s="402">
        <f t="shared" si="9"/>
        <v>1</v>
      </c>
    </row>
    <row r="113" spans="1:15">
      <c r="A113" s="37">
        <v>103</v>
      </c>
      <c r="B113" s="21"/>
      <c r="C113" s="21"/>
      <c r="D113" s="174"/>
      <c r="E113" s="23"/>
      <c r="F113" s="40"/>
      <c r="G113" s="367"/>
      <c r="H113" s="30"/>
      <c r="I113" s="228"/>
      <c r="J113" s="31"/>
      <c r="K113" s="404" t="str">
        <f t="shared" si="6"/>
        <v/>
      </c>
      <c r="L113" s="369"/>
      <c r="M113" s="400" t="str">
        <f>IF(OR($B113="",$C113="",$D113="",$E113="",$F113=""),"",$G113/VLOOKUP($F113,Euro!$A:$C,3,FALSE))</f>
        <v/>
      </c>
      <c r="N113" s="401" t="b">
        <f t="shared" si="7"/>
        <v>0</v>
      </c>
      <c r="O113" s="402">
        <f t="shared" si="9"/>
        <v>1</v>
      </c>
    </row>
    <row r="114" spans="1:15">
      <c r="A114" s="37">
        <v>104</v>
      </c>
      <c r="B114" s="21"/>
      <c r="C114" s="21"/>
      <c r="D114" s="174"/>
      <c r="E114" s="23"/>
      <c r="F114" s="40"/>
      <c r="G114" s="367"/>
      <c r="H114" s="30"/>
      <c r="I114" s="228"/>
      <c r="J114" s="31"/>
      <c r="K114" s="404" t="str">
        <f t="shared" si="6"/>
        <v/>
      </c>
      <c r="L114" s="369"/>
      <c r="M114" s="400" t="str">
        <f>IF(OR($B114="",$C114="",$D114="",$E114="",$F114=""),"",$G114/VLOOKUP($F114,Euro!$A:$C,3,FALSE))</f>
        <v/>
      </c>
      <c r="N114" s="401" t="b">
        <f t="shared" si="7"/>
        <v>0</v>
      </c>
      <c r="O114" s="402">
        <f t="shared" si="9"/>
        <v>1</v>
      </c>
    </row>
    <row r="115" spans="1:15">
      <c r="A115" s="37">
        <v>105</v>
      </c>
      <c r="B115" s="21"/>
      <c r="C115" s="21"/>
      <c r="D115" s="174"/>
      <c r="E115" s="23"/>
      <c r="F115" s="40"/>
      <c r="G115" s="367"/>
      <c r="H115" s="30"/>
      <c r="I115" s="228"/>
      <c r="J115" s="31"/>
      <c r="K115" s="404" t="str">
        <f t="shared" si="6"/>
        <v/>
      </c>
      <c r="L115" s="369"/>
      <c r="M115" s="400" t="str">
        <f>IF(OR($B115="",$C115="",$D115="",$E115="",$F115=""),"",$G115/VLOOKUP($F115,Euro!$A:$C,3,FALSE))</f>
        <v/>
      </c>
      <c r="N115" s="401" t="b">
        <f t="shared" si="7"/>
        <v>0</v>
      </c>
      <c r="O115" s="402">
        <f t="shared" si="9"/>
        <v>1</v>
      </c>
    </row>
    <row r="116" spans="1:15">
      <c r="A116" s="37">
        <v>106</v>
      </c>
      <c r="B116" s="21"/>
      <c r="C116" s="21"/>
      <c r="D116" s="174"/>
      <c r="E116" s="23"/>
      <c r="F116" s="40"/>
      <c r="G116" s="367"/>
      <c r="H116" s="30"/>
      <c r="I116" s="228"/>
      <c r="J116" s="31"/>
      <c r="K116" s="404" t="str">
        <f t="shared" si="6"/>
        <v/>
      </c>
      <c r="L116" s="369"/>
      <c r="M116" s="400" t="str">
        <f>IF(OR($B116="",$C116="",$D116="",$E116="",$F116=""),"",$G116/VLOOKUP($F116,Euro!$A:$C,3,FALSE))</f>
        <v/>
      </c>
      <c r="N116" s="401" t="b">
        <f t="shared" si="7"/>
        <v>0</v>
      </c>
      <c r="O116" s="402">
        <f t="shared" si="9"/>
        <v>1</v>
      </c>
    </row>
    <row r="117" spans="1:15">
      <c r="A117" s="37">
        <v>107</v>
      </c>
      <c r="B117" s="21"/>
      <c r="C117" s="21"/>
      <c r="D117" s="174"/>
      <c r="E117" s="23"/>
      <c r="F117" s="40"/>
      <c r="G117" s="367"/>
      <c r="H117" s="30"/>
      <c r="I117" s="228"/>
      <c r="J117" s="31"/>
      <c r="K117" s="404" t="str">
        <f t="shared" si="6"/>
        <v/>
      </c>
      <c r="L117" s="369"/>
      <c r="M117" s="400" t="str">
        <f>IF(OR($B117="",$C117="",$D117="",$E117="",$F117=""),"",$G117/VLOOKUP($F117,Euro!$A:$C,3,FALSE))</f>
        <v/>
      </c>
      <c r="N117" s="401" t="b">
        <f t="shared" si="7"/>
        <v>0</v>
      </c>
      <c r="O117" s="402">
        <f t="shared" si="9"/>
        <v>1</v>
      </c>
    </row>
    <row r="118" spans="1:15">
      <c r="A118" s="37">
        <v>108</v>
      </c>
      <c r="B118" s="21"/>
      <c r="C118" s="21"/>
      <c r="D118" s="174"/>
      <c r="E118" s="23"/>
      <c r="F118" s="40"/>
      <c r="G118" s="367"/>
      <c r="H118" s="30"/>
      <c r="I118" s="228"/>
      <c r="J118" s="31"/>
      <c r="K118" s="404" t="str">
        <f t="shared" si="6"/>
        <v/>
      </c>
      <c r="L118" s="369"/>
      <c r="M118" s="400" t="str">
        <f>IF(OR($B118="",$C118="",$D118="",$E118="",$F118=""),"",$G118/VLOOKUP($F118,Euro!$A:$C,3,FALSE))</f>
        <v/>
      </c>
      <c r="N118" s="401" t="b">
        <f t="shared" si="7"/>
        <v>0</v>
      </c>
      <c r="O118" s="402">
        <f t="shared" si="9"/>
        <v>1</v>
      </c>
    </row>
    <row r="119" spans="1:15">
      <c r="A119" s="37">
        <v>109</v>
      </c>
      <c r="B119" s="21"/>
      <c r="C119" s="21"/>
      <c r="D119" s="174"/>
      <c r="E119" s="23"/>
      <c r="F119" s="40"/>
      <c r="G119" s="367"/>
      <c r="H119" s="30"/>
      <c r="I119" s="228"/>
      <c r="J119" s="31"/>
      <c r="K119" s="404" t="str">
        <f t="shared" si="6"/>
        <v/>
      </c>
      <c r="L119" s="369"/>
      <c r="M119" s="400" t="str">
        <f>IF(OR($B119="",$C119="",$D119="",$E119="",$F119=""),"",$G119/VLOOKUP($F119,Euro!$A:$C,3,FALSE))</f>
        <v/>
      </c>
      <c r="N119" s="401" t="b">
        <f t="shared" si="7"/>
        <v>0</v>
      </c>
      <c r="O119" s="402">
        <f t="shared" si="9"/>
        <v>1</v>
      </c>
    </row>
    <row r="120" spans="1:15">
      <c r="A120" s="37">
        <v>110</v>
      </c>
      <c r="B120" s="21"/>
      <c r="C120" s="21"/>
      <c r="D120" s="174"/>
      <c r="E120" s="23"/>
      <c r="F120" s="40"/>
      <c r="G120" s="367"/>
      <c r="H120" s="30"/>
      <c r="I120" s="228"/>
      <c r="J120" s="31"/>
      <c r="K120" s="404" t="str">
        <f t="shared" si="6"/>
        <v/>
      </c>
      <c r="L120" s="369"/>
      <c r="M120" s="400" t="str">
        <f>IF(OR($B120="",$C120="",$D120="",$E120="",$F120=""),"",$G120/VLOOKUP($F120,Euro!$A:$C,3,FALSE))</f>
        <v/>
      </c>
      <c r="N120" s="401" t="b">
        <f t="shared" si="7"/>
        <v>0</v>
      </c>
      <c r="O120" s="402">
        <f t="shared" si="9"/>
        <v>1</v>
      </c>
    </row>
    <row r="121" spans="1:15">
      <c r="A121" s="37">
        <v>111</v>
      </c>
      <c r="B121" s="21"/>
      <c r="C121" s="21"/>
      <c r="D121" s="174"/>
      <c r="E121" s="23"/>
      <c r="F121" s="40"/>
      <c r="G121" s="367"/>
      <c r="H121" s="30"/>
      <c r="I121" s="228"/>
      <c r="J121" s="31"/>
      <c r="K121" s="404" t="str">
        <f t="shared" si="6"/>
        <v/>
      </c>
      <c r="L121" s="369"/>
      <c r="M121" s="400" t="str">
        <f>IF(OR($B121="",$C121="",$D121="",$E121="",$F121=""),"",$G121/VLOOKUP($F121,Euro!$A:$C,3,FALSE))</f>
        <v/>
      </c>
      <c r="N121" s="401" t="b">
        <f t="shared" si="7"/>
        <v>0</v>
      </c>
      <c r="O121" s="402">
        <f t="shared" si="9"/>
        <v>1</v>
      </c>
    </row>
    <row r="122" spans="1:15">
      <c r="A122" s="37">
        <v>112</v>
      </c>
      <c r="B122" s="21"/>
      <c r="C122" s="21"/>
      <c r="D122" s="174"/>
      <c r="E122" s="23"/>
      <c r="F122" s="40"/>
      <c r="G122" s="367"/>
      <c r="H122" s="30"/>
      <c r="I122" s="228"/>
      <c r="J122" s="31"/>
      <c r="K122" s="404" t="str">
        <f t="shared" si="6"/>
        <v/>
      </c>
      <c r="L122" s="369"/>
      <c r="M122" s="400" t="str">
        <f>IF(OR($B122="",$C122="",$D122="",$E122="",$F122=""),"",$G122/VLOOKUP($F122,Euro!$A:$C,3,FALSE))</f>
        <v/>
      </c>
      <c r="N122" s="401" t="b">
        <f t="shared" si="7"/>
        <v>0</v>
      </c>
      <c r="O122" s="402">
        <f t="shared" si="9"/>
        <v>1</v>
      </c>
    </row>
    <row r="123" spans="1:15">
      <c r="A123" s="37">
        <v>113</v>
      </c>
      <c r="B123" s="21"/>
      <c r="C123" s="21"/>
      <c r="D123" s="174"/>
      <c r="E123" s="23"/>
      <c r="F123" s="40"/>
      <c r="G123" s="367"/>
      <c r="H123" s="30"/>
      <c r="I123" s="228"/>
      <c r="J123" s="31"/>
      <c r="K123" s="404" t="str">
        <f t="shared" si="6"/>
        <v/>
      </c>
      <c r="L123" s="369"/>
      <c r="M123" s="400" t="str">
        <f>IF(OR($B123="",$C123="",$D123="",$E123="",$F123=""),"",$G123/VLOOKUP($F123,Euro!$A:$C,3,FALSE))</f>
        <v/>
      </c>
      <c r="N123" s="401" t="b">
        <f t="shared" si="7"/>
        <v>0</v>
      </c>
      <c r="O123" s="402">
        <f t="shared" si="9"/>
        <v>1</v>
      </c>
    </row>
    <row r="124" spans="1:15">
      <c r="A124" s="37">
        <v>114</v>
      </c>
      <c r="B124" s="21"/>
      <c r="C124" s="21"/>
      <c r="D124" s="174"/>
      <c r="E124" s="23"/>
      <c r="F124" s="40"/>
      <c r="G124" s="367"/>
      <c r="H124" s="30"/>
      <c r="I124" s="228"/>
      <c r="J124" s="31"/>
      <c r="K124" s="404" t="str">
        <f t="shared" si="6"/>
        <v/>
      </c>
      <c r="L124" s="369"/>
      <c r="M124" s="400" t="str">
        <f>IF(OR($B124="",$C124="",$D124="",$E124="",$F124=""),"",$G124/VLOOKUP($F124,Euro!$A:$C,3,FALSE))</f>
        <v/>
      </c>
      <c r="N124" s="401" t="b">
        <f t="shared" si="7"/>
        <v>0</v>
      </c>
      <c r="O124" s="402">
        <f t="shared" si="9"/>
        <v>1</v>
      </c>
    </row>
    <row r="125" spans="1:15">
      <c r="A125" s="37">
        <v>115</v>
      </c>
      <c r="B125" s="21"/>
      <c r="C125" s="21"/>
      <c r="D125" s="174"/>
      <c r="E125" s="23"/>
      <c r="F125" s="40"/>
      <c r="G125" s="367"/>
      <c r="H125" s="30"/>
      <c r="I125" s="228"/>
      <c r="J125" s="31"/>
      <c r="K125" s="404" t="str">
        <f t="shared" si="6"/>
        <v/>
      </c>
      <c r="L125" s="369"/>
      <c r="M125" s="400" t="str">
        <f>IF(OR($B125="",$C125="",$D125="",$E125="",$F125=""),"",$G125/VLOOKUP($F125,Euro!$A:$C,3,FALSE))</f>
        <v/>
      </c>
      <c r="N125" s="401" t="b">
        <f t="shared" si="7"/>
        <v>0</v>
      </c>
      <c r="O125" s="402">
        <f t="shared" si="9"/>
        <v>1</v>
      </c>
    </row>
    <row r="126" spans="1:15">
      <c r="A126" s="37">
        <v>116</v>
      </c>
      <c r="B126" s="21"/>
      <c r="C126" s="21"/>
      <c r="D126" s="174"/>
      <c r="E126" s="23"/>
      <c r="F126" s="40"/>
      <c r="G126" s="367"/>
      <c r="H126" s="30"/>
      <c r="I126" s="228"/>
      <c r="J126" s="31"/>
      <c r="K126" s="404" t="str">
        <f t="shared" si="6"/>
        <v/>
      </c>
      <c r="L126" s="369"/>
      <c r="M126" s="400" t="str">
        <f>IF(OR($B126="",$C126="",$D126="",$E126="",$F126=""),"",$G126/VLOOKUP($F126,Euro!$A:$C,3,FALSE))</f>
        <v/>
      </c>
      <c r="N126" s="401" t="b">
        <f t="shared" si="7"/>
        <v>0</v>
      </c>
      <c r="O126" s="402">
        <f t="shared" si="9"/>
        <v>1</v>
      </c>
    </row>
    <row r="127" spans="1:15">
      <c r="A127" s="37">
        <v>117</v>
      </c>
      <c r="B127" s="21"/>
      <c r="C127" s="21"/>
      <c r="D127" s="174"/>
      <c r="E127" s="23"/>
      <c r="F127" s="40"/>
      <c r="G127" s="367"/>
      <c r="H127" s="30"/>
      <c r="I127" s="228"/>
      <c r="J127" s="31"/>
      <c r="K127" s="404" t="str">
        <f t="shared" si="6"/>
        <v/>
      </c>
      <c r="L127" s="369"/>
      <c r="M127" s="400" t="str">
        <f>IF(OR($B127="",$C127="",$D127="",$E127="",$F127=""),"",$G127/VLOOKUP($F127,Euro!$A:$C,3,FALSE))</f>
        <v/>
      </c>
      <c r="N127" s="401" t="b">
        <f t="shared" si="7"/>
        <v>0</v>
      </c>
      <c r="O127" s="402">
        <f t="shared" si="9"/>
        <v>1</v>
      </c>
    </row>
    <row r="128" spans="1:15">
      <c r="A128" s="37">
        <v>118</v>
      </c>
      <c r="B128" s="21"/>
      <c r="C128" s="21"/>
      <c r="D128" s="174"/>
      <c r="E128" s="23"/>
      <c r="F128" s="40"/>
      <c r="G128" s="367"/>
      <c r="H128" s="30"/>
      <c r="I128" s="228"/>
      <c r="J128" s="31"/>
      <c r="K128" s="404" t="str">
        <f t="shared" si="6"/>
        <v/>
      </c>
      <c r="L128" s="369"/>
      <c r="M128" s="400" t="str">
        <f>IF(OR($B128="",$C128="",$D128="",$E128="",$F128=""),"",$G128/VLOOKUP($F128,Euro!$A:$C,3,FALSE))</f>
        <v/>
      </c>
      <c r="N128" s="401" t="b">
        <f t="shared" si="7"/>
        <v>0</v>
      </c>
      <c r="O128" s="402">
        <f t="shared" si="9"/>
        <v>1</v>
      </c>
    </row>
    <row r="129" spans="1:15">
      <c r="A129" s="37">
        <v>119</v>
      </c>
      <c r="B129" s="21"/>
      <c r="C129" s="21"/>
      <c r="D129" s="174"/>
      <c r="E129" s="23"/>
      <c r="F129" s="40"/>
      <c r="G129" s="367"/>
      <c r="H129" s="30"/>
      <c r="I129" s="228"/>
      <c r="J129" s="31"/>
      <c r="K129" s="404" t="str">
        <f t="shared" si="6"/>
        <v/>
      </c>
      <c r="L129" s="369"/>
      <c r="M129" s="400" t="str">
        <f>IF(OR($B129="",$C129="",$D129="",$E129="",$F129=""),"",$G129/VLOOKUP($F129,Euro!$A:$C,3,FALSE))</f>
        <v/>
      </c>
      <c r="N129" s="401" t="b">
        <f t="shared" si="7"/>
        <v>0</v>
      </c>
      <c r="O129" s="402">
        <f t="shared" si="9"/>
        <v>1</v>
      </c>
    </row>
    <row r="130" spans="1:15">
      <c r="A130" s="37">
        <v>120</v>
      </c>
      <c r="B130" s="21"/>
      <c r="C130" s="21"/>
      <c r="D130" s="174"/>
      <c r="E130" s="23"/>
      <c r="F130" s="40"/>
      <c r="G130" s="367"/>
      <c r="H130" s="30"/>
      <c r="I130" s="228"/>
      <c r="J130" s="31"/>
      <c r="K130" s="404" t="str">
        <f t="shared" si="6"/>
        <v/>
      </c>
      <c r="L130" s="369"/>
      <c r="M130" s="400" t="str">
        <f>IF(OR($B130="",$C130="",$D130="",$E130="",$F130=""),"",$G130/VLOOKUP($F130,Euro!$A:$C,3,FALSE))</f>
        <v/>
      </c>
      <c r="N130" s="401" t="b">
        <f t="shared" si="7"/>
        <v>0</v>
      </c>
      <c r="O130" s="402">
        <f t="shared" si="9"/>
        <v>1</v>
      </c>
    </row>
    <row r="131" spans="1:15">
      <c r="A131" s="37">
        <v>121</v>
      </c>
      <c r="B131" s="21"/>
      <c r="C131" s="21"/>
      <c r="D131" s="174"/>
      <c r="E131" s="23"/>
      <c r="F131" s="40"/>
      <c r="G131" s="367"/>
      <c r="H131" s="30"/>
      <c r="I131" s="228"/>
      <c r="J131" s="31"/>
      <c r="K131" s="404" t="str">
        <f t="shared" si="6"/>
        <v/>
      </c>
      <c r="L131" s="369"/>
      <c r="M131" s="400" t="str">
        <f>IF(OR($B131="",$C131="",$D131="",$E131="",$F131=""),"",$G131/VLOOKUP($F131,Euro!$A:$C,3,FALSE))</f>
        <v/>
      </c>
      <c r="N131" s="401" t="b">
        <f t="shared" si="7"/>
        <v>0</v>
      </c>
      <c r="O131" s="402">
        <f t="shared" si="9"/>
        <v>1</v>
      </c>
    </row>
    <row r="132" spans="1:15">
      <c r="A132" s="37">
        <v>122</v>
      </c>
      <c r="B132" s="21"/>
      <c r="C132" s="21"/>
      <c r="D132" s="174"/>
      <c r="E132" s="23"/>
      <c r="F132" s="40"/>
      <c r="G132" s="367"/>
      <c r="H132" s="30"/>
      <c r="I132" s="228"/>
      <c r="J132" s="31"/>
      <c r="K132" s="404" t="str">
        <f t="shared" si="6"/>
        <v/>
      </c>
      <c r="L132" s="369"/>
      <c r="M132" s="400" t="str">
        <f>IF(OR($B132="",$C132="",$D132="",$E132="",$F132=""),"",$G132/VLOOKUP($F132,Euro!$A:$C,3,FALSE))</f>
        <v/>
      </c>
      <c r="N132" s="401" t="b">
        <f t="shared" si="7"/>
        <v>0</v>
      </c>
      <c r="O132" s="402">
        <f t="shared" si="9"/>
        <v>1</v>
      </c>
    </row>
    <row r="133" spans="1:15">
      <c r="A133" s="37">
        <v>123</v>
      </c>
      <c r="B133" s="21"/>
      <c r="C133" s="21"/>
      <c r="D133" s="174"/>
      <c r="E133" s="23"/>
      <c r="F133" s="40"/>
      <c r="G133" s="367"/>
      <c r="H133" s="30"/>
      <c r="I133" s="228"/>
      <c r="J133" s="31"/>
      <c r="K133" s="404" t="str">
        <f t="shared" si="6"/>
        <v/>
      </c>
      <c r="L133" s="369"/>
      <c r="M133" s="400" t="str">
        <f>IF(OR($B133="",$C133="",$D133="",$E133="",$F133=""),"",$G133/VLOOKUP($F133,Euro!$A:$C,3,FALSE))</f>
        <v/>
      </c>
      <c r="N133" s="401" t="b">
        <f t="shared" si="7"/>
        <v>0</v>
      </c>
      <c r="O133" s="402">
        <f t="shared" si="9"/>
        <v>1</v>
      </c>
    </row>
    <row r="134" spans="1:15">
      <c r="A134" s="37">
        <v>124</v>
      </c>
      <c r="B134" s="21"/>
      <c r="C134" s="21"/>
      <c r="D134" s="174"/>
      <c r="E134" s="23"/>
      <c r="F134" s="40"/>
      <c r="G134" s="367"/>
      <c r="H134" s="30"/>
      <c r="I134" s="228"/>
      <c r="J134" s="31"/>
      <c r="K134" s="404" t="str">
        <f t="shared" si="6"/>
        <v/>
      </c>
      <c r="L134" s="369"/>
      <c r="M134" s="400" t="str">
        <f>IF(OR($B134="",$C134="",$D134="",$E134="",$F134=""),"",$G134/VLOOKUP($F134,Euro!$A:$C,3,FALSE))</f>
        <v/>
      </c>
      <c r="N134" s="401" t="b">
        <f t="shared" si="7"/>
        <v>0</v>
      </c>
      <c r="O134" s="402">
        <f t="shared" si="9"/>
        <v>1</v>
      </c>
    </row>
    <row r="135" spans="1:15">
      <c r="A135" s="37">
        <v>125</v>
      </c>
      <c r="B135" s="21"/>
      <c r="C135" s="21"/>
      <c r="D135" s="174"/>
      <c r="E135" s="23"/>
      <c r="F135" s="40"/>
      <c r="G135" s="367"/>
      <c r="H135" s="30"/>
      <c r="I135" s="228"/>
      <c r="J135" s="31"/>
      <c r="K135" s="404" t="str">
        <f t="shared" si="6"/>
        <v/>
      </c>
      <c r="L135" s="369"/>
      <c r="M135" s="400" t="str">
        <f>IF(OR($B135="",$C135="",$D135="",$E135="",$F135=""),"",$G135/VLOOKUP($F135,Euro!$A:$C,3,FALSE))</f>
        <v/>
      </c>
      <c r="N135" s="401" t="b">
        <f t="shared" si="7"/>
        <v>0</v>
      </c>
      <c r="O135" s="402">
        <f t="shared" si="9"/>
        <v>1</v>
      </c>
    </row>
    <row r="136" spans="1:15">
      <c r="A136" s="37">
        <v>126</v>
      </c>
      <c r="B136" s="21"/>
      <c r="C136" s="21"/>
      <c r="D136" s="174"/>
      <c r="E136" s="23"/>
      <c r="F136" s="40"/>
      <c r="G136" s="367"/>
      <c r="H136" s="30"/>
      <c r="I136" s="228"/>
      <c r="J136" s="31"/>
      <c r="K136" s="404" t="str">
        <f t="shared" si="6"/>
        <v/>
      </c>
      <c r="L136" s="369"/>
      <c r="M136" s="400" t="str">
        <f>IF(OR($B136="",$C136="",$D136="",$E136="",$F136=""),"",$G136/VLOOKUP($F136,Euro!$A:$C,3,FALSE))</f>
        <v/>
      </c>
      <c r="N136" s="401" t="b">
        <f t="shared" si="7"/>
        <v>0</v>
      </c>
      <c r="O136" s="402">
        <f t="shared" si="9"/>
        <v>1</v>
      </c>
    </row>
    <row r="137" spans="1:15">
      <c r="A137" s="37">
        <v>127</v>
      </c>
      <c r="B137" s="21"/>
      <c r="C137" s="21"/>
      <c r="D137" s="174"/>
      <c r="E137" s="23"/>
      <c r="F137" s="40"/>
      <c r="G137" s="367"/>
      <c r="H137" s="30"/>
      <c r="I137" s="228"/>
      <c r="J137" s="31"/>
      <c r="K137" s="404" t="str">
        <f t="shared" si="6"/>
        <v/>
      </c>
      <c r="L137" s="369"/>
      <c r="M137" s="400" t="str">
        <f>IF(OR($B137="",$C137="",$D137="",$E137="",$F137=""),"",$G137/VLOOKUP($F137,Euro!$A:$C,3,FALSE))</f>
        <v/>
      </c>
      <c r="N137" s="401" t="b">
        <f t="shared" si="7"/>
        <v>0</v>
      </c>
      <c r="O137" s="402">
        <f t="shared" si="9"/>
        <v>1</v>
      </c>
    </row>
    <row r="138" spans="1:15">
      <c r="A138" s="37">
        <v>128</v>
      </c>
      <c r="B138" s="21"/>
      <c r="C138" s="21"/>
      <c r="D138" s="174"/>
      <c r="E138" s="23"/>
      <c r="F138" s="40"/>
      <c r="G138" s="367"/>
      <c r="H138" s="30"/>
      <c r="I138" s="228"/>
      <c r="J138" s="31"/>
      <c r="K138" s="404" t="str">
        <f t="shared" ref="K138:K201" si="10">IF(OR($B138="",$C138="",$E138="",$F138="",$F138&lt;an_initial,$F138&gt;an_final,$N138=FALSE),"",IF($G138="","",IF(OR($H138="X",$H138="x"),60*$M138/10000,IF(OR($I138="X",$I138="x"),40*$M138/10000,IF(OR($J138="X",$J138="x"),60*(IF($O138&lt;=5,0.3,0.2))*$M138/10000,"")))))</f>
        <v/>
      </c>
      <c r="L138" s="369"/>
      <c r="M138" s="400" t="str">
        <f>IF(OR($B138="",$C138="",$D138="",$E138="",$F138=""),"",$G138/VLOOKUP($F138,Euro!$A:$C,3,FALSE))</f>
        <v/>
      </c>
      <c r="N138" s="401" t="b">
        <f t="shared" si="7"/>
        <v>0</v>
      </c>
      <c r="O138" s="402">
        <f t="shared" si="9"/>
        <v>1</v>
      </c>
    </row>
    <row r="139" spans="1:15">
      <c r="A139" s="37">
        <v>129</v>
      </c>
      <c r="B139" s="21"/>
      <c r="C139" s="21"/>
      <c r="D139" s="174"/>
      <c r="E139" s="23"/>
      <c r="F139" s="40"/>
      <c r="G139" s="367"/>
      <c r="H139" s="30"/>
      <c r="I139" s="228"/>
      <c r="J139" s="31"/>
      <c r="K139" s="404" t="str">
        <f t="shared" si="10"/>
        <v/>
      </c>
      <c r="L139" s="369"/>
      <c r="M139" s="400" t="str">
        <f>IF(OR($B139="",$C139="",$D139="",$E139="",$F139=""),"",$G139/VLOOKUP($F139,Euro!$A:$C,3,FALSE))</f>
        <v/>
      </c>
      <c r="N139" s="401" t="b">
        <f t="shared" ref="N139:N202" si="11">IF(nume_candidat="",FALSE,ISNUMBER(SEARCH(nume_candidat,$B139)))</f>
        <v>0</v>
      </c>
      <c r="O139" s="402">
        <f t="shared" ref="O139:O170" si="12">LEN(B139)-LEN(SUBSTITUTE(B139,",",""))+1</f>
        <v>1</v>
      </c>
    </row>
    <row r="140" spans="1:15">
      <c r="A140" s="37">
        <v>130</v>
      </c>
      <c r="B140" s="21"/>
      <c r="C140" s="21"/>
      <c r="D140" s="174"/>
      <c r="E140" s="23"/>
      <c r="F140" s="40"/>
      <c r="G140" s="367"/>
      <c r="H140" s="30"/>
      <c r="I140" s="228"/>
      <c r="J140" s="31"/>
      <c r="K140" s="404" t="str">
        <f t="shared" si="10"/>
        <v/>
      </c>
      <c r="L140" s="369"/>
      <c r="M140" s="400" t="str">
        <f>IF(OR($B140="",$C140="",$D140="",$E140="",$F140=""),"",$G140/VLOOKUP($F140,Euro!$A:$C,3,FALSE))</f>
        <v/>
      </c>
      <c r="N140" s="401" t="b">
        <f t="shared" si="11"/>
        <v>0</v>
      </c>
      <c r="O140" s="402">
        <f t="shared" si="12"/>
        <v>1</v>
      </c>
    </row>
    <row r="141" spans="1:15">
      <c r="A141" s="37">
        <v>131</v>
      </c>
      <c r="B141" s="21"/>
      <c r="C141" s="21"/>
      <c r="D141" s="174"/>
      <c r="E141" s="23"/>
      <c r="F141" s="40"/>
      <c r="G141" s="367"/>
      <c r="H141" s="30"/>
      <c r="I141" s="228"/>
      <c r="J141" s="31"/>
      <c r="K141" s="404" t="str">
        <f t="shared" si="10"/>
        <v/>
      </c>
      <c r="L141" s="369"/>
      <c r="M141" s="400" t="str">
        <f>IF(OR($B141="",$C141="",$D141="",$E141="",$F141=""),"",$G141/VLOOKUP($F141,Euro!$A:$C,3,FALSE))</f>
        <v/>
      </c>
      <c r="N141" s="401" t="b">
        <f t="shared" si="11"/>
        <v>0</v>
      </c>
      <c r="O141" s="402">
        <f t="shared" si="12"/>
        <v>1</v>
      </c>
    </row>
    <row r="142" spans="1:15">
      <c r="A142" s="37">
        <v>132</v>
      </c>
      <c r="B142" s="21"/>
      <c r="C142" s="21"/>
      <c r="D142" s="174"/>
      <c r="E142" s="23"/>
      <c r="F142" s="40"/>
      <c r="G142" s="367"/>
      <c r="H142" s="30"/>
      <c r="I142" s="228"/>
      <c r="J142" s="31"/>
      <c r="K142" s="404" t="str">
        <f t="shared" si="10"/>
        <v/>
      </c>
      <c r="L142" s="369"/>
      <c r="M142" s="400" t="str">
        <f>IF(OR($B142="",$C142="",$D142="",$E142="",$F142=""),"",$G142/VLOOKUP($F142,Euro!$A:$C,3,FALSE))</f>
        <v/>
      </c>
      <c r="N142" s="401" t="b">
        <f t="shared" si="11"/>
        <v>0</v>
      </c>
      <c r="O142" s="402">
        <f t="shared" si="12"/>
        <v>1</v>
      </c>
    </row>
    <row r="143" spans="1:15">
      <c r="A143" s="37">
        <v>133</v>
      </c>
      <c r="B143" s="21"/>
      <c r="C143" s="21"/>
      <c r="D143" s="174"/>
      <c r="E143" s="23"/>
      <c r="F143" s="40"/>
      <c r="G143" s="367"/>
      <c r="H143" s="30"/>
      <c r="I143" s="228"/>
      <c r="J143" s="31"/>
      <c r="K143" s="404" t="str">
        <f t="shared" si="10"/>
        <v/>
      </c>
      <c r="L143" s="369"/>
      <c r="M143" s="400" t="str">
        <f>IF(OR($B143="",$C143="",$D143="",$E143="",$F143=""),"",$G143/VLOOKUP($F143,Euro!$A:$C,3,FALSE))</f>
        <v/>
      </c>
      <c r="N143" s="401" t="b">
        <f t="shared" si="11"/>
        <v>0</v>
      </c>
      <c r="O143" s="402">
        <f t="shared" si="12"/>
        <v>1</v>
      </c>
    </row>
    <row r="144" spans="1:15">
      <c r="A144" s="37">
        <v>134</v>
      </c>
      <c r="B144" s="21"/>
      <c r="C144" s="21"/>
      <c r="D144" s="174"/>
      <c r="E144" s="23"/>
      <c r="F144" s="40"/>
      <c r="G144" s="367"/>
      <c r="H144" s="30"/>
      <c r="I144" s="228"/>
      <c r="J144" s="31"/>
      <c r="K144" s="404" t="str">
        <f t="shared" si="10"/>
        <v/>
      </c>
      <c r="L144" s="369"/>
      <c r="M144" s="400" t="str">
        <f>IF(OR($B144="",$C144="",$D144="",$E144="",$F144=""),"",$G144/VLOOKUP($F144,Euro!$A:$C,3,FALSE))</f>
        <v/>
      </c>
      <c r="N144" s="401" t="b">
        <f t="shared" si="11"/>
        <v>0</v>
      </c>
      <c r="O144" s="402">
        <f t="shared" si="12"/>
        <v>1</v>
      </c>
    </row>
    <row r="145" spans="1:15">
      <c r="A145" s="37">
        <v>135</v>
      </c>
      <c r="B145" s="21"/>
      <c r="C145" s="21"/>
      <c r="D145" s="174"/>
      <c r="E145" s="23"/>
      <c r="F145" s="40"/>
      <c r="G145" s="367"/>
      <c r="H145" s="30"/>
      <c r="I145" s="228"/>
      <c r="J145" s="31"/>
      <c r="K145" s="404" t="str">
        <f t="shared" si="10"/>
        <v/>
      </c>
      <c r="L145" s="369"/>
      <c r="M145" s="400" t="str">
        <f>IF(OR($B145="",$C145="",$D145="",$E145="",$F145=""),"",$G145/VLOOKUP($F145,Euro!$A:$C,3,FALSE))</f>
        <v/>
      </c>
      <c r="N145" s="401" t="b">
        <f t="shared" si="11"/>
        <v>0</v>
      </c>
      <c r="O145" s="402">
        <f t="shared" si="12"/>
        <v>1</v>
      </c>
    </row>
    <row r="146" spans="1:15">
      <c r="A146" s="37">
        <v>136</v>
      </c>
      <c r="B146" s="21"/>
      <c r="C146" s="21"/>
      <c r="D146" s="174"/>
      <c r="E146" s="23"/>
      <c r="F146" s="40"/>
      <c r="G146" s="367"/>
      <c r="H146" s="30"/>
      <c r="I146" s="228"/>
      <c r="J146" s="31"/>
      <c r="K146" s="404" t="str">
        <f t="shared" si="10"/>
        <v/>
      </c>
      <c r="L146" s="369"/>
      <c r="M146" s="400" t="str">
        <f>IF(OR($B146="",$C146="",$D146="",$E146="",$F146=""),"",$G146/VLOOKUP($F146,Euro!$A:$C,3,FALSE))</f>
        <v/>
      </c>
      <c r="N146" s="401" t="b">
        <f t="shared" si="11"/>
        <v>0</v>
      </c>
      <c r="O146" s="402">
        <f t="shared" si="12"/>
        <v>1</v>
      </c>
    </row>
    <row r="147" spans="1:15">
      <c r="A147" s="37">
        <v>137</v>
      </c>
      <c r="B147" s="21"/>
      <c r="C147" s="21"/>
      <c r="D147" s="174"/>
      <c r="E147" s="23"/>
      <c r="F147" s="40"/>
      <c r="G147" s="367"/>
      <c r="H147" s="30"/>
      <c r="I147" s="228"/>
      <c r="J147" s="31"/>
      <c r="K147" s="404" t="str">
        <f t="shared" si="10"/>
        <v/>
      </c>
      <c r="L147" s="369"/>
      <c r="M147" s="400" t="str">
        <f>IF(OR($B147="",$C147="",$D147="",$E147="",$F147=""),"",$G147/VLOOKUP($F147,Euro!$A:$C,3,FALSE))</f>
        <v/>
      </c>
      <c r="N147" s="401" t="b">
        <f t="shared" si="11"/>
        <v>0</v>
      </c>
      <c r="O147" s="402">
        <f t="shared" si="12"/>
        <v>1</v>
      </c>
    </row>
    <row r="148" spans="1:15">
      <c r="A148" s="37">
        <v>138</v>
      </c>
      <c r="B148" s="21"/>
      <c r="C148" s="21"/>
      <c r="D148" s="174"/>
      <c r="E148" s="23"/>
      <c r="F148" s="40"/>
      <c r="G148" s="367"/>
      <c r="H148" s="30"/>
      <c r="I148" s="228"/>
      <c r="J148" s="31"/>
      <c r="K148" s="404" t="str">
        <f t="shared" si="10"/>
        <v/>
      </c>
      <c r="L148" s="369"/>
      <c r="M148" s="400" t="str">
        <f>IF(OR($B148="",$C148="",$D148="",$E148="",$F148=""),"",$G148/VLOOKUP($F148,Euro!$A:$C,3,FALSE))</f>
        <v/>
      </c>
      <c r="N148" s="401" t="b">
        <f t="shared" si="11"/>
        <v>0</v>
      </c>
      <c r="O148" s="402">
        <f t="shared" si="12"/>
        <v>1</v>
      </c>
    </row>
    <row r="149" spans="1:15">
      <c r="A149" s="37">
        <v>139</v>
      </c>
      <c r="B149" s="21"/>
      <c r="C149" s="21"/>
      <c r="D149" s="174"/>
      <c r="E149" s="23"/>
      <c r="F149" s="40"/>
      <c r="G149" s="367"/>
      <c r="H149" s="30"/>
      <c r="I149" s="228"/>
      <c r="J149" s="31"/>
      <c r="K149" s="404" t="str">
        <f t="shared" si="10"/>
        <v/>
      </c>
      <c r="L149" s="369"/>
      <c r="M149" s="400" t="str">
        <f>IF(OR($B149="",$C149="",$D149="",$E149="",$F149=""),"",$G149/VLOOKUP($F149,Euro!$A:$C,3,FALSE))</f>
        <v/>
      </c>
      <c r="N149" s="401" t="b">
        <f t="shared" si="11"/>
        <v>0</v>
      </c>
      <c r="O149" s="402">
        <f t="shared" si="12"/>
        <v>1</v>
      </c>
    </row>
    <row r="150" spans="1:15">
      <c r="A150" s="37">
        <v>140</v>
      </c>
      <c r="B150" s="21"/>
      <c r="C150" s="21"/>
      <c r="D150" s="174"/>
      <c r="E150" s="23"/>
      <c r="F150" s="40"/>
      <c r="G150" s="367"/>
      <c r="H150" s="30"/>
      <c r="I150" s="228"/>
      <c r="J150" s="31"/>
      <c r="K150" s="404" t="str">
        <f t="shared" si="10"/>
        <v/>
      </c>
      <c r="L150" s="369"/>
      <c r="M150" s="400" t="str">
        <f>IF(OR($B150="",$C150="",$D150="",$E150="",$F150=""),"",$G150/VLOOKUP($F150,Euro!$A:$C,3,FALSE))</f>
        <v/>
      </c>
      <c r="N150" s="401" t="b">
        <f t="shared" si="11"/>
        <v>0</v>
      </c>
      <c r="O150" s="402">
        <f t="shared" si="12"/>
        <v>1</v>
      </c>
    </row>
    <row r="151" spans="1:15">
      <c r="A151" s="37">
        <v>141</v>
      </c>
      <c r="B151" s="21"/>
      <c r="C151" s="21"/>
      <c r="D151" s="174"/>
      <c r="E151" s="23"/>
      <c r="F151" s="40"/>
      <c r="G151" s="367"/>
      <c r="H151" s="30"/>
      <c r="I151" s="228"/>
      <c r="J151" s="31"/>
      <c r="K151" s="404" t="str">
        <f t="shared" si="10"/>
        <v/>
      </c>
      <c r="L151" s="369"/>
      <c r="M151" s="400" t="str">
        <f>IF(OR($B151="",$C151="",$D151="",$E151="",$F151=""),"",$G151/VLOOKUP($F151,Euro!$A:$C,3,FALSE))</f>
        <v/>
      </c>
      <c r="N151" s="401" t="b">
        <f t="shared" si="11"/>
        <v>0</v>
      </c>
      <c r="O151" s="402">
        <f t="shared" si="12"/>
        <v>1</v>
      </c>
    </row>
    <row r="152" spans="1:15">
      <c r="A152" s="37">
        <v>142</v>
      </c>
      <c r="B152" s="21"/>
      <c r="C152" s="21"/>
      <c r="D152" s="174"/>
      <c r="E152" s="23"/>
      <c r="F152" s="40"/>
      <c r="G152" s="367"/>
      <c r="H152" s="30"/>
      <c r="I152" s="228"/>
      <c r="J152" s="31"/>
      <c r="K152" s="404" t="str">
        <f t="shared" si="10"/>
        <v/>
      </c>
      <c r="L152" s="369"/>
      <c r="M152" s="400" t="str">
        <f>IF(OR($B152="",$C152="",$D152="",$E152="",$F152=""),"",$G152/VLOOKUP($F152,Euro!$A:$C,3,FALSE))</f>
        <v/>
      </c>
      <c r="N152" s="401" t="b">
        <f t="shared" si="11"/>
        <v>0</v>
      </c>
      <c r="O152" s="402">
        <f t="shared" si="12"/>
        <v>1</v>
      </c>
    </row>
    <row r="153" spans="1:15">
      <c r="A153" s="37">
        <v>143</v>
      </c>
      <c r="B153" s="21"/>
      <c r="C153" s="21"/>
      <c r="D153" s="174"/>
      <c r="E153" s="23"/>
      <c r="F153" s="40"/>
      <c r="G153" s="367"/>
      <c r="H153" s="30"/>
      <c r="I153" s="228"/>
      <c r="J153" s="31"/>
      <c r="K153" s="404" t="str">
        <f t="shared" si="10"/>
        <v/>
      </c>
      <c r="L153" s="369"/>
      <c r="M153" s="400" t="str">
        <f>IF(OR($B153="",$C153="",$D153="",$E153="",$F153=""),"",$G153/VLOOKUP($F153,Euro!$A:$C,3,FALSE))</f>
        <v/>
      </c>
      <c r="N153" s="401" t="b">
        <f t="shared" si="11"/>
        <v>0</v>
      </c>
      <c r="O153" s="402">
        <f t="shared" si="12"/>
        <v>1</v>
      </c>
    </row>
    <row r="154" spans="1:15">
      <c r="A154" s="37">
        <v>144</v>
      </c>
      <c r="B154" s="21"/>
      <c r="C154" s="21"/>
      <c r="D154" s="174"/>
      <c r="E154" s="23"/>
      <c r="F154" s="40"/>
      <c r="G154" s="367"/>
      <c r="H154" s="30"/>
      <c r="I154" s="228"/>
      <c r="J154" s="31"/>
      <c r="K154" s="404" t="str">
        <f t="shared" si="10"/>
        <v/>
      </c>
      <c r="L154" s="369"/>
      <c r="M154" s="400" t="str">
        <f>IF(OR($B154="",$C154="",$D154="",$E154="",$F154=""),"",$G154/VLOOKUP($F154,Euro!$A:$C,3,FALSE))</f>
        <v/>
      </c>
      <c r="N154" s="401" t="b">
        <f t="shared" si="11"/>
        <v>0</v>
      </c>
      <c r="O154" s="402">
        <f t="shared" si="12"/>
        <v>1</v>
      </c>
    </row>
    <row r="155" spans="1:15">
      <c r="A155" s="37">
        <v>145</v>
      </c>
      <c r="B155" s="21"/>
      <c r="C155" s="21"/>
      <c r="D155" s="174"/>
      <c r="E155" s="23"/>
      <c r="F155" s="40"/>
      <c r="G155" s="367"/>
      <c r="H155" s="30"/>
      <c r="I155" s="228"/>
      <c r="J155" s="31"/>
      <c r="K155" s="404" t="str">
        <f t="shared" si="10"/>
        <v/>
      </c>
      <c r="L155" s="369"/>
      <c r="M155" s="400" t="str">
        <f>IF(OR($B155="",$C155="",$D155="",$E155="",$F155=""),"",$G155/VLOOKUP($F155,Euro!$A:$C,3,FALSE))</f>
        <v/>
      </c>
      <c r="N155" s="401" t="b">
        <f t="shared" si="11"/>
        <v>0</v>
      </c>
      <c r="O155" s="402">
        <f t="shared" si="12"/>
        <v>1</v>
      </c>
    </row>
    <row r="156" spans="1:15">
      <c r="A156" s="37">
        <v>146</v>
      </c>
      <c r="B156" s="21"/>
      <c r="C156" s="21"/>
      <c r="D156" s="174"/>
      <c r="E156" s="23"/>
      <c r="F156" s="40"/>
      <c r="G156" s="367"/>
      <c r="H156" s="30"/>
      <c r="I156" s="228"/>
      <c r="J156" s="31"/>
      <c r="K156" s="404" t="str">
        <f t="shared" si="10"/>
        <v/>
      </c>
      <c r="L156" s="369"/>
      <c r="M156" s="400" t="str">
        <f>IF(OR($B156="",$C156="",$D156="",$E156="",$F156=""),"",$G156/VLOOKUP($F156,Euro!$A:$C,3,FALSE))</f>
        <v/>
      </c>
      <c r="N156" s="401" t="b">
        <f t="shared" si="11"/>
        <v>0</v>
      </c>
      <c r="O156" s="402">
        <f t="shared" si="12"/>
        <v>1</v>
      </c>
    </row>
    <row r="157" spans="1:15">
      <c r="A157" s="37">
        <v>147</v>
      </c>
      <c r="B157" s="21"/>
      <c r="C157" s="21"/>
      <c r="D157" s="174"/>
      <c r="E157" s="23"/>
      <c r="F157" s="40"/>
      <c r="G157" s="367"/>
      <c r="H157" s="30"/>
      <c r="I157" s="228"/>
      <c r="J157" s="31"/>
      <c r="K157" s="404" t="str">
        <f t="shared" si="10"/>
        <v/>
      </c>
      <c r="L157" s="369"/>
      <c r="M157" s="400" t="str">
        <f>IF(OR($B157="",$C157="",$D157="",$E157="",$F157=""),"",$G157/VLOOKUP($F157,Euro!$A:$C,3,FALSE))</f>
        <v/>
      </c>
      <c r="N157" s="401" t="b">
        <f t="shared" si="11"/>
        <v>0</v>
      </c>
      <c r="O157" s="402">
        <f t="shared" si="12"/>
        <v>1</v>
      </c>
    </row>
    <row r="158" spans="1:15">
      <c r="A158" s="37">
        <v>148</v>
      </c>
      <c r="B158" s="21"/>
      <c r="C158" s="21"/>
      <c r="D158" s="174"/>
      <c r="E158" s="23"/>
      <c r="F158" s="40"/>
      <c r="G158" s="367"/>
      <c r="H158" s="30"/>
      <c r="I158" s="228"/>
      <c r="J158" s="31"/>
      <c r="K158" s="404" t="str">
        <f t="shared" si="10"/>
        <v/>
      </c>
      <c r="L158" s="369"/>
      <c r="M158" s="400" t="str">
        <f>IF(OR($B158="",$C158="",$D158="",$E158="",$F158=""),"",$G158/VLOOKUP($F158,Euro!$A:$C,3,FALSE))</f>
        <v/>
      </c>
      <c r="N158" s="401" t="b">
        <f t="shared" si="11"/>
        <v>0</v>
      </c>
      <c r="O158" s="402">
        <f t="shared" si="12"/>
        <v>1</v>
      </c>
    </row>
    <row r="159" spans="1:15">
      <c r="A159" s="37">
        <v>149</v>
      </c>
      <c r="B159" s="21"/>
      <c r="C159" s="21"/>
      <c r="D159" s="174"/>
      <c r="E159" s="23"/>
      <c r="F159" s="40"/>
      <c r="G159" s="367"/>
      <c r="H159" s="30"/>
      <c r="I159" s="228"/>
      <c r="J159" s="31"/>
      <c r="K159" s="404" t="str">
        <f t="shared" si="10"/>
        <v/>
      </c>
      <c r="L159" s="369"/>
      <c r="M159" s="400" t="str">
        <f>IF(OR($B159="",$C159="",$D159="",$E159="",$F159=""),"",$G159/VLOOKUP($F159,Euro!$A:$C,3,FALSE))</f>
        <v/>
      </c>
      <c r="N159" s="401" t="b">
        <f t="shared" si="11"/>
        <v>0</v>
      </c>
      <c r="O159" s="402">
        <f t="shared" si="12"/>
        <v>1</v>
      </c>
    </row>
    <row r="160" spans="1:15">
      <c r="A160" s="37">
        <v>150</v>
      </c>
      <c r="B160" s="21"/>
      <c r="C160" s="21"/>
      <c r="D160" s="174"/>
      <c r="E160" s="23"/>
      <c r="F160" s="40"/>
      <c r="G160" s="367"/>
      <c r="H160" s="30"/>
      <c r="I160" s="228"/>
      <c r="J160" s="31"/>
      <c r="K160" s="404" t="str">
        <f t="shared" si="10"/>
        <v/>
      </c>
      <c r="L160" s="369"/>
      <c r="M160" s="400" t="str">
        <f>IF(OR($B160="",$C160="",$D160="",$E160="",$F160=""),"",$G160/VLOOKUP($F160,Euro!$A:$C,3,FALSE))</f>
        <v/>
      </c>
      <c r="N160" s="401" t="b">
        <f t="shared" si="11"/>
        <v>0</v>
      </c>
      <c r="O160" s="402">
        <f t="shared" si="12"/>
        <v>1</v>
      </c>
    </row>
    <row r="161" spans="1:15">
      <c r="A161" s="37">
        <v>151</v>
      </c>
      <c r="B161" s="21"/>
      <c r="C161" s="21"/>
      <c r="D161" s="174"/>
      <c r="E161" s="23"/>
      <c r="F161" s="40"/>
      <c r="G161" s="367"/>
      <c r="H161" s="30"/>
      <c r="I161" s="228"/>
      <c r="J161" s="31"/>
      <c r="K161" s="404" t="str">
        <f t="shared" si="10"/>
        <v/>
      </c>
      <c r="L161" s="369"/>
      <c r="M161" s="400" t="str">
        <f>IF(OR($B161="",$C161="",$D161="",$E161="",$F161=""),"",$G161/VLOOKUP($F161,Euro!$A:$C,3,FALSE))</f>
        <v/>
      </c>
      <c r="N161" s="401" t="b">
        <f t="shared" si="11"/>
        <v>0</v>
      </c>
      <c r="O161" s="402">
        <f t="shared" si="12"/>
        <v>1</v>
      </c>
    </row>
    <row r="162" spans="1:15">
      <c r="A162" s="37">
        <v>152</v>
      </c>
      <c r="B162" s="21"/>
      <c r="C162" s="21"/>
      <c r="D162" s="174"/>
      <c r="E162" s="23"/>
      <c r="F162" s="40"/>
      <c r="G162" s="367"/>
      <c r="H162" s="30"/>
      <c r="I162" s="228"/>
      <c r="J162" s="31"/>
      <c r="K162" s="404" t="str">
        <f t="shared" si="10"/>
        <v/>
      </c>
      <c r="L162" s="369"/>
      <c r="M162" s="400" t="str">
        <f>IF(OR($B162="",$C162="",$D162="",$E162="",$F162=""),"",$G162/VLOOKUP($F162,Euro!$A:$C,3,FALSE))</f>
        <v/>
      </c>
      <c r="N162" s="401" t="b">
        <f t="shared" si="11"/>
        <v>0</v>
      </c>
      <c r="O162" s="402">
        <f t="shared" si="12"/>
        <v>1</v>
      </c>
    </row>
    <row r="163" spans="1:15">
      <c r="A163" s="37">
        <v>153</v>
      </c>
      <c r="B163" s="21"/>
      <c r="C163" s="21"/>
      <c r="D163" s="174"/>
      <c r="E163" s="23"/>
      <c r="F163" s="40"/>
      <c r="G163" s="367"/>
      <c r="H163" s="30"/>
      <c r="I163" s="228"/>
      <c r="J163" s="31"/>
      <c r="K163" s="404" t="str">
        <f t="shared" si="10"/>
        <v/>
      </c>
      <c r="L163" s="369"/>
      <c r="M163" s="400" t="str">
        <f>IF(OR($B163="",$C163="",$D163="",$E163="",$F163=""),"",$G163/VLOOKUP($F163,Euro!$A:$C,3,FALSE))</f>
        <v/>
      </c>
      <c r="N163" s="401" t="b">
        <f t="shared" si="11"/>
        <v>0</v>
      </c>
      <c r="O163" s="402">
        <f t="shared" si="12"/>
        <v>1</v>
      </c>
    </row>
    <row r="164" spans="1:15">
      <c r="A164" s="37">
        <v>154</v>
      </c>
      <c r="B164" s="21"/>
      <c r="C164" s="21"/>
      <c r="D164" s="174"/>
      <c r="E164" s="23"/>
      <c r="F164" s="40"/>
      <c r="G164" s="367"/>
      <c r="H164" s="30"/>
      <c r="I164" s="228"/>
      <c r="J164" s="31"/>
      <c r="K164" s="404" t="str">
        <f t="shared" si="10"/>
        <v/>
      </c>
      <c r="L164" s="369"/>
      <c r="M164" s="400" t="str">
        <f>IF(OR($B164="",$C164="",$D164="",$E164="",$F164=""),"",$G164/VLOOKUP($F164,Euro!$A:$C,3,FALSE))</f>
        <v/>
      </c>
      <c r="N164" s="401" t="b">
        <f t="shared" si="11"/>
        <v>0</v>
      </c>
      <c r="O164" s="402">
        <f t="shared" si="12"/>
        <v>1</v>
      </c>
    </row>
    <row r="165" spans="1:15">
      <c r="A165" s="37">
        <v>155</v>
      </c>
      <c r="B165" s="21"/>
      <c r="C165" s="21"/>
      <c r="D165" s="174"/>
      <c r="E165" s="23"/>
      <c r="F165" s="40"/>
      <c r="G165" s="367"/>
      <c r="H165" s="30"/>
      <c r="I165" s="228"/>
      <c r="J165" s="31"/>
      <c r="K165" s="404" t="str">
        <f t="shared" si="10"/>
        <v/>
      </c>
      <c r="L165" s="369"/>
      <c r="M165" s="400" t="str">
        <f>IF(OR($B165="",$C165="",$D165="",$E165="",$F165=""),"",$G165/VLOOKUP($F165,Euro!$A:$C,3,FALSE))</f>
        <v/>
      </c>
      <c r="N165" s="401" t="b">
        <f t="shared" si="11"/>
        <v>0</v>
      </c>
      <c r="O165" s="402">
        <f t="shared" si="12"/>
        <v>1</v>
      </c>
    </row>
    <row r="166" spans="1:15">
      <c r="A166" s="37">
        <v>156</v>
      </c>
      <c r="B166" s="21"/>
      <c r="C166" s="21"/>
      <c r="D166" s="174"/>
      <c r="E166" s="23"/>
      <c r="F166" s="40"/>
      <c r="G166" s="367"/>
      <c r="H166" s="30"/>
      <c r="I166" s="228"/>
      <c r="J166" s="31"/>
      <c r="K166" s="404" t="str">
        <f t="shared" si="10"/>
        <v/>
      </c>
      <c r="L166" s="369"/>
      <c r="M166" s="400" t="str">
        <f>IF(OR($B166="",$C166="",$D166="",$E166="",$F166=""),"",$G166/VLOOKUP($F166,Euro!$A:$C,3,FALSE))</f>
        <v/>
      </c>
      <c r="N166" s="401" t="b">
        <f t="shared" si="11"/>
        <v>0</v>
      </c>
      <c r="O166" s="402">
        <f t="shared" si="12"/>
        <v>1</v>
      </c>
    </row>
    <row r="167" spans="1:15">
      <c r="A167" s="37">
        <v>157</v>
      </c>
      <c r="B167" s="21"/>
      <c r="C167" s="21"/>
      <c r="D167" s="174"/>
      <c r="E167" s="23"/>
      <c r="F167" s="40"/>
      <c r="G167" s="367"/>
      <c r="H167" s="30"/>
      <c r="I167" s="228"/>
      <c r="J167" s="31"/>
      <c r="K167" s="404" t="str">
        <f t="shared" si="10"/>
        <v/>
      </c>
      <c r="L167" s="369"/>
      <c r="M167" s="400" t="str">
        <f>IF(OR($B167="",$C167="",$D167="",$E167="",$F167=""),"",$G167/VLOOKUP($F167,Euro!$A:$C,3,FALSE))</f>
        <v/>
      </c>
      <c r="N167" s="401" t="b">
        <f t="shared" si="11"/>
        <v>0</v>
      </c>
      <c r="O167" s="402">
        <f t="shared" si="12"/>
        <v>1</v>
      </c>
    </row>
    <row r="168" spans="1:15">
      <c r="A168" s="37">
        <v>158</v>
      </c>
      <c r="B168" s="21"/>
      <c r="C168" s="21"/>
      <c r="D168" s="174"/>
      <c r="E168" s="23"/>
      <c r="F168" s="40"/>
      <c r="G168" s="367"/>
      <c r="H168" s="30"/>
      <c r="I168" s="228"/>
      <c r="J168" s="31"/>
      <c r="K168" s="404" t="str">
        <f t="shared" si="10"/>
        <v/>
      </c>
      <c r="L168" s="369"/>
      <c r="M168" s="400" t="str">
        <f>IF(OR($B168="",$C168="",$D168="",$E168="",$F168=""),"",$G168/VLOOKUP($F168,Euro!$A:$C,3,FALSE))</f>
        <v/>
      </c>
      <c r="N168" s="401" t="b">
        <f t="shared" si="11"/>
        <v>0</v>
      </c>
      <c r="O168" s="402">
        <f t="shared" si="12"/>
        <v>1</v>
      </c>
    </row>
    <row r="169" spans="1:15">
      <c r="A169" s="37">
        <v>159</v>
      </c>
      <c r="B169" s="21"/>
      <c r="C169" s="21"/>
      <c r="D169" s="174"/>
      <c r="E169" s="23"/>
      <c r="F169" s="40"/>
      <c r="G169" s="367"/>
      <c r="H169" s="30"/>
      <c r="I169" s="228"/>
      <c r="J169" s="31"/>
      <c r="K169" s="404" t="str">
        <f t="shared" si="10"/>
        <v/>
      </c>
      <c r="L169" s="369"/>
      <c r="M169" s="400" t="str">
        <f>IF(OR($B169="",$C169="",$D169="",$E169="",$F169=""),"",$G169/VLOOKUP($F169,Euro!$A:$C,3,FALSE))</f>
        <v/>
      </c>
      <c r="N169" s="401" t="b">
        <f t="shared" si="11"/>
        <v>0</v>
      </c>
      <c r="O169" s="402">
        <f t="shared" si="12"/>
        <v>1</v>
      </c>
    </row>
    <row r="170" spans="1:15">
      <c r="A170" s="37">
        <v>160</v>
      </c>
      <c r="B170" s="21"/>
      <c r="C170" s="21"/>
      <c r="D170" s="174"/>
      <c r="E170" s="23"/>
      <c r="F170" s="40"/>
      <c r="G170" s="367"/>
      <c r="H170" s="30"/>
      <c r="I170" s="228"/>
      <c r="J170" s="31"/>
      <c r="K170" s="404" t="str">
        <f t="shared" si="10"/>
        <v/>
      </c>
      <c r="L170" s="369"/>
      <c r="M170" s="400" t="str">
        <f>IF(OR($B170="",$C170="",$D170="",$E170="",$F170=""),"",$G170/VLOOKUP($F170,Euro!$A:$C,3,FALSE))</f>
        <v/>
      </c>
      <c r="N170" s="401" t="b">
        <f t="shared" si="11"/>
        <v>0</v>
      </c>
      <c r="O170" s="402">
        <f t="shared" si="12"/>
        <v>1</v>
      </c>
    </row>
    <row r="171" spans="1:15">
      <c r="A171" s="37">
        <v>161</v>
      </c>
      <c r="B171" s="21"/>
      <c r="C171" s="21"/>
      <c r="D171" s="174"/>
      <c r="E171" s="23"/>
      <c r="F171" s="40"/>
      <c r="G171" s="367"/>
      <c r="H171" s="30"/>
      <c r="I171" s="228"/>
      <c r="J171" s="31"/>
      <c r="K171" s="404" t="str">
        <f t="shared" si="10"/>
        <v/>
      </c>
      <c r="L171" s="369"/>
      <c r="M171" s="400" t="str">
        <f>IF(OR($B171="",$C171="",$D171="",$E171="",$F171=""),"",$G171/VLOOKUP($F171,Euro!$A:$C,3,FALSE))</f>
        <v/>
      </c>
      <c r="N171" s="401" t="b">
        <f t="shared" si="11"/>
        <v>0</v>
      </c>
      <c r="O171" s="402">
        <f t="shared" ref="O171:O203" si="13">LEN(B171)-LEN(SUBSTITUTE(B171,",",""))+1</f>
        <v>1</v>
      </c>
    </row>
    <row r="172" spans="1:15">
      <c r="A172" s="37">
        <v>162</v>
      </c>
      <c r="B172" s="21"/>
      <c r="C172" s="21"/>
      <c r="D172" s="174"/>
      <c r="E172" s="23"/>
      <c r="F172" s="40"/>
      <c r="G172" s="367"/>
      <c r="H172" s="30"/>
      <c r="I172" s="228"/>
      <c r="J172" s="31"/>
      <c r="K172" s="404" t="str">
        <f t="shared" si="10"/>
        <v/>
      </c>
      <c r="L172" s="369"/>
      <c r="M172" s="400" t="str">
        <f>IF(OR($B172="",$C172="",$D172="",$E172="",$F172=""),"",$G172/VLOOKUP($F172,Euro!$A:$C,3,FALSE))</f>
        <v/>
      </c>
      <c r="N172" s="401" t="b">
        <f t="shared" si="11"/>
        <v>0</v>
      </c>
      <c r="O172" s="402">
        <f t="shared" si="13"/>
        <v>1</v>
      </c>
    </row>
    <row r="173" spans="1:15">
      <c r="A173" s="37">
        <v>163</v>
      </c>
      <c r="B173" s="21"/>
      <c r="C173" s="21"/>
      <c r="D173" s="174"/>
      <c r="E173" s="23"/>
      <c r="F173" s="40"/>
      <c r="G173" s="367"/>
      <c r="H173" s="30"/>
      <c r="I173" s="228"/>
      <c r="J173" s="31"/>
      <c r="K173" s="404" t="str">
        <f t="shared" si="10"/>
        <v/>
      </c>
      <c r="L173" s="369"/>
      <c r="M173" s="400" t="str">
        <f>IF(OR($B173="",$C173="",$D173="",$E173="",$F173=""),"",$G173/VLOOKUP($F173,Euro!$A:$C,3,FALSE))</f>
        <v/>
      </c>
      <c r="N173" s="401" t="b">
        <f t="shared" si="11"/>
        <v>0</v>
      </c>
      <c r="O173" s="402">
        <f t="shared" si="13"/>
        <v>1</v>
      </c>
    </row>
    <row r="174" spans="1:15">
      <c r="A174" s="37">
        <v>164</v>
      </c>
      <c r="B174" s="21"/>
      <c r="C174" s="21"/>
      <c r="D174" s="174"/>
      <c r="E174" s="23"/>
      <c r="F174" s="40"/>
      <c r="G174" s="367"/>
      <c r="H174" s="30"/>
      <c r="I174" s="228"/>
      <c r="J174" s="31"/>
      <c r="K174" s="404" t="str">
        <f t="shared" si="10"/>
        <v/>
      </c>
      <c r="L174" s="369"/>
      <c r="M174" s="400" t="str">
        <f>IF(OR($B174="",$C174="",$D174="",$E174="",$F174=""),"",$G174/VLOOKUP($F174,Euro!$A:$C,3,FALSE))</f>
        <v/>
      </c>
      <c r="N174" s="401" t="b">
        <f t="shared" si="11"/>
        <v>0</v>
      </c>
      <c r="O174" s="402">
        <f t="shared" si="13"/>
        <v>1</v>
      </c>
    </row>
    <row r="175" spans="1:15">
      <c r="A175" s="37">
        <v>165</v>
      </c>
      <c r="B175" s="21"/>
      <c r="C175" s="21"/>
      <c r="D175" s="174"/>
      <c r="E175" s="23"/>
      <c r="F175" s="40"/>
      <c r="G175" s="367"/>
      <c r="H175" s="30"/>
      <c r="I175" s="228"/>
      <c r="J175" s="31"/>
      <c r="K175" s="404" t="str">
        <f t="shared" si="10"/>
        <v/>
      </c>
      <c r="L175" s="369"/>
      <c r="M175" s="400" t="str">
        <f>IF(OR($B175="",$C175="",$D175="",$E175="",$F175=""),"",$G175/VLOOKUP($F175,Euro!$A:$C,3,FALSE))</f>
        <v/>
      </c>
      <c r="N175" s="401" t="b">
        <f t="shared" si="11"/>
        <v>0</v>
      </c>
      <c r="O175" s="402">
        <f t="shared" si="13"/>
        <v>1</v>
      </c>
    </row>
    <row r="176" spans="1:15">
      <c r="A176" s="37">
        <v>166</v>
      </c>
      <c r="B176" s="21"/>
      <c r="C176" s="21"/>
      <c r="D176" s="174"/>
      <c r="E176" s="23"/>
      <c r="F176" s="40"/>
      <c r="G176" s="367"/>
      <c r="H176" s="30"/>
      <c r="I176" s="228"/>
      <c r="J176" s="31"/>
      <c r="K176" s="404" t="str">
        <f t="shared" si="10"/>
        <v/>
      </c>
      <c r="L176" s="369"/>
      <c r="M176" s="400" t="str">
        <f>IF(OR($B176="",$C176="",$D176="",$E176="",$F176=""),"",$G176/VLOOKUP($F176,Euro!$A:$C,3,FALSE))</f>
        <v/>
      </c>
      <c r="N176" s="401" t="b">
        <f t="shared" si="11"/>
        <v>0</v>
      </c>
      <c r="O176" s="402">
        <f t="shared" si="13"/>
        <v>1</v>
      </c>
    </row>
    <row r="177" spans="1:15">
      <c r="A177" s="37">
        <v>167</v>
      </c>
      <c r="B177" s="21"/>
      <c r="C177" s="21"/>
      <c r="D177" s="174"/>
      <c r="E177" s="23"/>
      <c r="F177" s="40"/>
      <c r="G177" s="367"/>
      <c r="H177" s="30"/>
      <c r="I177" s="228"/>
      <c r="J177" s="31"/>
      <c r="K177" s="404" t="str">
        <f t="shared" si="10"/>
        <v/>
      </c>
      <c r="L177" s="369"/>
      <c r="M177" s="400" t="str">
        <f>IF(OR($B177="",$C177="",$D177="",$E177="",$F177=""),"",$G177/VLOOKUP($F177,Euro!$A:$C,3,FALSE))</f>
        <v/>
      </c>
      <c r="N177" s="401" t="b">
        <f t="shared" si="11"/>
        <v>0</v>
      </c>
      <c r="O177" s="402">
        <f t="shared" si="13"/>
        <v>1</v>
      </c>
    </row>
    <row r="178" spans="1:15">
      <c r="A178" s="37">
        <v>168</v>
      </c>
      <c r="B178" s="21"/>
      <c r="C178" s="21"/>
      <c r="D178" s="174"/>
      <c r="E178" s="23"/>
      <c r="F178" s="40"/>
      <c r="G178" s="367"/>
      <c r="H178" s="30"/>
      <c r="I178" s="228"/>
      <c r="J178" s="31"/>
      <c r="K178" s="404" t="str">
        <f t="shared" si="10"/>
        <v/>
      </c>
      <c r="L178" s="369"/>
      <c r="M178" s="400" t="str">
        <f>IF(OR($B178="",$C178="",$D178="",$E178="",$F178=""),"",$G178/VLOOKUP($F178,Euro!$A:$C,3,FALSE))</f>
        <v/>
      </c>
      <c r="N178" s="401" t="b">
        <f t="shared" si="11"/>
        <v>0</v>
      </c>
      <c r="O178" s="402">
        <f t="shared" si="13"/>
        <v>1</v>
      </c>
    </row>
    <row r="179" spans="1:15">
      <c r="A179" s="37">
        <v>169</v>
      </c>
      <c r="B179" s="21"/>
      <c r="C179" s="21"/>
      <c r="D179" s="174"/>
      <c r="E179" s="23"/>
      <c r="F179" s="40"/>
      <c r="G179" s="367"/>
      <c r="H179" s="30"/>
      <c r="I179" s="228"/>
      <c r="J179" s="31"/>
      <c r="K179" s="404" t="str">
        <f t="shared" si="10"/>
        <v/>
      </c>
      <c r="L179" s="369"/>
      <c r="M179" s="400" t="str">
        <f>IF(OR($B179="",$C179="",$D179="",$E179="",$F179=""),"",$G179/VLOOKUP($F179,Euro!$A:$C,3,FALSE))</f>
        <v/>
      </c>
      <c r="N179" s="401" t="b">
        <f t="shared" si="11"/>
        <v>0</v>
      </c>
      <c r="O179" s="402">
        <f t="shared" si="13"/>
        <v>1</v>
      </c>
    </row>
    <row r="180" spans="1:15">
      <c r="A180" s="37">
        <v>170</v>
      </c>
      <c r="B180" s="21"/>
      <c r="C180" s="21"/>
      <c r="D180" s="174"/>
      <c r="E180" s="23"/>
      <c r="F180" s="40"/>
      <c r="G180" s="367"/>
      <c r="H180" s="30"/>
      <c r="I180" s="228"/>
      <c r="J180" s="31"/>
      <c r="K180" s="404" t="str">
        <f t="shared" si="10"/>
        <v/>
      </c>
      <c r="L180" s="369"/>
      <c r="M180" s="400" t="str">
        <f>IF(OR($B180="",$C180="",$D180="",$E180="",$F180=""),"",$G180/VLOOKUP($F180,Euro!$A:$C,3,FALSE))</f>
        <v/>
      </c>
      <c r="N180" s="401" t="b">
        <f t="shared" si="11"/>
        <v>0</v>
      </c>
      <c r="O180" s="402">
        <f t="shared" si="13"/>
        <v>1</v>
      </c>
    </row>
    <row r="181" spans="1:15">
      <c r="A181" s="37">
        <v>171</v>
      </c>
      <c r="B181" s="21"/>
      <c r="C181" s="21"/>
      <c r="D181" s="174"/>
      <c r="E181" s="23"/>
      <c r="F181" s="40"/>
      <c r="G181" s="367"/>
      <c r="H181" s="30"/>
      <c r="I181" s="228"/>
      <c r="J181" s="31"/>
      <c r="K181" s="404" t="str">
        <f t="shared" si="10"/>
        <v/>
      </c>
      <c r="L181" s="369"/>
      <c r="M181" s="400" t="str">
        <f>IF(OR($B181="",$C181="",$D181="",$E181="",$F181=""),"",$G181/VLOOKUP($F181,Euro!$A:$C,3,FALSE))</f>
        <v/>
      </c>
      <c r="N181" s="401" t="b">
        <f t="shared" si="11"/>
        <v>0</v>
      </c>
      <c r="O181" s="402">
        <f t="shared" si="13"/>
        <v>1</v>
      </c>
    </row>
    <row r="182" spans="1:15">
      <c r="A182" s="37">
        <v>172</v>
      </c>
      <c r="B182" s="21"/>
      <c r="C182" s="21"/>
      <c r="D182" s="174"/>
      <c r="E182" s="23"/>
      <c r="F182" s="40"/>
      <c r="G182" s="367"/>
      <c r="H182" s="30"/>
      <c r="I182" s="228"/>
      <c r="J182" s="31"/>
      <c r="K182" s="404" t="str">
        <f t="shared" si="10"/>
        <v/>
      </c>
      <c r="L182" s="369"/>
      <c r="M182" s="400" t="str">
        <f>IF(OR($B182="",$C182="",$D182="",$E182="",$F182=""),"",$G182/VLOOKUP($F182,Euro!$A:$C,3,FALSE))</f>
        <v/>
      </c>
      <c r="N182" s="401" t="b">
        <f t="shared" si="11"/>
        <v>0</v>
      </c>
      <c r="O182" s="402">
        <f t="shared" si="13"/>
        <v>1</v>
      </c>
    </row>
    <row r="183" spans="1:15">
      <c r="A183" s="37">
        <v>173</v>
      </c>
      <c r="B183" s="21"/>
      <c r="C183" s="21"/>
      <c r="D183" s="174"/>
      <c r="E183" s="23"/>
      <c r="F183" s="40"/>
      <c r="G183" s="367"/>
      <c r="H183" s="30"/>
      <c r="I183" s="228"/>
      <c r="J183" s="31"/>
      <c r="K183" s="404" t="str">
        <f t="shared" si="10"/>
        <v/>
      </c>
      <c r="L183" s="369"/>
      <c r="M183" s="400" t="str">
        <f>IF(OR($B183="",$C183="",$D183="",$E183="",$F183=""),"",$G183/VLOOKUP($F183,Euro!$A:$C,3,FALSE))</f>
        <v/>
      </c>
      <c r="N183" s="401" t="b">
        <f t="shared" si="11"/>
        <v>0</v>
      </c>
      <c r="O183" s="402">
        <f t="shared" si="13"/>
        <v>1</v>
      </c>
    </row>
    <row r="184" spans="1:15">
      <c r="A184" s="37">
        <v>174</v>
      </c>
      <c r="B184" s="21"/>
      <c r="C184" s="21"/>
      <c r="D184" s="174"/>
      <c r="E184" s="23"/>
      <c r="F184" s="40"/>
      <c r="G184" s="367"/>
      <c r="H184" s="30"/>
      <c r="I184" s="228"/>
      <c r="J184" s="31"/>
      <c r="K184" s="404" t="str">
        <f t="shared" si="10"/>
        <v/>
      </c>
      <c r="L184" s="369"/>
      <c r="M184" s="400" t="str">
        <f>IF(OR($B184="",$C184="",$D184="",$E184="",$F184=""),"",$G184/VLOOKUP($F184,Euro!$A:$C,3,FALSE))</f>
        <v/>
      </c>
      <c r="N184" s="401" t="b">
        <f t="shared" si="11"/>
        <v>0</v>
      </c>
      <c r="O184" s="402">
        <f t="shared" si="13"/>
        <v>1</v>
      </c>
    </row>
    <row r="185" spans="1:15">
      <c r="A185" s="37">
        <v>175</v>
      </c>
      <c r="B185" s="21"/>
      <c r="C185" s="21"/>
      <c r="D185" s="174"/>
      <c r="E185" s="23"/>
      <c r="F185" s="40"/>
      <c r="G185" s="367"/>
      <c r="H185" s="30"/>
      <c r="I185" s="228"/>
      <c r="J185" s="31"/>
      <c r="K185" s="404" t="str">
        <f t="shared" si="10"/>
        <v/>
      </c>
      <c r="L185" s="369"/>
      <c r="M185" s="400" t="str">
        <f>IF(OR($B185="",$C185="",$D185="",$E185="",$F185=""),"",$G185/VLOOKUP($F185,Euro!$A:$C,3,FALSE))</f>
        <v/>
      </c>
      <c r="N185" s="401" t="b">
        <f t="shared" si="11"/>
        <v>0</v>
      </c>
      <c r="O185" s="402">
        <f t="shared" si="13"/>
        <v>1</v>
      </c>
    </row>
    <row r="186" spans="1:15">
      <c r="A186" s="37">
        <v>176</v>
      </c>
      <c r="B186" s="21"/>
      <c r="C186" s="21"/>
      <c r="D186" s="174"/>
      <c r="E186" s="23"/>
      <c r="F186" s="40"/>
      <c r="G186" s="367"/>
      <c r="H186" s="30"/>
      <c r="I186" s="228"/>
      <c r="J186" s="31"/>
      <c r="K186" s="404" t="str">
        <f t="shared" si="10"/>
        <v/>
      </c>
      <c r="L186" s="369"/>
      <c r="M186" s="400" t="str">
        <f>IF(OR($B186="",$C186="",$D186="",$E186="",$F186=""),"",$G186/VLOOKUP($F186,Euro!$A:$C,3,FALSE))</f>
        <v/>
      </c>
      <c r="N186" s="401" t="b">
        <f t="shared" si="11"/>
        <v>0</v>
      </c>
      <c r="O186" s="402">
        <f t="shared" si="13"/>
        <v>1</v>
      </c>
    </row>
    <row r="187" spans="1:15">
      <c r="A187" s="37">
        <v>177</v>
      </c>
      <c r="B187" s="21"/>
      <c r="C187" s="21"/>
      <c r="D187" s="174"/>
      <c r="E187" s="23"/>
      <c r="F187" s="40"/>
      <c r="G187" s="367"/>
      <c r="H187" s="30"/>
      <c r="I187" s="228"/>
      <c r="J187" s="31"/>
      <c r="K187" s="404" t="str">
        <f t="shared" si="10"/>
        <v/>
      </c>
      <c r="L187" s="369"/>
      <c r="M187" s="400" t="str">
        <f>IF(OR($B187="",$C187="",$D187="",$E187="",$F187=""),"",$G187/VLOOKUP($F187,Euro!$A:$C,3,FALSE))</f>
        <v/>
      </c>
      <c r="N187" s="401" t="b">
        <f t="shared" si="11"/>
        <v>0</v>
      </c>
      <c r="O187" s="402">
        <f t="shared" si="13"/>
        <v>1</v>
      </c>
    </row>
    <row r="188" spans="1:15">
      <c r="A188" s="37">
        <v>178</v>
      </c>
      <c r="B188" s="21"/>
      <c r="C188" s="21"/>
      <c r="D188" s="174"/>
      <c r="E188" s="23"/>
      <c r="F188" s="40"/>
      <c r="G188" s="367"/>
      <c r="H188" s="30"/>
      <c r="I188" s="228"/>
      <c r="J188" s="31"/>
      <c r="K188" s="404" t="str">
        <f t="shared" si="10"/>
        <v/>
      </c>
      <c r="L188" s="369"/>
      <c r="M188" s="400" t="str">
        <f>IF(OR($B188="",$C188="",$D188="",$E188="",$F188=""),"",$G188/VLOOKUP($F188,Euro!$A:$C,3,FALSE))</f>
        <v/>
      </c>
      <c r="N188" s="401" t="b">
        <f t="shared" si="11"/>
        <v>0</v>
      </c>
      <c r="O188" s="402">
        <f t="shared" si="13"/>
        <v>1</v>
      </c>
    </row>
    <row r="189" spans="1:15">
      <c r="A189" s="37">
        <v>179</v>
      </c>
      <c r="B189" s="21"/>
      <c r="C189" s="21"/>
      <c r="D189" s="174"/>
      <c r="E189" s="23"/>
      <c r="F189" s="40"/>
      <c r="G189" s="367"/>
      <c r="H189" s="30"/>
      <c r="I189" s="228"/>
      <c r="J189" s="31"/>
      <c r="K189" s="404" t="str">
        <f t="shared" si="10"/>
        <v/>
      </c>
      <c r="L189" s="369"/>
      <c r="M189" s="400" t="str">
        <f>IF(OR($B189="",$C189="",$D189="",$E189="",$F189=""),"",$G189/VLOOKUP($F189,Euro!$A:$C,3,FALSE))</f>
        <v/>
      </c>
      <c r="N189" s="401" t="b">
        <f t="shared" si="11"/>
        <v>0</v>
      </c>
      <c r="O189" s="402">
        <f t="shared" si="13"/>
        <v>1</v>
      </c>
    </row>
    <row r="190" spans="1:15">
      <c r="A190" s="37">
        <v>180</v>
      </c>
      <c r="B190" s="21"/>
      <c r="C190" s="21"/>
      <c r="D190" s="174"/>
      <c r="E190" s="23"/>
      <c r="F190" s="40"/>
      <c r="G190" s="367"/>
      <c r="H190" s="30"/>
      <c r="I190" s="228"/>
      <c r="J190" s="31"/>
      <c r="K190" s="404" t="str">
        <f t="shared" si="10"/>
        <v/>
      </c>
      <c r="L190" s="369"/>
      <c r="M190" s="400" t="str">
        <f>IF(OR($B190="",$C190="",$D190="",$E190="",$F190=""),"",$G190/VLOOKUP($F190,Euro!$A:$C,3,FALSE))</f>
        <v/>
      </c>
      <c r="N190" s="401" t="b">
        <f t="shared" si="11"/>
        <v>0</v>
      </c>
      <c r="O190" s="402">
        <f t="shared" si="13"/>
        <v>1</v>
      </c>
    </row>
    <row r="191" spans="1:15">
      <c r="A191" s="37">
        <v>181</v>
      </c>
      <c r="B191" s="21"/>
      <c r="C191" s="21"/>
      <c r="D191" s="174"/>
      <c r="E191" s="23"/>
      <c r="F191" s="40"/>
      <c r="G191" s="367"/>
      <c r="H191" s="30"/>
      <c r="I191" s="228"/>
      <c r="J191" s="31"/>
      <c r="K191" s="404" t="str">
        <f t="shared" si="10"/>
        <v/>
      </c>
      <c r="L191" s="369"/>
      <c r="M191" s="400" t="str">
        <f>IF(OR($B191="",$C191="",$D191="",$E191="",$F191=""),"",$G191/VLOOKUP($F191,Euro!$A:$C,3,FALSE))</f>
        <v/>
      </c>
      <c r="N191" s="401" t="b">
        <f t="shared" si="11"/>
        <v>0</v>
      </c>
      <c r="O191" s="402">
        <f t="shared" si="13"/>
        <v>1</v>
      </c>
    </row>
    <row r="192" spans="1:15">
      <c r="A192" s="37">
        <v>182</v>
      </c>
      <c r="B192" s="21"/>
      <c r="C192" s="21"/>
      <c r="D192" s="174"/>
      <c r="E192" s="23"/>
      <c r="F192" s="40"/>
      <c r="G192" s="367"/>
      <c r="H192" s="30"/>
      <c r="I192" s="228"/>
      <c r="J192" s="31"/>
      <c r="K192" s="404" t="str">
        <f t="shared" si="10"/>
        <v/>
      </c>
      <c r="L192" s="369"/>
      <c r="M192" s="400" t="str">
        <f>IF(OR($B192="",$C192="",$D192="",$E192="",$F192=""),"",$G192/VLOOKUP($F192,Euro!$A:$C,3,FALSE))</f>
        <v/>
      </c>
      <c r="N192" s="401" t="b">
        <f t="shared" si="11"/>
        <v>0</v>
      </c>
      <c r="O192" s="402">
        <f t="shared" si="13"/>
        <v>1</v>
      </c>
    </row>
    <row r="193" spans="1:15">
      <c r="A193" s="37">
        <v>183</v>
      </c>
      <c r="B193" s="21"/>
      <c r="C193" s="21"/>
      <c r="D193" s="174"/>
      <c r="E193" s="23"/>
      <c r="F193" s="40"/>
      <c r="G193" s="367"/>
      <c r="H193" s="30"/>
      <c r="I193" s="228"/>
      <c r="J193" s="31"/>
      <c r="K193" s="404" t="str">
        <f t="shared" si="10"/>
        <v/>
      </c>
      <c r="L193" s="369"/>
      <c r="M193" s="400" t="str">
        <f>IF(OR($B193="",$C193="",$D193="",$E193="",$F193=""),"",$G193/VLOOKUP($F193,Euro!$A:$C,3,FALSE))</f>
        <v/>
      </c>
      <c r="N193" s="401" t="b">
        <f t="shared" si="11"/>
        <v>0</v>
      </c>
      <c r="O193" s="402">
        <f t="shared" si="13"/>
        <v>1</v>
      </c>
    </row>
    <row r="194" spans="1:15">
      <c r="A194" s="37">
        <v>184</v>
      </c>
      <c r="B194" s="21"/>
      <c r="C194" s="21"/>
      <c r="D194" s="174"/>
      <c r="E194" s="23"/>
      <c r="F194" s="40"/>
      <c r="G194" s="367"/>
      <c r="H194" s="30"/>
      <c r="I194" s="228"/>
      <c r="J194" s="31"/>
      <c r="K194" s="404" t="str">
        <f t="shared" si="10"/>
        <v/>
      </c>
      <c r="L194" s="369"/>
      <c r="M194" s="400" t="str">
        <f>IF(OR($B194="",$C194="",$D194="",$E194="",$F194=""),"",$G194/VLOOKUP($F194,Euro!$A:$C,3,FALSE))</f>
        <v/>
      </c>
      <c r="N194" s="401" t="b">
        <f t="shared" si="11"/>
        <v>0</v>
      </c>
      <c r="O194" s="402">
        <f t="shared" si="13"/>
        <v>1</v>
      </c>
    </row>
    <row r="195" spans="1:15">
      <c r="A195" s="37">
        <v>185</v>
      </c>
      <c r="B195" s="21"/>
      <c r="C195" s="21"/>
      <c r="D195" s="174"/>
      <c r="E195" s="23"/>
      <c r="F195" s="40"/>
      <c r="G195" s="367"/>
      <c r="H195" s="30"/>
      <c r="I195" s="228"/>
      <c r="J195" s="31"/>
      <c r="K195" s="404" t="str">
        <f t="shared" si="10"/>
        <v/>
      </c>
      <c r="L195" s="369"/>
      <c r="M195" s="400" t="str">
        <f>IF(OR($B195="",$C195="",$D195="",$E195="",$F195=""),"",$G195/VLOOKUP($F195,Euro!$A:$C,3,FALSE))</f>
        <v/>
      </c>
      <c r="N195" s="401" t="b">
        <f t="shared" si="11"/>
        <v>0</v>
      </c>
      <c r="O195" s="402">
        <f t="shared" si="13"/>
        <v>1</v>
      </c>
    </row>
    <row r="196" spans="1:15">
      <c r="A196" s="37">
        <v>186</v>
      </c>
      <c r="B196" s="21"/>
      <c r="C196" s="21"/>
      <c r="D196" s="174"/>
      <c r="E196" s="23"/>
      <c r="F196" s="40"/>
      <c r="G196" s="367"/>
      <c r="H196" s="30"/>
      <c r="I196" s="228"/>
      <c r="J196" s="31"/>
      <c r="K196" s="404" t="str">
        <f t="shared" si="10"/>
        <v/>
      </c>
      <c r="L196" s="369"/>
      <c r="M196" s="400" t="str">
        <f>IF(OR($B196="",$C196="",$D196="",$E196="",$F196=""),"",$G196/VLOOKUP($F196,Euro!$A:$C,3,FALSE))</f>
        <v/>
      </c>
      <c r="N196" s="401" t="b">
        <f t="shared" si="11"/>
        <v>0</v>
      </c>
      <c r="O196" s="402">
        <f t="shared" si="13"/>
        <v>1</v>
      </c>
    </row>
    <row r="197" spans="1:15">
      <c r="A197" s="37">
        <v>187</v>
      </c>
      <c r="B197" s="21"/>
      <c r="C197" s="21"/>
      <c r="D197" s="174"/>
      <c r="E197" s="23"/>
      <c r="F197" s="40"/>
      <c r="G197" s="367"/>
      <c r="H197" s="30"/>
      <c r="I197" s="228"/>
      <c r="J197" s="31"/>
      <c r="K197" s="404" t="str">
        <f t="shared" si="10"/>
        <v/>
      </c>
      <c r="L197" s="369"/>
      <c r="M197" s="400" t="str">
        <f>IF(OR($B197="",$C197="",$D197="",$E197="",$F197=""),"",$G197/VLOOKUP($F197,Euro!$A:$C,3,FALSE))</f>
        <v/>
      </c>
      <c r="N197" s="401" t="b">
        <f t="shared" si="11"/>
        <v>0</v>
      </c>
      <c r="O197" s="402">
        <f t="shared" si="13"/>
        <v>1</v>
      </c>
    </row>
    <row r="198" spans="1:15">
      <c r="A198" s="37">
        <v>188</v>
      </c>
      <c r="B198" s="21"/>
      <c r="C198" s="21"/>
      <c r="D198" s="174"/>
      <c r="E198" s="23"/>
      <c r="F198" s="40"/>
      <c r="G198" s="367"/>
      <c r="H198" s="30"/>
      <c r="I198" s="228"/>
      <c r="J198" s="31"/>
      <c r="K198" s="404" t="str">
        <f t="shared" si="10"/>
        <v/>
      </c>
      <c r="L198" s="369"/>
      <c r="M198" s="400" t="str">
        <f>IF(OR($B198="",$C198="",$D198="",$E198="",$F198=""),"",$G198/VLOOKUP($F198,Euro!$A:$C,3,FALSE))</f>
        <v/>
      </c>
      <c r="N198" s="401" t="b">
        <f t="shared" si="11"/>
        <v>0</v>
      </c>
      <c r="O198" s="402">
        <f t="shared" si="13"/>
        <v>1</v>
      </c>
    </row>
    <row r="199" spans="1:15">
      <c r="A199" s="37">
        <v>189</v>
      </c>
      <c r="B199" s="21"/>
      <c r="C199" s="21"/>
      <c r="D199" s="174"/>
      <c r="E199" s="23"/>
      <c r="F199" s="40"/>
      <c r="G199" s="367"/>
      <c r="H199" s="30"/>
      <c r="I199" s="228"/>
      <c r="J199" s="31"/>
      <c r="K199" s="404" t="str">
        <f t="shared" si="10"/>
        <v/>
      </c>
      <c r="L199" s="369"/>
      <c r="M199" s="400" t="str">
        <f>IF(OR($B199="",$C199="",$D199="",$E199="",$F199=""),"",$G199/VLOOKUP($F199,Euro!$A:$C,3,FALSE))</f>
        <v/>
      </c>
      <c r="N199" s="401" t="b">
        <f t="shared" si="11"/>
        <v>0</v>
      </c>
      <c r="O199" s="402">
        <f t="shared" si="13"/>
        <v>1</v>
      </c>
    </row>
    <row r="200" spans="1:15">
      <c r="A200" s="37">
        <v>190</v>
      </c>
      <c r="B200" s="21"/>
      <c r="C200" s="21"/>
      <c r="D200" s="174"/>
      <c r="E200" s="23"/>
      <c r="F200" s="40"/>
      <c r="G200" s="367"/>
      <c r="H200" s="30"/>
      <c r="I200" s="228"/>
      <c r="J200" s="31"/>
      <c r="K200" s="404" t="str">
        <f t="shared" si="10"/>
        <v/>
      </c>
      <c r="L200" s="369"/>
      <c r="M200" s="400" t="str">
        <f>IF(OR($B200="",$C200="",$D200="",$E200="",$F200=""),"",$G200/VLOOKUP($F200,Euro!$A:$C,3,FALSE))</f>
        <v/>
      </c>
      <c r="N200" s="401" t="b">
        <f t="shared" si="11"/>
        <v>0</v>
      </c>
      <c r="O200" s="402">
        <f t="shared" si="13"/>
        <v>1</v>
      </c>
    </row>
    <row r="201" spans="1:15">
      <c r="A201" s="37">
        <v>191</v>
      </c>
      <c r="B201" s="21"/>
      <c r="C201" s="21"/>
      <c r="D201" s="174"/>
      <c r="E201" s="23"/>
      <c r="F201" s="40"/>
      <c r="G201" s="367"/>
      <c r="H201" s="30"/>
      <c r="I201" s="228"/>
      <c r="J201" s="31"/>
      <c r="K201" s="404" t="str">
        <f t="shared" si="10"/>
        <v/>
      </c>
      <c r="L201" s="369"/>
      <c r="M201" s="400" t="str">
        <f>IF(OR($B201="",$C201="",$D201="",$E201="",$F201=""),"",$G201/VLOOKUP($F201,Euro!$A:$C,3,FALSE))</f>
        <v/>
      </c>
      <c r="N201" s="401" t="b">
        <f t="shared" si="11"/>
        <v>0</v>
      </c>
      <c r="O201" s="402">
        <f t="shared" si="13"/>
        <v>1</v>
      </c>
    </row>
    <row r="202" spans="1:15">
      <c r="A202" s="37">
        <v>192</v>
      </c>
      <c r="B202" s="21"/>
      <c r="C202" s="21"/>
      <c r="D202" s="174"/>
      <c r="E202" s="23"/>
      <c r="F202" s="40"/>
      <c r="G202" s="367"/>
      <c r="H202" s="30"/>
      <c r="I202" s="228"/>
      <c r="J202" s="31"/>
      <c r="K202" s="404" t="str">
        <f t="shared" ref="K202:K260" si="14">IF(OR($B202="",$C202="",$E202="",$F202="",$F202&lt;an_initial,$F202&gt;an_final,$N202=FALSE),"",IF($G202="","",IF(OR($H202="X",$H202="x"),60*$M202/10000,IF(OR($I202="X",$I202="x"),40*$M202/10000,IF(OR($J202="X",$J202="x"),60*(IF($O202&lt;=5,0.3,0.2))*$M202/10000,"")))))</f>
        <v/>
      </c>
      <c r="L202" s="369"/>
      <c r="M202" s="400" t="str">
        <f>IF(OR($B202="",$C202="",$D202="",$E202="",$F202=""),"",$G202/VLOOKUP($F202,Euro!$A:$C,3,FALSE))</f>
        <v/>
      </c>
      <c r="N202" s="401" t="b">
        <f t="shared" si="11"/>
        <v>0</v>
      </c>
      <c r="O202" s="402">
        <f t="shared" si="13"/>
        <v>1</v>
      </c>
    </row>
    <row r="203" spans="1:15">
      <c r="A203" s="37">
        <v>193</v>
      </c>
      <c r="B203" s="21"/>
      <c r="C203" s="21"/>
      <c r="D203" s="174"/>
      <c r="E203" s="23"/>
      <c r="F203" s="40"/>
      <c r="G203" s="367"/>
      <c r="H203" s="30"/>
      <c r="I203" s="228"/>
      <c r="J203" s="31"/>
      <c r="K203" s="404" t="str">
        <f t="shared" si="14"/>
        <v/>
      </c>
      <c r="L203" s="369"/>
      <c r="M203" s="400" t="str">
        <f>IF(OR($B203="",$C203="",$D203="",$E203="",$F203=""),"",$G203/VLOOKUP($F203,Euro!$A:$C,3,FALSE))</f>
        <v/>
      </c>
      <c r="N203" s="401" t="b">
        <f t="shared" ref="N203:N260" si="15">IF(nume_candidat="",FALSE,ISNUMBER(SEARCH(nume_candidat,$B203)))</f>
        <v>0</v>
      </c>
      <c r="O203" s="402">
        <f t="shared" si="13"/>
        <v>1</v>
      </c>
    </row>
    <row r="204" spans="1:15">
      <c r="A204" s="37">
        <v>194</v>
      </c>
      <c r="B204" s="21"/>
      <c r="C204" s="21"/>
      <c r="D204" s="174"/>
      <c r="E204" s="23"/>
      <c r="F204" s="40"/>
      <c r="G204" s="367"/>
      <c r="H204" s="30"/>
      <c r="I204" s="228"/>
      <c r="J204" s="31"/>
      <c r="K204" s="404" t="str">
        <f t="shared" si="14"/>
        <v/>
      </c>
      <c r="L204" s="369"/>
      <c r="M204" s="400" t="str">
        <f>IF(OR($B204="",$C204="",$D204="",$E204="",$F204=""),"",$G204/VLOOKUP($F204,Euro!$A:$C,3,FALSE))</f>
        <v/>
      </c>
      <c r="N204" s="401" t="b">
        <f t="shared" si="15"/>
        <v>0</v>
      </c>
      <c r="O204" s="402">
        <f t="shared" ref="O204:O260" si="16">LEN(B204)-LEN(SUBSTITUTE(B204,",",""))+1</f>
        <v>1</v>
      </c>
    </row>
    <row r="205" spans="1:15">
      <c r="A205" s="37">
        <v>195</v>
      </c>
      <c r="B205" s="21"/>
      <c r="C205" s="21"/>
      <c r="D205" s="174"/>
      <c r="E205" s="23"/>
      <c r="F205" s="40"/>
      <c r="G205" s="367"/>
      <c r="H205" s="30"/>
      <c r="I205" s="228"/>
      <c r="J205" s="31"/>
      <c r="K205" s="404" t="str">
        <f t="shared" si="14"/>
        <v/>
      </c>
      <c r="L205" s="369"/>
      <c r="M205" s="400" t="str">
        <f>IF(OR($B205="",$C205="",$D205="",$E205="",$F205=""),"",$G205/VLOOKUP($F205,Euro!$A:$C,3,FALSE))</f>
        <v/>
      </c>
      <c r="N205" s="401" t="b">
        <f t="shared" si="15"/>
        <v>0</v>
      </c>
      <c r="O205" s="402">
        <f t="shared" si="16"/>
        <v>1</v>
      </c>
    </row>
    <row r="206" spans="1:15">
      <c r="A206" s="37">
        <v>196</v>
      </c>
      <c r="B206" s="21"/>
      <c r="C206" s="21"/>
      <c r="D206" s="174"/>
      <c r="E206" s="23"/>
      <c r="F206" s="40"/>
      <c r="G206" s="367"/>
      <c r="H206" s="30"/>
      <c r="I206" s="228"/>
      <c r="J206" s="31"/>
      <c r="K206" s="404" t="str">
        <f t="shared" si="14"/>
        <v/>
      </c>
      <c r="L206" s="369"/>
      <c r="M206" s="400" t="str">
        <f>IF(OR($B206="",$C206="",$D206="",$E206="",$F206=""),"",$G206/VLOOKUP($F206,Euro!$A:$C,3,FALSE))</f>
        <v/>
      </c>
      <c r="N206" s="401" t="b">
        <f t="shared" si="15"/>
        <v>0</v>
      </c>
      <c r="O206" s="402">
        <f t="shared" si="16"/>
        <v>1</v>
      </c>
    </row>
    <row r="207" spans="1:15">
      <c r="A207" s="37">
        <v>197</v>
      </c>
      <c r="B207" s="21"/>
      <c r="C207" s="21"/>
      <c r="D207" s="174"/>
      <c r="E207" s="23"/>
      <c r="F207" s="40"/>
      <c r="G207" s="367"/>
      <c r="H207" s="30"/>
      <c r="I207" s="228"/>
      <c r="J207" s="31"/>
      <c r="K207" s="404" t="str">
        <f t="shared" si="14"/>
        <v/>
      </c>
      <c r="L207" s="369"/>
      <c r="M207" s="400" t="str">
        <f>IF(OR($B207="",$C207="",$D207="",$E207="",$F207=""),"",$G207/VLOOKUP($F207,Euro!$A:$C,3,FALSE))</f>
        <v/>
      </c>
      <c r="N207" s="401" t="b">
        <f t="shared" si="15"/>
        <v>0</v>
      </c>
      <c r="O207" s="402">
        <f t="shared" si="16"/>
        <v>1</v>
      </c>
    </row>
    <row r="208" spans="1:15">
      <c r="A208" s="37">
        <v>198</v>
      </c>
      <c r="B208" s="21"/>
      <c r="C208" s="21"/>
      <c r="D208" s="174"/>
      <c r="E208" s="23"/>
      <c r="F208" s="40"/>
      <c r="G208" s="367"/>
      <c r="H208" s="30"/>
      <c r="I208" s="228"/>
      <c r="J208" s="31"/>
      <c r="K208" s="404" t="str">
        <f t="shared" si="14"/>
        <v/>
      </c>
      <c r="L208" s="369"/>
      <c r="M208" s="400" t="str">
        <f>IF(OR($B208="",$C208="",$D208="",$E208="",$F208=""),"",$G208/VLOOKUP($F208,Euro!$A:$C,3,FALSE))</f>
        <v/>
      </c>
      <c r="N208" s="401" t="b">
        <f t="shared" si="15"/>
        <v>0</v>
      </c>
      <c r="O208" s="402">
        <f t="shared" si="16"/>
        <v>1</v>
      </c>
    </row>
    <row r="209" spans="1:15">
      <c r="A209" s="37">
        <v>199</v>
      </c>
      <c r="B209" s="21"/>
      <c r="C209" s="21"/>
      <c r="D209" s="174"/>
      <c r="E209" s="23"/>
      <c r="F209" s="40"/>
      <c r="G209" s="367"/>
      <c r="H209" s="30"/>
      <c r="I209" s="228"/>
      <c r="J209" s="31"/>
      <c r="K209" s="404" t="str">
        <f t="shared" si="14"/>
        <v/>
      </c>
      <c r="L209" s="369"/>
      <c r="M209" s="400" t="str">
        <f>IF(OR($B209="",$C209="",$D209="",$E209="",$F209=""),"",$G209/VLOOKUP($F209,Euro!$A:$C,3,FALSE))</f>
        <v/>
      </c>
      <c r="N209" s="401" t="b">
        <f t="shared" si="15"/>
        <v>0</v>
      </c>
      <c r="O209" s="402">
        <f t="shared" si="16"/>
        <v>1</v>
      </c>
    </row>
    <row r="210" spans="1:15">
      <c r="A210" s="37">
        <v>200</v>
      </c>
      <c r="B210" s="21"/>
      <c r="C210" s="21"/>
      <c r="D210" s="174"/>
      <c r="E210" s="23"/>
      <c r="F210" s="40"/>
      <c r="G210" s="367"/>
      <c r="H210" s="30"/>
      <c r="I210" s="228"/>
      <c r="J210" s="31"/>
      <c r="K210" s="404" t="str">
        <f t="shared" si="14"/>
        <v/>
      </c>
      <c r="L210" s="369"/>
      <c r="M210" s="400" t="str">
        <f>IF(OR($B210="",$C210="",$D210="",$E210="",$F210=""),"",$G210/VLOOKUP($F210,Euro!$A:$C,3,FALSE))</f>
        <v/>
      </c>
      <c r="N210" s="401" t="b">
        <f t="shared" si="15"/>
        <v>0</v>
      </c>
      <c r="O210" s="402">
        <f t="shared" si="16"/>
        <v>1</v>
      </c>
    </row>
    <row r="211" spans="1:15">
      <c r="A211" s="37">
        <v>201</v>
      </c>
      <c r="B211" s="21"/>
      <c r="C211" s="21"/>
      <c r="D211" s="174"/>
      <c r="E211" s="23"/>
      <c r="F211" s="40"/>
      <c r="G211" s="367"/>
      <c r="H211" s="30"/>
      <c r="I211" s="228"/>
      <c r="J211" s="31"/>
      <c r="K211" s="404" t="str">
        <f t="shared" si="14"/>
        <v/>
      </c>
      <c r="L211" s="369"/>
      <c r="M211" s="400" t="str">
        <f>IF(OR($B211="",$C211="",$D211="",$E211="",$F211=""),"",$G211/VLOOKUP($F211,Euro!$A:$C,3,FALSE))</f>
        <v/>
      </c>
      <c r="N211" s="401" t="b">
        <f t="shared" si="15"/>
        <v>0</v>
      </c>
      <c r="O211" s="402">
        <f t="shared" si="16"/>
        <v>1</v>
      </c>
    </row>
    <row r="212" spans="1:15">
      <c r="A212" s="37">
        <v>202</v>
      </c>
      <c r="B212" s="21"/>
      <c r="C212" s="21"/>
      <c r="D212" s="174"/>
      <c r="E212" s="23"/>
      <c r="F212" s="40"/>
      <c r="G212" s="367"/>
      <c r="H212" s="30"/>
      <c r="I212" s="228"/>
      <c r="J212" s="31"/>
      <c r="K212" s="404" t="str">
        <f t="shared" si="14"/>
        <v/>
      </c>
      <c r="L212" s="369"/>
      <c r="M212" s="400" t="str">
        <f>IF(OR($B212="",$C212="",$D212="",$E212="",$F212=""),"",$G212/VLOOKUP($F212,Euro!$A:$C,3,FALSE))</f>
        <v/>
      </c>
      <c r="N212" s="401" t="b">
        <f t="shared" si="15"/>
        <v>0</v>
      </c>
      <c r="O212" s="402">
        <f t="shared" si="16"/>
        <v>1</v>
      </c>
    </row>
    <row r="213" spans="1:15">
      <c r="A213" s="37">
        <v>203</v>
      </c>
      <c r="B213" s="21"/>
      <c r="C213" s="21"/>
      <c r="D213" s="174"/>
      <c r="E213" s="23"/>
      <c r="F213" s="40"/>
      <c r="G213" s="367"/>
      <c r="H213" s="30"/>
      <c r="I213" s="228"/>
      <c r="J213" s="31"/>
      <c r="K213" s="404" t="str">
        <f t="shared" si="14"/>
        <v/>
      </c>
      <c r="L213" s="369"/>
      <c r="M213" s="400" t="str">
        <f>IF(OR($B213="",$C213="",$D213="",$E213="",$F213=""),"",$G213/VLOOKUP($F213,Euro!$A:$C,3,FALSE))</f>
        <v/>
      </c>
      <c r="N213" s="401" t="b">
        <f t="shared" si="15"/>
        <v>0</v>
      </c>
      <c r="O213" s="402">
        <f t="shared" si="16"/>
        <v>1</v>
      </c>
    </row>
    <row r="214" spans="1:15">
      <c r="A214" s="37">
        <v>204</v>
      </c>
      <c r="B214" s="21"/>
      <c r="C214" s="21"/>
      <c r="D214" s="174"/>
      <c r="E214" s="23"/>
      <c r="F214" s="40"/>
      <c r="G214" s="367"/>
      <c r="H214" s="30"/>
      <c r="I214" s="228"/>
      <c r="J214" s="31"/>
      <c r="K214" s="404" t="str">
        <f t="shared" si="14"/>
        <v/>
      </c>
      <c r="L214" s="369"/>
      <c r="M214" s="400" t="str">
        <f>IF(OR($B214="",$C214="",$D214="",$E214="",$F214=""),"",$G214/VLOOKUP($F214,Euro!$A:$C,3,FALSE))</f>
        <v/>
      </c>
      <c r="N214" s="401" t="b">
        <f t="shared" si="15"/>
        <v>0</v>
      </c>
      <c r="O214" s="402">
        <f t="shared" si="16"/>
        <v>1</v>
      </c>
    </row>
    <row r="215" spans="1:15">
      <c r="A215" s="37">
        <v>205</v>
      </c>
      <c r="B215" s="21"/>
      <c r="C215" s="21"/>
      <c r="D215" s="174"/>
      <c r="E215" s="23"/>
      <c r="F215" s="40"/>
      <c r="G215" s="367"/>
      <c r="H215" s="30"/>
      <c r="I215" s="228"/>
      <c r="J215" s="31"/>
      <c r="K215" s="404" t="str">
        <f t="shared" si="14"/>
        <v/>
      </c>
      <c r="L215" s="369"/>
      <c r="M215" s="400" t="str">
        <f>IF(OR($B215="",$C215="",$D215="",$E215="",$F215=""),"",$G215/VLOOKUP($F215,Euro!$A:$C,3,FALSE))</f>
        <v/>
      </c>
      <c r="N215" s="401" t="b">
        <f t="shared" si="15"/>
        <v>0</v>
      </c>
      <c r="O215" s="402">
        <f t="shared" si="16"/>
        <v>1</v>
      </c>
    </row>
    <row r="216" spans="1:15">
      <c r="A216" s="37">
        <v>206</v>
      </c>
      <c r="B216" s="21"/>
      <c r="C216" s="21"/>
      <c r="D216" s="174"/>
      <c r="E216" s="23"/>
      <c r="F216" s="40"/>
      <c r="G216" s="367"/>
      <c r="H216" s="30"/>
      <c r="I216" s="228"/>
      <c r="J216" s="31"/>
      <c r="K216" s="404" t="str">
        <f t="shared" si="14"/>
        <v/>
      </c>
      <c r="L216" s="369"/>
      <c r="M216" s="400" t="str">
        <f>IF(OR($B216="",$C216="",$D216="",$E216="",$F216=""),"",$G216/VLOOKUP($F216,Euro!$A:$C,3,FALSE))</f>
        <v/>
      </c>
      <c r="N216" s="401" t="b">
        <f t="shared" si="15"/>
        <v>0</v>
      </c>
      <c r="O216" s="402">
        <f t="shared" si="16"/>
        <v>1</v>
      </c>
    </row>
    <row r="217" spans="1:15">
      <c r="A217" s="37">
        <v>207</v>
      </c>
      <c r="B217" s="21"/>
      <c r="C217" s="21"/>
      <c r="D217" s="174"/>
      <c r="E217" s="23"/>
      <c r="F217" s="40"/>
      <c r="G217" s="367"/>
      <c r="H217" s="30"/>
      <c r="I217" s="228"/>
      <c r="J217" s="31"/>
      <c r="K217" s="404" t="str">
        <f t="shared" si="14"/>
        <v/>
      </c>
      <c r="L217" s="369"/>
      <c r="M217" s="400" t="str">
        <f>IF(OR($B217="",$C217="",$D217="",$E217="",$F217=""),"",$G217/VLOOKUP($F217,Euro!$A:$C,3,FALSE))</f>
        <v/>
      </c>
      <c r="N217" s="401" t="b">
        <f t="shared" si="15"/>
        <v>0</v>
      </c>
      <c r="O217" s="402">
        <f t="shared" si="16"/>
        <v>1</v>
      </c>
    </row>
    <row r="218" spans="1:15">
      <c r="A218" s="37">
        <v>208</v>
      </c>
      <c r="B218" s="21"/>
      <c r="C218" s="21"/>
      <c r="D218" s="174"/>
      <c r="E218" s="23"/>
      <c r="F218" s="40"/>
      <c r="G218" s="367"/>
      <c r="H218" s="30"/>
      <c r="I218" s="228"/>
      <c r="J218" s="31"/>
      <c r="K218" s="404" t="str">
        <f t="shared" si="14"/>
        <v/>
      </c>
      <c r="L218" s="369"/>
      <c r="M218" s="400" t="str">
        <f>IF(OR($B218="",$C218="",$D218="",$E218="",$F218=""),"",$G218/VLOOKUP($F218,Euro!$A:$C,3,FALSE))</f>
        <v/>
      </c>
      <c r="N218" s="401" t="b">
        <f t="shared" si="15"/>
        <v>0</v>
      </c>
      <c r="O218" s="402">
        <f t="shared" si="16"/>
        <v>1</v>
      </c>
    </row>
    <row r="219" spans="1:15">
      <c r="A219" s="37">
        <v>209</v>
      </c>
      <c r="B219" s="21"/>
      <c r="C219" s="21"/>
      <c r="D219" s="174"/>
      <c r="E219" s="23"/>
      <c r="F219" s="40"/>
      <c r="G219" s="367"/>
      <c r="H219" s="30"/>
      <c r="I219" s="228"/>
      <c r="J219" s="31"/>
      <c r="K219" s="404" t="str">
        <f t="shared" si="14"/>
        <v/>
      </c>
      <c r="L219" s="369"/>
      <c r="M219" s="400" t="str">
        <f>IF(OR($B219="",$C219="",$D219="",$E219="",$F219=""),"",$G219/VLOOKUP($F219,Euro!$A:$C,3,FALSE))</f>
        <v/>
      </c>
      <c r="N219" s="401" t="b">
        <f t="shared" si="15"/>
        <v>0</v>
      </c>
      <c r="O219" s="402">
        <f t="shared" si="16"/>
        <v>1</v>
      </c>
    </row>
    <row r="220" spans="1:15">
      <c r="A220" s="37">
        <v>210</v>
      </c>
      <c r="B220" s="21"/>
      <c r="C220" s="21"/>
      <c r="D220" s="174"/>
      <c r="E220" s="23"/>
      <c r="F220" s="40"/>
      <c r="G220" s="367"/>
      <c r="H220" s="30"/>
      <c r="I220" s="228"/>
      <c r="J220" s="31"/>
      <c r="K220" s="404" t="str">
        <f t="shared" si="14"/>
        <v/>
      </c>
      <c r="L220" s="369"/>
      <c r="M220" s="400" t="str">
        <f>IF(OR($B220="",$C220="",$D220="",$E220="",$F220=""),"",$G220/VLOOKUP($F220,Euro!$A:$C,3,FALSE))</f>
        <v/>
      </c>
      <c r="N220" s="401" t="b">
        <f t="shared" si="15"/>
        <v>0</v>
      </c>
      <c r="O220" s="402">
        <f t="shared" si="16"/>
        <v>1</v>
      </c>
    </row>
    <row r="221" spans="1:15">
      <c r="A221" s="37">
        <v>211</v>
      </c>
      <c r="B221" s="21"/>
      <c r="C221" s="21"/>
      <c r="D221" s="174"/>
      <c r="E221" s="23"/>
      <c r="F221" s="40"/>
      <c r="G221" s="367"/>
      <c r="H221" s="30"/>
      <c r="I221" s="228"/>
      <c r="J221" s="31"/>
      <c r="K221" s="404" t="str">
        <f t="shared" si="14"/>
        <v/>
      </c>
      <c r="L221" s="369"/>
      <c r="M221" s="400" t="str">
        <f>IF(OR($B221="",$C221="",$D221="",$E221="",$F221=""),"",$G221/VLOOKUP($F221,Euro!$A:$C,3,FALSE))</f>
        <v/>
      </c>
      <c r="N221" s="401" t="b">
        <f t="shared" si="15"/>
        <v>0</v>
      </c>
      <c r="O221" s="402">
        <f t="shared" si="16"/>
        <v>1</v>
      </c>
    </row>
    <row r="222" spans="1:15">
      <c r="A222" s="37">
        <v>212</v>
      </c>
      <c r="B222" s="21"/>
      <c r="C222" s="21"/>
      <c r="D222" s="174"/>
      <c r="E222" s="23"/>
      <c r="F222" s="40"/>
      <c r="G222" s="367"/>
      <c r="H222" s="30"/>
      <c r="I222" s="228"/>
      <c r="J222" s="31"/>
      <c r="K222" s="404" t="str">
        <f t="shared" si="14"/>
        <v/>
      </c>
      <c r="L222" s="369"/>
      <c r="M222" s="400" t="str">
        <f>IF(OR($B222="",$C222="",$D222="",$E222="",$F222=""),"",$G222/VLOOKUP($F222,Euro!$A:$C,3,FALSE))</f>
        <v/>
      </c>
      <c r="N222" s="401" t="b">
        <f t="shared" si="15"/>
        <v>0</v>
      </c>
      <c r="O222" s="402">
        <f t="shared" si="16"/>
        <v>1</v>
      </c>
    </row>
    <row r="223" spans="1:15">
      <c r="A223" s="37">
        <v>213</v>
      </c>
      <c r="B223" s="21"/>
      <c r="C223" s="21"/>
      <c r="D223" s="174"/>
      <c r="E223" s="23"/>
      <c r="F223" s="40"/>
      <c r="G223" s="367"/>
      <c r="H223" s="30"/>
      <c r="I223" s="228"/>
      <c r="J223" s="31"/>
      <c r="K223" s="404" t="str">
        <f t="shared" si="14"/>
        <v/>
      </c>
      <c r="L223" s="369"/>
      <c r="M223" s="400" t="str">
        <f>IF(OR($B223="",$C223="",$D223="",$E223="",$F223=""),"",$G223/VLOOKUP($F223,Euro!$A:$C,3,FALSE))</f>
        <v/>
      </c>
      <c r="N223" s="401" t="b">
        <f t="shared" si="15"/>
        <v>0</v>
      </c>
      <c r="O223" s="402">
        <f t="shared" si="16"/>
        <v>1</v>
      </c>
    </row>
    <row r="224" spans="1:15">
      <c r="A224" s="37">
        <v>214</v>
      </c>
      <c r="B224" s="21"/>
      <c r="C224" s="21"/>
      <c r="D224" s="174"/>
      <c r="E224" s="23"/>
      <c r="F224" s="40"/>
      <c r="G224" s="367"/>
      <c r="H224" s="30"/>
      <c r="I224" s="228"/>
      <c r="J224" s="31"/>
      <c r="K224" s="404" t="str">
        <f t="shared" si="14"/>
        <v/>
      </c>
      <c r="L224" s="369"/>
      <c r="M224" s="400" t="str">
        <f>IF(OR($B224="",$C224="",$D224="",$E224="",$F224=""),"",$G224/VLOOKUP($F224,Euro!$A:$C,3,FALSE))</f>
        <v/>
      </c>
      <c r="N224" s="401" t="b">
        <f t="shared" si="15"/>
        <v>0</v>
      </c>
      <c r="O224" s="402">
        <f t="shared" si="16"/>
        <v>1</v>
      </c>
    </row>
    <row r="225" spans="1:15">
      <c r="A225" s="37">
        <v>215</v>
      </c>
      <c r="B225" s="21"/>
      <c r="C225" s="21"/>
      <c r="D225" s="174"/>
      <c r="E225" s="23"/>
      <c r="F225" s="40"/>
      <c r="G225" s="367"/>
      <c r="H225" s="30"/>
      <c r="I225" s="228"/>
      <c r="J225" s="31"/>
      <c r="K225" s="404" t="str">
        <f t="shared" si="14"/>
        <v/>
      </c>
      <c r="L225" s="369"/>
      <c r="M225" s="400" t="str">
        <f>IF(OR($B225="",$C225="",$D225="",$E225="",$F225=""),"",$G225/VLOOKUP($F225,Euro!$A:$C,3,FALSE))</f>
        <v/>
      </c>
      <c r="N225" s="401" t="b">
        <f t="shared" si="15"/>
        <v>0</v>
      </c>
      <c r="O225" s="402">
        <f t="shared" si="16"/>
        <v>1</v>
      </c>
    </row>
    <row r="226" spans="1:15">
      <c r="A226" s="37">
        <v>216</v>
      </c>
      <c r="B226" s="21"/>
      <c r="C226" s="21"/>
      <c r="D226" s="174"/>
      <c r="E226" s="23"/>
      <c r="F226" s="40"/>
      <c r="G226" s="367"/>
      <c r="H226" s="30"/>
      <c r="I226" s="228"/>
      <c r="J226" s="31"/>
      <c r="K226" s="404" t="str">
        <f t="shared" si="14"/>
        <v/>
      </c>
      <c r="L226" s="369"/>
      <c r="M226" s="400" t="str">
        <f>IF(OR($B226="",$C226="",$D226="",$E226="",$F226=""),"",$G226/VLOOKUP($F226,Euro!$A:$C,3,FALSE))</f>
        <v/>
      </c>
      <c r="N226" s="401" t="b">
        <f t="shared" si="15"/>
        <v>0</v>
      </c>
      <c r="O226" s="402">
        <f t="shared" si="16"/>
        <v>1</v>
      </c>
    </row>
    <row r="227" spans="1:15">
      <c r="A227" s="37">
        <v>217</v>
      </c>
      <c r="B227" s="21"/>
      <c r="C227" s="21"/>
      <c r="D227" s="174"/>
      <c r="E227" s="23"/>
      <c r="F227" s="40"/>
      <c r="G227" s="367"/>
      <c r="H227" s="30"/>
      <c r="I227" s="228"/>
      <c r="J227" s="31"/>
      <c r="K227" s="404" t="str">
        <f t="shared" si="14"/>
        <v/>
      </c>
      <c r="L227" s="369"/>
      <c r="M227" s="400" t="str">
        <f>IF(OR($B227="",$C227="",$D227="",$E227="",$F227=""),"",$G227/VLOOKUP($F227,Euro!$A:$C,3,FALSE))</f>
        <v/>
      </c>
      <c r="N227" s="401" t="b">
        <f t="shared" si="15"/>
        <v>0</v>
      </c>
      <c r="O227" s="402">
        <f t="shared" si="16"/>
        <v>1</v>
      </c>
    </row>
    <row r="228" spans="1:15">
      <c r="A228" s="37">
        <v>218</v>
      </c>
      <c r="B228" s="21"/>
      <c r="C228" s="21"/>
      <c r="D228" s="174"/>
      <c r="E228" s="23"/>
      <c r="F228" s="40"/>
      <c r="G228" s="367"/>
      <c r="H228" s="30"/>
      <c r="I228" s="228"/>
      <c r="J228" s="31"/>
      <c r="K228" s="404" t="str">
        <f t="shared" si="14"/>
        <v/>
      </c>
      <c r="L228" s="369"/>
      <c r="M228" s="400" t="str">
        <f>IF(OR($B228="",$C228="",$D228="",$E228="",$F228=""),"",$G228/VLOOKUP($F228,Euro!$A:$C,3,FALSE))</f>
        <v/>
      </c>
      <c r="N228" s="401" t="b">
        <f t="shared" si="15"/>
        <v>0</v>
      </c>
      <c r="O228" s="402">
        <f t="shared" si="16"/>
        <v>1</v>
      </c>
    </row>
    <row r="229" spans="1:15">
      <c r="A229" s="37">
        <v>219</v>
      </c>
      <c r="B229" s="21"/>
      <c r="C229" s="21"/>
      <c r="D229" s="174"/>
      <c r="E229" s="23"/>
      <c r="F229" s="40"/>
      <c r="G229" s="367"/>
      <c r="H229" s="30"/>
      <c r="I229" s="228"/>
      <c r="J229" s="31"/>
      <c r="K229" s="404" t="str">
        <f t="shared" si="14"/>
        <v/>
      </c>
      <c r="L229" s="369"/>
      <c r="M229" s="400" t="str">
        <f>IF(OR($B229="",$C229="",$D229="",$E229="",$F229=""),"",$G229/VLOOKUP($F229,Euro!$A:$C,3,FALSE))</f>
        <v/>
      </c>
      <c r="N229" s="401" t="b">
        <f t="shared" si="15"/>
        <v>0</v>
      </c>
      <c r="O229" s="402">
        <f t="shared" si="16"/>
        <v>1</v>
      </c>
    </row>
    <row r="230" spans="1:15">
      <c r="A230" s="37">
        <v>220</v>
      </c>
      <c r="B230" s="21"/>
      <c r="C230" s="21"/>
      <c r="D230" s="174"/>
      <c r="E230" s="23"/>
      <c r="F230" s="40"/>
      <c r="G230" s="367"/>
      <c r="H230" s="30"/>
      <c r="I230" s="228"/>
      <c r="J230" s="31"/>
      <c r="K230" s="404" t="str">
        <f t="shared" si="14"/>
        <v/>
      </c>
      <c r="L230" s="369"/>
      <c r="M230" s="400" t="str">
        <f>IF(OR($B230="",$C230="",$D230="",$E230="",$F230=""),"",$G230/VLOOKUP($F230,Euro!$A:$C,3,FALSE))</f>
        <v/>
      </c>
      <c r="N230" s="401" t="b">
        <f t="shared" si="15"/>
        <v>0</v>
      </c>
      <c r="O230" s="402">
        <f t="shared" si="16"/>
        <v>1</v>
      </c>
    </row>
    <row r="231" spans="1:15">
      <c r="A231" s="37">
        <v>221</v>
      </c>
      <c r="B231" s="21"/>
      <c r="C231" s="21"/>
      <c r="D231" s="174"/>
      <c r="E231" s="23"/>
      <c r="F231" s="40"/>
      <c r="G231" s="367"/>
      <c r="H231" s="30"/>
      <c r="I231" s="228"/>
      <c r="J231" s="31"/>
      <c r="K231" s="404" t="str">
        <f t="shared" si="14"/>
        <v/>
      </c>
      <c r="L231" s="369"/>
      <c r="M231" s="400" t="str">
        <f>IF(OR($B231="",$C231="",$D231="",$E231="",$F231=""),"",$G231/VLOOKUP($F231,Euro!$A:$C,3,FALSE))</f>
        <v/>
      </c>
      <c r="N231" s="401" t="b">
        <f t="shared" si="15"/>
        <v>0</v>
      </c>
      <c r="O231" s="402">
        <f t="shared" si="16"/>
        <v>1</v>
      </c>
    </row>
    <row r="232" spans="1:15">
      <c r="A232" s="37">
        <v>222</v>
      </c>
      <c r="B232" s="21"/>
      <c r="C232" s="21"/>
      <c r="D232" s="174"/>
      <c r="E232" s="23"/>
      <c r="F232" s="40"/>
      <c r="G232" s="367"/>
      <c r="H232" s="30"/>
      <c r="I232" s="228"/>
      <c r="J232" s="31"/>
      <c r="K232" s="404" t="str">
        <f t="shared" si="14"/>
        <v/>
      </c>
      <c r="L232" s="369"/>
      <c r="M232" s="400" t="str">
        <f>IF(OR($B232="",$C232="",$D232="",$E232="",$F232=""),"",$G232/VLOOKUP($F232,Euro!$A:$C,3,FALSE))</f>
        <v/>
      </c>
      <c r="N232" s="401" t="b">
        <f t="shared" si="15"/>
        <v>0</v>
      </c>
      <c r="O232" s="402">
        <f t="shared" si="16"/>
        <v>1</v>
      </c>
    </row>
    <row r="233" spans="1:15">
      <c r="A233" s="37">
        <v>223</v>
      </c>
      <c r="B233" s="21"/>
      <c r="C233" s="21"/>
      <c r="D233" s="174"/>
      <c r="E233" s="23"/>
      <c r="F233" s="40"/>
      <c r="G233" s="367"/>
      <c r="H233" s="30"/>
      <c r="I233" s="228"/>
      <c r="J233" s="31"/>
      <c r="K233" s="404" t="str">
        <f t="shared" si="14"/>
        <v/>
      </c>
      <c r="L233" s="369"/>
      <c r="M233" s="400" t="str">
        <f>IF(OR($B233="",$C233="",$D233="",$E233="",$F233=""),"",$G233/VLOOKUP($F233,Euro!$A:$C,3,FALSE))</f>
        <v/>
      </c>
      <c r="N233" s="401" t="b">
        <f t="shared" si="15"/>
        <v>0</v>
      </c>
      <c r="O233" s="402">
        <f t="shared" si="16"/>
        <v>1</v>
      </c>
    </row>
    <row r="234" spans="1:15">
      <c r="A234" s="37">
        <v>224</v>
      </c>
      <c r="B234" s="21"/>
      <c r="C234" s="21"/>
      <c r="D234" s="174"/>
      <c r="E234" s="23"/>
      <c r="F234" s="40"/>
      <c r="G234" s="367"/>
      <c r="H234" s="30"/>
      <c r="I234" s="228"/>
      <c r="J234" s="31"/>
      <c r="K234" s="404" t="str">
        <f t="shared" si="14"/>
        <v/>
      </c>
      <c r="L234" s="369"/>
      <c r="M234" s="400" t="str">
        <f>IF(OR($B234="",$C234="",$D234="",$E234="",$F234=""),"",$G234/VLOOKUP($F234,Euro!$A:$C,3,FALSE))</f>
        <v/>
      </c>
      <c r="N234" s="401" t="b">
        <f t="shared" si="15"/>
        <v>0</v>
      </c>
      <c r="O234" s="402">
        <f t="shared" si="16"/>
        <v>1</v>
      </c>
    </row>
    <row r="235" spans="1:15">
      <c r="A235" s="37">
        <v>225</v>
      </c>
      <c r="B235" s="21"/>
      <c r="C235" s="21"/>
      <c r="D235" s="174"/>
      <c r="E235" s="23"/>
      <c r="F235" s="40"/>
      <c r="G235" s="367"/>
      <c r="H235" s="30"/>
      <c r="I235" s="228"/>
      <c r="J235" s="31"/>
      <c r="K235" s="404" t="str">
        <f t="shared" si="14"/>
        <v/>
      </c>
      <c r="L235" s="369"/>
      <c r="M235" s="400" t="str">
        <f>IF(OR($B235="",$C235="",$D235="",$E235="",$F235=""),"",$G235/VLOOKUP($F235,Euro!$A:$C,3,FALSE))</f>
        <v/>
      </c>
      <c r="N235" s="401" t="b">
        <f t="shared" si="15"/>
        <v>0</v>
      </c>
      <c r="O235" s="402">
        <f t="shared" si="16"/>
        <v>1</v>
      </c>
    </row>
    <row r="236" spans="1:15">
      <c r="A236" s="37">
        <v>226</v>
      </c>
      <c r="B236" s="21"/>
      <c r="C236" s="21"/>
      <c r="D236" s="174"/>
      <c r="E236" s="23"/>
      <c r="F236" s="40"/>
      <c r="G236" s="367"/>
      <c r="H236" s="30"/>
      <c r="I236" s="228"/>
      <c r="J236" s="31"/>
      <c r="K236" s="404" t="str">
        <f t="shared" si="14"/>
        <v/>
      </c>
      <c r="L236" s="369"/>
      <c r="M236" s="400" t="str">
        <f>IF(OR($B236="",$C236="",$D236="",$E236="",$F236=""),"",$G236/VLOOKUP($F236,Euro!$A:$C,3,FALSE))</f>
        <v/>
      </c>
      <c r="N236" s="401" t="b">
        <f t="shared" si="15"/>
        <v>0</v>
      </c>
      <c r="O236" s="402">
        <f t="shared" si="16"/>
        <v>1</v>
      </c>
    </row>
    <row r="237" spans="1:15">
      <c r="A237" s="37">
        <v>227</v>
      </c>
      <c r="B237" s="21"/>
      <c r="C237" s="21"/>
      <c r="D237" s="174"/>
      <c r="E237" s="23"/>
      <c r="F237" s="40"/>
      <c r="G237" s="367"/>
      <c r="H237" s="30"/>
      <c r="I237" s="228"/>
      <c r="J237" s="31"/>
      <c r="K237" s="404" t="str">
        <f t="shared" si="14"/>
        <v/>
      </c>
      <c r="L237" s="369"/>
      <c r="M237" s="400" t="str">
        <f>IF(OR($B237="",$C237="",$D237="",$E237="",$F237=""),"",$G237/VLOOKUP($F237,Euro!$A:$C,3,FALSE))</f>
        <v/>
      </c>
      <c r="N237" s="401" t="b">
        <f t="shared" si="15"/>
        <v>0</v>
      </c>
      <c r="O237" s="402">
        <f t="shared" si="16"/>
        <v>1</v>
      </c>
    </row>
    <row r="238" spans="1:15">
      <c r="A238" s="37">
        <v>228</v>
      </c>
      <c r="B238" s="21"/>
      <c r="C238" s="21"/>
      <c r="D238" s="174"/>
      <c r="E238" s="23"/>
      <c r="F238" s="40"/>
      <c r="G238" s="367"/>
      <c r="H238" s="30"/>
      <c r="I238" s="228"/>
      <c r="J238" s="31"/>
      <c r="K238" s="404" t="str">
        <f t="shared" si="14"/>
        <v/>
      </c>
      <c r="L238" s="369"/>
      <c r="M238" s="400" t="str">
        <f>IF(OR($B238="",$C238="",$D238="",$E238="",$F238=""),"",$G238/VLOOKUP($F238,Euro!$A:$C,3,FALSE))</f>
        <v/>
      </c>
      <c r="N238" s="401" t="b">
        <f t="shared" si="15"/>
        <v>0</v>
      </c>
      <c r="O238" s="402">
        <f t="shared" si="16"/>
        <v>1</v>
      </c>
    </row>
    <row r="239" spans="1:15">
      <c r="A239" s="37">
        <v>229</v>
      </c>
      <c r="B239" s="21"/>
      <c r="C239" s="21"/>
      <c r="D239" s="174"/>
      <c r="E239" s="23"/>
      <c r="F239" s="40"/>
      <c r="G239" s="367"/>
      <c r="H239" s="30"/>
      <c r="I239" s="228"/>
      <c r="J239" s="31"/>
      <c r="K239" s="404" t="str">
        <f t="shared" si="14"/>
        <v/>
      </c>
      <c r="L239" s="369"/>
      <c r="M239" s="400" t="str">
        <f>IF(OR($B239="",$C239="",$D239="",$E239="",$F239=""),"",$G239/VLOOKUP($F239,Euro!$A:$C,3,FALSE))</f>
        <v/>
      </c>
      <c r="N239" s="401" t="b">
        <f t="shared" si="15"/>
        <v>0</v>
      </c>
      <c r="O239" s="402">
        <f t="shared" si="16"/>
        <v>1</v>
      </c>
    </row>
    <row r="240" spans="1:15">
      <c r="A240" s="37">
        <v>230</v>
      </c>
      <c r="B240" s="21"/>
      <c r="C240" s="21"/>
      <c r="D240" s="174"/>
      <c r="E240" s="23"/>
      <c r="F240" s="40"/>
      <c r="G240" s="367"/>
      <c r="H240" s="30"/>
      <c r="I240" s="228"/>
      <c r="J240" s="31"/>
      <c r="K240" s="404" t="str">
        <f t="shared" si="14"/>
        <v/>
      </c>
      <c r="L240" s="369"/>
      <c r="M240" s="400" t="str">
        <f>IF(OR($B240="",$C240="",$D240="",$E240="",$F240=""),"",$G240/VLOOKUP($F240,Euro!$A:$C,3,FALSE))</f>
        <v/>
      </c>
      <c r="N240" s="401" t="b">
        <f t="shared" si="15"/>
        <v>0</v>
      </c>
      <c r="O240" s="402">
        <f t="shared" si="16"/>
        <v>1</v>
      </c>
    </row>
    <row r="241" spans="1:15">
      <c r="A241" s="37">
        <v>231</v>
      </c>
      <c r="B241" s="21"/>
      <c r="C241" s="21"/>
      <c r="D241" s="174"/>
      <c r="E241" s="23"/>
      <c r="F241" s="40"/>
      <c r="G241" s="367"/>
      <c r="H241" s="30"/>
      <c r="I241" s="228"/>
      <c r="J241" s="31"/>
      <c r="K241" s="404" t="str">
        <f t="shared" si="14"/>
        <v/>
      </c>
      <c r="L241" s="369"/>
      <c r="M241" s="400" t="str">
        <f>IF(OR($B241="",$C241="",$D241="",$E241="",$F241=""),"",$G241/VLOOKUP($F241,Euro!$A:$C,3,FALSE))</f>
        <v/>
      </c>
      <c r="N241" s="401" t="b">
        <f t="shared" si="15"/>
        <v>0</v>
      </c>
      <c r="O241" s="402">
        <f t="shared" si="16"/>
        <v>1</v>
      </c>
    </row>
    <row r="242" spans="1:15">
      <c r="A242" s="37">
        <v>232</v>
      </c>
      <c r="B242" s="21"/>
      <c r="C242" s="21"/>
      <c r="D242" s="174"/>
      <c r="E242" s="23"/>
      <c r="F242" s="40"/>
      <c r="G242" s="367"/>
      <c r="H242" s="30"/>
      <c r="I242" s="228"/>
      <c r="J242" s="31"/>
      <c r="K242" s="404" t="str">
        <f t="shared" si="14"/>
        <v/>
      </c>
      <c r="L242" s="369"/>
      <c r="M242" s="400" t="str">
        <f>IF(OR($B242="",$C242="",$D242="",$E242="",$F242=""),"",$G242/VLOOKUP($F242,Euro!$A:$C,3,FALSE))</f>
        <v/>
      </c>
      <c r="N242" s="401" t="b">
        <f t="shared" si="15"/>
        <v>0</v>
      </c>
      <c r="O242" s="402">
        <f t="shared" si="16"/>
        <v>1</v>
      </c>
    </row>
    <row r="243" spans="1:15">
      <c r="A243" s="37">
        <v>233</v>
      </c>
      <c r="B243" s="21"/>
      <c r="C243" s="21"/>
      <c r="D243" s="174"/>
      <c r="E243" s="23"/>
      <c r="F243" s="40"/>
      <c r="G243" s="367"/>
      <c r="H243" s="30"/>
      <c r="I243" s="228"/>
      <c r="J243" s="31"/>
      <c r="K243" s="404" t="str">
        <f t="shared" si="14"/>
        <v/>
      </c>
      <c r="L243" s="369"/>
      <c r="M243" s="400" t="str">
        <f>IF(OR($B243="",$C243="",$D243="",$E243="",$F243=""),"",$G243/VLOOKUP($F243,Euro!$A:$C,3,FALSE))</f>
        <v/>
      </c>
      <c r="N243" s="401" t="b">
        <f t="shared" si="15"/>
        <v>0</v>
      </c>
      <c r="O243" s="402">
        <f t="shared" si="16"/>
        <v>1</v>
      </c>
    </row>
    <row r="244" spans="1:15">
      <c r="A244" s="37">
        <v>234</v>
      </c>
      <c r="B244" s="21"/>
      <c r="C244" s="21"/>
      <c r="D244" s="174"/>
      <c r="E244" s="23"/>
      <c r="F244" s="40"/>
      <c r="G244" s="367"/>
      <c r="H244" s="30"/>
      <c r="I244" s="228"/>
      <c r="J244" s="31"/>
      <c r="K244" s="404" t="str">
        <f t="shared" si="14"/>
        <v/>
      </c>
      <c r="L244" s="369"/>
      <c r="M244" s="400" t="str">
        <f>IF(OR($B244="",$C244="",$D244="",$E244="",$F244=""),"",$G244/VLOOKUP($F244,Euro!$A:$C,3,FALSE))</f>
        <v/>
      </c>
      <c r="N244" s="401" t="b">
        <f t="shared" si="15"/>
        <v>0</v>
      </c>
      <c r="O244" s="402">
        <f t="shared" si="16"/>
        <v>1</v>
      </c>
    </row>
    <row r="245" spans="1:15">
      <c r="A245" s="37">
        <v>235</v>
      </c>
      <c r="B245" s="21"/>
      <c r="C245" s="21"/>
      <c r="D245" s="174"/>
      <c r="E245" s="23"/>
      <c r="F245" s="40"/>
      <c r="G245" s="367"/>
      <c r="H245" s="30"/>
      <c r="I245" s="228"/>
      <c r="J245" s="31"/>
      <c r="K245" s="404" t="str">
        <f t="shared" si="14"/>
        <v/>
      </c>
      <c r="L245" s="369"/>
      <c r="M245" s="400" t="str">
        <f>IF(OR($B245="",$C245="",$D245="",$E245="",$F245=""),"",$G245/VLOOKUP($F245,Euro!$A:$C,3,FALSE))</f>
        <v/>
      </c>
      <c r="N245" s="401" t="b">
        <f t="shared" si="15"/>
        <v>0</v>
      </c>
      <c r="O245" s="402">
        <f t="shared" si="16"/>
        <v>1</v>
      </c>
    </row>
    <row r="246" spans="1:15">
      <c r="A246" s="37">
        <v>236</v>
      </c>
      <c r="B246" s="21"/>
      <c r="C246" s="21"/>
      <c r="D246" s="174"/>
      <c r="E246" s="23"/>
      <c r="F246" s="40"/>
      <c r="G246" s="367"/>
      <c r="H246" s="30"/>
      <c r="I246" s="228"/>
      <c r="J246" s="31"/>
      <c r="K246" s="404" t="str">
        <f t="shared" si="14"/>
        <v/>
      </c>
      <c r="L246" s="369"/>
      <c r="M246" s="400" t="str">
        <f>IF(OR($B246="",$C246="",$D246="",$E246="",$F246=""),"",$G246/VLOOKUP($F246,Euro!$A:$C,3,FALSE))</f>
        <v/>
      </c>
      <c r="N246" s="401" t="b">
        <f t="shared" si="15"/>
        <v>0</v>
      </c>
      <c r="O246" s="402">
        <f t="shared" si="16"/>
        <v>1</v>
      </c>
    </row>
    <row r="247" spans="1:15">
      <c r="A247" s="37">
        <v>237</v>
      </c>
      <c r="B247" s="21"/>
      <c r="C247" s="21"/>
      <c r="D247" s="174"/>
      <c r="E247" s="23"/>
      <c r="F247" s="40"/>
      <c r="G247" s="367"/>
      <c r="H247" s="30"/>
      <c r="I247" s="228"/>
      <c r="J247" s="31"/>
      <c r="K247" s="404" t="str">
        <f t="shared" si="14"/>
        <v/>
      </c>
      <c r="L247" s="369"/>
      <c r="M247" s="400" t="str">
        <f>IF(OR($B247="",$C247="",$D247="",$E247="",$F247=""),"",$G247/VLOOKUP($F247,Euro!$A:$C,3,FALSE))</f>
        <v/>
      </c>
      <c r="N247" s="401" t="b">
        <f t="shared" si="15"/>
        <v>0</v>
      </c>
      <c r="O247" s="402">
        <f t="shared" si="16"/>
        <v>1</v>
      </c>
    </row>
    <row r="248" spans="1:15">
      <c r="A248" s="37">
        <v>238</v>
      </c>
      <c r="B248" s="21"/>
      <c r="C248" s="21"/>
      <c r="D248" s="174"/>
      <c r="E248" s="23"/>
      <c r="F248" s="40"/>
      <c r="G248" s="367"/>
      <c r="H248" s="30"/>
      <c r="I248" s="228"/>
      <c r="J248" s="31"/>
      <c r="K248" s="404" t="str">
        <f t="shared" si="14"/>
        <v/>
      </c>
      <c r="L248" s="369"/>
      <c r="M248" s="400" t="str">
        <f>IF(OR($B248="",$C248="",$D248="",$E248="",$F248=""),"",$G248/VLOOKUP($F248,Euro!$A:$C,3,FALSE))</f>
        <v/>
      </c>
      <c r="N248" s="401" t="b">
        <f t="shared" si="15"/>
        <v>0</v>
      </c>
      <c r="O248" s="402">
        <f t="shared" si="16"/>
        <v>1</v>
      </c>
    </row>
    <row r="249" spans="1:15">
      <c r="A249" s="37">
        <v>239</v>
      </c>
      <c r="B249" s="21"/>
      <c r="C249" s="21"/>
      <c r="D249" s="174"/>
      <c r="E249" s="23"/>
      <c r="F249" s="40"/>
      <c r="G249" s="367"/>
      <c r="H249" s="30"/>
      <c r="I249" s="228"/>
      <c r="J249" s="31"/>
      <c r="K249" s="404" t="str">
        <f t="shared" si="14"/>
        <v/>
      </c>
      <c r="L249" s="369"/>
      <c r="M249" s="400" t="str">
        <f>IF(OR($B249="",$C249="",$D249="",$E249="",$F249=""),"",$G249/VLOOKUP($F249,Euro!$A:$C,3,FALSE))</f>
        <v/>
      </c>
      <c r="N249" s="401" t="b">
        <f t="shared" si="15"/>
        <v>0</v>
      </c>
      <c r="O249" s="402">
        <f t="shared" si="16"/>
        <v>1</v>
      </c>
    </row>
    <row r="250" spans="1:15">
      <c r="A250" s="37">
        <v>240</v>
      </c>
      <c r="B250" s="21"/>
      <c r="C250" s="21"/>
      <c r="D250" s="174"/>
      <c r="E250" s="23"/>
      <c r="F250" s="40"/>
      <c r="G250" s="367"/>
      <c r="H250" s="30"/>
      <c r="I250" s="228"/>
      <c r="J250" s="31"/>
      <c r="K250" s="404" t="str">
        <f t="shared" si="14"/>
        <v/>
      </c>
      <c r="L250" s="369"/>
      <c r="M250" s="400" t="str">
        <f>IF(OR($B250="",$C250="",$D250="",$E250="",$F250=""),"",$G250/VLOOKUP($F250,Euro!$A:$C,3,FALSE))</f>
        <v/>
      </c>
      <c r="N250" s="401" t="b">
        <f t="shared" si="15"/>
        <v>0</v>
      </c>
      <c r="O250" s="402">
        <f t="shared" si="16"/>
        <v>1</v>
      </c>
    </row>
    <row r="251" spans="1:15">
      <c r="A251" s="37">
        <v>241</v>
      </c>
      <c r="B251" s="21"/>
      <c r="C251" s="21"/>
      <c r="D251" s="174"/>
      <c r="E251" s="23"/>
      <c r="F251" s="40"/>
      <c r="G251" s="367"/>
      <c r="H251" s="30"/>
      <c r="I251" s="228"/>
      <c r="J251" s="31"/>
      <c r="K251" s="404" t="str">
        <f t="shared" si="14"/>
        <v/>
      </c>
      <c r="L251" s="369"/>
      <c r="M251" s="400" t="str">
        <f>IF(OR($B251="",$C251="",$D251="",$E251="",$F251=""),"",$G251/VLOOKUP($F251,Euro!$A:$C,3,FALSE))</f>
        <v/>
      </c>
      <c r="N251" s="401" t="b">
        <f t="shared" si="15"/>
        <v>0</v>
      </c>
      <c r="O251" s="402">
        <f t="shared" si="16"/>
        <v>1</v>
      </c>
    </row>
    <row r="252" spans="1:15">
      <c r="A252" s="37">
        <v>242</v>
      </c>
      <c r="B252" s="21"/>
      <c r="C252" s="21"/>
      <c r="D252" s="174"/>
      <c r="E252" s="23"/>
      <c r="F252" s="40"/>
      <c r="G252" s="367"/>
      <c r="H252" s="30"/>
      <c r="I252" s="228"/>
      <c r="J252" s="31"/>
      <c r="K252" s="404" t="str">
        <f t="shared" si="14"/>
        <v/>
      </c>
      <c r="L252" s="369"/>
      <c r="M252" s="400" t="str">
        <f>IF(OR($B252="",$C252="",$D252="",$E252="",$F252=""),"",$G252/VLOOKUP($F252,Euro!$A:$C,3,FALSE))</f>
        <v/>
      </c>
      <c r="N252" s="401" t="b">
        <f t="shared" si="15"/>
        <v>0</v>
      </c>
      <c r="O252" s="402">
        <f t="shared" si="16"/>
        <v>1</v>
      </c>
    </row>
    <row r="253" spans="1:15">
      <c r="A253" s="37">
        <v>243</v>
      </c>
      <c r="B253" s="21"/>
      <c r="C253" s="21"/>
      <c r="D253" s="174"/>
      <c r="E253" s="23"/>
      <c r="F253" s="40"/>
      <c r="G253" s="367"/>
      <c r="H253" s="30"/>
      <c r="I253" s="228"/>
      <c r="J253" s="31"/>
      <c r="K253" s="404" t="str">
        <f t="shared" si="14"/>
        <v/>
      </c>
      <c r="L253" s="369"/>
      <c r="M253" s="400" t="str">
        <f>IF(OR($B253="",$C253="",$D253="",$E253="",$F253=""),"",$G253/VLOOKUP($F253,Euro!$A:$C,3,FALSE))</f>
        <v/>
      </c>
      <c r="N253" s="401" t="b">
        <f t="shared" si="15"/>
        <v>0</v>
      </c>
      <c r="O253" s="402">
        <f t="shared" si="16"/>
        <v>1</v>
      </c>
    </row>
    <row r="254" spans="1:15">
      <c r="A254" s="37">
        <v>244</v>
      </c>
      <c r="B254" s="21"/>
      <c r="C254" s="21"/>
      <c r="D254" s="174"/>
      <c r="E254" s="23"/>
      <c r="F254" s="40"/>
      <c r="G254" s="367"/>
      <c r="H254" s="30"/>
      <c r="I254" s="228"/>
      <c r="J254" s="31"/>
      <c r="K254" s="404" t="str">
        <f t="shared" si="14"/>
        <v/>
      </c>
      <c r="L254" s="369"/>
      <c r="M254" s="400" t="str">
        <f>IF(OR($B254="",$C254="",$D254="",$E254="",$F254=""),"",$G254/VLOOKUP($F254,Euro!$A:$C,3,FALSE))</f>
        <v/>
      </c>
      <c r="N254" s="401" t="b">
        <f t="shared" si="15"/>
        <v>0</v>
      </c>
      <c r="O254" s="402">
        <f t="shared" si="16"/>
        <v>1</v>
      </c>
    </row>
    <row r="255" spans="1:15">
      <c r="A255" s="37">
        <v>245</v>
      </c>
      <c r="B255" s="21"/>
      <c r="C255" s="21"/>
      <c r="D255" s="174"/>
      <c r="E255" s="23"/>
      <c r="F255" s="40"/>
      <c r="G255" s="367"/>
      <c r="H255" s="30"/>
      <c r="I255" s="228"/>
      <c r="J255" s="31"/>
      <c r="K255" s="404" t="str">
        <f t="shared" si="14"/>
        <v/>
      </c>
      <c r="L255" s="369"/>
      <c r="M255" s="400" t="str">
        <f>IF(OR($B255="",$C255="",$D255="",$E255="",$F255=""),"",$G255/VLOOKUP($F255,Euro!$A:$C,3,FALSE))</f>
        <v/>
      </c>
      <c r="N255" s="401" t="b">
        <f t="shared" si="15"/>
        <v>0</v>
      </c>
      <c r="O255" s="402">
        <f t="shared" si="16"/>
        <v>1</v>
      </c>
    </row>
    <row r="256" spans="1:15">
      <c r="A256" s="37">
        <v>246</v>
      </c>
      <c r="B256" s="21"/>
      <c r="C256" s="21"/>
      <c r="D256" s="174"/>
      <c r="E256" s="23"/>
      <c r="F256" s="40"/>
      <c r="G256" s="367"/>
      <c r="H256" s="30"/>
      <c r="I256" s="228"/>
      <c r="J256" s="31"/>
      <c r="K256" s="404" t="str">
        <f t="shared" si="14"/>
        <v/>
      </c>
      <c r="L256" s="369"/>
      <c r="M256" s="400" t="str">
        <f>IF(OR($B256="",$C256="",$D256="",$E256="",$F256=""),"",$G256/VLOOKUP($F256,Euro!$A:$C,3,FALSE))</f>
        <v/>
      </c>
      <c r="N256" s="401" t="b">
        <f t="shared" si="15"/>
        <v>0</v>
      </c>
      <c r="O256" s="402">
        <f t="shared" si="16"/>
        <v>1</v>
      </c>
    </row>
    <row r="257" spans="1:15">
      <c r="A257" s="37">
        <v>247</v>
      </c>
      <c r="B257" s="21"/>
      <c r="C257" s="21"/>
      <c r="D257" s="174"/>
      <c r="E257" s="23"/>
      <c r="F257" s="40"/>
      <c r="G257" s="367"/>
      <c r="H257" s="30"/>
      <c r="I257" s="228"/>
      <c r="J257" s="31"/>
      <c r="K257" s="404" t="str">
        <f t="shared" si="14"/>
        <v/>
      </c>
      <c r="L257" s="369"/>
      <c r="M257" s="400" t="str">
        <f>IF(OR($B257="",$C257="",$D257="",$E257="",$F257=""),"",$G257/VLOOKUP($F257,Euro!$A:$C,3,FALSE))</f>
        <v/>
      </c>
      <c r="N257" s="401" t="b">
        <f t="shared" si="15"/>
        <v>0</v>
      </c>
      <c r="O257" s="402">
        <f t="shared" si="16"/>
        <v>1</v>
      </c>
    </row>
    <row r="258" spans="1:15">
      <c r="A258" s="37">
        <v>248</v>
      </c>
      <c r="B258" s="21"/>
      <c r="C258" s="21"/>
      <c r="D258" s="174"/>
      <c r="E258" s="23"/>
      <c r="F258" s="40"/>
      <c r="G258" s="367"/>
      <c r="H258" s="30"/>
      <c r="I258" s="228"/>
      <c r="J258" s="31"/>
      <c r="K258" s="404" t="str">
        <f t="shared" si="14"/>
        <v/>
      </c>
      <c r="L258" s="369"/>
      <c r="M258" s="400" t="str">
        <f>IF(OR($B258="",$C258="",$D258="",$E258="",$F258=""),"",$G258/VLOOKUP($F258,Euro!$A:$C,3,FALSE))</f>
        <v/>
      </c>
      <c r="N258" s="401" t="b">
        <f t="shared" si="15"/>
        <v>0</v>
      </c>
      <c r="O258" s="402">
        <f t="shared" si="16"/>
        <v>1</v>
      </c>
    </row>
    <row r="259" spans="1:15">
      <c r="A259" s="37">
        <v>249</v>
      </c>
      <c r="B259" s="21"/>
      <c r="C259" s="21"/>
      <c r="D259" s="174"/>
      <c r="E259" s="23"/>
      <c r="F259" s="40"/>
      <c r="G259" s="367"/>
      <c r="H259" s="30"/>
      <c r="I259" s="228"/>
      <c r="J259" s="31"/>
      <c r="K259" s="404" t="str">
        <f t="shared" si="14"/>
        <v/>
      </c>
      <c r="L259" s="369"/>
      <c r="M259" s="400" t="str">
        <f>IF(OR($B259="",$C259="",$D259="",$E259="",$F259=""),"",$G259/VLOOKUP($F259,Euro!$A:$C,3,FALSE))</f>
        <v/>
      </c>
      <c r="N259" s="401" t="b">
        <f t="shared" si="15"/>
        <v>0</v>
      </c>
      <c r="O259" s="402">
        <f t="shared" si="16"/>
        <v>1</v>
      </c>
    </row>
    <row r="260" spans="1:15" ht="16.5" thickBot="1">
      <c r="A260" s="38">
        <v>250</v>
      </c>
      <c r="B260" s="22"/>
      <c r="C260" s="22"/>
      <c r="D260" s="20"/>
      <c r="E260" s="24"/>
      <c r="F260" s="43"/>
      <c r="G260" s="367"/>
      <c r="H260" s="35"/>
      <c r="I260" s="29"/>
      <c r="J260" s="36"/>
      <c r="K260" s="404" t="str">
        <f t="shared" si="14"/>
        <v/>
      </c>
      <c r="L260" s="370"/>
      <c r="M260" s="400" t="str">
        <f>IF(OR($B260="",$C260="",$D260="",$E260="",$F260=""),"",$G260/VLOOKUP($F260,Euro!$A:$C,3,FALSE))</f>
        <v/>
      </c>
      <c r="N260" s="401" t="b">
        <f t="shared" si="15"/>
        <v>0</v>
      </c>
      <c r="O260" s="402">
        <f t="shared" si="16"/>
        <v>1</v>
      </c>
    </row>
  </sheetData>
  <sheetProtection sheet="1" objects="1" scenarios="1" formatCells="0" formatRows="0" insertRows="0"/>
  <mergeCells count="15">
    <mergeCell ref="O7:O8"/>
    <mergeCell ref="C7:C8"/>
    <mergeCell ref="E7:E8"/>
    <mergeCell ref="F7:F8"/>
    <mergeCell ref="N7:N8"/>
    <mergeCell ref="M7:M8"/>
    <mergeCell ref="A4:L4"/>
    <mergeCell ref="A7:A8"/>
    <mergeCell ref="B7:B8"/>
    <mergeCell ref="D7:D8"/>
    <mergeCell ref="A5:L5"/>
    <mergeCell ref="H7:J7"/>
    <mergeCell ref="L7:L8"/>
    <mergeCell ref="K7:K8"/>
    <mergeCell ref="G7:G8"/>
  </mergeCells>
  <phoneticPr fontId="14" type="noConversion"/>
  <pageMargins left="0.59055118110236227" right="0.59055118110236227" top="0.78740157480314965" bottom="1.1811023622047245" header="0" footer="0.39370078740157483"/>
  <pageSetup paperSize="9" scale="63" fitToHeight="100" orientation="landscape" r:id="rId1"/>
  <headerFooter>
    <oddFooter>&amp;LConfirm dateleDirector de departament&amp;RCandidat</oddFooter>
  </headerFooter>
</worksheet>
</file>

<file path=xl/worksheets/sheet35.xml><?xml version="1.0" encoding="utf-8"?>
<worksheet xmlns="http://schemas.openxmlformats.org/spreadsheetml/2006/main" xmlns:r="http://schemas.openxmlformats.org/officeDocument/2006/relationships">
  <sheetPr codeName="Sheet89">
    <pageSetUpPr fitToPage="1"/>
  </sheetPr>
  <dimension ref="A1:D12"/>
  <sheetViews>
    <sheetView workbookViewId="0">
      <selection activeCell="B17" sqref="B17"/>
    </sheetView>
  </sheetViews>
  <sheetFormatPr defaultRowHeight="15.75"/>
  <cols>
    <col min="1" max="1" width="5.7109375" style="71" customWidth="1"/>
    <col min="2" max="2" width="62.42578125" style="75" customWidth="1"/>
    <col min="3" max="3" width="8.7109375" style="75" customWidth="1"/>
    <col min="4" max="4" width="12.28515625" style="75" customWidth="1"/>
    <col min="5" max="19" width="9.140625" style="75" customWidth="1"/>
    <col min="20" max="16384" width="9.140625" style="75"/>
  </cols>
  <sheetData>
    <row r="1" spans="1:4" s="71" customFormat="1">
      <c r="A1" s="70" t="s">
        <v>482</v>
      </c>
      <c r="C1" s="72"/>
      <c r="D1" s="74"/>
    </row>
    <row r="2" spans="1:4" s="71" customFormat="1">
      <c r="A2" s="387" t="str">
        <f>IF(ISBLANK(facultate), IF(ISBLANK(departament),"","Departament " &amp; departament), "Facultatea " &amp; facultate)</f>
        <v>Facultatea Electronică și Telecomunicații</v>
      </c>
      <c r="C2" s="72"/>
      <c r="D2" s="74"/>
    </row>
    <row r="3" spans="1:4" s="71" customFormat="1">
      <c r="A3" s="387" t="str">
        <f>IF(ISBLANK(departament),"","Departamentul " &amp; departament)</f>
        <v>Departamentul Electronică Aplicată</v>
      </c>
      <c r="C3" s="72"/>
      <c r="D3" s="74"/>
    </row>
    <row r="4" spans="1:4">
      <c r="A4" s="460" t="s">
        <v>956</v>
      </c>
      <c r="B4" s="460"/>
      <c r="C4" s="460"/>
      <c r="D4" s="460"/>
    </row>
    <row r="5" spans="1:4" ht="42.75" customHeight="1">
      <c r="A5" s="466" t="s">
        <v>1116</v>
      </c>
      <c r="B5" s="460"/>
      <c r="C5" s="460"/>
      <c r="D5" s="460"/>
    </row>
    <row r="6" spans="1:4" ht="13.5" customHeight="1">
      <c r="D6" s="388" t="str">
        <f>CONCATENATE(functie," ",nume_candidat)</f>
        <v>Șef de lucrări Papazian Petru</v>
      </c>
    </row>
    <row r="7" spans="1:4" s="44" customFormat="1" ht="15.75" customHeight="1">
      <c r="A7" s="457" t="s">
        <v>337</v>
      </c>
      <c r="B7" s="507" t="str">
        <f>CONCATENATE("Tip Citare din ultimii ",durata_evaluare," ani")</f>
        <v>Tip Citare din ultimii 5 ani</v>
      </c>
      <c r="C7" s="458" t="s">
        <v>14</v>
      </c>
      <c r="D7" s="458" t="s">
        <v>544</v>
      </c>
    </row>
    <row r="8" spans="1:4" s="44" customFormat="1" ht="31.5" customHeight="1">
      <c r="A8" s="457"/>
      <c r="B8" s="507"/>
      <c r="C8" s="459"/>
      <c r="D8" s="459"/>
    </row>
    <row r="9" spans="1:4" s="44" customFormat="1">
      <c r="A9" s="99"/>
      <c r="B9" s="76"/>
      <c r="C9" s="174"/>
      <c r="D9" s="158">
        <f>SUMIF(D10:D12,"&gt;0")</f>
        <v>40</v>
      </c>
    </row>
    <row r="10" spans="1:4" s="90" customFormat="1">
      <c r="A10" s="48">
        <v>1</v>
      </c>
      <c r="B10" s="14" t="s">
        <v>730</v>
      </c>
      <c r="C10" s="422">
        <v>4</v>
      </c>
      <c r="D10" s="19">
        <f>C10 * (HLOOKUP(B10,ii3punctaje,2,FALSE))</f>
        <v>40</v>
      </c>
    </row>
    <row r="11" spans="1:4" s="44" customFormat="1">
      <c r="A11" s="48">
        <v>2</v>
      </c>
      <c r="B11" s="8" t="s">
        <v>731</v>
      </c>
      <c r="C11" s="422">
        <v>0</v>
      </c>
      <c r="D11" s="423">
        <f>C11 * (HLOOKUP(B11,ii3punctaje,2,FALSE))</f>
        <v>0</v>
      </c>
    </row>
    <row r="12" spans="1:4" s="44" customFormat="1">
      <c r="A12" s="48">
        <v>3</v>
      </c>
      <c r="B12" s="208" t="s">
        <v>732</v>
      </c>
      <c r="C12" s="422">
        <v>0</v>
      </c>
      <c r="D12" s="423">
        <f>C12 * (HLOOKUP(B12,ii3punctaje,2,FALSE))</f>
        <v>0</v>
      </c>
    </row>
  </sheetData>
  <sheetProtection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&amp;LConfirm existenţa lucrărilorDirector de departament&amp;RCandidat</oddFooter>
  </headerFooter>
</worksheet>
</file>

<file path=xl/worksheets/sheet36.xml><?xml version="1.0" encoding="utf-8"?>
<worksheet xmlns="http://schemas.openxmlformats.org/spreadsheetml/2006/main" xmlns:r="http://schemas.openxmlformats.org/officeDocument/2006/relationships">
  <sheetPr codeName="Sheet87"/>
  <dimension ref="A1:H14"/>
  <sheetViews>
    <sheetView workbookViewId="0">
      <selection activeCell="C21" sqref="C21"/>
    </sheetView>
  </sheetViews>
  <sheetFormatPr defaultRowHeight="15"/>
  <cols>
    <col min="1" max="1" width="5.7109375" style="60" customWidth="1"/>
    <col min="2" max="4" width="35.7109375" style="60" customWidth="1"/>
    <col min="5" max="5" width="10.7109375" style="60" customWidth="1"/>
    <col min="6" max="6" width="17.7109375" style="60" customWidth="1"/>
    <col min="7" max="16384" width="9.140625" style="60"/>
  </cols>
  <sheetData>
    <row r="1" spans="1:8" s="71" customFormat="1" ht="15.75">
      <c r="A1" s="70" t="s">
        <v>482</v>
      </c>
      <c r="E1" s="72"/>
      <c r="F1" s="74"/>
      <c r="G1" s="73"/>
      <c r="H1" s="327"/>
    </row>
    <row r="2" spans="1:8" s="71" customFormat="1" ht="15.75">
      <c r="A2" s="387" t="str">
        <f>IF(ISBLANK(facultate), IF(ISBLANK(departament),"","Departament " &amp; departament), "Facultatea " &amp; facultate)</f>
        <v>Facultatea Electronică și Telecomunicații</v>
      </c>
      <c r="E2" s="72"/>
      <c r="F2" s="74"/>
      <c r="G2" s="73"/>
      <c r="H2" s="327"/>
    </row>
    <row r="3" spans="1:8" s="71" customFormat="1" ht="15.75">
      <c r="A3" s="387" t="str">
        <f>IF(ISBLANK(departament),"","Departamentul " &amp; departament)</f>
        <v>Departamentul Electronică Aplicată</v>
      </c>
      <c r="E3" s="72"/>
      <c r="F3" s="74"/>
      <c r="G3" s="73"/>
      <c r="H3" s="327"/>
    </row>
    <row r="4" spans="1:8" s="75" customFormat="1" ht="15.75">
      <c r="B4" s="328"/>
      <c r="C4" s="328" t="s">
        <v>956</v>
      </c>
      <c r="D4" s="328"/>
      <c r="E4" s="328"/>
      <c r="F4" s="328"/>
      <c r="G4" s="239"/>
      <c r="H4" s="329"/>
    </row>
    <row r="5" spans="1:8" s="75" customFormat="1" ht="15.75">
      <c r="B5" s="328"/>
      <c r="C5" s="328" t="s">
        <v>980</v>
      </c>
      <c r="D5" s="328"/>
      <c r="E5" s="328"/>
      <c r="F5" s="328"/>
      <c r="G5" s="239"/>
      <c r="H5" s="82"/>
    </row>
    <row r="6" spans="1:8" s="75" customFormat="1" ht="13.5" customHeight="1">
      <c r="A6" s="71"/>
      <c r="D6" s="388" t="str">
        <f>CONCATENATE(functie," ",nume_candidat)</f>
        <v>Șef de lucrări Papazian Petru</v>
      </c>
      <c r="G6" s="81"/>
      <c r="H6" s="82"/>
    </row>
    <row r="7" spans="1:8" ht="15" customHeight="1">
      <c r="B7" s="468" t="s">
        <v>981</v>
      </c>
      <c r="C7" s="468" t="s">
        <v>982</v>
      </c>
      <c r="D7" s="458" t="s">
        <v>544</v>
      </c>
    </row>
    <row r="8" spans="1:8" ht="15" customHeight="1">
      <c r="B8" s="469"/>
      <c r="C8" s="469"/>
      <c r="D8" s="475"/>
    </row>
    <row r="9" spans="1:8" ht="15" customHeight="1">
      <c r="B9" s="469"/>
      <c r="C9" s="469"/>
      <c r="D9" s="475"/>
    </row>
    <row r="10" spans="1:8" ht="15.75" customHeight="1">
      <c r="B10" s="470"/>
      <c r="C10" s="470"/>
      <c r="D10" s="459"/>
    </row>
    <row r="11" spans="1:8" ht="15.75">
      <c r="B11" s="48" t="s">
        <v>734</v>
      </c>
      <c r="C11" s="48">
        <v>1</v>
      </c>
      <c r="D11" s="392">
        <f>C11*200</f>
        <v>200</v>
      </c>
    </row>
    <row r="12" spans="1:8" ht="15.75">
      <c r="B12" s="48" t="s">
        <v>735</v>
      </c>
      <c r="C12" s="48"/>
      <c r="D12" s="392">
        <f>C12*160</f>
        <v>0</v>
      </c>
    </row>
    <row r="13" spans="1:8" ht="15.75">
      <c r="B13" s="48" t="s">
        <v>736</v>
      </c>
      <c r="C13" s="48">
        <v>3</v>
      </c>
      <c r="D13" s="392">
        <f>C13*60</f>
        <v>180</v>
      </c>
    </row>
    <row r="14" spans="1:8" ht="15.75">
      <c r="B14" s="508" t="s">
        <v>983</v>
      </c>
      <c r="C14" s="509"/>
      <c r="D14" s="392">
        <f>SUM(D11:D13)</f>
        <v>380</v>
      </c>
    </row>
  </sheetData>
  <sheetProtection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&amp;LConfirm dateleDirector Departament&amp;RCandidat</oddFooter>
  </headerFooter>
</worksheet>
</file>

<file path=xl/worksheets/sheet37.xml><?xml version="1.0" encoding="utf-8"?>
<worksheet xmlns="http://schemas.openxmlformats.org/spreadsheetml/2006/main" xmlns:r="http://schemas.openxmlformats.org/officeDocument/2006/relationships">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46" t="s">
        <v>462</v>
      </c>
      <c r="C1" s="46" t="s">
        <v>463</v>
      </c>
      <c r="E1" s="46" t="s">
        <v>468</v>
      </c>
      <c r="H1" s="46" t="s">
        <v>472</v>
      </c>
      <c r="K1" s="46" t="s">
        <v>473</v>
      </c>
      <c r="M1" s="46" t="s">
        <v>476</v>
      </c>
      <c r="O1" s="46" t="s">
        <v>478</v>
      </c>
      <c r="Q1" s="46" t="s">
        <v>479</v>
      </c>
    </row>
    <row r="2" spans="1:17">
      <c r="A2" t="s">
        <v>454</v>
      </c>
      <c r="C2" t="s">
        <v>464</v>
      </c>
      <c r="E2" t="s">
        <v>469</v>
      </c>
      <c r="H2" t="s">
        <v>469</v>
      </c>
      <c r="K2" t="s">
        <v>474</v>
      </c>
      <c r="M2" t="s">
        <v>474</v>
      </c>
      <c r="O2" t="s">
        <v>474</v>
      </c>
      <c r="Q2" t="s">
        <v>480</v>
      </c>
    </row>
    <row r="3" spans="1:17">
      <c r="A3" t="s">
        <v>455</v>
      </c>
      <c r="C3" t="s">
        <v>466</v>
      </c>
      <c r="E3" t="s">
        <v>470</v>
      </c>
      <c r="H3" t="s">
        <v>470</v>
      </c>
      <c r="K3" t="s">
        <v>475</v>
      </c>
      <c r="M3" t="s">
        <v>475</v>
      </c>
      <c r="O3" t="s">
        <v>475</v>
      </c>
      <c r="Q3" t="s">
        <v>481</v>
      </c>
    </row>
    <row r="4" spans="1:17">
      <c r="A4" t="s">
        <v>456</v>
      </c>
      <c r="C4" t="s">
        <v>465</v>
      </c>
      <c r="E4" t="s">
        <v>471</v>
      </c>
      <c r="M4" t="s">
        <v>477</v>
      </c>
    </row>
    <row r="5" spans="1:17">
      <c r="A5" t="s">
        <v>457</v>
      </c>
      <c r="C5" t="s">
        <v>467</v>
      </c>
    </row>
    <row r="6" spans="1:17">
      <c r="A6" t="s">
        <v>458</v>
      </c>
    </row>
  </sheetData>
  <sheetProtection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sheetPr codeName="Sheet43"/>
  <dimension ref="A1:F259"/>
  <sheetViews>
    <sheetView workbookViewId="0">
      <selection activeCell="B10" sqref="B10:E12"/>
    </sheetView>
  </sheetViews>
  <sheetFormatPr defaultRowHeight="15.75"/>
  <cols>
    <col min="1" max="1" width="5.7109375" style="75" customWidth="1"/>
    <col min="2" max="2" width="44.42578125" style="356" customWidth="1"/>
    <col min="3" max="3" width="9.85546875" style="80" customWidth="1"/>
    <col min="4" max="4" width="20.140625" style="75" customWidth="1"/>
    <col min="5" max="5" width="46.140625" style="75" customWidth="1"/>
    <col min="6" max="6" width="13.7109375" style="75" customWidth="1"/>
    <col min="7" max="16384" width="9.140625" style="75"/>
  </cols>
  <sheetData>
    <row r="1" spans="1:6" s="71" customFormat="1">
      <c r="A1" s="70" t="s">
        <v>482</v>
      </c>
      <c r="B1" s="434"/>
      <c r="D1" s="72"/>
      <c r="E1" s="72"/>
      <c r="F1" s="74"/>
    </row>
    <row r="2" spans="1:6" s="71" customFormat="1">
      <c r="A2" s="510" t="s">
        <v>449</v>
      </c>
      <c r="B2" s="510"/>
      <c r="D2" s="72"/>
      <c r="E2" s="72"/>
      <c r="F2" s="74"/>
    </row>
    <row r="3" spans="1:6">
      <c r="A3" s="511" t="s">
        <v>956</v>
      </c>
      <c r="B3" s="511"/>
      <c r="C3" s="511"/>
      <c r="D3" s="511"/>
      <c r="E3" s="511"/>
      <c r="F3" s="511"/>
    </row>
    <row r="4" spans="1:6">
      <c r="A4" s="460" t="s">
        <v>984</v>
      </c>
      <c r="B4" s="460"/>
      <c r="C4" s="460"/>
      <c r="D4" s="460"/>
      <c r="E4" s="460"/>
      <c r="F4" s="460"/>
    </row>
    <row r="5" spans="1:6">
      <c r="C5" s="75"/>
    </row>
    <row r="6" spans="1:6" s="71" customFormat="1" ht="13.5" customHeight="1">
      <c r="A6" s="75"/>
      <c r="B6" s="356"/>
      <c r="C6" s="93"/>
      <c r="D6" s="75"/>
      <c r="E6" s="75"/>
      <c r="F6" s="388" t="str">
        <f>CONCATENATE(functie," ",nume_candidat)</f>
        <v>Șef de lucrări Papazian Petru</v>
      </c>
    </row>
    <row r="7" spans="1:6" ht="15" customHeight="1">
      <c r="A7" s="457" t="s">
        <v>337</v>
      </c>
      <c r="B7" s="457" t="s">
        <v>1087</v>
      </c>
      <c r="C7" s="457" t="s">
        <v>2</v>
      </c>
      <c r="D7" s="457" t="s">
        <v>459</v>
      </c>
      <c r="E7" s="457" t="s">
        <v>854</v>
      </c>
      <c r="F7" s="458" t="s">
        <v>544</v>
      </c>
    </row>
    <row r="8" spans="1:6">
      <c r="A8" s="457"/>
      <c r="B8" s="457"/>
      <c r="C8" s="457"/>
      <c r="D8" s="457"/>
      <c r="E8" s="457"/>
      <c r="F8" s="459"/>
    </row>
    <row r="9" spans="1:6">
      <c r="A9" s="99"/>
      <c r="B9" s="76"/>
      <c r="C9" s="174"/>
      <c r="D9" s="85"/>
      <c r="E9" s="85"/>
      <c r="F9" s="158">
        <f>SUMIF(F10:F259,"&gt;0")</f>
        <v>0</v>
      </c>
    </row>
    <row r="10" spans="1:6">
      <c r="A10" s="5">
        <v>1</v>
      </c>
      <c r="B10" s="7"/>
      <c r="C10" s="431"/>
      <c r="D10" s="7"/>
      <c r="E10" s="7"/>
      <c r="F10" s="19" t="str">
        <f t="shared" ref="F10:F73" si="0">IF(OR($B10="",$C10="",$C10&lt;an_initial,$C10&gt;an_final,),"", (INDEX(ii511punctaje, MATCH(D10,ii511anvergură,0), MATCH(E10,ii511rol,0) )))</f>
        <v/>
      </c>
    </row>
    <row r="11" spans="1:6" s="91" customFormat="1">
      <c r="A11" s="5">
        <v>2</v>
      </c>
      <c r="B11" s="7"/>
      <c r="C11" s="431"/>
      <c r="D11" s="7"/>
      <c r="E11" s="7"/>
      <c r="F11" s="19" t="str">
        <f t="shared" si="0"/>
        <v/>
      </c>
    </row>
    <row r="12" spans="1:6">
      <c r="A12" s="5">
        <v>3</v>
      </c>
      <c r="B12" s="7"/>
      <c r="C12" s="431"/>
      <c r="D12" s="7"/>
      <c r="E12" s="7"/>
      <c r="F12" s="19" t="str">
        <f t="shared" si="0"/>
        <v/>
      </c>
    </row>
    <row r="13" spans="1:6">
      <c r="A13" s="5">
        <v>4</v>
      </c>
      <c r="B13" s="421"/>
      <c r="C13" s="432"/>
      <c r="D13" s="8"/>
      <c r="E13" s="8"/>
      <c r="F13" s="19" t="str">
        <f t="shared" si="0"/>
        <v/>
      </c>
    </row>
    <row r="14" spans="1:6">
      <c r="A14" s="5">
        <v>5</v>
      </c>
      <c r="B14" s="421"/>
      <c r="C14" s="432"/>
      <c r="D14" s="5"/>
      <c r="E14" s="215"/>
      <c r="F14" s="19" t="str">
        <f t="shared" si="0"/>
        <v/>
      </c>
    </row>
    <row r="15" spans="1:6">
      <c r="A15" s="5">
        <v>6</v>
      </c>
      <c r="B15" s="421"/>
      <c r="C15" s="432"/>
      <c r="D15" s="5"/>
      <c r="E15" s="215"/>
      <c r="F15" s="19" t="str">
        <f t="shared" si="0"/>
        <v/>
      </c>
    </row>
    <row r="16" spans="1:6">
      <c r="A16" s="5">
        <v>7</v>
      </c>
      <c r="B16" s="7"/>
      <c r="C16" s="431"/>
      <c r="D16" s="5"/>
      <c r="E16" s="215"/>
      <c r="F16" s="19" t="str">
        <f t="shared" si="0"/>
        <v/>
      </c>
    </row>
    <row r="17" spans="1:6">
      <c r="A17" s="5">
        <v>8</v>
      </c>
      <c r="B17" s="421"/>
      <c r="C17" s="432"/>
      <c r="D17" s="5"/>
      <c r="E17" s="215"/>
      <c r="F17" s="19" t="str">
        <f t="shared" si="0"/>
        <v/>
      </c>
    </row>
    <row r="18" spans="1:6">
      <c r="A18" s="5">
        <v>9</v>
      </c>
      <c r="B18" s="421"/>
      <c r="C18" s="432"/>
      <c r="D18" s="5"/>
      <c r="E18" s="215"/>
      <c r="F18" s="19" t="str">
        <f t="shared" si="0"/>
        <v/>
      </c>
    </row>
    <row r="19" spans="1:6">
      <c r="A19" s="5">
        <v>10</v>
      </c>
      <c r="B19" s="7"/>
      <c r="C19" s="432"/>
      <c r="D19" s="5"/>
      <c r="E19" s="215"/>
      <c r="F19" s="19" t="str">
        <f t="shared" si="0"/>
        <v/>
      </c>
    </row>
    <row r="20" spans="1:6">
      <c r="A20" s="5">
        <v>11</v>
      </c>
      <c r="B20" s="7"/>
      <c r="C20" s="432"/>
      <c r="D20" s="5"/>
      <c r="E20" s="215"/>
      <c r="F20" s="19" t="str">
        <f t="shared" si="0"/>
        <v/>
      </c>
    </row>
    <row r="21" spans="1:6">
      <c r="A21" s="5">
        <v>12</v>
      </c>
      <c r="B21" s="7"/>
      <c r="C21" s="431"/>
      <c r="D21" s="5"/>
      <c r="E21" s="215"/>
      <c r="F21" s="19" t="str">
        <f t="shared" si="0"/>
        <v/>
      </c>
    </row>
    <row r="22" spans="1:6">
      <c r="A22" s="5">
        <v>13</v>
      </c>
      <c r="B22" s="7"/>
      <c r="C22" s="431"/>
      <c r="D22" s="5"/>
      <c r="E22" s="215"/>
      <c r="F22" s="19" t="str">
        <f t="shared" si="0"/>
        <v/>
      </c>
    </row>
    <row r="23" spans="1:6">
      <c r="A23" s="5">
        <v>14</v>
      </c>
      <c r="B23" s="7"/>
      <c r="C23" s="431"/>
      <c r="D23" s="5"/>
      <c r="E23" s="215"/>
      <c r="F23" s="19" t="str">
        <f t="shared" si="0"/>
        <v/>
      </c>
    </row>
    <row r="24" spans="1:6">
      <c r="A24" s="5">
        <v>15</v>
      </c>
      <c r="B24" s="7"/>
      <c r="C24" s="431"/>
      <c r="D24" s="5"/>
      <c r="E24" s="215"/>
      <c r="F24" s="19" t="str">
        <f t="shared" si="0"/>
        <v/>
      </c>
    </row>
    <row r="25" spans="1:6">
      <c r="A25" s="5">
        <v>16</v>
      </c>
      <c r="B25" s="7"/>
      <c r="C25" s="431"/>
      <c r="D25" s="5"/>
      <c r="E25" s="215"/>
      <c r="F25" s="19" t="str">
        <f t="shared" si="0"/>
        <v/>
      </c>
    </row>
    <row r="26" spans="1:6">
      <c r="A26" s="5">
        <v>17</v>
      </c>
      <c r="B26" s="7"/>
      <c r="C26" s="431"/>
      <c r="D26" s="5"/>
      <c r="E26" s="215"/>
      <c r="F26" s="19" t="str">
        <f t="shared" si="0"/>
        <v/>
      </c>
    </row>
    <row r="27" spans="1:6">
      <c r="A27" s="5">
        <v>18</v>
      </c>
      <c r="B27" s="7"/>
      <c r="C27" s="431"/>
      <c r="D27" s="5"/>
      <c r="E27" s="215"/>
      <c r="F27" s="19" t="str">
        <f t="shared" si="0"/>
        <v/>
      </c>
    </row>
    <row r="28" spans="1:6">
      <c r="A28" s="5">
        <v>19</v>
      </c>
      <c r="B28" s="7"/>
      <c r="C28" s="431"/>
      <c r="D28" s="5"/>
      <c r="E28" s="215"/>
      <c r="F28" s="19" t="str">
        <f t="shared" si="0"/>
        <v/>
      </c>
    </row>
    <row r="29" spans="1:6">
      <c r="A29" s="5">
        <v>20</v>
      </c>
      <c r="B29" s="7"/>
      <c r="C29" s="431"/>
      <c r="D29" s="5"/>
      <c r="E29" s="215"/>
      <c r="F29" s="19" t="str">
        <f t="shared" si="0"/>
        <v/>
      </c>
    </row>
    <row r="30" spans="1:6">
      <c r="A30" s="5">
        <v>21</v>
      </c>
      <c r="B30" s="7"/>
      <c r="C30" s="431"/>
      <c r="D30" s="5"/>
      <c r="E30" s="215"/>
      <c r="F30" s="19" t="str">
        <f t="shared" si="0"/>
        <v/>
      </c>
    </row>
    <row r="31" spans="1:6">
      <c r="A31" s="5">
        <v>22</v>
      </c>
      <c r="B31" s="7"/>
      <c r="C31" s="431"/>
      <c r="D31" s="5"/>
      <c r="E31" s="215"/>
      <c r="F31" s="19" t="str">
        <f t="shared" si="0"/>
        <v/>
      </c>
    </row>
    <row r="32" spans="1:6">
      <c r="A32" s="5">
        <v>23</v>
      </c>
      <c r="B32" s="7"/>
      <c r="C32" s="431"/>
      <c r="D32" s="5"/>
      <c r="E32" s="215"/>
      <c r="F32" s="19" t="str">
        <f t="shared" si="0"/>
        <v/>
      </c>
    </row>
    <row r="33" spans="1:6">
      <c r="A33" s="5">
        <v>24</v>
      </c>
      <c r="B33" s="7"/>
      <c r="C33" s="431"/>
      <c r="D33" s="5"/>
      <c r="E33" s="215"/>
      <c r="F33" s="19" t="str">
        <f t="shared" si="0"/>
        <v/>
      </c>
    </row>
    <row r="34" spans="1:6">
      <c r="A34" s="5">
        <v>25</v>
      </c>
      <c r="B34" s="7"/>
      <c r="C34" s="431"/>
      <c r="D34" s="5"/>
      <c r="E34" s="215"/>
      <c r="F34" s="19" t="str">
        <f t="shared" si="0"/>
        <v/>
      </c>
    </row>
    <row r="35" spans="1:6">
      <c r="A35" s="5">
        <v>26</v>
      </c>
      <c r="B35" s="7"/>
      <c r="C35" s="431"/>
      <c r="D35" s="5"/>
      <c r="E35" s="215"/>
      <c r="F35" s="19" t="str">
        <f t="shared" si="0"/>
        <v/>
      </c>
    </row>
    <row r="36" spans="1:6">
      <c r="A36" s="5">
        <v>27</v>
      </c>
      <c r="B36" s="7"/>
      <c r="C36" s="431"/>
      <c r="D36" s="5"/>
      <c r="E36" s="215"/>
      <c r="F36" s="19" t="str">
        <f t="shared" si="0"/>
        <v/>
      </c>
    </row>
    <row r="37" spans="1:6">
      <c r="A37" s="5">
        <v>28</v>
      </c>
      <c r="B37" s="7"/>
      <c r="C37" s="431"/>
      <c r="D37" s="5"/>
      <c r="E37" s="215"/>
      <c r="F37" s="19" t="str">
        <f t="shared" si="0"/>
        <v/>
      </c>
    </row>
    <row r="38" spans="1:6">
      <c r="A38" s="5">
        <v>29</v>
      </c>
      <c r="B38" s="7"/>
      <c r="C38" s="431"/>
      <c r="D38" s="5"/>
      <c r="E38" s="215"/>
      <c r="F38" s="19" t="str">
        <f t="shared" si="0"/>
        <v/>
      </c>
    </row>
    <row r="39" spans="1:6">
      <c r="A39" s="5">
        <v>30</v>
      </c>
      <c r="B39" s="7"/>
      <c r="C39" s="431"/>
      <c r="D39" s="5"/>
      <c r="E39" s="215"/>
      <c r="F39" s="19" t="str">
        <f t="shared" si="0"/>
        <v/>
      </c>
    </row>
    <row r="40" spans="1:6">
      <c r="A40" s="5">
        <v>31</v>
      </c>
      <c r="B40" s="7"/>
      <c r="C40" s="431"/>
      <c r="D40" s="5"/>
      <c r="E40" s="215"/>
      <c r="F40" s="19" t="str">
        <f t="shared" si="0"/>
        <v/>
      </c>
    </row>
    <row r="41" spans="1:6">
      <c r="A41" s="5">
        <v>32</v>
      </c>
      <c r="B41" s="7"/>
      <c r="C41" s="431"/>
      <c r="D41" s="5"/>
      <c r="E41" s="215"/>
      <c r="F41" s="19" t="str">
        <f t="shared" si="0"/>
        <v/>
      </c>
    </row>
    <row r="42" spans="1:6">
      <c r="A42" s="5">
        <v>33</v>
      </c>
      <c r="B42" s="7"/>
      <c r="C42" s="431"/>
      <c r="D42" s="5"/>
      <c r="E42" s="215"/>
      <c r="F42" s="19" t="str">
        <f t="shared" si="0"/>
        <v/>
      </c>
    </row>
    <row r="43" spans="1:6">
      <c r="A43" s="5">
        <v>34</v>
      </c>
      <c r="B43" s="7"/>
      <c r="C43" s="431"/>
      <c r="D43" s="5"/>
      <c r="E43" s="215"/>
      <c r="F43" s="19" t="str">
        <f t="shared" si="0"/>
        <v/>
      </c>
    </row>
    <row r="44" spans="1:6">
      <c r="A44" s="5">
        <v>35</v>
      </c>
      <c r="B44" s="7"/>
      <c r="C44" s="431"/>
      <c r="D44" s="5"/>
      <c r="E44" s="215"/>
      <c r="F44" s="19" t="str">
        <f t="shared" si="0"/>
        <v/>
      </c>
    </row>
    <row r="45" spans="1:6">
      <c r="A45" s="5">
        <v>36</v>
      </c>
      <c r="B45" s="7"/>
      <c r="C45" s="431"/>
      <c r="D45" s="5"/>
      <c r="E45" s="215"/>
      <c r="F45" s="19" t="str">
        <f t="shared" si="0"/>
        <v/>
      </c>
    </row>
    <row r="46" spans="1:6">
      <c r="A46" s="5">
        <v>37</v>
      </c>
      <c r="B46" s="7"/>
      <c r="C46" s="431"/>
      <c r="D46" s="5"/>
      <c r="E46" s="215"/>
      <c r="F46" s="19" t="str">
        <f t="shared" si="0"/>
        <v/>
      </c>
    </row>
    <row r="47" spans="1:6">
      <c r="A47" s="5">
        <v>38</v>
      </c>
      <c r="B47" s="7"/>
      <c r="C47" s="431"/>
      <c r="D47" s="5"/>
      <c r="E47" s="215"/>
      <c r="F47" s="19" t="str">
        <f t="shared" si="0"/>
        <v/>
      </c>
    </row>
    <row r="48" spans="1:6">
      <c r="A48" s="5">
        <v>39</v>
      </c>
      <c r="B48" s="7"/>
      <c r="C48" s="431"/>
      <c r="D48" s="5"/>
      <c r="E48" s="215"/>
      <c r="F48" s="19" t="str">
        <f t="shared" si="0"/>
        <v/>
      </c>
    </row>
    <row r="49" spans="1:6">
      <c r="A49" s="5">
        <v>40</v>
      </c>
      <c r="B49" s="7"/>
      <c r="C49" s="431"/>
      <c r="D49" s="5"/>
      <c r="E49" s="215"/>
      <c r="F49" s="19" t="str">
        <f t="shared" si="0"/>
        <v/>
      </c>
    </row>
    <row r="50" spans="1:6">
      <c r="A50" s="5">
        <v>41</v>
      </c>
      <c r="B50" s="7"/>
      <c r="C50" s="431"/>
      <c r="D50" s="5"/>
      <c r="E50" s="215"/>
      <c r="F50" s="19" t="str">
        <f t="shared" si="0"/>
        <v/>
      </c>
    </row>
    <row r="51" spans="1:6">
      <c r="A51" s="5">
        <v>42</v>
      </c>
      <c r="B51" s="7"/>
      <c r="C51" s="431"/>
      <c r="D51" s="5"/>
      <c r="E51" s="215"/>
      <c r="F51" s="19" t="str">
        <f t="shared" si="0"/>
        <v/>
      </c>
    </row>
    <row r="52" spans="1:6">
      <c r="A52" s="5">
        <v>43</v>
      </c>
      <c r="B52" s="7"/>
      <c r="C52" s="431"/>
      <c r="D52" s="5"/>
      <c r="E52" s="215"/>
      <c r="F52" s="19" t="str">
        <f t="shared" si="0"/>
        <v/>
      </c>
    </row>
    <row r="53" spans="1:6">
      <c r="A53" s="5">
        <v>44</v>
      </c>
      <c r="B53" s="7"/>
      <c r="C53" s="431"/>
      <c r="D53" s="5"/>
      <c r="E53" s="215"/>
      <c r="F53" s="19" t="str">
        <f t="shared" si="0"/>
        <v/>
      </c>
    </row>
    <row r="54" spans="1:6">
      <c r="A54" s="5">
        <v>45</v>
      </c>
      <c r="B54" s="7"/>
      <c r="C54" s="431"/>
      <c r="D54" s="5"/>
      <c r="E54" s="215"/>
      <c r="F54" s="19" t="str">
        <f t="shared" si="0"/>
        <v/>
      </c>
    </row>
    <row r="55" spans="1:6">
      <c r="A55" s="5">
        <v>46</v>
      </c>
      <c r="B55" s="7"/>
      <c r="C55" s="431"/>
      <c r="D55" s="5"/>
      <c r="E55" s="215"/>
      <c r="F55" s="19" t="str">
        <f t="shared" si="0"/>
        <v/>
      </c>
    </row>
    <row r="56" spans="1:6">
      <c r="A56" s="5">
        <v>47</v>
      </c>
      <c r="B56" s="7"/>
      <c r="C56" s="431"/>
      <c r="D56" s="5"/>
      <c r="E56" s="215"/>
      <c r="F56" s="19" t="str">
        <f t="shared" si="0"/>
        <v/>
      </c>
    </row>
    <row r="57" spans="1:6">
      <c r="A57" s="5">
        <v>48</v>
      </c>
      <c r="B57" s="7"/>
      <c r="C57" s="431"/>
      <c r="D57" s="5"/>
      <c r="E57" s="215"/>
      <c r="F57" s="19" t="str">
        <f t="shared" si="0"/>
        <v/>
      </c>
    </row>
    <row r="58" spans="1:6">
      <c r="A58" s="5">
        <v>49</v>
      </c>
      <c r="B58" s="7"/>
      <c r="C58" s="431"/>
      <c r="D58" s="5"/>
      <c r="E58" s="215"/>
      <c r="F58" s="19" t="str">
        <f t="shared" si="0"/>
        <v/>
      </c>
    </row>
    <row r="59" spans="1:6">
      <c r="A59" s="5">
        <v>50</v>
      </c>
      <c r="B59" s="7"/>
      <c r="C59" s="431"/>
      <c r="D59" s="5"/>
      <c r="E59" s="215"/>
      <c r="F59" s="19" t="str">
        <f t="shared" si="0"/>
        <v/>
      </c>
    </row>
    <row r="60" spans="1:6">
      <c r="A60" s="5">
        <v>51</v>
      </c>
      <c r="B60" s="7"/>
      <c r="C60" s="431"/>
      <c r="D60" s="5"/>
      <c r="E60" s="215"/>
      <c r="F60" s="19" t="str">
        <f t="shared" si="0"/>
        <v/>
      </c>
    </row>
    <row r="61" spans="1:6">
      <c r="A61" s="5">
        <v>52</v>
      </c>
      <c r="B61" s="7"/>
      <c r="C61" s="431"/>
      <c r="D61" s="5"/>
      <c r="E61" s="215"/>
      <c r="F61" s="19" t="str">
        <f t="shared" si="0"/>
        <v/>
      </c>
    </row>
    <row r="62" spans="1:6">
      <c r="A62" s="5">
        <v>53</v>
      </c>
      <c r="B62" s="7"/>
      <c r="C62" s="431"/>
      <c r="D62" s="5"/>
      <c r="E62" s="215"/>
      <c r="F62" s="19" t="str">
        <f t="shared" si="0"/>
        <v/>
      </c>
    </row>
    <row r="63" spans="1:6">
      <c r="A63" s="5">
        <v>54</v>
      </c>
      <c r="B63" s="7"/>
      <c r="C63" s="431"/>
      <c r="D63" s="5"/>
      <c r="E63" s="215"/>
      <c r="F63" s="19" t="str">
        <f t="shared" si="0"/>
        <v/>
      </c>
    </row>
    <row r="64" spans="1:6">
      <c r="A64" s="5">
        <v>55</v>
      </c>
      <c r="B64" s="7"/>
      <c r="C64" s="431"/>
      <c r="D64" s="5"/>
      <c r="E64" s="215"/>
      <c r="F64" s="19" t="str">
        <f t="shared" si="0"/>
        <v/>
      </c>
    </row>
    <row r="65" spans="1:6">
      <c r="A65" s="5">
        <v>56</v>
      </c>
      <c r="B65" s="7"/>
      <c r="C65" s="431"/>
      <c r="D65" s="5"/>
      <c r="E65" s="215"/>
      <c r="F65" s="19" t="str">
        <f t="shared" si="0"/>
        <v/>
      </c>
    </row>
    <row r="66" spans="1:6">
      <c r="A66" s="5">
        <v>57</v>
      </c>
      <c r="B66" s="7"/>
      <c r="C66" s="431"/>
      <c r="D66" s="5"/>
      <c r="E66" s="215"/>
      <c r="F66" s="19" t="str">
        <f t="shared" si="0"/>
        <v/>
      </c>
    </row>
    <row r="67" spans="1:6">
      <c r="A67" s="5">
        <v>58</v>
      </c>
      <c r="B67" s="7"/>
      <c r="C67" s="431"/>
      <c r="D67" s="5"/>
      <c r="E67" s="215"/>
      <c r="F67" s="19" t="str">
        <f t="shared" si="0"/>
        <v/>
      </c>
    </row>
    <row r="68" spans="1:6">
      <c r="A68" s="5">
        <v>59</v>
      </c>
      <c r="B68" s="7"/>
      <c r="C68" s="431"/>
      <c r="D68" s="5"/>
      <c r="E68" s="215"/>
      <c r="F68" s="19" t="str">
        <f t="shared" si="0"/>
        <v/>
      </c>
    </row>
    <row r="69" spans="1:6">
      <c r="A69" s="5">
        <v>60</v>
      </c>
      <c r="B69" s="7"/>
      <c r="C69" s="431"/>
      <c r="D69" s="5"/>
      <c r="E69" s="215"/>
      <c r="F69" s="19" t="str">
        <f t="shared" si="0"/>
        <v/>
      </c>
    </row>
    <row r="70" spans="1:6">
      <c r="A70" s="5">
        <v>61</v>
      </c>
      <c r="B70" s="7"/>
      <c r="C70" s="431"/>
      <c r="D70" s="5"/>
      <c r="E70" s="215"/>
      <c r="F70" s="19" t="str">
        <f t="shared" si="0"/>
        <v/>
      </c>
    </row>
    <row r="71" spans="1:6">
      <c r="A71" s="5">
        <v>62</v>
      </c>
      <c r="B71" s="7"/>
      <c r="C71" s="431"/>
      <c r="D71" s="5"/>
      <c r="E71" s="215"/>
      <c r="F71" s="19" t="str">
        <f t="shared" si="0"/>
        <v/>
      </c>
    </row>
    <row r="72" spans="1:6">
      <c r="A72" s="5">
        <v>63</v>
      </c>
      <c r="B72" s="7"/>
      <c r="C72" s="431"/>
      <c r="D72" s="5"/>
      <c r="E72" s="215"/>
      <c r="F72" s="19" t="str">
        <f t="shared" si="0"/>
        <v/>
      </c>
    </row>
    <row r="73" spans="1:6">
      <c r="A73" s="5">
        <v>64</v>
      </c>
      <c r="B73" s="7"/>
      <c r="C73" s="431"/>
      <c r="D73" s="5"/>
      <c r="E73" s="215"/>
      <c r="F73" s="19" t="str">
        <f t="shared" si="0"/>
        <v/>
      </c>
    </row>
    <row r="74" spans="1:6">
      <c r="A74" s="5">
        <v>65</v>
      </c>
      <c r="B74" s="7"/>
      <c r="C74" s="431"/>
      <c r="D74" s="5"/>
      <c r="E74" s="215"/>
      <c r="F74" s="19" t="str">
        <f t="shared" ref="F74:F137" si="1">IF(OR($B74="",$C74="",$C74&lt;an_initial,$C74&gt;an_final,),"", (INDEX(ii511punctaje, MATCH(D74,ii511anvergură,0), MATCH(E74,ii511rol,0) )))</f>
        <v/>
      </c>
    </row>
    <row r="75" spans="1:6">
      <c r="A75" s="5">
        <v>66</v>
      </c>
      <c r="B75" s="7"/>
      <c r="C75" s="431"/>
      <c r="D75" s="5"/>
      <c r="E75" s="215"/>
      <c r="F75" s="19" t="str">
        <f t="shared" si="1"/>
        <v/>
      </c>
    </row>
    <row r="76" spans="1:6">
      <c r="A76" s="5">
        <v>67</v>
      </c>
      <c r="B76" s="7"/>
      <c r="C76" s="431"/>
      <c r="D76" s="5"/>
      <c r="E76" s="215"/>
      <c r="F76" s="19" t="str">
        <f t="shared" si="1"/>
        <v/>
      </c>
    </row>
    <row r="77" spans="1:6">
      <c r="A77" s="5">
        <v>68</v>
      </c>
      <c r="B77" s="7"/>
      <c r="C77" s="431"/>
      <c r="D77" s="5"/>
      <c r="E77" s="215"/>
      <c r="F77" s="19" t="str">
        <f t="shared" si="1"/>
        <v/>
      </c>
    </row>
    <row r="78" spans="1:6">
      <c r="A78" s="5">
        <v>69</v>
      </c>
      <c r="B78" s="7"/>
      <c r="C78" s="431"/>
      <c r="D78" s="5"/>
      <c r="E78" s="215"/>
      <c r="F78" s="19" t="str">
        <f t="shared" si="1"/>
        <v/>
      </c>
    </row>
    <row r="79" spans="1:6">
      <c r="A79" s="5">
        <v>70</v>
      </c>
      <c r="B79" s="7"/>
      <c r="C79" s="431"/>
      <c r="D79" s="5"/>
      <c r="E79" s="215"/>
      <c r="F79" s="19" t="str">
        <f t="shared" si="1"/>
        <v/>
      </c>
    </row>
    <row r="80" spans="1:6">
      <c r="A80" s="5">
        <v>71</v>
      </c>
      <c r="B80" s="7"/>
      <c r="C80" s="431"/>
      <c r="D80" s="5"/>
      <c r="E80" s="215"/>
      <c r="F80" s="19" t="str">
        <f t="shared" si="1"/>
        <v/>
      </c>
    </row>
    <row r="81" spans="1:6">
      <c r="A81" s="5">
        <v>72</v>
      </c>
      <c r="B81" s="7"/>
      <c r="C81" s="431"/>
      <c r="D81" s="5"/>
      <c r="E81" s="215"/>
      <c r="F81" s="19" t="str">
        <f t="shared" si="1"/>
        <v/>
      </c>
    </row>
    <row r="82" spans="1:6">
      <c r="A82" s="5">
        <v>73</v>
      </c>
      <c r="B82" s="7"/>
      <c r="C82" s="431"/>
      <c r="D82" s="5"/>
      <c r="E82" s="215"/>
      <c r="F82" s="19" t="str">
        <f t="shared" si="1"/>
        <v/>
      </c>
    </row>
    <row r="83" spans="1:6">
      <c r="A83" s="5">
        <v>74</v>
      </c>
      <c r="B83" s="7"/>
      <c r="C83" s="431"/>
      <c r="D83" s="5"/>
      <c r="E83" s="215"/>
      <c r="F83" s="19" t="str">
        <f t="shared" si="1"/>
        <v/>
      </c>
    </row>
    <row r="84" spans="1:6">
      <c r="A84" s="5">
        <v>75</v>
      </c>
      <c r="B84" s="7"/>
      <c r="C84" s="431"/>
      <c r="D84" s="5"/>
      <c r="E84" s="215"/>
      <c r="F84" s="19" t="str">
        <f t="shared" si="1"/>
        <v/>
      </c>
    </row>
    <row r="85" spans="1:6">
      <c r="A85" s="5">
        <v>76</v>
      </c>
      <c r="B85" s="7"/>
      <c r="C85" s="431"/>
      <c r="D85" s="5"/>
      <c r="E85" s="215"/>
      <c r="F85" s="19" t="str">
        <f t="shared" si="1"/>
        <v/>
      </c>
    </row>
    <row r="86" spans="1:6">
      <c r="A86" s="5">
        <v>77</v>
      </c>
      <c r="B86" s="7"/>
      <c r="C86" s="431"/>
      <c r="D86" s="5"/>
      <c r="E86" s="215"/>
      <c r="F86" s="19" t="str">
        <f t="shared" si="1"/>
        <v/>
      </c>
    </row>
    <row r="87" spans="1:6">
      <c r="A87" s="5">
        <v>78</v>
      </c>
      <c r="B87" s="7"/>
      <c r="C87" s="431"/>
      <c r="D87" s="5"/>
      <c r="E87" s="215"/>
      <c r="F87" s="19" t="str">
        <f t="shared" si="1"/>
        <v/>
      </c>
    </row>
    <row r="88" spans="1:6">
      <c r="A88" s="5">
        <v>79</v>
      </c>
      <c r="B88" s="7"/>
      <c r="C88" s="431"/>
      <c r="D88" s="5"/>
      <c r="E88" s="215"/>
      <c r="F88" s="19" t="str">
        <f t="shared" si="1"/>
        <v/>
      </c>
    </row>
    <row r="89" spans="1:6">
      <c r="A89" s="5">
        <v>80</v>
      </c>
      <c r="B89" s="7"/>
      <c r="C89" s="431"/>
      <c r="D89" s="5"/>
      <c r="E89" s="215"/>
      <c r="F89" s="19" t="str">
        <f t="shared" si="1"/>
        <v/>
      </c>
    </row>
    <row r="90" spans="1:6">
      <c r="A90" s="5">
        <v>81</v>
      </c>
      <c r="B90" s="7"/>
      <c r="C90" s="431"/>
      <c r="D90" s="5"/>
      <c r="E90" s="215"/>
      <c r="F90" s="19" t="str">
        <f t="shared" si="1"/>
        <v/>
      </c>
    </row>
    <row r="91" spans="1:6">
      <c r="A91" s="5">
        <v>82</v>
      </c>
      <c r="B91" s="7"/>
      <c r="C91" s="431"/>
      <c r="D91" s="5"/>
      <c r="E91" s="215"/>
      <c r="F91" s="19" t="str">
        <f t="shared" si="1"/>
        <v/>
      </c>
    </row>
    <row r="92" spans="1:6">
      <c r="A92" s="5">
        <v>83</v>
      </c>
      <c r="B92" s="7"/>
      <c r="C92" s="431"/>
      <c r="D92" s="5"/>
      <c r="E92" s="215"/>
      <c r="F92" s="19" t="str">
        <f t="shared" si="1"/>
        <v/>
      </c>
    </row>
    <row r="93" spans="1:6">
      <c r="A93" s="5">
        <v>84</v>
      </c>
      <c r="B93" s="7"/>
      <c r="C93" s="431"/>
      <c r="D93" s="5"/>
      <c r="E93" s="215"/>
      <c r="F93" s="19" t="str">
        <f t="shared" si="1"/>
        <v/>
      </c>
    </row>
    <row r="94" spans="1:6">
      <c r="A94" s="5">
        <v>85</v>
      </c>
      <c r="B94" s="7"/>
      <c r="C94" s="431"/>
      <c r="D94" s="5"/>
      <c r="E94" s="215"/>
      <c r="F94" s="19" t="str">
        <f t="shared" si="1"/>
        <v/>
      </c>
    </row>
    <row r="95" spans="1:6">
      <c r="A95" s="5">
        <v>86</v>
      </c>
      <c r="B95" s="7"/>
      <c r="C95" s="431"/>
      <c r="D95" s="5"/>
      <c r="E95" s="215"/>
      <c r="F95" s="19" t="str">
        <f t="shared" si="1"/>
        <v/>
      </c>
    </row>
    <row r="96" spans="1:6">
      <c r="A96" s="5">
        <v>87</v>
      </c>
      <c r="B96" s="7"/>
      <c r="C96" s="431"/>
      <c r="D96" s="5"/>
      <c r="E96" s="215"/>
      <c r="F96" s="19" t="str">
        <f t="shared" si="1"/>
        <v/>
      </c>
    </row>
    <row r="97" spans="1:6">
      <c r="A97" s="5">
        <v>88</v>
      </c>
      <c r="B97" s="7"/>
      <c r="C97" s="431"/>
      <c r="D97" s="5"/>
      <c r="E97" s="215"/>
      <c r="F97" s="19" t="str">
        <f t="shared" si="1"/>
        <v/>
      </c>
    </row>
    <row r="98" spans="1:6">
      <c r="A98" s="5">
        <v>89</v>
      </c>
      <c r="B98" s="7"/>
      <c r="C98" s="431"/>
      <c r="D98" s="5"/>
      <c r="E98" s="215"/>
      <c r="F98" s="19" t="str">
        <f t="shared" si="1"/>
        <v/>
      </c>
    </row>
    <row r="99" spans="1:6">
      <c r="A99" s="5">
        <v>90</v>
      </c>
      <c r="B99" s="7"/>
      <c r="C99" s="431"/>
      <c r="D99" s="5"/>
      <c r="E99" s="215"/>
      <c r="F99" s="19" t="str">
        <f t="shared" si="1"/>
        <v/>
      </c>
    </row>
    <row r="100" spans="1:6">
      <c r="A100" s="5">
        <v>91</v>
      </c>
      <c r="B100" s="7"/>
      <c r="C100" s="431"/>
      <c r="D100" s="5"/>
      <c r="E100" s="215"/>
      <c r="F100" s="19" t="str">
        <f t="shared" si="1"/>
        <v/>
      </c>
    </row>
    <row r="101" spans="1:6">
      <c r="A101" s="5">
        <v>92</v>
      </c>
      <c r="B101" s="7"/>
      <c r="C101" s="431"/>
      <c r="D101" s="5"/>
      <c r="E101" s="215"/>
      <c r="F101" s="19" t="str">
        <f t="shared" si="1"/>
        <v/>
      </c>
    </row>
    <row r="102" spans="1:6">
      <c r="A102" s="5">
        <v>93</v>
      </c>
      <c r="B102" s="7"/>
      <c r="C102" s="431"/>
      <c r="D102" s="5"/>
      <c r="E102" s="215"/>
      <c r="F102" s="19" t="str">
        <f t="shared" si="1"/>
        <v/>
      </c>
    </row>
    <row r="103" spans="1:6">
      <c r="A103" s="5">
        <v>94</v>
      </c>
      <c r="B103" s="7"/>
      <c r="C103" s="431"/>
      <c r="D103" s="5"/>
      <c r="E103" s="215"/>
      <c r="F103" s="19" t="str">
        <f t="shared" si="1"/>
        <v/>
      </c>
    </row>
    <row r="104" spans="1:6">
      <c r="A104" s="5">
        <v>95</v>
      </c>
      <c r="B104" s="7"/>
      <c r="C104" s="431"/>
      <c r="D104" s="5"/>
      <c r="E104" s="215"/>
      <c r="F104" s="19" t="str">
        <f t="shared" si="1"/>
        <v/>
      </c>
    </row>
    <row r="105" spans="1:6">
      <c r="A105" s="5">
        <v>96</v>
      </c>
      <c r="B105" s="7"/>
      <c r="C105" s="431"/>
      <c r="D105" s="5"/>
      <c r="E105" s="215"/>
      <c r="F105" s="19" t="str">
        <f t="shared" si="1"/>
        <v/>
      </c>
    </row>
    <row r="106" spans="1:6">
      <c r="A106" s="5">
        <v>97</v>
      </c>
      <c r="B106" s="7"/>
      <c r="C106" s="431"/>
      <c r="D106" s="5"/>
      <c r="E106" s="215"/>
      <c r="F106" s="19" t="str">
        <f t="shared" si="1"/>
        <v/>
      </c>
    </row>
    <row r="107" spans="1:6">
      <c r="A107" s="5">
        <v>98</v>
      </c>
      <c r="B107" s="7"/>
      <c r="C107" s="431"/>
      <c r="D107" s="5"/>
      <c r="E107" s="215"/>
      <c r="F107" s="19" t="str">
        <f t="shared" si="1"/>
        <v/>
      </c>
    </row>
    <row r="108" spans="1:6">
      <c r="A108" s="5">
        <v>99</v>
      </c>
      <c r="B108" s="7"/>
      <c r="C108" s="431"/>
      <c r="D108" s="5"/>
      <c r="E108" s="215"/>
      <c r="F108" s="19" t="str">
        <f t="shared" si="1"/>
        <v/>
      </c>
    </row>
    <row r="109" spans="1:6">
      <c r="A109" s="5">
        <v>100</v>
      </c>
      <c r="B109" s="7"/>
      <c r="C109" s="431"/>
      <c r="D109" s="5"/>
      <c r="E109" s="215"/>
      <c r="F109" s="19" t="str">
        <f t="shared" si="1"/>
        <v/>
      </c>
    </row>
    <row r="110" spans="1:6">
      <c r="A110" s="5">
        <v>101</v>
      </c>
      <c r="B110" s="7"/>
      <c r="C110" s="431"/>
      <c r="D110" s="5"/>
      <c r="E110" s="215"/>
      <c r="F110" s="19" t="str">
        <f t="shared" si="1"/>
        <v/>
      </c>
    </row>
    <row r="111" spans="1:6">
      <c r="A111" s="5">
        <v>102</v>
      </c>
      <c r="B111" s="7"/>
      <c r="C111" s="431"/>
      <c r="D111" s="5"/>
      <c r="E111" s="215"/>
      <c r="F111" s="19" t="str">
        <f t="shared" si="1"/>
        <v/>
      </c>
    </row>
    <row r="112" spans="1:6">
      <c r="A112" s="5">
        <v>103</v>
      </c>
      <c r="B112" s="7"/>
      <c r="C112" s="431"/>
      <c r="D112" s="5"/>
      <c r="E112" s="215"/>
      <c r="F112" s="19" t="str">
        <f t="shared" si="1"/>
        <v/>
      </c>
    </row>
    <row r="113" spans="1:6">
      <c r="A113" s="5">
        <v>104</v>
      </c>
      <c r="B113" s="7"/>
      <c r="C113" s="431"/>
      <c r="D113" s="5"/>
      <c r="E113" s="215"/>
      <c r="F113" s="19" t="str">
        <f t="shared" si="1"/>
        <v/>
      </c>
    </row>
    <row r="114" spans="1:6">
      <c r="A114" s="5">
        <v>105</v>
      </c>
      <c r="B114" s="7"/>
      <c r="C114" s="431"/>
      <c r="D114" s="5"/>
      <c r="E114" s="215"/>
      <c r="F114" s="19" t="str">
        <f t="shared" si="1"/>
        <v/>
      </c>
    </row>
    <row r="115" spans="1:6">
      <c r="A115" s="5">
        <v>106</v>
      </c>
      <c r="B115" s="7"/>
      <c r="C115" s="431"/>
      <c r="D115" s="5"/>
      <c r="E115" s="215"/>
      <c r="F115" s="19" t="str">
        <f t="shared" si="1"/>
        <v/>
      </c>
    </row>
    <row r="116" spans="1:6">
      <c r="A116" s="5">
        <v>107</v>
      </c>
      <c r="B116" s="7"/>
      <c r="C116" s="431"/>
      <c r="D116" s="5"/>
      <c r="E116" s="215"/>
      <c r="F116" s="19" t="str">
        <f t="shared" si="1"/>
        <v/>
      </c>
    </row>
    <row r="117" spans="1:6">
      <c r="A117" s="5">
        <v>108</v>
      </c>
      <c r="B117" s="7"/>
      <c r="C117" s="431"/>
      <c r="D117" s="5"/>
      <c r="E117" s="215"/>
      <c r="F117" s="19" t="str">
        <f t="shared" si="1"/>
        <v/>
      </c>
    </row>
    <row r="118" spans="1:6">
      <c r="A118" s="5">
        <v>109</v>
      </c>
      <c r="B118" s="7"/>
      <c r="C118" s="431"/>
      <c r="D118" s="5"/>
      <c r="E118" s="215"/>
      <c r="F118" s="19" t="str">
        <f t="shared" si="1"/>
        <v/>
      </c>
    </row>
    <row r="119" spans="1:6">
      <c r="A119" s="5">
        <v>110</v>
      </c>
      <c r="B119" s="7"/>
      <c r="C119" s="431"/>
      <c r="D119" s="5"/>
      <c r="E119" s="215"/>
      <c r="F119" s="19" t="str">
        <f t="shared" si="1"/>
        <v/>
      </c>
    </row>
    <row r="120" spans="1:6">
      <c r="A120" s="5">
        <v>111</v>
      </c>
      <c r="B120" s="7"/>
      <c r="C120" s="431"/>
      <c r="D120" s="5"/>
      <c r="E120" s="215"/>
      <c r="F120" s="19" t="str">
        <f t="shared" si="1"/>
        <v/>
      </c>
    </row>
    <row r="121" spans="1:6">
      <c r="A121" s="5">
        <v>112</v>
      </c>
      <c r="B121" s="7"/>
      <c r="C121" s="431"/>
      <c r="D121" s="5"/>
      <c r="E121" s="215"/>
      <c r="F121" s="19" t="str">
        <f t="shared" si="1"/>
        <v/>
      </c>
    </row>
    <row r="122" spans="1:6">
      <c r="A122" s="5">
        <v>113</v>
      </c>
      <c r="B122" s="7"/>
      <c r="C122" s="431"/>
      <c r="D122" s="5"/>
      <c r="E122" s="215"/>
      <c r="F122" s="19" t="str">
        <f t="shared" si="1"/>
        <v/>
      </c>
    </row>
    <row r="123" spans="1:6">
      <c r="A123" s="5">
        <v>114</v>
      </c>
      <c r="B123" s="7"/>
      <c r="C123" s="431"/>
      <c r="D123" s="5"/>
      <c r="E123" s="215"/>
      <c r="F123" s="19" t="str">
        <f t="shared" si="1"/>
        <v/>
      </c>
    </row>
    <row r="124" spans="1:6">
      <c r="A124" s="5">
        <v>115</v>
      </c>
      <c r="B124" s="7"/>
      <c r="C124" s="431"/>
      <c r="D124" s="5"/>
      <c r="E124" s="215"/>
      <c r="F124" s="19" t="str">
        <f t="shared" si="1"/>
        <v/>
      </c>
    </row>
    <row r="125" spans="1:6">
      <c r="A125" s="5">
        <v>116</v>
      </c>
      <c r="B125" s="7"/>
      <c r="C125" s="431"/>
      <c r="D125" s="5"/>
      <c r="E125" s="215"/>
      <c r="F125" s="19" t="str">
        <f t="shared" si="1"/>
        <v/>
      </c>
    </row>
    <row r="126" spans="1:6">
      <c r="A126" s="5">
        <v>117</v>
      </c>
      <c r="B126" s="7"/>
      <c r="C126" s="431"/>
      <c r="D126" s="5"/>
      <c r="E126" s="215"/>
      <c r="F126" s="19" t="str">
        <f t="shared" si="1"/>
        <v/>
      </c>
    </row>
    <row r="127" spans="1:6">
      <c r="A127" s="5">
        <v>118</v>
      </c>
      <c r="B127" s="7"/>
      <c r="C127" s="431"/>
      <c r="D127" s="5"/>
      <c r="E127" s="215"/>
      <c r="F127" s="19" t="str">
        <f t="shared" si="1"/>
        <v/>
      </c>
    </row>
    <row r="128" spans="1:6">
      <c r="A128" s="5">
        <v>119</v>
      </c>
      <c r="B128" s="7"/>
      <c r="C128" s="431"/>
      <c r="D128" s="5"/>
      <c r="E128" s="215"/>
      <c r="F128" s="19" t="str">
        <f t="shared" si="1"/>
        <v/>
      </c>
    </row>
    <row r="129" spans="1:6">
      <c r="A129" s="5">
        <v>120</v>
      </c>
      <c r="B129" s="7"/>
      <c r="C129" s="431"/>
      <c r="D129" s="5"/>
      <c r="E129" s="215"/>
      <c r="F129" s="19" t="str">
        <f t="shared" si="1"/>
        <v/>
      </c>
    </row>
    <row r="130" spans="1:6">
      <c r="A130" s="5">
        <v>121</v>
      </c>
      <c r="B130" s="7"/>
      <c r="C130" s="431"/>
      <c r="D130" s="5"/>
      <c r="E130" s="215"/>
      <c r="F130" s="19" t="str">
        <f t="shared" si="1"/>
        <v/>
      </c>
    </row>
    <row r="131" spans="1:6">
      <c r="A131" s="5">
        <v>122</v>
      </c>
      <c r="B131" s="7"/>
      <c r="C131" s="431"/>
      <c r="D131" s="5"/>
      <c r="E131" s="215"/>
      <c r="F131" s="19" t="str">
        <f t="shared" si="1"/>
        <v/>
      </c>
    </row>
    <row r="132" spans="1:6">
      <c r="A132" s="5">
        <v>123</v>
      </c>
      <c r="B132" s="7"/>
      <c r="C132" s="431"/>
      <c r="D132" s="5"/>
      <c r="E132" s="215"/>
      <c r="F132" s="19" t="str">
        <f t="shared" si="1"/>
        <v/>
      </c>
    </row>
    <row r="133" spans="1:6">
      <c r="A133" s="5">
        <v>124</v>
      </c>
      <c r="B133" s="7"/>
      <c r="C133" s="431"/>
      <c r="D133" s="5"/>
      <c r="E133" s="215"/>
      <c r="F133" s="19" t="str">
        <f t="shared" si="1"/>
        <v/>
      </c>
    </row>
    <row r="134" spans="1:6">
      <c r="A134" s="5">
        <v>125</v>
      </c>
      <c r="B134" s="7"/>
      <c r="C134" s="431"/>
      <c r="D134" s="5"/>
      <c r="E134" s="215"/>
      <c r="F134" s="19" t="str">
        <f t="shared" si="1"/>
        <v/>
      </c>
    </row>
    <row r="135" spans="1:6">
      <c r="A135" s="5">
        <v>126</v>
      </c>
      <c r="B135" s="7"/>
      <c r="C135" s="431"/>
      <c r="D135" s="5"/>
      <c r="E135" s="215"/>
      <c r="F135" s="19" t="str">
        <f t="shared" si="1"/>
        <v/>
      </c>
    </row>
    <row r="136" spans="1:6">
      <c r="A136" s="5">
        <v>127</v>
      </c>
      <c r="B136" s="7"/>
      <c r="C136" s="431"/>
      <c r="D136" s="5"/>
      <c r="E136" s="215"/>
      <c r="F136" s="19" t="str">
        <f t="shared" si="1"/>
        <v/>
      </c>
    </row>
    <row r="137" spans="1:6">
      <c r="A137" s="5">
        <v>128</v>
      </c>
      <c r="B137" s="7"/>
      <c r="C137" s="431"/>
      <c r="D137" s="5"/>
      <c r="E137" s="215"/>
      <c r="F137" s="19" t="str">
        <f t="shared" si="1"/>
        <v/>
      </c>
    </row>
    <row r="138" spans="1:6">
      <c r="A138" s="5">
        <v>129</v>
      </c>
      <c r="B138" s="7"/>
      <c r="C138" s="431"/>
      <c r="D138" s="5"/>
      <c r="E138" s="215"/>
      <c r="F138" s="19" t="str">
        <f t="shared" ref="F138:F201" si="2">IF(OR($B138="",$C138="",$C138&lt;an_initial,$C138&gt;an_final,),"", (INDEX(ii511punctaje, MATCH(D138,ii511anvergură,0), MATCH(E138,ii511rol,0) )))</f>
        <v/>
      </c>
    </row>
    <row r="139" spans="1:6">
      <c r="A139" s="5">
        <v>130</v>
      </c>
      <c r="B139" s="7"/>
      <c r="C139" s="431"/>
      <c r="D139" s="5"/>
      <c r="E139" s="215"/>
      <c r="F139" s="19" t="str">
        <f t="shared" si="2"/>
        <v/>
      </c>
    </row>
    <row r="140" spans="1:6">
      <c r="A140" s="5">
        <v>131</v>
      </c>
      <c r="B140" s="7"/>
      <c r="C140" s="431"/>
      <c r="D140" s="5"/>
      <c r="E140" s="215"/>
      <c r="F140" s="19" t="str">
        <f t="shared" si="2"/>
        <v/>
      </c>
    </row>
    <row r="141" spans="1:6">
      <c r="A141" s="5">
        <v>132</v>
      </c>
      <c r="B141" s="7"/>
      <c r="C141" s="431"/>
      <c r="D141" s="5"/>
      <c r="E141" s="215"/>
      <c r="F141" s="19" t="str">
        <f t="shared" si="2"/>
        <v/>
      </c>
    </row>
    <row r="142" spans="1:6">
      <c r="A142" s="5">
        <v>133</v>
      </c>
      <c r="B142" s="7"/>
      <c r="C142" s="431"/>
      <c r="D142" s="5"/>
      <c r="E142" s="215"/>
      <c r="F142" s="19" t="str">
        <f t="shared" si="2"/>
        <v/>
      </c>
    </row>
    <row r="143" spans="1:6">
      <c r="A143" s="5">
        <v>134</v>
      </c>
      <c r="B143" s="7"/>
      <c r="C143" s="431"/>
      <c r="D143" s="5"/>
      <c r="E143" s="215"/>
      <c r="F143" s="19" t="str">
        <f t="shared" si="2"/>
        <v/>
      </c>
    </row>
    <row r="144" spans="1:6">
      <c r="A144" s="5">
        <v>135</v>
      </c>
      <c r="B144" s="7"/>
      <c r="C144" s="431"/>
      <c r="D144" s="5"/>
      <c r="E144" s="215"/>
      <c r="F144" s="19" t="str">
        <f t="shared" si="2"/>
        <v/>
      </c>
    </row>
    <row r="145" spans="1:6">
      <c r="A145" s="5">
        <v>136</v>
      </c>
      <c r="B145" s="7"/>
      <c r="C145" s="431"/>
      <c r="D145" s="5"/>
      <c r="E145" s="215"/>
      <c r="F145" s="19" t="str">
        <f t="shared" si="2"/>
        <v/>
      </c>
    </row>
    <row r="146" spans="1:6">
      <c r="A146" s="5">
        <v>137</v>
      </c>
      <c r="B146" s="7"/>
      <c r="C146" s="431"/>
      <c r="D146" s="5"/>
      <c r="E146" s="215"/>
      <c r="F146" s="19" t="str">
        <f t="shared" si="2"/>
        <v/>
      </c>
    </row>
    <row r="147" spans="1:6">
      <c r="A147" s="5">
        <v>138</v>
      </c>
      <c r="B147" s="7"/>
      <c r="C147" s="431"/>
      <c r="D147" s="5"/>
      <c r="E147" s="215"/>
      <c r="F147" s="19" t="str">
        <f t="shared" si="2"/>
        <v/>
      </c>
    </row>
    <row r="148" spans="1:6">
      <c r="A148" s="5">
        <v>139</v>
      </c>
      <c r="B148" s="7"/>
      <c r="C148" s="431"/>
      <c r="D148" s="5"/>
      <c r="E148" s="215"/>
      <c r="F148" s="19" t="str">
        <f t="shared" si="2"/>
        <v/>
      </c>
    </row>
    <row r="149" spans="1:6">
      <c r="A149" s="5">
        <v>140</v>
      </c>
      <c r="B149" s="7"/>
      <c r="C149" s="431"/>
      <c r="D149" s="5"/>
      <c r="E149" s="215"/>
      <c r="F149" s="19" t="str">
        <f t="shared" si="2"/>
        <v/>
      </c>
    </row>
    <row r="150" spans="1:6">
      <c r="A150" s="5">
        <v>141</v>
      </c>
      <c r="B150" s="7"/>
      <c r="C150" s="431"/>
      <c r="D150" s="5"/>
      <c r="E150" s="215"/>
      <c r="F150" s="19" t="str">
        <f t="shared" si="2"/>
        <v/>
      </c>
    </row>
    <row r="151" spans="1:6">
      <c r="A151" s="5">
        <v>142</v>
      </c>
      <c r="B151" s="7"/>
      <c r="C151" s="431"/>
      <c r="D151" s="5"/>
      <c r="E151" s="215"/>
      <c r="F151" s="19" t="str">
        <f t="shared" si="2"/>
        <v/>
      </c>
    </row>
    <row r="152" spans="1:6">
      <c r="A152" s="5">
        <v>143</v>
      </c>
      <c r="B152" s="7"/>
      <c r="C152" s="431"/>
      <c r="D152" s="5"/>
      <c r="E152" s="215"/>
      <c r="F152" s="19" t="str">
        <f t="shared" si="2"/>
        <v/>
      </c>
    </row>
    <row r="153" spans="1:6">
      <c r="A153" s="5">
        <v>144</v>
      </c>
      <c r="B153" s="7"/>
      <c r="C153" s="431"/>
      <c r="D153" s="5"/>
      <c r="E153" s="215"/>
      <c r="F153" s="19" t="str">
        <f t="shared" si="2"/>
        <v/>
      </c>
    </row>
    <row r="154" spans="1:6">
      <c r="A154" s="5">
        <v>145</v>
      </c>
      <c r="B154" s="7"/>
      <c r="C154" s="431"/>
      <c r="D154" s="5"/>
      <c r="E154" s="215"/>
      <c r="F154" s="19" t="str">
        <f t="shared" si="2"/>
        <v/>
      </c>
    </row>
    <row r="155" spans="1:6">
      <c r="A155" s="5">
        <v>146</v>
      </c>
      <c r="B155" s="7"/>
      <c r="C155" s="431"/>
      <c r="D155" s="5"/>
      <c r="E155" s="215"/>
      <c r="F155" s="19" t="str">
        <f t="shared" si="2"/>
        <v/>
      </c>
    </row>
    <row r="156" spans="1:6">
      <c r="A156" s="5">
        <v>147</v>
      </c>
      <c r="B156" s="7"/>
      <c r="C156" s="431"/>
      <c r="D156" s="5"/>
      <c r="E156" s="215"/>
      <c r="F156" s="19" t="str">
        <f t="shared" si="2"/>
        <v/>
      </c>
    </row>
    <row r="157" spans="1:6">
      <c r="A157" s="5">
        <v>148</v>
      </c>
      <c r="B157" s="7"/>
      <c r="C157" s="431"/>
      <c r="D157" s="5"/>
      <c r="E157" s="215"/>
      <c r="F157" s="19" t="str">
        <f t="shared" si="2"/>
        <v/>
      </c>
    </row>
    <row r="158" spans="1:6">
      <c r="A158" s="5">
        <v>149</v>
      </c>
      <c r="B158" s="7"/>
      <c r="C158" s="431"/>
      <c r="D158" s="5"/>
      <c r="E158" s="215"/>
      <c r="F158" s="19" t="str">
        <f t="shared" si="2"/>
        <v/>
      </c>
    </row>
    <row r="159" spans="1:6">
      <c r="A159" s="5">
        <v>150</v>
      </c>
      <c r="B159" s="7"/>
      <c r="C159" s="431"/>
      <c r="D159" s="5"/>
      <c r="E159" s="215"/>
      <c r="F159" s="19" t="str">
        <f t="shared" si="2"/>
        <v/>
      </c>
    </row>
    <row r="160" spans="1:6">
      <c r="A160" s="5">
        <v>151</v>
      </c>
      <c r="B160" s="7"/>
      <c r="C160" s="431"/>
      <c r="D160" s="5"/>
      <c r="E160" s="215"/>
      <c r="F160" s="19" t="str">
        <f t="shared" si="2"/>
        <v/>
      </c>
    </row>
    <row r="161" spans="1:6">
      <c r="A161" s="5">
        <v>152</v>
      </c>
      <c r="B161" s="7"/>
      <c r="C161" s="431"/>
      <c r="D161" s="5"/>
      <c r="E161" s="215"/>
      <c r="F161" s="19" t="str">
        <f t="shared" si="2"/>
        <v/>
      </c>
    </row>
    <row r="162" spans="1:6">
      <c r="A162" s="5">
        <v>153</v>
      </c>
      <c r="B162" s="7"/>
      <c r="C162" s="431"/>
      <c r="D162" s="5"/>
      <c r="E162" s="215"/>
      <c r="F162" s="19" t="str">
        <f t="shared" si="2"/>
        <v/>
      </c>
    </row>
    <row r="163" spans="1:6">
      <c r="A163" s="5">
        <v>154</v>
      </c>
      <c r="B163" s="7"/>
      <c r="C163" s="431"/>
      <c r="D163" s="5"/>
      <c r="E163" s="215"/>
      <c r="F163" s="19" t="str">
        <f t="shared" si="2"/>
        <v/>
      </c>
    </row>
    <row r="164" spans="1:6">
      <c r="A164" s="5">
        <v>155</v>
      </c>
      <c r="B164" s="7"/>
      <c r="C164" s="431"/>
      <c r="D164" s="5"/>
      <c r="E164" s="215"/>
      <c r="F164" s="19" t="str">
        <f t="shared" si="2"/>
        <v/>
      </c>
    </row>
    <row r="165" spans="1:6">
      <c r="A165" s="5">
        <v>156</v>
      </c>
      <c r="B165" s="7"/>
      <c r="C165" s="431"/>
      <c r="D165" s="5"/>
      <c r="E165" s="215"/>
      <c r="F165" s="19" t="str">
        <f t="shared" si="2"/>
        <v/>
      </c>
    </row>
    <row r="166" spans="1:6">
      <c r="A166" s="5">
        <v>157</v>
      </c>
      <c r="B166" s="7"/>
      <c r="C166" s="431"/>
      <c r="D166" s="5"/>
      <c r="E166" s="215"/>
      <c r="F166" s="19" t="str">
        <f t="shared" si="2"/>
        <v/>
      </c>
    </row>
    <row r="167" spans="1:6">
      <c r="A167" s="5">
        <v>158</v>
      </c>
      <c r="B167" s="7"/>
      <c r="C167" s="431"/>
      <c r="D167" s="5"/>
      <c r="E167" s="215"/>
      <c r="F167" s="19" t="str">
        <f t="shared" si="2"/>
        <v/>
      </c>
    </row>
    <row r="168" spans="1:6">
      <c r="A168" s="5">
        <v>159</v>
      </c>
      <c r="B168" s="7"/>
      <c r="C168" s="431"/>
      <c r="D168" s="5"/>
      <c r="E168" s="215"/>
      <c r="F168" s="19" t="str">
        <f t="shared" si="2"/>
        <v/>
      </c>
    </row>
    <row r="169" spans="1:6">
      <c r="A169" s="5">
        <v>160</v>
      </c>
      <c r="B169" s="7"/>
      <c r="C169" s="431"/>
      <c r="D169" s="5"/>
      <c r="E169" s="215"/>
      <c r="F169" s="19" t="str">
        <f t="shared" si="2"/>
        <v/>
      </c>
    </row>
    <row r="170" spans="1:6">
      <c r="A170" s="5">
        <v>161</v>
      </c>
      <c r="B170" s="7"/>
      <c r="C170" s="431"/>
      <c r="D170" s="5"/>
      <c r="E170" s="215"/>
      <c r="F170" s="19" t="str">
        <f t="shared" si="2"/>
        <v/>
      </c>
    </row>
    <row r="171" spans="1:6">
      <c r="A171" s="5">
        <v>162</v>
      </c>
      <c r="B171" s="7"/>
      <c r="C171" s="431"/>
      <c r="D171" s="5"/>
      <c r="E171" s="215"/>
      <c r="F171" s="19" t="str">
        <f t="shared" si="2"/>
        <v/>
      </c>
    </row>
    <row r="172" spans="1:6">
      <c r="A172" s="5">
        <v>163</v>
      </c>
      <c r="B172" s="7"/>
      <c r="C172" s="431"/>
      <c r="D172" s="5"/>
      <c r="E172" s="215"/>
      <c r="F172" s="19" t="str">
        <f t="shared" si="2"/>
        <v/>
      </c>
    </row>
    <row r="173" spans="1:6">
      <c r="A173" s="5">
        <v>164</v>
      </c>
      <c r="B173" s="7"/>
      <c r="C173" s="431"/>
      <c r="D173" s="5"/>
      <c r="E173" s="215"/>
      <c r="F173" s="19" t="str">
        <f t="shared" si="2"/>
        <v/>
      </c>
    </row>
    <row r="174" spans="1:6">
      <c r="A174" s="5">
        <v>165</v>
      </c>
      <c r="B174" s="7"/>
      <c r="C174" s="431"/>
      <c r="D174" s="5"/>
      <c r="E174" s="215"/>
      <c r="F174" s="19" t="str">
        <f t="shared" si="2"/>
        <v/>
      </c>
    </row>
    <row r="175" spans="1:6">
      <c r="A175" s="5">
        <v>166</v>
      </c>
      <c r="B175" s="7"/>
      <c r="C175" s="431"/>
      <c r="D175" s="5"/>
      <c r="E175" s="215"/>
      <c r="F175" s="19" t="str">
        <f t="shared" si="2"/>
        <v/>
      </c>
    </row>
    <row r="176" spans="1:6">
      <c r="A176" s="5">
        <v>167</v>
      </c>
      <c r="B176" s="7"/>
      <c r="C176" s="431"/>
      <c r="D176" s="5"/>
      <c r="E176" s="215"/>
      <c r="F176" s="19" t="str">
        <f t="shared" si="2"/>
        <v/>
      </c>
    </row>
    <row r="177" spans="1:6">
      <c r="A177" s="5">
        <v>168</v>
      </c>
      <c r="B177" s="7"/>
      <c r="C177" s="431"/>
      <c r="D177" s="5"/>
      <c r="E177" s="215"/>
      <c r="F177" s="19" t="str">
        <f t="shared" si="2"/>
        <v/>
      </c>
    </row>
    <row r="178" spans="1:6">
      <c r="A178" s="5">
        <v>169</v>
      </c>
      <c r="B178" s="7"/>
      <c r="C178" s="431"/>
      <c r="D178" s="5"/>
      <c r="E178" s="215"/>
      <c r="F178" s="19" t="str">
        <f t="shared" si="2"/>
        <v/>
      </c>
    </row>
    <row r="179" spans="1:6">
      <c r="A179" s="5">
        <v>170</v>
      </c>
      <c r="B179" s="7"/>
      <c r="C179" s="431"/>
      <c r="D179" s="5"/>
      <c r="E179" s="215"/>
      <c r="F179" s="19" t="str">
        <f t="shared" si="2"/>
        <v/>
      </c>
    </row>
    <row r="180" spans="1:6">
      <c r="A180" s="5">
        <v>171</v>
      </c>
      <c r="B180" s="7"/>
      <c r="C180" s="431"/>
      <c r="D180" s="5"/>
      <c r="E180" s="215"/>
      <c r="F180" s="19" t="str">
        <f t="shared" si="2"/>
        <v/>
      </c>
    </row>
    <row r="181" spans="1:6">
      <c r="A181" s="5">
        <v>172</v>
      </c>
      <c r="B181" s="7"/>
      <c r="C181" s="431"/>
      <c r="D181" s="5"/>
      <c r="E181" s="215"/>
      <c r="F181" s="19" t="str">
        <f t="shared" si="2"/>
        <v/>
      </c>
    </row>
    <row r="182" spans="1:6">
      <c r="A182" s="5">
        <v>173</v>
      </c>
      <c r="B182" s="7"/>
      <c r="C182" s="431"/>
      <c r="D182" s="5"/>
      <c r="E182" s="215"/>
      <c r="F182" s="19" t="str">
        <f t="shared" si="2"/>
        <v/>
      </c>
    </row>
    <row r="183" spans="1:6">
      <c r="A183" s="5">
        <v>174</v>
      </c>
      <c r="B183" s="7"/>
      <c r="C183" s="431"/>
      <c r="D183" s="5"/>
      <c r="E183" s="215"/>
      <c r="F183" s="19" t="str">
        <f t="shared" si="2"/>
        <v/>
      </c>
    </row>
    <row r="184" spans="1:6">
      <c r="A184" s="5">
        <v>175</v>
      </c>
      <c r="B184" s="7"/>
      <c r="C184" s="431"/>
      <c r="D184" s="5"/>
      <c r="E184" s="215"/>
      <c r="F184" s="19" t="str">
        <f t="shared" si="2"/>
        <v/>
      </c>
    </row>
    <row r="185" spans="1:6">
      <c r="A185" s="5">
        <v>176</v>
      </c>
      <c r="B185" s="7"/>
      <c r="C185" s="431"/>
      <c r="D185" s="5"/>
      <c r="E185" s="215"/>
      <c r="F185" s="19" t="str">
        <f t="shared" si="2"/>
        <v/>
      </c>
    </row>
    <row r="186" spans="1:6">
      <c r="A186" s="5">
        <v>177</v>
      </c>
      <c r="B186" s="7"/>
      <c r="C186" s="431"/>
      <c r="D186" s="5"/>
      <c r="E186" s="215"/>
      <c r="F186" s="19" t="str">
        <f t="shared" si="2"/>
        <v/>
      </c>
    </row>
    <row r="187" spans="1:6">
      <c r="A187" s="5">
        <v>178</v>
      </c>
      <c r="B187" s="7"/>
      <c r="C187" s="431"/>
      <c r="D187" s="5"/>
      <c r="E187" s="215"/>
      <c r="F187" s="19" t="str">
        <f t="shared" si="2"/>
        <v/>
      </c>
    </row>
    <row r="188" spans="1:6">
      <c r="A188" s="5">
        <v>179</v>
      </c>
      <c r="B188" s="7"/>
      <c r="C188" s="431"/>
      <c r="D188" s="5"/>
      <c r="E188" s="215"/>
      <c r="F188" s="19" t="str">
        <f t="shared" si="2"/>
        <v/>
      </c>
    </row>
    <row r="189" spans="1:6">
      <c r="A189" s="5">
        <v>180</v>
      </c>
      <c r="B189" s="7"/>
      <c r="C189" s="431"/>
      <c r="D189" s="5"/>
      <c r="E189" s="215"/>
      <c r="F189" s="19" t="str">
        <f t="shared" si="2"/>
        <v/>
      </c>
    </row>
    <row r="190" spans="1:6">
      <c r="A190" s="5">
        <v>181</v>
      </c>
      <c r="B190" s="7"/>
      <c r="C190" s="431"/>
      <c r="D190" s="5"/>
      <c r="E190" s="215"/>
      <c r="F190" s="19" t="str">
        <f t="shared" si="2"/>
        <v/>
      </c>
    </row>
    <row r="191" spans="1:6">
      <c r="A191" s="5">
        <v>182</v>
      </c>
      <c r="B191" s="7"/>
      <c r="C191" s="431"/>
      <c r="D191" s="5"/>
      <c r="E191" s="215"/>
      <c r="F191" s="19" t="str">
        <f t="shared" si="2"/>
        <v/>
      </c>
    </row>
    <row r="192" spans="1:6">
      <c r="A192" s="5">
        <v>183</v>
      </c>
      <c r="B192" s="7"/>
      <c r="C192" s="431"/>
      <c r="D192" s="5"/>
      <c r="E192" s="215"/>
      <c r="F192" s="19" t="str">
        <f t="shared" si="2"/>
        <v/>
      </c>
    </row>
    <row r="193" spans="1:6">
      <c r="A193" s="5">
        <v>184</v>
      </c>
      <c r="B193" s="7"/>
      <c r="C193" s="431"/>
      <c r="D193" s="5"/>
      <c r="E193" s="215"/>
      <c r="F193" s="19" t="str">
        <f t="shared" si="2"/>
        <v/>
      </c>
    </row>
    <row r="194" spans="1:6">
      <c r="A194" s="5">
        <v>185</v>
      </c>
      <c r="B194" s="7"/>
      <c r="C194" s="431"/>
      <c r="D194" s="5"/>
      <c r="E194" s="215"/>
      <c r="F194" s="19" t="str">
        <f t="shared" si="2"/>
        <v/>
      </c>
    </row>
    <row r="195" spans="1:6">
      <c r="A195" s="5">
        <v>186</v>
      </c>
      <c r="B195" s="7"/>
      <c r="C195" s="431"/>
      <c r="D195" s="5"/>
      <c r="E195" s="215"/>
      <c r="F195" s="19" t="str">
        <f t="shared" si="2"/>
        <v/>
      </c>
    </row>
    <row r="196" spans="1:6">
      <c r="A196" s="5">
        <v>187</v>
      </c>
      <c r="B196" s="7"/>
      <c r="C196" s="431"/>
      <c r="D196" s="5"/>
      <c r="E196" s="215"/>
      <c r="F196" s="19" t="str">
        <f t="shared" si="2"/>
        <v/>
      </c>
    </row>
    <row r="197" spans="1:6">
      <c r="A197" s="5">
        <v>188</v>
      </c>
      <c r="B197" s="7"/>
      <c r="C197" s="431"/>
      <c r="D197" s="5"/>
      <c r="E197" s="215"/>
      <c r="F197" s="19" t="str">
        <f t="shared" si="2"/>
        <v/>
      </c>
    </row>
    <row r="198" spans="1:6">
      <c r="A198" s="5">
        <v>189</v>
      </c>
      <c r="B198" s="7"/>
      <c r="C198" s="431"/>
      <c r="D198" s="5"/>
      <c r="E198" s="215"/>
      <c r="F198" s="19" t="str">
        <f t="shared" si="2"/>
        <v/>
      </c>
    </row>
    <row r="199" spans="1:6">
      <c r="A199" s="5">
        <v>190</v>
      </c>
      <c r="B199" s="7"/>
      <c r="C199" s="431"/>
      <c r="D199" s="5"/>
      <c r="E199" s="215"/>
      <c r="F199" s="19" t="str">
        <f t="shared" si="2"/>
        <v/>
      </c>
    </row>
    <row r="200" spans="1:6">
      <c r="A200" s="5">
        <v>191</v>
      </c>
      <c r="B200" s="7"/>
      <c r="C200" s="431"/>
      <c r="D200" s="5"/>
      <c r="E200" s="215"/>
      <c r="F200" s="19" t="str">
        <f t="shared" si="2"/>
        <v/>
      </c>
    </row>
    <row r="201" spans="1:6">
      <c r="A201" s="5">
        <v>192</v>
      </c>
      <c r="B201" s="7"/>
      <c r="C201" s="431"/>
      <c r="D201" s="5"/>
      <c r="E201" s="215"/>
      <c r="F201" s="19" t="str">
        <f t="shared" si="2"/>
        <v/>
      </c>
    </row>
    <row r="202" spans="1:6">
      <c r="A202" s="5">
        <v>193</v>
      </c>
      <c r="B202" s="7"/>
      <c r="C202" s="431"/>
      <c r="D202" s="5"/>
      <c r="E202" s="215"/>
      <c r="F202" s="19" t="str">
        <f t="shared" ref="F202:F259" si="3">IF(OR($B202="",$C202="",$C202&lt;an_initial,$C202&gt;an_final,),"", (INDEX(ii511punctaje, MATCH(D202,ii511anvergură,0), MATCH(E202,ii511rol,0) )))</f>
        <v/>
      </c>
    </row>
    <row r="203" spans="1:6">
      <c r="A203" s="5">
        <v>194</v>
      </c>
      <c r="B203" s="7"/>
      <c r="C203" s="431"/>
      <c r="D203" s="5"/>
      <c r="E203" s="215"/>
      <c r="F203" s="19" t="str">
        <f t="shared" si="3"/>
        <v/>
      </c>
    </row>
    <row r="204" spans="1:6">
      <c r="A204" s="5">
        <v>195</v>
      </c>
      <c r="B204" s="7"/>
      <c r="C204" s="431"/>
      <c r="D204" s="5"/>
      <c r="E204" s="215"/>
      <c r="F204" s="19" t="str">
        <f t="shared" si="3"/>
        <v/>
      </c>
    </row>
    <row r="205" spans="1:6">
      <c r="A205" s="5">
        <v>196</v>
      </c>
      <c r="B205" s="7"/>
      <c r="C205" s="431"/>
      <c r="D205" s="5"/>
      <c r="E205" s="215"/>
      <c r="F205" s="19" t="str">
        <f t="shared" si="3"/>
        <v/>
      </c>
    </row>
    <row r="206" spans="1:6">
      <c r="A206" s="5">
        <v>197</v>
      </c>
      <c r="B206" s="7"/>
      <c r="C206" s="431"/>
      <c r="D206" s="5"/>
      <c r="E206" s="215"/>
      <c r="F206" s="19" t="str">
        <f t="shared" si="3"/>
        <v/>
      </c>
    </row>
    <row r="207" spans="1:6">
      <c r="A207" s="5">
        <v>198</v>
      </c>
      <c r="B207" s="7"/>
      <c r="C207" s="431"/>
      <c r="D207" s="5"/>
      <c r="E207" s="215"/>
      <c r="F207" s="19" t="str">
        <f t="shared" si="3"/>
        <v/>
      </c>
    </row>
    <row r="208" spans="1:6">
      <c r="A208" s="5">
        <v>199</v>
      </c>
      <c r="B208" s="7"/>
      <c r="C208" s="431"/>
      <c r="D208" s="5"/>
      <c r="E208" s="215"/>
      <c r="F208" s="19" t="str">
        <f t="shared" si="3"/>
        <v/>
      </c>
    </row>
    <row r="209" spans="1:6">
      <c r="A209" s="5">
        <v>200</v>
      </c>
      <c r="B209" s="7"/>
      <c r="C209" s="431"/>
      <c r="D209" s="5"/>
      <c r="E209" s="215"/>
      <c r="F209" s="19" t="str">
        <f t="shared" si="3"/>
        <v/>
      </c>
    </row>
    <row r="210" spans="1:6">
      <c r="A210" s="5">
        <v>201</v>
      </c>
      <c r="B210" s="7"/>
      <c r="C210" s="431"/>
      <c r="D210" s="5"/>
      <c r="E210" s="215"/>
      <c r="F210" s="19" t="str">
        <f t="shared" si="3"/>
        <v/>
      </c>
    </row>
    <row r="211" spans="1:6">
      <c r="A211" s="5">
        <v>202</v>
      </c>
      <c r="B211" s="7"/>
      <c r="C211" s="431"/>
      <c r="D211" s="5"/>
      <c r="E211" s="215"/>
      <c r="F211" s="19" t="str">
        <f t="shared" si="3"/>
        <v/>
      </c>
    </row>
    <row r="212" spans="1:6">
      <c r="A212" s="5">
        <v>203</v>
      </c>
      <c r="B212" s="7"/>
      <c r="C212" s="431"/>
      <c r="D212" s="5"/>
      <c r="E212" s="215"/>
      <c r="F212" s="19" t="str">
        <f t="shared" si="3"/>
        <v/>
      </c>
    </row>
    <row r="213" spans="1:6">
      <c r="A213" s="5">
        <v>204</v>
      </c>
      <c r="B213" s="7"/>
      <c r="C213" s="431"/>
      <c r="D213" s="5"/>
      <c r="E213" s="215"/>
      <c r="F213" s="19" t="str">
        <f t="shared" si="3"/>
        <v/>
      </c>
    </row>
    <row r="214" spans="1:6">
      <c r="A214" s="5">
        <v>205</v>
      </c>
      <c r="B214" s="7"/>
      <c r="C214" s="431"/>
      <c r="D214" s="5"/>
      <c r="E214" s="215"/>
      <c r="F214" s="19" t="str">
        <f t="shared" si="3"/>
        <v/>
      </c>
    </row>
    <row r="215" spans="1:6">
      <c r="A215" s="5">
        <v>206</v>
      </c>
      <c r="B215" s="7"/>
      <c r="C215" s="431"/>
      <c r="D215" s="5"/>
      <c r="E215" s="215"/>
      <c r="F215" s="19" t="str">
        <f t="shared" si="3"/>
        <v/>
      </c>
    </row>
    <row r="216" spans="1:6">
      <c r="A216" s="5">
        <v>207</v>
      </c>
      <c r="B216" s="7"/>
      <c r="C216" s="431"/>
      <c r="D216" s="5"/>
      <c r="E216" s="215"/>
      <c r="F216" s="19" t="str">
        <f t="shared" si="3"/>
        <v/>
      </c>
    </row>
    <row r="217" spans="1:6">
      <c r="A217" s="5">
        <v>208</v>
      </c>
      <c r="B217" s="7"/>
      <c r="C217" s="431"/>
      <c r="D217" s="5"/>
      <c r="E217" s="215"/>
      <c r="F217" s="19" t="str">
        <f t="shared" si="3"/>
        <v/>
      </c>
    </row>
    <row r="218" spans="1:6">
      <c r="A218" s="5">
        <v>209</v>
      </c>
      <c r="B218" s="7"/>
      <c r="C218" s="431"/>
      <c r="D218" s="5"/>
      <c r="E218" s="215"/>
      <c r="F218" s="19" t="str">
        <f t="shared" si="3"/>
        <v/>
      </c>
    </row>
    <row r="219" spans="1:6">
      <c r="A219" s="5">
        <v>210</v>
      </c>
      <c r="B219" s="7"/>
      <c r="C219" s="431"/>
      <c r="D219" s="5"/>
      <c r="E219" s="215"/>
      <c r="F219" s="19" t="str">
        <f t="shared" si="3"/>
        <v/>
      </c>
    </row>
    <row r="220" spans="1:6">
      <c r="A220" s="5">
        <v>211</v>
      </c>
      <c r="B220" s="7"/>
      <c r="C220" s="431"/>
      <c r="D220" s="5"/>
      <c r="E220" s="215"/>
      <c r="F220" s="19" t="str">
        <f t="shared" si="3"/>
        <v/>
      </c>
    </row>
    <row r="221" spans="1:6">
      <c r="A221" s="5">
        <v>212</v>
      </c>
      <c r="B221" s="7"/>
      <c r="C221" s="431"/>
      <c r="D221" s="5"/>
      <c r="E221" s="215"/>
      <c r="F221" s="19" t="str">
        <f t="shared" si="3"/>
        <v/>
      </c>
    </row>
    <row r="222" spans="1:6">
      <c r="A222" s="5">
        <v>213</v>
      </c>
      <c r="B222" s="7"/>
      <c r="C222" s="431"/>
      <c r="D222" s="5"/>
      <c r="E222" s="215"/>
      <c r="F222" s="19" t="str">
        <f t="shared" si="3"/>
        <v/>
      </c>
    </row>
    <row r="223" spans="1:6">
      <c r="A223" s="5">
        <v>214</v>
      </c>
      <c r="B223" s="7"/>
      <c r="C223" s="431"/>
      <c r="D223" s="5"/>
      <c r="E223" s="215"/>
      <c r="F223" s="19" t="str">
        <f t="shared" si="3"/>
        <v/>
      </c>
    </row>
    <row r="224" spans="1:6">
      <c r="A224" s="5">
        <v>215</v>
      </c>
      <c r="B224" s="7"/>
      <c r="C224" s="431"/>
      <c r="D224" s="5"/>
      <c r="E224" s="215"/>
      <c r="F224" s="19" t="str">
        <f t="shared" si="3"/>
        <v/>
      </c>
    </row>
    <row r="225" spans="1:6">
      <c r="A225" s="5">
        <v>216</v>
      </c>
      <c r="B225" s="7"/>
      <c r="C225" s="431"/>
      <c r="D225" s="5"/>
      <c r="E225" s="215"/>
      <c r="F225" s="19" t="str">
        <f t="shared" si="3"/>
        <v/>
      </c>
    </row>
    <row r="226" spans="1:6">
      <c r="A226" s="5">
        <v>217</v>
      </c>
      <c r="B226" s="7"/>
      <c r="C226" s="431"/>
      <c r="D226" s="5"/>
      <c r="E226" s="215"/>
      <c r="F226" s="19" t="str">
        <f t="shared" si="3"/>
        <v/>
      </c>
    </row>
    <row r="227" spans="1:6">
      <c r="A227" s="5">
        <v>218</v>
      </c>
      <c r="B227" s="7"/>
      <c r="C227" s="431"/>
      <c r="D227" s="5"/>
      <c r="E227" s="215"/>
      <c r="F227" s="19" t="str">
        <f t="shared" si="3"/>
        <v/>
      </c>
    </row>
    <row r="228" spans="1:6">
      <c r="A228" s="5">
        <v>219</v>
      </c>
      <c r="B228" s="7"/>
      <c r="C228" s="431"/>
      <c r="D228" s="5"/>
      <c r="E228" s="215"/>
      <c r="F228" s="19" t="str">
        <f t="shared" si="3"/>
        <v/>
      </c>
    </row>
    <row r="229" spans="1:6">
      <c r="A229" s="5">
        <v>220</v>
      </c>
      <c r="B229" s="7"/>
      <c r="C229" s="431"/>
      <c r="D229" s="5"/>
      <c r="E229" s="215"/>
      <c r="F229" s="19" t="str">
        <f t="shared" si="3"/>
        <v/>
      </c>
    </row>
    <row r="230" spans="1:6">
      <c r="A230" s="5">
        <v>221</v>
      </c>
      <c r="B230" s="7"/>
      <c r="C230" s="431"/>
      <c r="D230" s="5"/>
      <c r="E230" s="215"/>
      <c r="F230" s="19" t="str">
        <f t="shared" si="3"/>
        <v/>
      </c>
    </row>
    <row r="231" spans="1:6">
      <c r="A231" s="5">
        <v>222</v>
      </c>
      <c r="B231" s="7"/>
      <c r="C231" s="431"/>
      <c r="D231" s="5"/>
      <c r="E231" s="215"/>
      <c r="F231" s="19" t="str">
        <f t="shared" si="3"/>
        <v/>
      </c>
    </row>
    <row r="232" spans="1:6">
      <c r="A232" s="5">
        <v>223</v>
      </c>
      <c r="B232" s="7"/>
      <c r="C232" s="431"/>
      <c r="D232" s="5"/>
      <c r="E232" s="215"/>
      <c r="F232" s="19" t="str">
        <f t="shared" si="3"/>
        <v/>
      </c>
    </row>
    <row r="233" spans="1:6">
      <c r="A233" s="5">
        <v>224</v>
      </c>
      <c r="B233" s="7"/>
      <c r="C233" s="431"/>
      <c r="D233" s="5"/>
      <c r="E233" s="215"/>
      <c r="F233" s="19" t="str">
        <f t="shared" si="3"/>
        <v/>
      </c>
    </row>
    <row r="234" spans="1:6">
      <c r="A234" s="5">
        <v>225</v>
      </c>
      <c r="B234" s="7"/>
      <c r="C234" s="431"/>
      <c r="D234" s="5"/>
      <c r="E234" s="215"/>
      <c r="F234" s="19" t="str">
        <f t="shared" si="3"/>
        <v/>
      </c>
    </row>
    <row r="235" spans="1:6">
      <c r="A235" s="5">
        <v>226</v>
      </c>
      <c r="B235" s="7"/>
      <c r="C235" s="431"/>
      <c r="D235" s="5"/>
      <c r="E235" s="215"/>
      <c r="F235" s="19" t="str">
        <f t="shared" si="3"/>
        <v/>
      </c>
    </row>
    <row r="236" spans="1:6">
      <c r="A236" s="5">
        <v>227</v>
      </c>
      <c r="B236" s="7"/>
      <c r="C236" s="431"/>
      <c r="D236" s="5"/>
      <c r="E236" s="215"/>
      <c r="F236" s="19" t="str">
        <f t="shared" si="3"/>
        <v/>
      </c>
    </row>
    <row r="237" spans="1:6">
      <c r="A237" s="5">
        <v>228</v>
      </c>
      <c r="B237" s="7"/>
      <c r="C237" s="431"/>
      <c r="D237" s="5"/>
      <c r="E237" s="215"/>
      <c r="F237" s="19" t="str">
        <f t="shared" si="3"/>
        <v/>
      </c>
    </row>
    <row r="238" spans="1:6">
      <c r="A238" s="5">
        <v>229</v>
      </c>
      <c r="B238" s="7"/>
      <c r="C238" s="431"/>
      <c r="D238" s="5"/>
      <c r="E238" s="215"/>
      <c r="F238" s="19" t="str">
        <f t="shared" si="3"/>
        <v/>
      </c>
    </row>
    <row r="239" spans="1:6">
      <c r="A239" s="5">
        <v>230</v>
      </c>
      <c r="B239" s="7"/>
      <c r="C239" s="431"/>
      <c r="D239" s="5"/>
      <c r="E239" s="215"/>
      <c r="F239" s="19" t="str">
        <f t="shared" si="3"/>
        <v/>
      </c>
    </row>
    <row r="240" spans="1:6">
      <c r="A240" s="5">
        <v>231</v>
      </c>
      <c r="B240" s="7"/>
      <c r="C240" s="431"/>
      <c r="D240" s="5"/>
      <c r="E240" s="215"/>
      <c r="F240" s="19" t="str">
        <f t="shared" si="3"/>
        <v/>
      </c>
    </row>
    <row r="241" spans="1:6">
      <c r="A241" s="5">
        <v>232</v>
      </c>
      <c r="B241" s="7"/>
      <c r="C241" s="431"/>
      <c r="D241" s="5"/>
      <c r="E241" s="215"/>
      <c r="F241" s="19" t="str">
        <f t="shared" si="3"/>
        <v/>
      </c>
    </row>
    <row r="242" spans="1:6">
      <c r="A242" s="5">
        <v>233</v>
      </c>
      <c r="B242" s="7"/>
      <c r="C242" s="431"/>
      <c r="D242" s="5"/>
      <c r="E242" s="215"/>
      <c r="F242" s="19" t="str">
        <f t="shared" si="3"/>
        <v/>
      </c>
    </row>
    <row r="243" spans="1:6">
      <c r="A243" s="5">
        <v>234</v>
      </c>
      <c r="B243" s="7"/>
      <c r="C243" s="431"/>
      <c r="D243" s="5"/>
      <c r="E243" s="215"/>
      <c r="F243" s="19" t="str">
        <f t="shared" si="3"/>
        <v/>
      </c>
    </row>
    <row r="244" spans="1:6">
      <c r="A244" s="5">
        <v>235</v>
      </c>
      <c r="B244" s="7"/>
      <c r="C244" s="431"/>
      <c r="D244" s="5"/>
      <c r="E244" s="215"/>
      <c r="F244" s="19" t="str">
        <f t="shared" si="3"/>
        <v/>
      </c>
    </row>
    <row r="245" spans="1:6">
      <c r="A245" s="5">
        <v>236</v>
      </c>
      <c r="B245" s="7"/>
      <c r="C245" s="431"/>
      <c r="D245" s="5"/>
      <c r="E245" s="215"/>
      <c r="F245" s="19" t="str">
        <f t="shared" si="3"/>
        <v/>
      </c>
    </row>
    <row r="246" spans="1:6">
      <c r="A246" s="5">
        <v>237</v>
      </c>
      <c r="B246" s="7"/>
      <c r="C246" s="431"/>
      <c r="D246" s="5"/>
      <c r="E246" s="215"/>
      <c r="F246" s="19" t="str">
        <f t="shared" si="3"/>
        <v/>
      </c>
    </row>
    <row r="247" spans="1:6">
      <c r="A247" s="5">
        <v>238</v>
      </c>
      <c r="B247" s="7"/>
      <c r="C247" s="431"/>
      <c r="D247" s="5"/>
      <c r="E247" s="215"/>
      <c r="F247" s="19" t="str">
        <f t="shared" si="3"/>
        <v/>
      </c>
    </row>
    <row r="248" spans="1:6">
      <c r="A248" s="5">
        <v>239</v>
      </c>
      <c r="B248" s="7"/>
      <c r="C248" s="431"/>
      <c r="D248" s="5"/>
      <c r="E248" s="215"/>
      <c r="F248" s="19" t="str">
        <f t="shared" si="3"/>
        <v/>
      </c>
    </row>
    <row r="249" spans="1:6">
      <c r="A249" s="5">
        <v>240</v>
      </c>
      <c r="B249" s="7"/>
      <c r="C249" s="431"/>
      <c r="D249" s="5"/>
      <c r="E249" s="215"/>
      <c r="F249" s="19" t="str">
        <f t="shared" si="3"/>
        <v/>
      </c>
    </row>
    <row r="250" spans="1:6">
      <c r="A250" s="5">
        <v>241</v>
      </c>
      <c r="B250" s="7"/>
      <c r="C250" s="431"/>
      <c r="D250" s="5"/>
      <c r="E250" s="215"/>
      <c r="F250" s="19" t="str">
        <f t="shared" si="3"/>
        <v/>
      </c>
    </row>
    <row r="251" spans="1:6">
      <c r="A251" s="5">
        <v>242</v>
      </c>
      <c r="B251" s="7"/>
      <c r="C251" s="431"/>
      <c r="D251" s="5"/>
      <c r="E251" s="215"/>
      <c r="F251" s="19" t="str">
        <f t="shared" si="3"/>
        <v/>
      </c>
    </row>
    <row r="252" spans="1:6">
      <c r="A252" s="5">
        <v>243</v>
      </c>
      <c r="B252" s="7"/>
      <c r="C252" s="431"/>
      <c r="D252" s="5"/>
      <c r="E252" s="215"/>
      <c r="F252" s="19" t="str">
        <f t="shared" si="3"/>
        <v/>
      </c>
    </row>
    <row r="253" spans="1:6">
      <c r="A253" s="5">
        <v>244</v>
      </c>
      <c r="B253" s="7"/>
      <c r="C253" s="431"/>
      <c r="D253" s="5"/>
      <c r="E253" s="215"/>
      <c r="F253" s="19" t="str">
        <f t="shared" si="3"/>
        <v/>
      </c>
    </row>
    <row r="254" spans="1:6">
      <c r="A254" s="5">
        <v>245</v>
      </c>
      <c r="B254" s="7"/>
      <c r="C254" s="431"/>
      <c r="D254" s="5"/>
      <c r="E254" s="215"/>
      <c r="F254" s="19" t="str">
        <f t="shared" si="3"/>
        <v/>
      </c>
    </row>
    <row r="255" spans="1:6">
      <c r="A255" s="5">
        <v>246</v>
      </c>
      <c r="B255" s="7"/>
      <c r="C255" s="431"/>
      <c r="D255" s="5"/>
      <c r="E255" s="215"/>
      <c r="F255" s="19" t="str">
        <f t="shared" si="3"/>
        <v/>
      </c>
    </row>
    <row r="256" spans="1:6">
      <c r="A256" s="5">
        <v>247</v>
      </c>
      <c r="B256" s="7"/>
      <c r="C256" s="431"/>
      <c r="D256" s="5"/>
      <c r="E256" s="215"/>
      <c r="F256" s="19" t="str">
        <f t="shared" si="3"/>
        <v/>
      </c>
    </row>
    <row r="257" spans="1:6">
      <c r="A257" s="5">
        <v>248</v>
      </c>
      <c r="B257" s="7"/>
      <c r="C257" s="431"/>
      <c r="D257" s="5"/>
      <c r="E257" s="215"/>
      <c r="F257" s="19" t="str">
        <f t="shared" si="3"/>
        <v/>
      </c>
    </row>
    <row r="258" spans="1:6">
      <c r="A258" s="5">
        <v>249</v>
      </c>
      <c r="B258" s="7"/>
      <c r="C258" s="431"/>
      <c r="D258" s="5"/>
      <c r="E258" s="215"/>
      <c r="F258" s="19" t="str">
        <f t="shared" si="3"/>
        <v/>
      </c>
    </row>
    <row r="259" spans="1:6">
      <c r="A259" s="5">
        <v>250</v>
      </c>
      <c r="B259" s="7"/>
      <c r="C259" s="431"/>
      <c r="D259" s="5"/>
      <c r="E259" s="215"/>
      <c r="F259" s="19" t="str">
        <f t="shared" si="3"/>
        <v/>
      </c>
    </row>
  </sheetData>
  <sheetProtection sheet="1" objects="1" scenarios="1" formatCells="0" formatRows="0" insertRows="0"/>
  <mergeCells count="9">
    <mergeCell ref="A2:B2"/>
    <mergeCell ref="D7:D8"/>
    <mergeCell ref="A4:F4"/>
    <mergeCell ref="A7:A8"/>
    <mergeCell ref="B7:B8"/>
    <mergeCell ref="C7:C8"/>
    <mergeCell ref="F7:F8"/>
    <mergeCell ref="E7:E8"/>
    <mergeCell ref="A3:F3"/>
  </mergeCells>
  <dataValidations disablePrompts="1"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&amp;LConfirm dateleDirector de departament&amp;RCandidat</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sheetPr codeName="Sheet44"/>
  <dimension ref="A1:F259"/>
  <sheetViews>
    <sheetView workbookViewId="0">
      <selection activeCell="B10" sqref="B10:E12"/>
    </sheetView>
  </sheetViews>
  <sheetFormatPr defaultRowHeight="15.75"/>
  <cols>
    <col min="1" max="1" width="5.7109375" style="75" customWidth="1"/>
    <col min="2" max="2" width="44.42578125" style="75" customWidth="1"/>
    <col min="3" max="3" width="9.85546875" style="430" customWidth="1"/>
    <col min="4" max="4" width="20.140625" style="75" customWidth="1"/>
    <col min="5" max="5" width="46.140625" style="75" customWidth="1"/>
    <col min="6" max="6" width="13.7109375" style="75" customWidth="1"/>
    <col min="7" max="16384" width="9.140625" style="75"/>
  </cols>
  <sheetData>
    <row r="1" spans="1:6" s="71" customFormat="1">
      <c r="A1" s="70" t="s">
        <v>482</v>
      </c>
      <c r="C1" s="73"/>
      <c r="D1" s="72"/>
      <c r="E1" s="72"/>
      <c r="F1" s="74"/>
    </row>
    <row r="2" spans="1:6" s="71" customFormat="1">
      <c r="A2" s="510" t="s">
        <v>449</v>
      </c>
      <c r="B2" s="510"/>
      <c r="C2" s="73"/>
      <c r="D2" s="72"/>
      <c r="E2" s="72"/>
      <c r="F2" s="74"/>
    </row>
    <row r="3" spans="1:6">
      <c r="A3" s="511" t="s">
        <v>956</v>
      </c>
      <c r="B3" s="511"/>
      <c r="C3" s="511"/>
      <c r="D3" s="511"/>
      <c r="E3" s="511"/>
      <c r="F3" s="511"/>
    </row>
    <row r="4" spans="1:6" ht="68.25" customHeight="1">
      <c r="A4" s="466" t="s">
        <v>989</v>
      </c>
      <c r="B4" s="466"/>
      <c r="C4" s="466"/>
      <c r="D4" s="466"/>
      <c r="E4" s="466"/>
      <c r="F4" s="466"/>
    </row>
    <row r="6" spans="1:6" s="71" customFormat="1" ht="13.5" customHeight="1">
      <c r="A6" s="75"/>
      <c r="B6" s="75"/>
      <c r="C6" s="433"/>
      <c r="D6" s="75"/>
      <c r="E6" s="75"/>
      <c r="F6" s="388" t="str">
        <f>CONCATENATE(functie," ",nume_candidat)</f>
        <v>Șef de lucrări Papazian Petru</v>
      </c>
    </row>
    <row r="7" spans="1:6" ht="15" customHeight="1">
      <c r="A7" s="457" t="s">
        <v>337</v>
      </c>
      <c r="B7" s="457" t="s">
        <v>1087</v>
      </c>
      <c r="C7" s="457" t="s">
        <v>2</v>
      </c>
      <c r="D7" s="457" t="s">
        <v>459</v>
      </c>
      <c r="E7" s="457" t="s">
        <v>854</v>
      </c>
      <c r="F7" s="458" t="s">
        <v>544</v>
      </c>
    </row>
    <row r="8" spans="1:6">
      <c r="A8" s="457"/>
      <c r="B8" s="457"/>
      <c r="C8" s="457"/>
      <c r="D8" s="457"/>
      <c r="E8" s="457"/>
      <c r="F8" s="459"/>
    </row>
    <row r="9" spans="1:6">
      <c r="A9" s="99"/>
      <c r="B9" s="76"/>
      <c r="C9" s="174"/>
      <c r="D9" s="85"/>
      <c r="E9" s="85"/>
      <c r="F9" s="158">
        <f>SUMIF(F10:F259,"&gt;0")</f>
        <v>0</v>
      </c>
    </row>
    <row r="10" spans="1:6">
      <c r="A10" s="5">
        <v>1</v>
      </c>
      <c r="B10" s="7"/>
      <c r="C10" s="431"/>
      <c r="D10" s="7"/>
      <c r="E10" s="7"/>
      <c r="F10" s="19" t="str">
        <f t="shared" ref="F10:F73" si="0">IF(OR($B10="",$C10="",$C10&lt;an_initial,$C10&gt;an_final,),"", (INDEX(ii512punctaje, MATCH(D10,ii512anvergură,0), MATCH(E10,ii512rol,0) )))</f>
        <v/>
      </c>
    </row>
    <row r="11" spans="1:6" s="91" customFormat="1">
      <c r="A11" s="5">
        <v>2</v>
      </c>
      <c r="B11" s="7"/>
      <c r="C11" s="431"/>
      <c r="D11" s="7"/>
      <c r="E11" s="7"/>
      <c r="F11" s="19" t="str">
        <f t="shared" si="0"/>
        <v/>
      </c>
    </row>
    <row r="12" spans="1:6">
      <c r="A12" s="5">
        <v>3</v>
      </c>
      <c r="B12" s="7"/>
      <c r="C12" s="431"/>
      <c r="D12" s="7"/>
      <c r="E12" s="7"/>
      <c r="F12" s="19" t="str">
        <f t="shared" si="0"/>
        <v/>
      </c>
    </row>
    <row r="13" spans="1:6">
      <c r="A13" s="5">
        <v>4</v>
      </c>
      <c r="B13" s="8"/>
      <c r="C13" s="432"/>
      <c r="D13" s="8"/>
      <c r="E13" s="8"/>
      <c r="F13" s="19" t="str">
        <f t="shared" si="0"/>
        <v/>
      </c>
    </row>
    <row r="14" spans="1:6">
      <c r="A14" s="5">
        <v>5</v>
      </c>
      <c r="B14" s="8"/>
      <c r="C14" s="432"/>
      <c r="D14" s="5"/>
      <c r="E14" s="215"/>
      <c r="F14" s="19" t="str">
        <f t="shared" si="0"/>
        <v/>
      </c>
    </row>
    <row r="15" spans="1:6">
      <c r="A15" s="5">
        <v>6</v>
      </c>
      <c r="B15" s="8"/>
      <c r="C15" s="432"/>
      <c r="D15" s="5"/>
      <c r="E15" s="215"/>
      <c r="F15" s="19" t="str">
        <f t="shared" si="0"/>
        <v/>
      </c>
    </row>
    <row r="16" spans="1:6">
      <c r="A16" s="5">
        <v>7</v>
      </c>
      <c r="B16" s="7"/>
      <c r="C16" s="431"/>
      <c r="D16" s="5"/>
      <c r="E16" s="215"/>
      <c r="F16" s="19" t="str">
        <f t="shared" si="0"/>
        <v/>
      </c>
    </row>
    <row r="17" spans="1:6">
      <c r="A17" s="5">
        <v>8</v>
      </c>
      <c r="B17" s="8"/>
      <c r="C17" s="432"/>
      <c r="D17" s="5"/>
      <c r="E17" s="215"/>
      <c r="F17" s="19" t="str">
        <f t="shared" si="0"/>
        <v/>
      </c>
    </row>
    <row r="18" spans="1:6">
      <c r="A18" s="5">
        <v>9</v>
      </c>
      <c r="B18" s="8"/>
      <c r="C18" s="432"/>
      <c r="D18" s="5"/>
      <c r="E18" s="215"/>
      <c r="F18" s="19" t="str">
        <f t="shared" si="0"/>
        <v/>
      </c>
    </row>
    <row r="19" spans="1:6">
      <c r="A19" s="5">
        <v>10</v>
      </c>
      <c r="B19" s="7"/>
      <c r="C19" s="432"/>
      <c r="D19" s="5"/>
      <c r="E19" s="215"/>
      <c r="F19" s="19" t="str">
        <f t="shared" si="0"/>
        <v/>
      </c>
    </row>
    <row r="20" spans="1:6">
      <c r="A20" s="5">
        <v>11</v>
      </c>
      <c r="B20" s="7"/>
      <c r="C20" s="432"/>
      <c r="D20" s="5"/>
      <c r="E20" s="215"/>
      <c r="F20" s="19" t="str">
        <f t="shared" si="0"/>
        <v/>
      </c>
    </row>
    <row r="21" spans="1:6">
      <c r="A21" s="5">
        <v>12</v>
      </c>
      <c r="B21" s="7"/>
      <c r="C21" s="431"/>
      <c r="D21" s="5"/>
      <c r="E21" s="215"/>
      <c r="F21" s="19" t="str">
        <f t="shared" si="0"/>
        <v/>
      </c>
    </row>
    <row r="22" spans="1:6">
      <c r="A22" s="5">
        <v>13</v>
      </c>
      <c r="B22" s="7"/>
      <c r="C22" s="431"/>
      <c r="D22" s="5"/>
      <c r="E22" s="215"/>
      <c r="F22" s="19" t="str">
        <f t="shared" si="0"/>
        <v/>
      </c>
    </row>
    <row r="23" spans="1:6">
      <c r="A23" s="5">
        <v>14</v>
      </c>
      <c r="B23" s="7"/>
      <c r="C23" s="431"/>
      <c r="D23" s="5"/>
      <c r="E23" s="215"/>
      <c r="F23" s="19" t="str">
        <f t="shared" si="0"/>
        <v/>
      </c>
    </row>
    <row r="24" spans="1:6">
      <c r="A24" s="5">
        <v>15</v>
      </c>
      <c r="B24" s="7"/>
      <c r="C24" s="431"/>
      <c r="D24" s="5"/>
      <c r="E24" s="215"/>
      <c r="F24" s="19" t="str">
        <f t="shared" si="0"/>
        <v/>
      </c>
    </row>
    <row r="25" spans="1:6">
      <c r="A25" s="5">
        <v>16</v>
      </c>
      <c r="B25" s="7"/>
      <c r="C25" s="431"/>
      <c r="D25" s="5"/>
      <c r="E25" s="215"/>
      <c r="F25" s="19" t="str">
        <f t="shared" si="0"/>
        <v/>
      </c>
    </row>
    <row r="26" spans="1:6">
      <c r="A26" s="5">
        <v>17</v>
      </c>
      <c r="B26" s="7"/>
      <c r="C26" s="431"/>
      <c r="D26" s="5"/>
      <c r="E26" s="215"/>
      <c r="F26" s="19" t="str">
        <f t="shared" si="0"/>
        <v/>
      </c>
    </row>
    <row r="27" spans="1:6">
      <c r="A27" s="5">
        <v>18</v>
      </c>
      <c r="B27" s="7"/>
      <c r="C27" s="431"/>
      <c r="D27" s="5"/>
      <c r="E27" s="215"/>
      <c r="F27" s="19" t="str">
        <f t="shared" si="0"/>
        <v/>
      </c>
    </row>
    <row r="28" spans="1:6">
      <c r="A28" s="5">
        <v>19</v>
      </c>
      <c r="B28" s="7"/>
      <c r="C28" s="431"/>
      <c r="D28" s="5"/>
      <c r="E28" s="215"/>
      <c r="F28" s="19" t="str">
        <f t="shared" si="0"/>
        <v/>
      </c>
    </row>
    <row r="29" spans="1:6">
      <c r="A29" s="5">
        <v>20</v>
      </c>
      <c r="B29" s="7"/>
      <c r="C29" s="431"/>
      <c r="D29" s="5"/>
      <c r="E29" s="215"/>
      <c r="F29" s="19" t="str">
        <f t="shared" si="0"/>
        <v/>
      </c>
    </row>
    <row r="30" spans="1:6">
      <c r="A30" s="5">
        <v>21</v>
      </c>
      <c r="B30" s="7"/>
      <c r="C30" s="431"/>
      <c r="D30" s="5"/>
      <c r="E30" s="215"/>
      <c r="F30" s="19" t="str">
        <f t="shared" si="0"/>
        <v/>
      </c>
    </row>
    <row r="31" spans="1:6">
      <c r="A31" s="5">
        <v>22</v>
      </c>
      <c r="B31" s="7"/>
      <c r="C31" s="431"/>
      <c r="D31" s="5"/>
      <c r="E31" s="215"/>
      <c r="F31" s="19" t="str">
        <f t="shared" si="0"/>
        <v/>
      </c>
    </row>
    <row r="32" spans="1:6">
      <c r="A32" s="5">
        <v>23</v>
      </c>
      <c r="B32" s="7"/>
      <c r="C32" s="431"/>
      <c r="D32" s="5"/>
      <c r="E32" s="215"/>
      <c r="F32" s="19" t="str">
        <f t="shared" si="0"/>
        <v/>
      </c>
    </row>
    <row r="33" spans="1:6">
      <c r="A33" s="5">
        <v>24</v>
      </c>
      <c r="B33" s="7"/>
      <c r="C33" s="431"/>
      <c r="D33" s="5"/>
      <c r="E33" s="215"/>
      <c r="F33" s="19" t="str">
        <f t="shared" si="0"/>
        <v/>
      </c>
    </row>
    <row r="34" spans="1:6">
      <c r="A34" s="5">
        <v>25</v>
      </c>
      <c r="B34" s="7"/>
      <c r="C34" s="431"/>
      <c r="D34" s="5"/>
      <c r="E34" s="215"/>
      <c r="F34" s="19" t="str">
        <f t="shared" si="0"/>
        <v/>
      </c>
    </row>
    <row r="35" spans="1:6">
      <c r="A35" s="5">
        <v>26</v>
      </c>
      <c r="B35" s="7"/>
      <c r="C35" s="431"/>
      <c r="D35" s="5"/>
      <c r="E35" s="215"/>
      <c r="F35" s="19" t="str">
        <f t="shared" si="0"/>
        <v/>
      </c>
    </row>
    <row r="36" spans="1:6">
      <c r="A36" s="5">
        <v>27</v>
      </c>
      <c r="B36" s="7"/>
      <c r="C36" s="431"/>
      <c r="D36" s="5"/>
      <c r="E36" s="215"/>
      <c r="F36" s="19" t="str">
        <f t="shared" si="0"/>
        <v/>
      </c>
    </row>
    <row r="37" spans="1:6">
      <c r="A37" s="5">
        <v>28</v>
      </c>
      <c r="B37" s="7"/>
      <c r="C37" s="431"/>
      <c r="D37" s="5"/>
      <c r="E37" s="215"/>
      <c r="F37" s="19" t="str">
        <f t="shared" si="0"/>
        <v/>
      </c>
    </row>
    <row r="38" spans="1:6">
      <c r="A38" s="5">
        <v>29</v>
      </c>
      <c r="B38" s="7"/>
      <c r="C38" s="431"/>
      <c r="D38" s="5"/>
      <c r="E38" s="215"/>
      <c r="F38" s="19" t="str">
        <f t="shared" si="0"/>
        <v/>
      </c>
    </row>
    <row r="39" spans="1:6">
      <c r="A39" s="5">
        <v>30</v>
      </c>
      <c r="B39" s="7"/>
      <c r="C39" s="431"/>
      <c r="D39" s="5"/>
      <c r="E39" s="215"/>
      <c r="F39" s="19" t="str">
        <f t="shared" si="0"/>
        <v/>
      </c>
    </row>
    <row r="40" spans="1:6">
      <c r="A40" s="5">
        <v>31</v>
      </c>
      <c r="B40" s="7"/>
      <c r="C40" s="431"/>
      <c r="D40" s="5"/>
      <c r="E40" s="215"/>
      <c r="F40" s="19" t="str">
        <f t="shared" si="0"/>
        <v/>
      </c>
    </row>
    <row r="41" spans="1:6">
      <c r="A41" s="5">
        <v>32</v>
      </c>
      <c r="B41" s="7"/>
      <c r="C41" s="431"/>
      <c r="D41" s="5"/>
      <c r="E41" s="215"/>
      <c r="F41" s="19" t="str">
        <f t="shared" si="0"/>
        <v/>
      </c>
    </row>
    <row r="42" spans="1:6">
      <c r="A42" s="5">
        <v>33</v>
      </c>
      <c r="B42" s="7"/>
      <c r="C42" s="431"/>
      <c r="D42" s="5"/>
      <c r="E42" s="215"/>
      <c r="F42" s="19" t="str">
        <f t="shared" si="0"/>
        <v/>
      </c>
    </row>
    <row r="43" spans="1:6">
      <c r="A43" s="5">
        <v>34</v>
      </c>
      <c r="B43" s="7"/>
      <c r="C43" s="431"/>
      <c r="D43" s="5"/>
      <c r="E43" s="215"/>
      <c r="F43" s="19" t="str">
        <f t="shared" si="0"/>
        <v/>
      </c>
    </row>
    <row r="44" spans="1:6">
      <c r="A44" s="5">
        <v>35</v>
      </c>
      <c r="B44" s="7"/>
      <c r="C44" s="431"/>
      <c r="D44" s="5"/>
      <c r="E44" s="215"/>
      <c r="F44" s="19" t="str">
        <f t="shared" si="0"/>
        <v/>
      </c>
    </row>
    <row r="45" spans="1:6">
      <c r="A45" s="5">
        <v>36</v>
      </c>
      <c r="B45" s="7"/>
      <c r="C45" s="431"/>
      <c r="D45" s="5"/>
      <c r="E45" s="215"/>
      <c r="F45" s="19" t="str">
        <f t="shared" si="0"/>
        <v/>
      </c>
    </row>
    <row r="46" spans="1:6">
      <c r="A46" s="5">
        <v>37</v>
      </c>
      <c r="B46" s="7"/>
      <c r="C46" s="431"/>
      <c r="D46" s="5"/>
      <c r="E46" s="215"/>
      <c r="F46" s="19" t="str">
        <f t="shared" si="0"/>
        <v/>
      </c>
    </row>
    <row r="47" spans="1:6">
      <c r="A47" s="5">
        <v>38</v>
      </c>
      <c r="B47" s="7"/>
      <c r="C47" s="431"/>
      <c r="D47" s="5"/>
      <c r="E47" s="215"/>
      <c r="F47" s="19" t="str">
        <f t="shared" si="0"/>
        <v/>
      </c>
    </row>
    <row r="48" spans="1:6">
      <c r="A48" s="5">
        <v>39</v>
      </c>
      <c r="B48" s="7"/>
      <c r="C48" s="431"/>
      <c r="D48" s="5"/>
      <c r="E48" s="215"/>
      <c r="F48" s="19" t="str">
        <f t="shared" si="0"/>
        <v/>
      </c>
    </row>
    <row r="49" spans="1:6">
      <c r="A49" s="5">
        <v>40</v>
      </c>
      <c r="B49" s="7"/>
      <c r="C49" s="431"/>
      <c r="D49" s="5"/>
      <c r="E49" s="215"/>
      <c r="F49" s="19" t="str">
        <f t="shared" si="0"/>
        <v/>
      </c>
    </row>
    <row r="50" spans="1:6">
      <c r="A50" s="5">
        <v>41</v>
      </c>
      <c r="B50" s="7"/>
      <c r="C50" s="431"/>
      <c r="D50" s="5"/>
      <c r="E50" s="215"/>
      <c r="F50" s="19" t="str">
        <f t="shared" si="0"/>
        <v/>
      </c>
    </row>
    <row r="51" spans="1:6">
      <c r="A51" s="5">
        <v>42</v>
      </c>
      <c r="B51" s="7"/>
      <c r="C51" s="431"/>
      <c r="D51" s="5"/>
      <c r="E51" s="215"/>
      <c r="F51" s="19" t="str">
        <f t="shared" si="0"/>
        <v/>
      </c>
    </row>
    <row r="52" spans="1:6">
      <c r="A52" s="5">
        <v>43</v>
      </c>
      <c r="B52" s="7"/>
      <c r="C52" s="431"/>
      <c r="D52" s="5"/>
      <c r="E52" s="215"/>
      <c r="F52" s="19" t="str">
        <f t="shared" si="0"/>
        <v/>
      </c>
    </row>
    <row r="53" spans="1:6">
      <c r="A53" s="5">
        <v>44</v>
      </c>
      <c r="B53" s="7"/>
      <c r="C53" s="431"/>
      <c r="D53" s="5"/>
      <c r="E53" s="215"/>
      <c r="F53" s="19" t="str">
        <f t="shared" si="0"/>
        <v/>
      </c>
    </row>
    <row r="54" spans="1:6">
      <c r="A54" s="5">
        <v>45</v>
      </c>
      <c r="B54" s="7"/>
      <c r="C54" s="431"/>
      <c r="D54" s="5"/>
      <c r="E54" s="215"/>
      <c r="F54" s="19" t="str">
        <f t="shared" si="0"/>
        <v/>
      </c>
    </row>
    <row r="55" spans="1:6">
      <c r="A55" s="5">
        <v>46</v>
      </c>
      <c r="B55" s="7"/>
      <c r="C55" s="431"/>
      <c r="D55" s="5"/>
      <c r="E55" s="215"/>
      <c r="F55" s="19" t="str">
        <f t="shared" si="0"/>
        <v/>
      </c>
    </row>
    <row r="56" spans="1:6">
      <c r="A56" s="5">
        <v>47</v>
      </c>
      <c r="B56" s="7"/>
      <c r="C56" s="431"/>
      <c r="D56" s="5"/>
      <c r="E56" s="215"/>
      <c r="F56" s="19" t="str">
        <f t="shared" si="0"/>
        <v/>
      </c>
    </row>
    <row r="57" spans="1:6">
      <c r="A57" s="5">
        <v>48</v>
      </c>
      <c r="B57" s="7"/>
      <c r="C57" s="431"/>
      <c r="D57" s="5"/>
      <c r="E57" s="215"/>
      <c r="F57" s="19" t="str">
        <f t="shared" si="0"/>
        <v/>
      </c>
    </row>
    <row r="58" spans="1:6">
      <c r="A58" s="5">
        <v>49</v>
      </c>
      <c r="B58" s="7"/>
      <c r="C58" s="431"/>
      <c r="D58" s="5"/>
      <c r="E58" s="215"/>
      <c r="F58" s="19" t="str">
        <f t="shared" si="0"/>
        <v/>
      </c>
    </row>
    <row r="59" spans="1:6">
      <c r="A59" s="5">
        <v>50</v>
      </c>
      <c r="B59" s="7"/>
      <c r="C59" s="431"/>
      <c r="D59" s="5"/>
      <c r="E59" s="215"/>
      <c r="F59" s="19" t="str">
        <f t="shared" si="0"/>
        <v/>
      </c>
    </row>
    <row r="60" spans="1:6">
      <c r="A60" s="5">
        <v>51</v>
      </c>
      <c r="B60" s="7"/>
      <c r="C60" s="431"/>
      <c r="D60" s="5"/>
      <c r="E60" s="215"/>
      <c r="F60" s="19" t="str">
        <f t="shared" si="0"/>
        <v/>
      </c>
    </row>
    <row r="61" spans="1:6">
      <c r="A61" s="5">
        <v>52</v>
      </c>
      <c r="B61" s="7"/>
      <c r="C61" s="431"/>
      <c r="D61" s="5"/>
      <c r="E61" s="215"/>
      <c r="F61" s="19" t="str">
        <f t="shared" si="0"/>
        <v/>
      </c>
    </row>
    <row r="62" spans="1:6">
      <c r="A62" s="5">
        <v>53</v>
      </c>
      <c r="B62" s="7"/>
      <c r="C62" s="431"/>
      <c r="D62" s="5"/>
      <c r="E62" s="215"/>
      <c r="F62" s="19" t="str">
        <f t="shared" si="0"/>
        <v/>
      </c>
    </row>
    <row r="63" spans="1:6">
      <c r="A63" s="5">
        <v>54</v>
      </c>
      <c r="B63" s="7"/>
      <c r="C63" s="431"/>
      <c r="D63" s="5"/>
      <c r="E63" s="215"/>
      <c r="F63" s="19" t="str">
        <f t="shared" si="0"/>
        <v/>
      </c>
    </row>
    <row r="64" spans="1:6">
      <c r="A64" s="5">
        <v>55</v>
      </c>
      <c r="B64" s="7"/>
      <c r="C64" s="431"/>
      <c r="D64" s="5"/>
      <c r="E64" s="215"/>
      <c r="F64" s="19" t="str">
        <f t="shared" si="0"/>
        <v/>
      </c>
    </row>
    <row r="65" spans="1:6">
      <c r="A65" s="5">
        <v>56</v>
      </c>
      <c r="B65" s="7"/>
      <c r="C65" s="431"/>
      <c r="D65" s="5"/>
      <c r="E65" s="215"/>
      <c r="F65" s="19" t="str">
        <f t="shared" si="0"/>
        <v/>
      </c>
    </row>
    <row r="66" spans="1:6">
      <c r="A66" s="5">
        <v>57</v>
      </c>
      <c r="B66" s="7"/>
      <c r="C66" s="431"/>
      <c r="D66" s="5"/>
      <c r="E66" s="215"/>
      <c r="F66" s="19" t="str">
        <f t="shared" si="0"/>
        <v/>
      </c>
    </row>
    <row r="67" spans="1:6">
      <c r="A67" s="5">
        <v>58</v>
      </c>
      <c r="B67" s="7"/>
      <c r="C67" s="431"/>
      <c r="D67" s="5"/>
      <c r="E67" s="215"/>
      <c r="F67" s="19" t="str">
        <f t="shared" si="0"/>
        <v/>
      </c>
    </row>
    <row r="68" spans="1:6">
      <c r="A68" s="5">
        <v>59</v>
      </c>
      <c r="B68" s="7"/>
      <c r="C68" s="431"/>
      <c r="D68" s="5"/>
      <c r="E68" s="215"/>
      <c r="F68" s="19" t="str">
        <f t="shared" si="0"/>
        <v/>
      </c>
    </row>
    <row r="69" spans="1:6">
      <c r="A69" s="5">
        <v>60</v>
      </c>
      <c r="B69" s="7"/>
      <c r="C69" s="431"/>
      <c r="D69" s="5"/>
      <c r="E69" s="215"/>
      <c r="F69" s="19" t="str">
        <f t="shared" si="0"/>
        <v/>
      </c>
    </row>
    <row r="70" spans="1:6">
      <c r="A70" s="5">
        <v>61</v>
      </c>
      <c r="B70" s="7"/>
      <c r="C70" s="431"/>
      <c r="D70" s="5"/>
      <c r="E70" s="215"/>
      <c r="F70" s="19" t="str">
        <f t="shared" si="0"/>
        <v/>
      </c>
    </row>
    <row r="71" spans="1:6">
      <c r="A71" s="5">
        <v>62</v>
      </c>
      <c r="B71" s="7"/>
      <c r="C71" s="431"/>
      <c r="D71" s="5"/>
      <c r="E71" s="215"/>
      <c r="F71" s="19" t="str">
        <f t="shared" si="0"/>
        <v/>
      </c>
    </row>
    <row r="72" spans="1:6">
      <c r="A72" s="5">
        <v>63</v>
      </c>
      <c r="B72" s="7"/>
      <c r="C72" s="431"/>
      <c r="D72" s="5"/>
      <c r="E72" s="215"/>
      <c r="F72" s="19" t="str">
        <f t="shared" si="0"/>
        <v/>
      </c>
    </row>
    <row r="73" spans="1:6">
      <c r="A73" s="5">
        <v>64</v>
      </c>
      <c r="B73" s="7"/>
      <c r="C73" s="431"/>
      <c r="D73" s="5"/>
      <c r="E73" s="215"/>
      <c r="F73" s="19" t="str">
        <f t="shared" si="0"/>
        <v/>
      </c>
    </row>
    <row r="74" spans="1:6">
      <c r="A74" s="5">
        <v>65</v>
      </c>
      <c r="B74" s="7"/>
      <c r="C74" s="431"/>
      <c r="D74" s="5"/>
      <c r="E74" s="215"/>
      <c r="F74" s="19" t="str">
        <f t="shared" ref="F74:F137" si="1">IF(OR($B74="",$C74="",$C74&lt;an_initial,$C74&gt;an_final,),"", (INDEX(ii512punctaje, MATCH(D74,ii512anvergură,0), MATCH(E74,ii512rol,0) )))</f>
        <v/>
      </c>
    </row>
    <row r="75" spans="1:6">
      <c r="A75" s="5">
        <v>66</v>
      </c>
      <c r="B75" s="7"/>
      <c r="C75" s="431"/>
      <c r="D75" s="5"/>
      <c r="E75" s="215"/>
      <c r="F75" s="19" t="str">
        <f t="shared" si="1"/>
        <v/>
      </c>
    </row>
    <row r="76" spans="1:6">
      <c r="A76" s="5">
        <v>67</v>
      </c>
      <c r="B76" s="7"/>
      <c r="C76" s="431"/>
      <c r="D76" s="5"/>
      <c r="E76" s="215"/>
      <c r="F76" s="19" t="str">
        <f t="shared" si="1"/>
        <v/>
      </c>
    </row>
    <row r="77" spans="1:6">
      <c r="A77" s="5">
        <v>68</v>
      </c>
      <c r="B77" s="7"/>
      <c r="C77" s="431"/>
      <c r="D77" s="5"/>
      <c r="E77" s="215"/>
      <c r="F77" s="19" t="str">
        <f t="shared" si="1"/>
        <v/>
      </c>
    </row>
    <row r="78" spans="1:6">
      <c r="A78" s="5">
        <v>69</v>
      </c>
      <c r="B78" s="7"/>
      <c r="C78" s="431"/>
      <c r="D78" s="5"/>
      <c r="E78" s="215"/>
      <c r="F78" s="19" t="str">
        <f t="shared" si="1"/>
        <v/>
      </c>
    </row>
    <row r="79" spans="1:6">
      <c r="A79" s="5">
        <v>70</v>
      </c>
      <c r="B79" s="7"/>
      <c r="C79" s="431"/>
      <c r="D79" s="5"/>
      <c r="E79" s="215"/>
      <c r="F79" s="19" t="str">
        <f t="shared" si="1"/>
        <v/>
      </c>
    </row>
    <row r="80" spans="1:6">
      <c r="A80" s="5">
        <v>71</v>
      </c>
      <c r="B80" s="7"/>
      <c r="C80" s="431"/>
      <c r="D80" s="5"/>
      <c r="E80" s="215"/>
      <c r="F80" s="19" t="str">
        <f t="shared" si="1"/>
        <v/>
      </c>
    </row>
    <row r="81" spans="1:6">
      <c r="A81" s="5">
        <v>72</v>
      </c>
      <c r="B81" s="7"/>
      <c r="C81" s="431"/>
      <c r="D81" s="5"/>
      <c r="E81" s="215"/>
      <c r="F81" s="19" t="str">
        <f t="shared" si="1"/>
        <v/>
      </c>
    </row>
    <row r="82" spans="1:6">
      <c r="A82" s="5">
        <v>73</v>
      </c>
      <c r="B82" s="7"/>
      <c r="C82" s="431"/>
      <c r="D82" s="5"/>
      <c r="E82" s="215"/>
      <c r="F82" s="19" t="str">
        <f t="shared" si="1"/>
        <v/>
      </c>
    </row>
    <row r="83" spans="1:6">
      <c r="A83" s="5">
        <v>74</v>
      </c>
      <c r="B83" s="7"/>
      <c r="C83" s="431"/>
      <c r="D83" s="5"/>
      <c r="E83" s="215"/>
      <c r="F83" s="19" t="str">
        <f t="shared" si="1"/>
        <v/>
      </c>
    </row>
    <row r="84" spans="1:6">
      <c r="A84" s="5">
        <v>75</v>
      </c>
      <c r="B84" s="7"/>
      <c r="C84" s="431"/>
      <c r="D84" s="5"/>
      <c r="E84" s="215"/>
      <c r="F84" s="19" t="str">
        <f t="shared" si="1"/>
        <v/>
      </c>
    </row>
    <row r="85" spans="1:6">
      <c r="A85" s="5">
        <v>76</v>
      </c>
      <c r="B85" s="7"/>
      <c r="C85" s="431"/>
      <c r="D85" s="5"/>
      <c r="E85" s="215"/>
      <c r="F85" s="19" t="str">
        <f t="shared" si="1"/>
        <v/>
      </c>
    </row>
    <row r="86" spans="1:6">
      <c r="A86" s="5">
        <v>77</v>
      </c>
      <c r="B86" s="7"/>
      <c r="C86" s="431"/>
      <c r="D86" s="5"/>
      <c r="E86" s="215"/>
      <c r="F86" s="19" t="str">
        <f t="shared" si="1"/>
        <v/>
      </c>
    </row>
    <row r="87" spans="1:6">
      <c r="A87" s="5">
        <v>78</v>
      </c>
      <c r="B87" s="7"/>
      <c r="C87" s="431"/>
      <c r="D87" s="5"/>
      <c r="E87" s="215"/>
      <c r="F87" s="19" t="str">
        <f t="shared" si="1"/>
        <v/>
      </c>
    </row>
    <row r="88" spans="1:6">
      <c r="A88" s="5">
        <v>79</v>
      </c>
      <c r="B88" s="7"/>
      <c r="C88" s="431"/>
      <c r="D88" s="5"/>
      <c r="E88" s="215"/>
      <c r="F88" s="19" t="str">
        <f t="shared" si="1"/>
        <v/>
      </c>
    </row>
    <row r="89" spans="1:6">
      <c r="A89" s="5">
        <v>80</v>
      </c>
      <c r="B89" s="7"/>
      <c r="C89" s="431"/>
      <c r="D89" s="5"/>
      <c r="E89" s="215"/>
      <c r="F89" s="19" t="str">
        <f t="shared" si="1"/>
        <v/>
      </c>
    </row>
    <row r="90" spans="1:6">
      <c r="A90" s="5">
        <v>81</v>
      </c>
      <c r="B90" s="7"/>
      <c r="C90" s="431"/>
      <c r="D90" s="5"/>
      <c r="E90" s="215"/>
      <c r="F90" s="19" t="str">
        <f t="shared" si="1"/>
        <v/>
      </c>
    </row>
    <row r="91" spans="1:6">
      <c r="A91" s="5">
        <v>82</v>
      </c>
      <c r="B91" s="7"/>
      <c r="C91" s="431"/>
      <c r="D91" s="5"/>
      <c r="E91" s="215"/>
      <c r="F91" s="19" t="str">
        <f t="shared" si="1"/>
        <v/>
      </c>
    </row>
    <row r="92" spans="1:6">
      <c r="A92" s="5">
        <v>83</v>
      </c>
      <c r="B92" s="7"/>
      <c r="C92" s="431"/>
      <c r="D92" s="5"/>
      <c r="E92" s="215"/>
      <c r="F92" s="19" t="str">
        <f t="shared" si="1"/>
        <v/>
      </c>
    </row>
    <row r="93" spans="1:6">
      <c r="A93" s="5">
        <v>84</v>
      </c>
      <c r="B93" s="7"/>
      <c r="C93" s="431"/>
      <c r="D93" s="5"/>
      <c r="E93" s="215"/>
      <c r="F93" s="19" t="str">
        <f t="shared" si="1"/>
        <v/>
      </c>
    </row>
    <row r="94" spans="1:6">
      <c r="A94" s="5">
        <v>85</v>
      </c>
      <c r="B94" s="7"/>
      <c r="C94" s="431"/>
      <c r="D94" s="5"/>
      <c r="E94" s="215"/>
      <c r="F94" s="19" t="str">
        <f t="shared" si="1"/>
        <v/>
      </c>
    </row>
    <row r="95" spans="1:6">
      <c r="A95" s="5">
        <v>86</v>
      </c>
      <c r="B95" s="7"/>
      <c r="C95" s="431"/>
      <c r="D95" s="5"/>
      <c r="E95" s="215"/>
      <c r="F95" s="19" t="str">
        <f t="shared" si="1"/>
        <v/>
      </c>
    </row>
    <row r="96" spans="1:6">
      <c r="A96" s="5">
        <v>87</v>
      </c>
      <c r="B96" s="7"/>
      <c r="C96" s="431"/>
      <c r="D96" s="5"/>
      <c r="E96" s="215"/>
      <c r="F96" s="19" t="str">
        <f t="shared" si="1"/>
        <v/>
      </c>
    </row>
    <row r="97" spans="1:6">
      <c r="A97" s="5">
        <v>88</v>
      </c>
      <c r="B97" s="7"/>
      <c r="C97" s="431"/>
      <c r="D97" s="5"/>
      <c r="E97" s="215"/>
      <c r="F97" s="19" t="str">
        <f t="shared" si="1"/>
        <v/>
      </c>
    </row>
    <row r="98" spans="1:6">
      <c r="A98" s="5">
        <v>89</v>
      </c>
      <c r="B98" s="7"/>
      <c r="C98" s="431"/>
      <c r="D98" s="5"/>
      <c r="E98" s="215"/>
      <c r="F98" s="19" t="str">
        <f t="shared" si="1"/>
        <v/>
      </c>
    </row>
    <row r="99" spans="1:6">
      <c r="A99" s="5">
        <v>90</v>
      </c>
      <c r="B99" s="7"/>
      <c r="C99" s="431"/>
      <c r="D99" s="5"/>
      <c r="E99" s="215"/>
      <c r="F99" s="19" t="str">
        <f t="shared" si="1"/>
        <v/>
      </c>
    </row>
    <row r="100" spans="1:6">
      <c r="A100" s="5">
        <v>91</v>
      </c>
      <c r="B100" s="7"/>
      <c r="C100" s="431"/>
      <c r="D100" s="5"/>
      <c r="E100" s="215"/>
      <c r="F100" s="19" t="str">
        <f t="shared" si="1"/>
        <v/>
      </c>
    </row>
    <row r="101" spans="1:6">
      <c r="A101" s="5">
        <v>92</v>
      </c>
      <c r="B101" s="7"/>
      <c r="C101" s="431"/>
      <c r="D101" s="5"/>
      <c r="E101" s="215"/>
      <c r="F101" s="19" t="str">
        <f t="shared" si="1"/>
        <v/>
      </c>
    </row>
    <row r="102" spans="1:6">
      <c r="A102" s="5">
        <v>93</v>
      </c>
      <c r="B102" s="7"/>
      <c r="C102" s="431"/>
      <c r="D102" s="5"/>
      <c r="E102" s="215"/>
      <c r="F102" s="19" t="str">
        <f t="shared" si="1"/>
        <v/>
      </c>
    </row>
    <row r="103" spans="1:6">
      <c r="A103" s="5">
        <v>94</v>
      </c>
      <c r="B103" s="7"/>
      <c r="C103" s="431"/>
      <c r="D103" s="5"/>
      <c r="E103" s="215"/>
      <c r="F103" s="19" t="str">
        <f t="shared" si="1"/>
        <v/>
      </c>
    </row>
    <row r="104" spans="1:6">
      <c r="A104" s="5">
        <v>95</v>
      </c>
      <c r="B104" s="7"/>
      <c r="C104" s="431"/>
      <c r="D104" s="5"/>
      <c r="E104" s="215"/>
      <c r="F104" s="19" t="str">
        <f t="shared" si="1"/>
        <v/>
      </c>
    </row>
    <row r="105" spans="1:6">
      <c r="A105" s="5">
        <v>96</v>
      </c>
      <c r="B105" s="7"/>
      <c r="C105" s="431"/>
      <c r="D105" s="5"/>
      <c r="E105" s="215"/>
      <c r="F105" s="19" t="str">
        <f t="shared" si="1"/>
        <v/>
      </c>
    </row>
    <row r="106" spans="1:6">
      <c r="A106" s="5">
        <v>97</v>
      </c>
      <c r="B106" s="7"/>
      <c r="C106" s="431"/>
      <c r="D106" s="5"/>
      <c r="E106" s="215"/>
      <c r="F106" s="19" t="str">
        <f t="shared" si="1"/>
        <v/>
      </c>
    </row>
    <row r="107" spans="1:6">
      <c r="A107" s="5">
        <v>98</v>
      </c>
      <c r="B107" s="7"/>
      <c r="C107" s="431"/>
      <c r="D107" s="5"/>
      <c r="E107" s="215"/>
      <c r="F107" s="19" t="str">
        <f t="shared" si="1"/>
        <v/>
      </c>
    </row>
    <row r="108" spans="1:6">
      <c r="A108" s="5">
        <v>99</v>
      </c>
      <c r="B108" s="7"/>
      <c r="C108" s="431"/>
      <c r="D108" s="5"/>
      <c r="E108" s="215"/>
      <c r="F108" s="19" t="str">
        <f t="shared" si="1"/>
        <v/>
      </c>
    </row>
    <row r="109" spans="1:6">
      <c r="A109" s="5">
        <v>100</v>
      </c>
      <c r="B109" s="7"/>
      <c r="C109" s="431"/>
      <c r="D109" s="5"/>
      <c r="E109" s="215"/>
      <c r="F109" s="19" t="str">
        <f t="shared" si="1"/>
        <v/>
      </c>
    </row>
    <row r="110" spans="1:6">
      <c r="A110" s="5">
        <v>101</v>
      </c>
      <c r="B110" s="7"/>
      <c r="C110" s="431"/>
      <c r="D110" s="5"/>
      <c r="E110" s="215"/>
      <c r="F110" s="19" t="str">
        <f t="shared" si="1"/>
        <v/>
      </c>
    </row>
    <row r="111" spans="1:6">
      <c r="A111" s="5">
        <v>102</v>
      </c>
      <c r="B111" s="7"/>
      <c r="C111" s="431"/>
      <c r="D111" s="5"/>
      <c r="E111" s="215"/>
      <c r="F111" s="19" t="str">
        <f t="shared" si="1"/>
        <v/>
      </c>
    </row>
    <row r="112" spans="1:6">
      <c r="A112" s="5">
        <v>103</v>
      </c>
      <c r="B112" s="7"/>
      <c r="C112" s="431"/>
      <c r="D112" s="5"/>
      <c r="E112" s="215"/>
      <c r="F112" s="19" t="str">
        <f t="shared" si="1"/>
        <v/>
      </c>
    </row>
    <row r="113" spans="1:6">
      <c r="A113" s="5">
        <v>104</v>
      </c>
      <c r="B113" s="7"/>
      <c r="C113" s="431"/>
      <c r="D113" s="5"/>
      <c r="E113" s="215"/>
      <c r="F113" s="19" t="str">
        <f t="shared" si="1"/>
        <v/>
      </c>
    </row>
    <row r="114" spans="1:6">
      <c r="A114" s="5">
        <v>105</v>
      </c>
      <c r="B114" s="7"/>
      <c r="C114" s="431"/>
      <c r="D114" s="5"/>
      <c r="E114" s="215"/>
      <c r="F114" s="19" t="str">
        <f t="shared" si="1"/>
        <v/>
      </c>
    </row>
    <row r="115" spans="1:6">
      <c r="A115" s="5">
        <v>106</v>
      </c>
      <c r="B115" s="7"/>
      <c r="C115" s="431"/>
      <c r="D115" s="5"/>
      <c r="E115" s="215"/>
      <c r="F115" s="19" t="str">
        <f t="shared" si="1"/>
        <v/>
      </c>
    </row>
    <row r="116" spans="1:6">
      <c r="A116" s="5">
        <v>107</v>
      </c>
      <c r="B116" s="7"/>
      <c r="C116" s="431"/>
      <c r="D116" s="5"/>
      <c r="E116" s="215"/>
      <c r="F116" s="19" t="str">
        <f t="shared" si="1"/>
        <v/>
      </c>
    </row>
    <row r="117" spans="1:6">
      <c r="A117" s="5">
        <v>108</v>
      </c>
      <c r="B117" s="7"/>
      <c r="C117" s="431"/>
      <c r="D117" s="5"/>
      <c r="E117" s="215"/>
      <c r="F117" s="19" t="str">
        <f t="shared" si="1"/>
        <v/>
      </c>
    </row>
    <row r="118" spans="1:6">
      <c r="A118" s="5">
        <v>109</v>
      </c>
      <c r="B118" s="7"/>
      <c r="C118" s="431"/>
      <c r="D118" s="5"/>
      <c r="E118" s="215"/>
      <c r="F118" s="19" t="str">
        <f t="shared" si="1"/>
        <v/>
      </c>
    </row>
    <row r="119" spans="1:6">
      <c r="A119" s="5">
        <v>110</v>
      </c>
      <c r="B119" s="7"/>
      <c r="C119" s="431"/>
      <c r="D119" s="5"/>
      <c r="E119" s="215"/>
      <c r="F119" s="19" t="str">
        <f t="shared" si="1"/>
        <v/>
      </c>
    </row>
    <row r="120" spans="1:6">
      <c r="A120" s="5">
        <v>111</v>
      </c>
      <c r="B120" s="7"/>
      <c r="C120" s="431"/>
      <c r="D120" s="5"/>
      <c r="E120" s="215"/>
      <c r="F120" s="19" t="str">
        <f t="shared" si="1"/>
        <v/>
      </c>
    </row>
    <row r="121" spans="1:6">
      <c r="A121" s="5">
        <v>112</v>
      </c>
      <c r="B121" s="7"/>
      <c r="C121" s="431"/>
      <c r="D121" s="5"/>
      <c r="E121" s="215"/>
      <c r="F121" s="19" t="str">
        <f t="shared" si="1"/>
        <v/>
      </c>
    </row>
    <row r="122" spans="1:6">
      <c r="A122" s="5">
        <v>113</v>
      </c>
      <c r="B122" s="7"/>
      <c r="C122" s="431"/>
      <c r="D122" s="5"/>
      <c r="E122" s="215"/>
      <c r="F122" s="19" t="str">
        <f t="shared" si="1"/>
        <v/>
      </c>
    </row>
    <row r="123" spans="1:6">
      <c r="A123" s="5">
        <v>114</v>
      </c>
      <c r="B123" s="7"/>
      <c r="C123" s="431"/>
      <c r="D123" s="5"/>
      <c r="E123" s="215"/>
      <c r="F123" s="19" t="str">
        <f t="shared" si="1"/>
        <v/>
      </c>
    </row>
    <row r="124" spans="1:6">
      <c r="A124" s="5">
        <v>115</v>
      </c>
      <c r="B124" s="7"/>
      <c r="C124" s="431"/>
      <c r="D124" s="5"/>
      <c r="E124" s="215"/>
      <c r="F124" s="19" t="str">
        <f t="shared" si="1"/>
        <v/>
      </c>
    </row>
    <row r="125" spans="1:6">
      <c r="A125" s="5">
        <v>116</v>
      </c>
      <c r="B125" s="7"/>
      <c r="C125" s="431"/>
      <c r="D125" s="5"/>
      <c r="E125" s="215"/>
      <c r="F125" s="19" t="str">
        <f t="shared" si="1"/>
        <v/>
      </c>
    </row>
    <row r="126" spans="1:6">
      <c r="A126" s="5">
        <v>117</v>
      </c>
      <c r="B126" s="7"/>
      <c r="C126" s="431"/>
      <c r="D126" s="5"/>
      <c r="E126" s="215"/>
      <c r="F126" s="19" t="str">
        <f t="shared" si="1"/>
        <v/>
      </c>
    </row>
    <row r="127" spans="1:6">
      <c r="A127" s="5">
        <v>118</v>
      </c>
      <c r="B127" s="7"/>
      <c r="C127" s="431"/>
      <c r="D127" s="5"/>
      <c r="E127" s="215"/>
      <c r="F127" s="19" t="str">
        <f t="shared" si="1"/>
        <v/>
      </c>
    </row>
    <row r="128" spans="1:6">
      <c r="A128" s="5">
        <v>119</v>
      </c>
      <c r="B128" s="7"/>
      <c r="C128" s="431"/>
      <c r="D128" s="5"/>
      <c r="E128" s="215"/>
      <c r="F128" s="19" t="str">
        <f t="shared" si="1"/>
        <v/>
      </c>
    </row>
    <row r="129" spans="1:6">
      <c r="A129" s="5">
        <v>120</v>
      </c>
      <c r="B129" s="7"/>
      <c r="C129" s="431"/>
      <c r="D129" s="5"/>
      <c r="E129" s="215"/>
      <c r="F129" s="19" t="str">
        <f t="shared" si="1"/>
        <v/>
      </c>
    </row>
    <row r="130" spans="1:6">
      <c r="A130" s="5">
        <v>121</v>
      </c>
      <c r="B130" s="7"/>
      <c r="C130" s="431"/>
      <c r="D130" s="5"/>
      <c r="E130" s="215"/>
      <c r="F130" s="19" t="str">
        <f t="shared" si="1"/>
        <v/>
      </c>
    </row>
    <row r="131" spans="1:6">
      <c r="A131" s="5">
        <v>122</v>
      </c>
      <c r="B131" s="7"/>
      <c r="C131" s="431"/>
      <c r="D131" s="5"/>
      <c r="E131" s="215"/>
      <c r="F131" s="19" t="str">
        <f t="shared" si="1"/>
        <v/>
      </c>
    </row>
    <row r="132" spans="1:6">
      <c r="A132" s="5">
        <v>123</v>
      </c>
      <c r="B132" s="7"/>
      <c r="C132" s="431"/>
      <c r="D132" s="5"/>
      <c r="E132" s="215"/>
      <c r="F132" s="19" t="str">
        <f t="shared" si="1"/>
        <v/>
      </c>
    </row>
    <row r="133" spans="1:6">
      <c r="A133" s="5">
        <v>124</v>
      </c>
      <c r="B133" s="7"/>
      <c r="C133" s="431"/>
      <c r="D133" s="5"/>
      <c r="E133" s="215"/>
      <c r="F133" s="19" t="str">
        <f t="shared" si="1"/>
        <v/>
      </c>
    </row>
    <row r="134" spans="1:6">
      <c r="A134" s="5">
        <v>125</v>
      </c>
      <c r="B134" s="7"/>
      <c r="C134" s="431"/>
      <c r="D134" s="5"/>
      <c r="E134" s="215"/>
      <c r="F134" s="19" t="str">
        <f t="shared" si="1"/>
        <v/>
      </c>
    </row>
    <row r="135" spans="1:6">
      <c r="A135" s="5">
        <v>126</v>
      </c>
      <c r="B135" s="7"/>
      <c r="C135" s="431"/>
      <c r="D135" s="5"/>
      <c r="E135" s="215"/>
      <c r="F135" s="19" t="str">
        <f t="shared" si="1"/>
        <v/>
      </c>
    </row>
    <row r="136" spans="1:6">
      <c r="A136" s="5">
        <v>127</v>
      </c>
      <c r="B136" s="7"/>
      <c r="C136" s="431"/>
      <c r="D136" s="5"/>
      <c r="E136" s="215"/>
      <c r="F136" s="19" t="str">
        <f t="shared" si="1"/>
        <v/>
      </c>
    </row>
    <row r="137" spans="1:6">
      <c r="A137" s="5">
        <v>128</v>
      </c>
      <c r="B137" s="7"/>
      <c r="C137" s="431"/>
      <c r="D137" s="5"/>
      <c r="E137" s="215"/>
      <c r="F137" s="19" t="str">
        <f t="shared" si="1"/>
        <v/>
      </c>
    </row>
    <row r="138" spans="1:6">
      <c r="A138" s="5">
        <v>129</v>
      </c>
      <c r="B138" s="7"/>
      <c r="C138" s="431"/>
      <c r="D138" s="5"/>
      <c r="E138" s="215"/>
      <c r="F138" s="19" t="str">
        <f t="shared" ref="F138:F201" si="2">IF(OR($B138="",$C138="",$C138&lt;an_initial,$C138&gt;an_final,),"", (INDEX(ii512punctaje, MATCH(D138,ii512anvergură,0), MATCH(E138,ii512rol,0) )))</f>
        <v/>
      </c>
    </row>
    <row r="139" spans="1:6">
      <c r="A139" s="5">
        <v>130</v>
      </c>
      <c r="B139" s="7"/>
      <c r="C139" s="431"/>
      <c r="D139" s="5"/>
      <c r="E139" s="215"/>
      <c r="F139" s="19" t="str">
        <f t="shared" si="2"/>
        <v/>
      </c>
    </row>
    <row r="140" spans="1:6">
      <c r="A140" s="5">
        <v>131</v>
      </c>
      <c r="B140" s="7"/>
      <c r="C140" s="431"/>
      <c r="D140" s="5"/>
      <c r="E140" s="215"/>
      <c r="F140" s="19" t="str">
        <f t="shared" si="2"/>
        <v/>
      </c>
    </row>
    <row r="141" spans="1:6">
      <c r="A141" s="5">
        <v>132</v>
      </c>
      <c r="B141" s="7"/>
      <c r="C141" s="431"/>
      <c r="D141" s="5"/>
      <c r="E141" s="215"/>
      <c r="F141" s="19" t="str">
        <f t="shared" si="2"/>
        <v/>
      </c>
    </row>
    <row r="142" spans="1:6">
      <c r="A142" s="5">
        <v>133</v>
      </c>
      <c r="B142" s="7"/>
      <c r="C142" s="431"/>
      <c r="D142" s="5"/>
      <c r="E142" s="215"/>
      <c r="F142" s="19" t="str">
        <f t="shared" si="2"/>
        <v/>
      </c>
    </row>
    <row r="143" spans="1:6">
      <c r="A143" s="5">
        <v>134</v>
      </c>
      <c r="B143" s="7"/>
      <c r="C143" s="431"/>
      <c r="D143" s="5"/>
      <c r="E143" s="215"/>
      <c r="F143" s="19" t="str">
        <f t="shared" si="2"/>
        <v/>
      </c>
    </row>
    <row r="144" spans="1:6">
      <c r="A144" s="5">
        <v>135</v>
      </c>
      <c r="B144" s="7"/>
      <c r="C144" s="431"/>
      <c r="D144" s="5"/>
      <c r="E144" s="215"/>
      <c r="F144" s="19" t="str">
        <f t="shared" si="2"/>
        <v/>
      </c>
    </row>
    <row r="145" spans="1:6">
      <c r="A145" s="5">
        <v>136</v>
      </c>
      <c r="B145" s="7"/>
      <c r="C145" s="431"/>
      <c r="D145" s="5"/>
      <c r="E145" s="215"/>
      <c r="F145" s="19" t="str">
        <f t="shared" si="2"/>
        <v/>
      </c>
    </row>
    <row r="146" spans="1:6">
      <c r="A146" s="5">
        <v>137</v>
      </c>
      <c r="B146" s="7"/>
      <c r="C146" s="431"/>
      <c r="D146" s="5"/>
      <c r="E146" s="215"/>
      <c r="F146" s="19" t="str">
        <f t="shared" si="2"/>
        <v/>
      </c>
    </row>
    <row r="147" spans="1:6">
      <c r="A147" s="5">
        <v>138</v>
      </c>
      <c r="B147" s="7"/>
      <c r="C147" s="431"/>
      <c r="D147" s="5"/>
      <c r="E147" s="215"/>
      <c r="F147" s="19" t="str">
        <f t="shared" si="2"/>
        <v/>
      </c>
    </row>
    <row r="148" spans="1:6">
      <c r="A148" s="5">
        <v>139</v>
      </c>
      <c r="B148" s="7"/>
      <c r="C148" s="431"/>
      <c r="D148" s="5"/>
      <c r="E148" s="215"/>
      <c r="F148" s="19" t="str">
        <f t="shared" si="2"/>
        <v/>
      </c>
    </row>
    <row r="149" spans="1:6">
      <c r="A149" s="5">
        <v>140</v>
      </c>
      <c r="B149" s="7"/>
      <c r="C149" s="431"/>
      <c r="D149" s="5"/>
      <c r="E149" s="215"/>
      <c r="F149" s="19" t="str">
        <f t="shared" si="2"/>
        <v/>
      </c>
    </row>
    <row r="150" spans="1:6">
      <c r="A150" s="5">
        <v>141</v>
      </c>
      <c r="B150" s="7"/>
      <c r="C150" s="431"/>
      <c r="D150" s="5"/>
      <c r="E150" s="215"/>
      <c r="F150" s="19" t="str">
        <f t="shared" si="2"/>
        <v/>
      </c>
    </row>
    <row r="151" spans="1:6">
      <c r="A151" s="5">
        <v>142</v>
      </c>
      <c r="B151" s="7"/>
      <c r="C151" s="431"/>
      <c r="D151" s="5"/>
      <c r="E151" s="215"/>
      <c r="F151" s="19" t="str">
        <f t="shared" si="2"/>
        <v/>
      </c>
    </row>
    <row r="152" spans="1:6">
      <c r="A152" s="5">
        <v>143</v>
      </c>
      <c r="B152" s="7"/>
      <c r="C152" s="431"/>
      <c r="D152" s="5"/>
      <c r="E152" s="215"/>
      <c r="F152" s="19" t="str">
        <f t="shared" si="2"/>
        <v/>
      </c>
    </row>
    <row r="153" spans="1:6">
      <c r="A153" s="5">
        <v>144</v>
      </c>
      <c r="B153" s="7"/>
      <c r="C153" s="431"/>
      <c r="D153" s="5"/>
      <c r="E153" s="215"/>
      <c r="F153" s="19" t="str">
        <f t="shared" si="2"/>
        <v/>
      </c>
    </row>
    <row r="154" spans="1:6">
      <c r="A154" s="5">
        <v>145</v>
      </c>
      <c r="B154" s="7"/>
      <c r="C154" s="431"/>
      <c r="D154" s="5"/>
      <c r="E154" s="215"/>
      <c r="F154" s="19" t="str">
        <f t="shared" si="2"/>
        <v/>
      </c>
    </row>
    <row r="155" spans="1:6">
      <c r="A155" s="5">
        <v>146</v>
      </c>
      <c r="B155" s="7"/>
      <c r="C155" s="431"/>
      <c r="D155" s="5"/>
      <c r="E155" s="215"/>
      <c r="F155" s="19" t="str">
        <f t="shared" si="2"/>
        <v/>
      </c>
    </row>
    <row r="156" spans="1:6">
      <c r="A156" s="5">
        <v>147</v>
      </c>
      <c r="B156" s="7"/>
      <c r="C156" s="431"/>
      <c r="D156" s="5"/>
      <c r="E156" s="215"/>
      <c r="F156" s="19" t="str">
        <f t="shared" si="2"/>
        <v/>
      </c>
    </row>
    <row r="157" spans="1:6">
      <c r="A157" s="5">
        <v>148</v>
      </c>
      <c r="B157" s="7"/>
      <c r="C157" s="431"/>
      <c r="D157" s="5"/>
      <c r="E157" s="215"/>
      <c r="F157" s="19" t="str">
        <f t="shared" si="2"/>
        <v/>
      </c>
    </row>
    <row r="158" spans="1:6">
      <c r="A158" s="5">
        <v>149</v>
      </c>
      <c r="B158" s="7"/>
      <c r="C158" s="431"/>
      <c r="D158" s="5"/>
      <c r="E158" s="215"/>
      <c r="F158" s="19" t="str">
        <f t="shared" si="2"/>
        <v/>
      </c>
    </row>
    <row r="159" spans="1:6">
      <c r="A159" s="5">
        <v>150</v>
      </c>
      <c r="B159" s="7"/>
      <c r="C159" s="431"/>
      <c r="D159" s="5"/>
      <c r="E159" s="215"/>
      <c r="F159" s="19" t="str">
        <f t="shared" si="2"/>
        <v/>
      </c>
    </row>
    <row r="160" spans="1:6">
      <c r="A160" s="5">
        <v>151</v>
      </c>
      <c r="B160" s="7"/>
      <c r="C160" s="431"/>
      <c r="D160" s="5"/>
      <c r="E160" s="215"/>
      <c r="F160" s="19" t="str">
        <f t="shared" si="2"/>
        <v/>
      </c>
    </row>
    <row r="161" spans="1:6">
      <c r="A161" s="5">
        <v>152</v>
      </c>
      <c r="B161" s="7"/>
      <c r="C161" s="431"/>
      <c r="D161" s="5"/>
      <c r="E161" s="215"/>
      <c r="F161" s="19" t="str">
        <f t="shared" si="2"/>
        <v/>
      </c>
    </row>
    <row r="162" spans="1:6">
      <c r="A162" s="5">
        <v>153</v>
      </c>
      <c r="B162" s="7"/>
      <c r="C162" s="431"/>
      <c r="D162" s="5"/>
      <c r="E162" s="215"/>
      <c r="F162" s="19" t="str">
        <f t="shared" si="2"/>
        <v/>
      </c>
    </row>
    <row r="163" spans="1:6">
      <c r="A163" s="5">
        <v>154</v>
      </c>
      <c r="B163" s="7"/>
      <c r="C163" s="431"/>
      <c r="D163" s="5"/>
      <c r="E163" s="215"/>
      <c r="F163" s="19" t="str">
        <f t="shared" si="2"/>
        <v/>
      </c>
    </row>
    <row r="164" spans="1:6">
      <c r="A164" s="5">
        <v>155</v>
      </c>
      <c r="B164" s="7"/>
      <c r="C164" s="431"/>
      <c r="D164" s="5"/>
      <c r="E164" s="215"/>
      <c r="F164" s="19" t="str">
        <f t="shared" si="2"/>
        <v/>
      </c>
    </row>
    <row r="165" spans="1:6">
      <c r="A165" s="5">
        <v>156</v>
      </c>
      <c r="B165" s="7"/>
      <c r="C165" s="431"/>
      <c r="D165" s="5"/>
      <c r="E165" s="215"/>
      <c r="F165" s="19" t="str">
        <f t="shared" si="2"/>
        <v/>
      </c>
    </row>
    <row r="166" spans="1:6">
      <c r="A166" s="5">
        <v>157</v>
      </c>
      <c r="B166" s="7"/>
      <c r="C166" s="431"/>
      <c r="D166" s="5"/>
      <c r="E166" s="215"/>
      <c r="F166" s="19" t="str">
        <f t="shared" si="2"/>
        <v/>
      </c>
    </row>
    <row r="167" spans="1:6">
      <c r="A167" s="5">
        <v>158</v>
      </c>
      <c r="B167" s="7"/>
      <c r="C167" s="431"/>
      <c r="D167" s="5"/>
      <c r="E167" s="215"/>
      <c r="F167" s="19" t="str">
        <f t="shared" si="2"/>
        <v/>
      </c>
    </row>
    <row r="168" spans="1:6">
      <c r="A168" s="5">
        <v>159</v>
      </c>
      <c r="B168" s="7"/>
      <c r="C168" s="431"/>
      <c r="D168" s="5"/>
      <c r="E168" s="215"/>
      <c r="F168" s="19" t="str">
        <f t="shared" si="2"/>
        <v/>
      </c>
    </row>
    <row r="169" spans="1:6">
      <c r="A169" s="5">
        <v>160</v>
      </c>
      <c r="B169" s="7"/>
      <c r="C169" s="431"/>
      <c r="D169" s="5"/>
      <c r="E169" s="215"/>
      <c r="F169" s="19" t="str">
        <f t="shared" si="2"/>
        <v/>
      </c>
    </row>
    <row r="170" spans="1:6">
      <c r="A170" s="5">
        <v>161</v>
      </c>
      <c r="B170" s="7"/>
      <c r="C170" s="431"/>
      <c r="D170" s="5"/>
      <c r="E170" s="215"/>
      <c r="F170" s="19" t="str">
        <f t="shared" si="2"/>
        <v/>
      </c>
    </row>
    <row r="171" spans="1:6">
      <c r="A171" s="5">
        <v>162</v>
      </c>
      <c r="B171" s="7"/>
      <c r="C171" s="431"/>
      <c r="D171" s="5"/>
      <c r="E171" s="215"/>
      <c r="F171" s="19" t="str">
        <f t="shared" si="2"/>
        <v/>
      </c>
    </row>
    <row r="172" spans="1:6">
      <c r="A172" s="5">
        <v>163</v>
      </c>
      <c r="B172" s="7"/>
      <c r="C172" s="431"/>
      <c r="D172" s="5"/>
      <c r="E172" s="215"/>
      <c r="F172" s="19" t="str">
        <f t="shared" si="2"/>
        <v/>
      </c>
    </row>
    <row r="173" spans="1:6">
      <c r="A173" s="5">
        <v>164</v>
      </c>
      <c r="B173" s="7"/>
      <c r="C173" s="431"/>
      <c r="D173" s="5"/>
      <c r="E173" s="215"/>
      <c r="F173" s="19" t="str">
        <f t="shared" si="2"/>
        <v/>
      </c>
    </row>
    <row r="174" spans="1:6">
      <c r="A174" s="5">
        <v>165</v>
      </c>
      <c r="B174" s="7"/>
      <c r="C174" s="431"/>
      <c r="D174" s="5"/>
      <c r="E174" s="215"/>
      <c r="F174" s="19" t="str">
        <f t="shared" si="2"/>
        <v/>
      </c>
    </row>
    <row r="175" spans="1:6">
      <c r="A175" s="5">
        <v>166</v>
      </c>
      <c r="B175" s="7"/>
      <c r="C175" s="431"/>
      <c r="D175" s="5"/>
      <c r="E175" s="215"/>
      <c r="F175" s="19" t="str">
        <f t="shared" si="2"/>
        <v/>
      </c>
    </row>
    <row r="176" spans="1:6">
      <c r="A176" s="5">
        <v>167</v>
      </c>
      <c r="B176" s="7"/>
      <c r="C176" s="431"/>
      <c r="D176" s="5"/>
      <c r="E176" s="215"/>
      <c r="F176" s="19" t="str">
        <f t="shared" si="2"/>
        <v/>
      </c>
    </row>
    <row r="177" spans="1:6">
      <c r="A177" s="5">
        <v>168</v>
      </c>
      <c r="B177" s="7"/>
      <c r="C177" s="431"/>
      <c r="D177" s="5"/>
      <c r="E177" s="215"/>
      <c r="F177" s="19" t="str">
        <f t="shared" si="2"/>
        <v/>
      </c>
    </row>
    <row r="178" spans="1:6">
      <c r="A178" s="5">
        <v>169</v>
      </c>
      <c r="B178" s="7"/>
      <c r="C178" s="431"/>
      <c r="D178" s="5"/>
      <c r="E178" s="215"/>
      <c r="F178" s="19" t="str">
        <f t="shared" si="2"/>
        <v/>
      </c>
    </row>
    <row r="179" spans="1:6">
      <c r="A179" s="5">
        <v>170</v>
      </c>
      <c r="B179" s="7"/>
      <c r="C179" s="431"/>
      <c r="D179" s="5"/>
      <c r="E179" s="215"/>
      <c r="F179" s="19" t="str">
        <f t="shared" si="2"/>
        <v/>
      </c>
    </row>
    <row r="180" spans="1:6">
      <c r="A180" s="5">
        <v>171</v>
      </c>
      <c r="B180" s="7"/>
      <c r="C180" s="431"/>
      <c r="D180" s="5"/>
      <c r="E180" s="215"/>
      <c r="F180" s="19" t="str">
        <f t="shared" si="2"/>
        <v/>
      </c>
    </row>
    <row r="181" spans="1:6">
      <c r="A181" s="5">
        <v>172</v>
      </c>
      <c r="B181" s="7"/>
      <c r="C181" s="431"/>
      <c r="D181" s="5"/>
      <c r="E181" s="215"/>
      <c r="F181" s="19" t="str">
        <f t="shared" si="2"/>
        <v/>
      </c>
    </row>
    <row r="182" spans="1:6">
      <c r="A182" s="5">
        <v>173</v>
      </c>
      <c r="B182" s="7"/>
      <c r="C182" s="431"/>
      <c r="D182" s="5"/>
      <c r="E182" s="215"/>
      <c r="F182" s="19" t="str">
        <f t="shared" si="2"/>
        <v/>
      </c>
    </row>
    <row r="183" spans="1:6">
      <c r="A183" s="5">
        <v>174</v>
      </c>
      <c r="B183" s="7"/>
      <c r="C183" s="431"/>
      <c r="D183" s="5"/>
      <c r="E183" s="215"/>
      <c r="F183" s="19" t="str">
        <f t="shared" si="2"/>
        <v/>
      </c>
    </row>
    <row r="184" spans="1:6">
      <c r="A184" s="5">
        <v>175</v>
      </c>
      <c r="B184" s="7"/>
      <c r="C184" s="431"/>
      <c r="D184" s="5"/>
      <c r="E184" s="215"/>
      <c r="F184" s="19" t="str">
        <f t="shared" si="2"/>
        <v/>
      </c>
    </row>
    <row r="185" spans="1:6">
      <c r="A185" s="5">
        <v>176</v>
      </c>
      <c r="B185" s="7"/>
      <c r="C185" s="431"/>
      <c r="D185" s="5"/>
      <c r="E185" s="215"/>
      <c r="F185" s="19" t="str">
        <f t="shared" si="2"/>
        <v/>
      </c>
    </row>
    <row r="186" spans="1:6">
      <c r="A186" s="5">
        <v>177</v>
      </c>
      <c r="B186" s="7"/>
      <c r="C186" s="431"/>
      <c r="D186" s="5"/>
      <c r="E186" s="215"/>
      <c r="F186" s="19" t="str">
        <f t="shared" si="2"/>
        <v/>
      </c>
    </row>
    <row r="187" spans="1:6">
      <c r="A187" s="5">
        <v>178</v>
      </c>
      <c r="B187" s="7"/>
      <c r="C187" s="431"/>
      <c r="D187" s="5"/>
      <c r="E187" s="215"/>
      <c r="F187" s="19" t="str">
        <f t="shared" si="2"/>
        <v/>
      </c>
    </row>
    <row r="188" spans="1:6">
      <c r="A188" s="5">
        <v>179</v>
      </c>
      <c r="B188" s="7"/>
      <c r="C188" s="431"/>
      <c r="D188" s="5"/>
      <c r="E188" s="215"/>
      <c r="F188" s="19" t="str">
        <f t="shared" si="2"/>
        <v/>
      </c>
    </row>
    <row r="189" spans="1:6">
      <c r="A189" s="5">
        <v>180</v>
      </c>
      <c r="B189" s="7"/>
      <c r="C189" s="431"/>
      <c r="D189" s="5"/>
      <c r="E189" s="215"/>
      <c r="F189" s="19" t="str">
        <f t="shared" si="2"/>
        <v/>
      </c>
    </row>
    <row r="190" spans="1:6">
      <c r="A190" s="5">
        <v>181</v>
      </c>
      <c r="B190" s="7"/>
      <c r="C190" s="431"/>
      <c r="D190" s="5"/>
      <c r="E190" s="215"/>
      <c r="F190" s="19" t="str">
        <f t="shared" si="2"/>
        <v/>
      </c>
    </row>
    <row r="191" spans="1:6">
      <c r="A191" s="5">
        <v>182</v>
      </c>
      <c r="B191" s="7"/>
      <c r="C191" s="431"/>
      <c r="D191" s="5"/>
      <c r="E191" s="215"/>
      <c r="F191" s="19" t="str">
        <f t="shared" si="2"/>
        <v/>
      </c>
    </row>
    <row r="192" spans="1:6">
      <c r="A192" s="5">
        <v>183</v>
      </c>
      <c r="B192" s="7"/>
      <c r="C192" s="431"/>
      <c r="D192" s="5"/>
      <c r="E192" s="215"/>
      <c r="F192" s="19" t="str">
        <f t="shared" si="2"/>
        <v/>
      </c>
    </row>
    <row r="193" spans="1:6">
      <c r="A193" s="5">
        <v>184</v>
      </c>
      <c r="B193" s="7"/>
      <c r="C193" s="431"/>
      <c r="D193" s="5"/>
      <c r="E193" s="215"/>
      <c r="F193" s="19" t="str">
        <f t="shared" si="2"/>
        <v/>
      </c>
    </row>
    <row r="194" spans="1:6">
      <c r="A194" s="5">
        <v>185</v>
      </c>
      <c r="B194" s="7"/>
      <c r="C194" s="431"/>
      <c r="D194" s="5"/>
      <c r="E194" s="215"/>
      <c r="F194" s="19" t="str">
        <f t="shared" si="2"/>
        <v/>
      </c>
    </row>
    <row r="195" spans="1:6">
      <c r="A195" s="5">
        <v>186</v>
      </c>
      <c r="B195" s="7"/>
      <c r="C195" s="431"/>
      <c r="D195" s="5"/>
      <c r="E195" s="215"/>
      <c r="F195" s="19" t="str">
        <f t="shared" si="2"/>
        <v/>
      </c>
    </row>
    <row r="196" spans="1:6">
      <c r="A196" s="5">
        <v>187</v>
      </c>
      <c r="B196" s="7"/>
      <c r="C196" s="431"/>
      <c r="D196" s="5"/>
      <c r="E196" s="215"/>
      <c r="F196" s="19" t="str">
        <f t="shared" si="2"/>
        <v/>
      </c>
    </row>
    <row r="197" spans="1:6">
      <c r="A197" s="5">
        <v>188</v>
      </c>
      <c r="B197" s="7"/>
      <c r="C197" s="431"/>
      <c r="D197" s="5"/>
      <c r="E197" s="215"/>
      <c r="F197" s="19" t="str">
        <f t="shared" si="2"/>
        <v/>
      </c>
    </row>
    <row r="198" spans="1:6">
      <c r="A198" s="5">
        <v>189</v>
      </c>
      <c r="B198" s="7"/>
      <c r="C198" s="431"/>
      <c r="D198" s="5"/>
      <c r="E198" s="215"/>
      <c r="F198" s="19" t="str">
        <f t="shared" si="2"/>
        <v/>
      </c>
    </row>
    <row r="199" spans="1:6">
      <c r="A199" s="5">
        <v>190</v>
      </c>
      <c r="B199" s="7"/>
      <c r="C199" s="431"/>
      <c r="D199" s="5"/>
      <c r="E199" s="215"/>
      <c r="F199" s="19" t="str">
        <f t="shared" si="2"/>
        <v/>
      </c>
    </row>
    <row r="200" spans="1:6">
      <c r="A200" s="5">
        <v>191</v>
      </c>
      <c r="B200" s="7"/>
      <c r="C200" s="431"/>
      <c r="D200" s="5"/>
      <c r="E200" s="215"/>
      <c r="F200" s="19" t="str">
        <f t="shared" si="2"/>
        <v/>
      </c>
    </row>
    <row r="201" spans="1:6">
      <c r="A201" s="5">
        <v>192</v>
      </c>
      <c r="B201" s="7"/>
      <c r="C201" s="431"/>
      <c r="D201" s="5"/>
      <c r="E201" s="215"/>
      <c r="F201" s="19" t="str">
        <f t="shared" si="2"/>
        <v/>
      </c>
    </row>
    <row r="202" spans="1:6">
      <c r="A202" s="5">
        <v>193</v>
      </c>
      <c r="B202" s="7"/>
      <c r="C202" s="431"/>
      <c r="D202" s="5"/>
      <c r="E202" s="215"/>
      <c r="F202" s="19" t="str">
        <f t="shared" ref="F202:F259" si="3">IF(OR($B202="",$C202="",$C202&lt;an_initial,$C202&gt;an_final,),"", (INDEX(ii512punctaje, MATCH(D202,ii512anvergură,0), MATCH(E202,ii512rol,0) )))</f>
        <v/>
      </c>
    </row>
    <row r="203" spans="1:6">
      <c r="A203" s="5">
        <v>194</v>
      </c>
      <c r="B203" s="7"/>
      <c r="C203" s="431"/>
      <c r="D203" s="5"/>
      <c r="E203" s="215"/>
      <c r="F203" s="19" t="str">
        <f t="shared" si="3"/>
        <v/>
      </c>
    </row>
    <row r="204" spans="1:6">
      <c r="A204" s="5">
        <v>195</v>
      </c>
      <c r="B204" s="7"/>
      <c r="C204" s="431"/>
      <c r="D204" s="5"/>
      <c r="E204" s="215"/>
      <c r="F204" s="19" t="str">
        <f t="shared" si="3"/>
        <v/>
      </c>
    </row>
    <row r="205" spans="1:6">
      <c r="A205" s="5">
        <v>196</v>
      </c>
      <c r="B205" s="7"/>
      <c r="C205" s="431"/>
      <c r="D205" s="5"/>
      <c r="E205" s="215"/>
      <c r="F205" s="19" t="str">
        <f t="shared" si="3"/>
        <v/>
      </c>
    </row>
    <row r="206" spans="1:6">
      <c r="A206" s="5">
        <v>197</v>
      </c>
      <c r="B206" s="7"/>
      <c r="C206" s="431"/>
      <c r="D206" s="5"/>
      <c r="E206" s="215"/>
      <c r="F206" s="19" t="str">
        <f t="shared" si="3"/>
        <v/>
      </c>
    </row>
    <row r="207" spans="1:6">
      <c r="A207" s="5">
        <v>198</v>
      </c>
      <c r="B207" s="7"/>
      <c r="C207" s="431"/>
      <c r="D207" s="5"/>
      <c r="E207" s="215"/>
      <c r="F207" s="19" t="str">
        <f t="shared" si="3"/>
        <v/>
      </c>
    </row>
    <row r="208" spans="1:6">
      <c r="A208" s="5">
        <v>199</v>
      </c>
      <c r="B208" s="7"/>
      <c r="C208" s="431"/>
      <c r="D208" s="5"/>
      <c r="E208" s="215"/>
      <c r="F208" s="19" t="str">
        <f t="shared" si="3"/>
        <v/>
      </c>
    </row>
    <row r="209" spans="1:6">
      <c r="A209" s="5">
        <v>200</v>
      </c>
      <c r="B209" s="7"/>
      <c r="C209" s="431"/>
      <c r="D209" s="5"/>
      <c r="E209" s="215"/>
      <c r="F209" s="19" t="str">
        <f t="shared" si="3"/>
        <v/>
      </c>
    </row>
    <row r="210" spans="1:6">
      <c r="A210" s="5">
        <v>201</v>
      </c>
      <c r="B210" s="7"/>
      <c r="C210" s="431"/>
      <c r="D210" s="5"/>
      <c r="E210" s="215"/>
      <c r="F210" s="19" t="str">
        <f t="shared" si="3"/>
        <v/>
      </c>
    </row>
    <row r="211" spans="1:6">
      <c r="A211" s="5">
        <v>202</v>
      </c>
      <c r="B211" s="7"/>
      <c r="C211" s="431"/>
      <c r="D211" s="5"/>
      <c r="E211" s="215"/>
      <c r="F211" s="19" t="str">
        <f t="shared" si="3"/>
        <v/>
      </c>
    </row>
    <row r="212" spans="1:6">
      <c r="A212" s="5">
        <v>203</v>
      </c>
      <c r="B212" s="7"/>
      <c r="C212" s="431"/>
      <c r="D212" s="5"/>
      <c r="E212" s="215"/>
      <c r="F212" s="19" t="str">
        <f t="shared" si="3"/>
        <v/>
      </c>
    </row>
    <row r="213" spans="1:6">
      <c r="A213" s="5">
        <v>204</v>
      </c>
      <c r="B213" s="7"/>
      <c r="C213" s="431"/>
      <c r="D213" s="5"/>
      <c r="E213" s="215"/>
      <c r="F213" s="19" t="str">
        <f t="shared" si="3"/>
        <v/>
      </c>
    </row>
    <row r="214" spans="1:6">
      <c r="A214" s="5">
        <v>205</v>
      </c>
      <c r="B214" s="7"/>
      <c r="C214" s="431"/>
      <c r="D214" s="5"/>
      <c r="E214" s="215"/>
      <c r="F214" s="19" t="str">
        <f t="shared" si="3"/>
        <v/>
      </c>
    </row>
    <row r="215" spans="1:6">
      <c r="A215" s="5">
        <v>206</v>
      </c>
      <c r="B215" s="7"/>
      <c r="C215" s="431"/>
      <c r="D215" s="5"/>
      <c r="E215" s="215"/>
      <c r="F215" s="19" t="str">
        <f t="shared" si="3"/>
        <v/>
      </c>
    </row>
    <row r="216" spans="1:6">
      <c r="A216" s="5">
        <v>207</v>
      </c>
      <c r="B216" s="7"/>
      <c r="C216" s="431"/>
      <c r="D216" s="5"/>
      <c r="E216" s="215"/>
      <c r="F216" s="19" t="str">
        <f t="shared" si="3"/>
        <v/>
      </c>
    </row>
    <row r="217" spans="1:6">
      <c r="A217" s="5">
        <v>208</v>
      </c>
      <c r="B217" s="7"/>
      <c r="C217" s="431"/>
      <c r="D217" s="5"/>
      <c r="E217" s="215"/>
      <c r="F217" s="19" t="str">
        <f t="shared" si="3"/>
        <v/>
      </c>
    </row>
    <row r="218" spans="1:6">
      <c r="A218" s="5">
        <v>209</v>
      </c>
      <c r="B218" s="7"/>
      <c r="C218" s="431"/>
      <c r="D218" s="5"/>
      <c r="E218" s="215"/>
      <c r="F218" s="19" t="str">
        <f t="shared" si="3"/>
        <v/>
      </c>
    </row>
    <row r="219" spans="1:6">
      <c r="A219" s="5">
        <v>210</v>
      </c>
      <c r="B219" s="7"/>
      <c r="C219" s="431"/>
      <c r="D219" s="5"/>
      <c r="E219" s="215"/>
      <c r="F219" s="19" t="str">
        <f t="shared" si="3"/>
        <v/>
      </c>
    </row>
    <row r="220" spans="1:6">
      <c r="A220" s="5">
        <v>211</v>
      </c>
      <c r="B220" s="7"/>
      <c r="C220" s="431"/>
      <c r="D220" s="5"/>
      <c r="E220" s="215"/>
      <c r="F220" s="19" t="str">
        <f t="shared" si="3"/>
        <v/>
      </c>
    </row>
    <row r="221" spans="1:6">
      <c r="A221" s="5">
        <v>212</v>
      </c>
      <c r="B221" s="7"/>
      <c r="C221" s="431"/>
      <c r="D221" s="5"/>
      <c r="E221" s="215"/>
      <c r="F221" s="19" t="str">
        <f t="shared" si="3"/>
        <v/>
      </c>
    </row>
    <row r="222" spans="1:6">
      <c r="A222" s="5">
        <v>213</v>
      </c>
      <c r="B222" s="7"/>
      <c r="C222" s="431"/>
      <c r="D222" s="5"/>
      <c r="E222" s="215"/>
      <c r="F222" s="19" t="str">
        <f t="shared" si="3"/>
        <v/>
      </c>
    </row>
    <row r="223" spans="1:6">
      <c r="A223" s="5">
        <v>214</v>
      </c>
      <c r="B223" s="7"/>
      <c r="C223" s="431"/>
      <c r="D223" s="5"/>
      <c r="E223" s="215"/>
      <c r="F223" s="19" t="str">
        <f t="shared" si="3"/>
        <v/>
      </c>
    </row>
    <row r="224" spans="1:6">
      <c r="A224" s="5">
        <v>215</v>
      </c>
      <c r="B224" s="7"/>
      <c r="C224" s="431"/>
      <c r="D224" s="5"/>
      <c r="E224" s="215"/>
      <c r="F224" s="19" t="str">
        <f t="shared" si="3"/>
        <v/>
      </c>
    </row>
    <row r="225" spans="1:6">
      <c r="A225" s="5">
        <v>216</v>
      </c>
      <c r="B225" s="7"/>
      <c r="C225" s="431"/>
      <c r="D225" s="5"/>
      <c r="E225" s="215"/>
      <c r="F225" s="19" t="str">
        <f t="shared" si="3"/>
        <v/>
      </c>
    </row>
    <row r="226" spans="1:6">
      <c r="A226" s="5">
        <v>217</v>
      </c>
      <c r="B226" s="7"/>
      <c r="C226" s="431"/>
      <c r="D226" s="5"/>
      <c r="E226" s="215"/>
      <c r="F226" s="19" t="str">
        <f t="shared" si="3"/>
        <v/>
      </c>
    </row>
    <row r="227" spans="1:6">
      <c r="A227" s="5">
        <v>218</v>
      </c>
      <c r="B227" s="7"/>
      <c r="C227" s="431"/>
      <c r="D227" s="5"/>
      <c r="E227" s="215"/>
      <c r="F227" s="19" t="str">
        <f t="shared" si="3"/>
        <v/>
      </c>
    </row>
    <row r="228" spans="1:6">
      <c r="A228" s="5">
        <v>219</v>
      </c>
      <c r="B228" s="7"/>
      <c r="C228" s="431"/>
      <c r="D228" s="5"/>
      <c r="E228" s="215"/>
      <c r="F228" s="19" t="str">
        <f t="shared" si="3"/>
        <v/>
      </c>
    </row>
    <row r="229" spans="1:6">
      <c r="A229" s="5">
        <v>220</v>
      </c>
      <c r="B229" s="7"/>
      <c r="C229" s="431"/>
      <c r="D229" s="5"/>
      <c r="E229" s="215"/>
      <c r="F229" s="19" t="str">
        <f t="shared" si="3"/>
        <v/>
      </c>
    </row>
    <row r="230" spans="1:6">
      <c r="A230" s="5">
        <v>221</v>
      </c>
      <c r="B230" s="7"/>
      <c r="C230" s="431"/>
      <c r="D230" s="5"/>
      <c r="E230" s="215"/>
      <c r="F230" s="19" t="str">
        <f t="shared" si="3"/>
        <v/>
      </c>
    </row>
    <row r="231" spans="1:6">
      <c r="A231" s="5">
        <v>222</v>
      </c>
      <c r="B231" s="7"/>
      <c r="C231" s="431"/>
      <c r="D231" s="5"/>
      <c r="E231" s="215"/>
      <c r="F231" s="19" t="str">
        <f t="shared" si="3"/>
        <v/>
      </c>
    </row>
    <row r="232" spans="1:6">
      <c r="A232" s="5">
        <v>223</v>
      </c>
      <c r="B232" s="7"/>
      <c r="C232" s="431"/>
      <c r="D232" s="5"/>
      <c r="E232" s="215"/>
      <c r="F232" s="19" t="str">
        <f t="shared" si="3"/>
        <v/>
      </c>
    </row>
    <row r="233" spans="1:6">
      <c r="A233" s="5">
        <v>224</v>
      </c>
      <c r="B233" s="7"/>
      <c r="C233" s="431"/>
      <c r="D233" s="5"/>
      <c r="E233" s="215"/>
      <c r="F233" s="19" t="str">
        <f t="shared" si="3"/>
        <v/>
      </c>
    </row>
    <row r="234" spans="1:6">
      <c r="A234" s="5">
        <v>225</v>
      </c>
      <c r="B234" s="7"/>
      <c r="C234" s="431"/>
      <c r="D234" s="5"/>
      <c r="E234" s="215"/>
      <c r="F234" s="19" t="str">
        <f t="shared" si="3"/>
        <v/>
      </c>
    </row>
    <row r="235" spans="1:6">
      <c r="A235" s="5">
        <v>226</v>
      </c>
      <c r="B235" s="7"/>
      <c r="C235" s="431"/>
      <c r="D235" s="5"/>
      <c r="E235" s="215"/>
      <c r="F235" s="19" t="str">
        <f t="shared" si="3"/>
        <v/>
      </c>
    </row>
    <row r="236" spans="1:6">
      <c r="A236" s="5">
        <v>227</v>
      </c>
      <c r="B236" s="7"/>
      <c r="C236" s="431"/>
      <c r="D236" s="5"/>
      <c r="E236" s="215"/>
      <c r="F236" s="19" t="str">
        <f t="shared" si="3"/>
        <v/>
      </c>
    </row>
    <row r="237" spans="1:6">
      <c r="A237" s="5">
        <v>228</v>
      </c>
      <c r="B237" s="7"/>
      <c r="C237" s="431"/>
      <c r="D237" s="5"/>
      <c r="E237" s="215"/>
      <c r="F237" s="19" t="str">
        <f t="shared" si="3"/>
        <v/>
      </c>
    </row>
    <row r="238" spans="1:6">
      <c r="A238" s="5">
        <v>229</v>
      </c>
      <c r="B238" s="7"/>
      <c r="C238" s="431"/>
      <c r="D238" s="5"/>
      <c r="E238" s="215"/>
      <c r="F238" s="19" t="str">
        <f t="shared" si="3"/>
        <v/>
      </c>
    </row>
    <row r="239" spans="1:6">
      <c r="A239" s="5">
        <v>230</v>
      </c>
      <c r="B239" s="7"/>
      <c r="C239" s="431"/>
      <c r="D239" s="5"/>
      <c r="E239" s="215"/>
      <c r="F239" s="19" t="str">
        <f t="shared" si="3"/>
        <v/>
      </c>
    </row>
    <row r="240" spans="1:6">
      <c r="A240" s="5">
        <v>231</v>
      </c>
      <c r="B240" s="7"/>
      <c r="C240" s="431"/>
      <c r="D240" s="5"/>
      <c r="E240" s="215"/>
      <c r="F240" s="19" t="str">
        <f t="shared" si="3"/>
        <v/>
      </c>
    </row>
    <row r="241" spans="1:6">
      <c r="A241" s="5">
        <v>232</v>
      </c>
      <c r="B241" s="7"/>
      <c r="C241" s="431"/>
      <c r="D241" s="5"/>
      <c r="E241" s="215"/>
      <c r="F241" s="19" t="str">
        <f t="shared" si="3"/>
        <v/>
      </c>
    </row>
    <row r="242" spans="1:6">
      <c r="A242" s="5">
        <v>233</v>
      </c>
      <c r="B242" s="7"/>
      <c r="C242" s="431"/>
      <c r="D242" s="5"/>
      <c r="E242" s="215"/>
      <c r="F242" s="19" t="str">
        <f t="shared" si="3"/>
        <v/>
      </c>
    </row>
    <row r="243" spans="1:6">
      <c r="A243" s="5">
        <v>234</v>
      </c>
      <c r="B243" s="7"/>
      <c r="C243" s="431"/>
      <c r="D243" s="5"/>
      <c r="E243" s="215"/>
      <c r="F243" s="19" t="str">
        <f t="shared" si="3"/>
        <v/>
      </c>
    </row>
    <row r="244" spans="1:6">
      <c r="A244" s="5">
        <v>235</v>
      </c>
      <c r="B244" s="7"/>
      <c r="C244" s="431"/>
      <c r="D244" s="5"/>
      <c r="E244" s="215"/>
      <c r="F244" s="19" t="str">
        <f t="shared" si="3"/>
        <v/>
      </c>
    </row>
    <row r="245" spans="1:6">
      <c r="A245" s="5">
        <v>236</v>
      </c>
      <c r="B245" s="7"/>
      <c r="C245" s="431"/>
      <c r="D245" s="5"/>
      <c r="E245" s="215"/>
      <c r="F245" s="19" t="str">
        <f t="shared" si="3"/>
        <v/>
      </c>
    </row>
    <row r="246" spans="1:6">
      <c r="A246" s="5">
        <v>237</v>
      </c>
      <c r="B246" s="7"/>
      <c r="C246" s="431"/>
      <c r="D246" s="5"/>
      <c r="E246" s="215"/>
      <c r="F246" s="19" t="str">
        <f t="shared" si="3"/>
        <v/>
      </c>
    </row>
    <row r="247" spans="1:6">
      <c r="A247" s="5">
        <v>238</v>
      </c>
      <c r="B247" s="7"/>
      <c r="C247" s="431"/>
      <c r="D247" s="5"/>
      <c r="E247" s="215"/>
      <c r="F247" s="19" t="str">
        <f t="shared" si="3"/>
        <v/>
      </c>
    </row>
    <row r="248" spans="1:6">
      <c r="A248" s="5">
        <v>239</v>
      </c>
      <c r="B248" s="7"/>
      <c r="C248" s="431"/>
      <c r="D248" s="5"/>
      <c r="E248" s="215"/>
      <c r="F248" s="19" t="str">
        <f t="shared" si="3"/>
        <v/>
      </c>
    </row>
    <row r="249" spans="1:6">
      <c r="A249" s="5">
        <v>240</v>
      </c>
      <c r="B249" s="7"/>
      <c r="C249" s="431"/>
      <c r="D249" s="5"/>
      <c r="E249" s="215"/>
      <c r="F249" s="19" t="str">
        <f t="shared" si="3"/>
        <v/>
      </c>
    </row>
    <row r="250" spans="1:6">
      <c r="A250" s="5">
        <v>241</v>
      </c>
      <c r="B250" s="7"/>
      <c r="C250" s="431"/>
      <c r="D250" s="5"/>
      <c r="E250" s="215"/>
      <c r="F250" s="19" t="str">
        <f t="shared" si="3"/>
        <v/>
      </c>
    </row>
    <row r="251" spans="1:6">
      <c r="A251" s="5">
        <v>242</v>
      </c>
      <c r="B251" s="7"/>
      <c r="C251" s="431"/>
      <c r="D251" s="5"/>
      <c r="E251" s="215"/>
      <c r="F251" s="19" t="str">
        <f t="shared" si="3"/>
        <v/>
      </c>
    </row>
    <row r="252" spans="1:6">
      <c r="A252" s="5">
        <v>243</v>
      </c>
      <c r="B252" s="7"/>
      <c r="C252" s="431"/>
      <c r="D252" s="5"/>
      <c r="E252" s="215"/>
      <c r="F252" s="19" t="str">
        <f t="shared" si="3"/>
        <v/>
      </c>
    </row>
    <row r="253" spans="1:6">
      <c r="A253" s="5">
        <v>244</v>
      </c>
      <c r="B253" s="7"/>
      <c r="C253" s="431"/>
      <c r="D253" s="5"/>
      <c r="E253" s="215"/>
      <c r="F253" s="19" t="str">
        <f t="shared" si="3"/>
        <v/>
      </c>
    </row>
    <row r="254" spans="1:6">
      <c r="A254" s="5">
        <v>245</v>
      </c>
      <c r="B254" s="7"/>
      <c r="C254" s="431"/>
      <c r="D254" s="5"/>
      <c r="E254" s="215"/>
      <c r="F254" s="19" t="str">
        <f t="shared" si="3"/>
        <v/>
      </c>
    </row>
    <row r="255" spans="1:6">
      <c r="A255" s="5">
        <v>246</v>
      </c>
      <c r="B255" s="7"/>
      <c r="C255" s="431"/>
      <c r="D255" s="5"/>
      <c r="E255" s="215"/>
      <c r="F255" s="19" t="str">
        <f t="shared" si="3"/>
        <v/>
      </c>
    </row>
    <row r="256" spans="1:6">
      <c r="A256" s="5">
        <v>247</v>
      </c>
      <c r="B256" s="7"/>
      <c r="C256" s="431"/>
      <c r="D256" s="5"/>
      <c r="E256" s="215"/>
      <c r="F256" s="19" t="str">
        <f t="shared" si="3"/>
        <v/>
      </c>
    </row>
    <row r="257" spans="1:6">
      <c r="A257" s="5">
        <v>248</v>
      </c>
      <c r="B257" s="7"/>
      <c r="C257" s="431"/>
      <c r="D257" s="5"/>
      <c r="E257" s="215"/>
      <c r="F257" s="19" t="str">
        <f t="shared" si="3"/>
        <v/>
      </c>
    </row>
    <row r="258" spans="1:6">
      <c r="A258" s="5">
        <v>249</v>
      </c>
      <c r="B258" s="7"/>
      <c r="C258" s="431"/>
      <c r="D258" s="5"/>
      <c r="E258" s="215"/>
      <c r="F258" s="19" t="str">
        <f t="shared" si="3"/>
        <v/>
      </c>
    </row>
    <row r="259" spans="1:6">
      <c r="A259" s="5">
        <v>250</v>
      </c>
      <c r="B259" s="7"/>
      <c r="C259" s="431"/>
      <c r="D259" s="5"/>
      <c r="E259" s="215"/>
      <c r="F259" s="19" t="str">
        <f t="shared" si="3"/>
        <v/>
      </c>
    </row>
  </sheetData>
  <sheetProtection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&amp;LConfirm dateleDirector de departament&amp;RCandidat</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sheetPr codeName="Sheet3">
    <pageSetUpPr fitToPage="1"/>
  </sheetPr>
  <dimension ref="A1:F109"/>
  <sheetViews>
    <sheetView workbookViewId="0">
      <selection activeCell="B49" sqref="B49"/>
    </sheetView>
  </sheetViews>
  <sheetFormatPr defaultRowHeight="15"/>
  <cols>
    <col min="1" max="1" width="6.85546875" style="315" customWidth="1"/>
    <col min="2" max="2" width="104.42578125" style="245" customWidth="1"/>
    <col min="3" max="3" width="20" style="245" customWidth="1"/>
    <col min="4" max="4" width="15.85546875" style="245" customWidth="1"/>
    <col min="5" max="5" width="93.7109375" style="245" bestFit="1" customWidth="1"/>
    <col min="6" max="16384" width="9.140625" style="245"/>
  </cols>
  <sheetData>
    <row r="1" spans="1:6" s="236" customFormat="1">
      <c r="A1" s="233" t="s">
        <v>482</v>
      </c>
      <c r="B1" s="234"/>
      <c r="C1" s="235"/>
      <c r="D1" s="235"/>
      <c r="E1" s="235"/>
      <c r="F1" s="235"/>
    </row>
    <row r="2" spans="1:6" s="236" customFormat="1">
      <c r="A2" s="171" t="str">
        <f>IF(ISBLANK(facultate), IF(ISBLANK(departament),"","Departament " &amp; departament), "Facultatea " &amp; facultate)</f>
        <v>Facultatea Electronică și Telecomunicații</v>
      </c>
      <c r="B2" s="234"/>
      <c r="C2" s="235"/>
      <c r="D2" s="235"/>
      <c r="E2" s="235"/>
      <c r="F2" s="235"/>
    </row>
    <row r="3" spans="1:6" s="236" customFormat="1">
      <c r="A3" s="171" t="str">
        <f>IF(ISBLANK(departament),"","Departamentul " &amp; departament)</f>
        <v>Departamentul Electronică Aplicată</v>
      </c>
      <c r="B3" s="234"/>
      <c r="C3" s="235"/>
      <c r="D3" s="235"/>
      <c r="E3" s="235"/>
      <c r="F3" s="235"/>
    </row>
    <row r="4" spans="1:6" s="239" customFormat="1" ht="15.75">
      <c r="A4" s="237"/>
      <c r="B4" s="237"/>
      <c r="C4" s="317" t="str">
        <f>CONCATENATE(functie," ",nume_candidat)</f>
        <v>Șef de lucrări Papazian Petru</v>
      </c>
      <c r="D4" s="238"/>
    </row>
    <row r="5" spans="1:6" ht="15.75">
      <c r="A5" s="240" t="s">
        <v>611</v>
      </c>
      <c r="B5" s="241" t="s">
        <v>687</v>
      </c>
      <c r="C5" s="242"/>
      <c r="D5" s="243" t="s">
        <v>611</v>
      </c>
      <c r="E5" s="244"/>
    </row>
    <row r="6" spans="1:6" ht="30" customHeight="1">
      <c r="A6" s="246">
        <v>1</v>
      </c>
      <c r="B6" s="247" t="s">
        <v>688</v>
      </c>
      <c r="C6" s="318">
        <f>I.1!L9</f>
        <v>100</v>
      </c>
      <c r="D6" s="247">
        <v>100</v>
      </c>
      <c r="E6" s="248" t="s">
        <v>689</v>
      </c>
    </row>
    <row r="7" spans="1:6" ht="30" customHeight="1">
      <c r="A7" s="249">
        <v>2</v>
      </c>
      <c r="B7" s="250" t="s">
        <v>816</v>
      </c>
      <c r="C7" s="319">
        <f>SUM(C8,C14,C20,C23)</f>
        <v>383</v>
      </c>
      <c r="D7" s="250" t="s">
        <v>611</v>
      </c>
      <c r="E7" s="251" t="s">
        <v>817</v>
      </c>
    </row>
    <row r="8" spans="1:6" ht="30" customHeight="1">
      <c r="A8" s="246">
        <v>2.1</v>
      </c>
      <c r="B8" s="247" t="s">
        <v>818</v>
      </c>
      <c r="C8" s="320">
        <f>SUM(C9:C13)</f>
        <v>183</v>
      </c>
      <c r="D8" s="248" t="s">
        <v>611</v>
      </c>
      <c r="E8" s="248" t="s">
        <v>611</v>
      </c>
    </row>
    <row r="9" spans="1:6" ht="30" customHeight="1">
      <c r="A9" s="252" t="s">
        <v>325</v>
      </c>
      <c r="B9" s="253" t="s">
        <v>819</v>
      </c>
      <c r="C9" s="321">
        <f>I.2.1a!$I$9</f>
        <v>0</v>
      </c>
      <c r="D9" s="253" t="s">
        <v>690</v>
      </c>
      <c r="E9" s="254" t="s">
        <v>691</v>
      </c>
    </row>
    <row r="10" spans="1:6" ht="30" customHeight="1">
      <c r="A10" s="255" t="s">
        <v>326</v>
      </c>
      <c r="B10" s="248" t="s">
        <v>820</v>
      </c>
      <c r="C10" s="321">
        <f>I.2.1b!$I$9</f>
        <v>0</v>
      </c>
      <c r="D10" s="248" t="s">
        <v>692</v>
      </c>
      <c r="E10" s="254"/>
    </row>
    <row r="11" spans="1:6" ht="30" customHeight="1">
      <c r="A11" s="255" t="s">
        <v>657</v>
      </c>
      <c r="B11" s="248" t="s">
        <v>821</v>
      </c>
      <c r="C11" s="321">
        <f>I.2.1c!$I$9</f>
        <v>0</v>
      </c>
      <c r="D11" s="248" t="s">
        <v>693</v>
      </c>
      <c r="E11" s="254"/>
    </row>
    <row r="12" spans="1:6" ht="30" customHeight="1">
      <c r="A12" s="255" t="s">
        <v>668</v>
      </c>
      <c r="B12" s="248" t="s">
        <v>822</v>
      </c>
      <c r="C12" s="321">
        <f>I.2.1d!$I$9</f>
        <v>183</v>
      </c>
      <c r="D12" s="248" t="s">
        <v>694</v>
      </c>
      <c r="E12" s="254"/>
    </row>
    <row r="13" spans="1:6" ht="30" customHeight="1">
      <c r="A13" s="255" t="s">
        <v>669</v>
      </c>
      <c r="B13" s="248" t="s">
        <v>840</v>
      </c>
      <c r="C13" s="321">
        <f>I.2.1e!$I$9</f>
        <v>0</v>
      </c>
      <c r="D13" s="248" t="s">
        <v>695</v>
      </c>
      <c r="E13" s="254"/>
    </row>
    <row r="14" spans="1:6" ht="30" customHeight="1">
      <c r="A14" s="246">
        <v>2.2000000000000002</v>
      </c>
      <c r="B14" s="256" t="s">
        <v>681</v>
      </c>
      <c r="C14" s="322">
        <f>SUM(C15:C19)</f>
        <v>0</v>
      </c>
      <c r="D14" s="248" t="s">
        <v>611</v>
      </c>
      <c r="E14" s="254"/>
    </row>
    <row r="15" spans="1:6" ht="30" customHeight="1">
      <c r="A15" s="255" t="s">
        <v>676</v>
      </c>
      <c r="B15" s="248" t="s">
        <v>682</v>
      </c>
      <c r="C15" s="321">
        <f>I.2.2a!$I$9</f>
        <v>0</v>
      </c>
      <c r="D15" s="248" t="s">
        <v>696</v>
      </c>
      <c r="E15" s="254"/>
    </row>
    <row r="16" spans="1:6" ht="30" customHeight="1">
      <c r="A16" s="255" t="s">
        <v>677</v>
      </c>
      <c r="B16" s="257" t="s">
        <v>683</v>
      </c>
      <c r="C16" s="321">
        <f>I.2.2b!$I$9</f>
        <v>0</v>
      </c>
      <c r="D16" s="248" t="s">
        <v>697</v>
      </c>
      <c r="E16" s="254"/>
    </row>
    <row r="17" spans="1:5" ht="30" customHeight="1">
      <c r="A17" s="255" t="s">
        <v>678</v>
      </c>
      <c r="B17" s="257" t="s">
        <v>684</v>
      </c>
      <c r="C17" s="321">
        <f>I.2.2c!$I$9</f>
        <v>0</v>
      </c>
      <c r="D17" s="248" t="s">
        <v>698</v>
      </c>
      <c r="E17" s="254"/>
    </row>
    <row r="18" spans="1:5" ht="30" customHeight="1">
      <c r="A18" s="255" t="s">
        <v>679</v>
      </c>
      <c r="B18" s="248" t="s">
        <v>685</v>
      </c>
      <c r="C18" s="321">
        <f>I.2.2d!$I$9</f>
        <v>0</v>
      </c>
      <c r="D18" s="248" t="s">
        <v>699</v>
      </c>
      <c r="E18" s="254"/>
    </row>
    <row r="19" spans="1:5" ht="30" customHeight="1">
      <c r="A19" s="255" t="s">
        <v>680</v>
      </c>
      <c r="B19" s="248" t="s">
        <v>686</v>
      </c>
      <c r="C19" s="321">
        <f>I.2.2e!$I$9</f>
        <v>0</v>
      </c>
      <c r="D19" s="248" t="s">
        <v>700</v>
      </c>
      <c r="E19" s="254"/>
    </row>
    <row r="20" spans="1:5" ht="30" customHeight="1">
      <c r="A20" s="246">
        <v>2.2999999999999998</v>
      </c>
      <c r="B20" s="247" t="s">
        <v>841</v>
      </c>
      <c r="C20" s="320">
        <f>SUM(C21:C22)</f>
        <v>0</v>
      </c>
      <c r="D20" s="248" t="s">
        <v>611</v>
      </c>
      <c r="E20" s="254"/>
    </row>
    <row r="21" spans="1:5" ht="30" customHeight="1">
      <c r="A21" s="255" t="s">
        <v>701</v>
      </c>
      <c r="B21" s="248" t="s">
        <v>842</v>
      </c>
      <c r="C21" s="320">
        <f>I.2.3a!I9</f>
        <v>0</v>
      </c>
      <c r="D21" s="248" t="s">
        <v>702</v>
      </c>
      <c r="E21" s="254"/>
    </row>
    <row r="22" spans="1:5" ht="30" customHeight="1">
      <c r="A22" s="255" t="s">
        <v>703</v>
      </c>
      <c r="B22" s="248" t="s">
        <v>843</v>
      </c>
      <c r="C22" s="320">
        <f>I.2.3b!I9</f>
        <v>0</v>
      </c>
      <c r="D22" s="248" t="s">
        <v>695</v>
      </c>
      <c r="E22" s="254"/>
    </row>
    <row r="23" spans="1:5" ht="30" customHeight="1">
      <c r="A23" s="246">
        <v>2.4</v>
      </c>
      <c r="B23" s="247" t="s">
        <v>704</v>
      </c>
      <c r="C23" s="318">
        <f>I.2.4!I9</f>
        <v>200</v>
      </c>
      <c r="D23" s="248" t="s">
        <v>705</v>
      </c>
      <c r="E23" s="247" t="s">
        <v>611</v>
      </c>
    </row>
    <row r="24" spans="1:5" ht="30" customHeight="1">
      <c r="A24" s="249">
        <v>3</v>
      </c>
      <c r="B24" s="250" t="s">
        <v>844</v>
      </c>
      <c r="C24" s="323">
        <f>I.3!I11</f>
        <v>0</v>
      </c>
      <c r="D24" s="253" t="s">
        <v>806</v>
      </c>
      <c r="E24" s="253" t="s">
        <v>823</v>
      </c>
    </row>
    <row r="25" spans="1:5" ht="30" customHeight="1">
      <c r="A25" s="246">
        <v>4</v>
      </c>
      <c r="B25" s="247" t="s">
        <v>706</v>
      </c>
      <c r="C25" s="320">
        <f>I.4!E11</f>
        <v>190</v>
      </c>
      <c r="D25" s="248">
        <v>10</v>
      </c>
      <c r="E25" s="248" t="s">
        <v>707</v>
      </c>
    </row>
    <row r="26" spans="1:5" ht="30" customHeight="1">
      <c r="A26" s="246">
        <v>5</v>
      </c>
      <c r="B26" s="247" t="s">
        <v>708</v>
      </c>
      <c r="C26" s="320">
        <f>I.5!D11</f>
        <v>150</v>
      </c>
      <c r="D26" s="248" t="s">
        <v>709</v>
      </c>
      <c r="E26" s="258" t="s">
        <v>611</v>
      </c>
    </row>
    <row r="27" spans="1:5" ht="30" customHeight="1">
      <c r="A27" s="249">
        <v>6</v>
      </c>
      <c r="B27" s="250" t="s">
        <v>845</v>
      </c>
      <c r="C27" s="323">
        <f>I.6!F11</f>
        <v>0</v>
      </c>
      <c r="D27" s="253" t="s">
        <v>875</v>
      </c>
      <c r="E27" s="253" t="s">
        <v>858</v>
      </c>
    </row>
    <row r="28" spans="1:5" ht="30" customHeight="1">
      <c r="A28" s="249">
        <v>7</v>
      </c>
      <c r="B28" s="250" t="s">
        <v>710</v>
      </c>
      <c r="C28" s="323">
        <f>I.7!F11</f>
        <v>0</v>
      </c>
      <c r="D28" s="259" t="s">
        <v>874</v>
      </c>
      <c r="E28" s="253" t="s">
        <v>867</v>
      </c>
    </row>
    <row r="29" spans="1:5" ht="30" customHeight="1">
      <c r="A29" s="249">
        <v>8</v>
      </c>
      <c r="B29" s="250" t="s">
        <v>711</v>
      </c>
      <c r="C29" s="323">
        <f>I.8!E11</f>
        <v>0</v>
      </c>
      <c r="D29" s="253" t="s">
        <v>877</v>
      </c>
      <c r="E29" s="253" t="s">
        <v>873</v>
      </c>
    </row>
    <row r="30" spans="1:5" ht="30" customHeight="1">
      <c r="A30" s="249">
        <v>9</v>
      </c>
      <c r="B30" s="250" t="s">
        <v>713</v>
      </c>
      <c r="C30" s="323">
        <f>I.9!D11</f>
        <v>180</v>
      </c>
      <c r="D30" s="253" t="s">
        <v>714</v>
      </c>
      <c r="E30" s="253" t="s">
        <v>876</v>
      </c>
    </row>
    <row r="31" spans="1:5">
      <c r="A31" s="260" t="s">
        <v>611</v>
      </c>
      <c r="B31" s="261" t="s">
        <v>715</v>
      </c>
      <c r="C31" s="261" t="s">
        <v>716</v>
      </c>
      <c r="D31" s="262" t="s">
        <v>611</v>
      </c>
      <c r="E31" s="262" t="s">
        <v>611</v>
      </c>
    </row>
    <row r="32" spans="1:5">
      <c r="A32" s="263"/>
      <c r="B32" s="264" t="s">
        <v>611</v>
      </c>
      <c r="C32" s="264" t="s">
        <v>717</v>
      </c>
      <c r="D32" s="265"/>
      <c r="E32" s="265"/>
    </row>
    <row r="33" spans="1:5">
      <c r="A33" s="263"/>
      <c r="B33" s="264" t="s">
        <v>718</v>
      </c>
      <c r="C33" s="264" t="s">
        <v>719</v>
      </c>
      <c r="D33" s="265"/>
      <c r="E33" s="265"/>
    </row>
    <row r="34" spans="1:5">
      <c r="A34" s="266"/>
      <c r="B34" s="267"/>
      <c r="C34" s="268" t="s">
        <v>720</v>
      </c>
      <c r="D34" s="267"/>
      <c r="E34" s="267"/>
    </row>
    <row r="35" spans="1:5" ht="15.75">
      <c r="A35" s="240" t="s">
        <v>611</v>
      </c>
      <c r="B35" s="241" t="s">
        <v>687</v>
      </c>
      <c r="C35" s="324">
        <f>SUM(C6,C7,C24,C25,C27,C26,C28,C29,C30)</f>
        <v>1003</v>
      </c>
      <c r="D35" s="243" t="s">
        <v>611</v>
      </c>
      <c r="E35" s="243" t="s">
        <v>611</v>
      </c>
    </row>
    <row r="37" spans="1:5" ht="15.75">
      <c r="A37" s="240" t="s">
        <v>611</v>
      </c>
      <c r="B37" s="241" t="s">
        <v>721</v>
      </c>
      <c r="C37" s="242"/>
      <c r="D37" s="269" t="s">
        <v>611</v>
      </c>
      <c r="E37" s="269"/>
    </row>
    <row r="38" spans="1:5" ht="15.75">
      <c r="A38" s="270">
        <v>1</v>
      </c>
      <c r="B38" s="271" t="s">
        <v>824</v>
      </c>
      <c r="C38" s="323">
        <f>SUM(C39:C42)</f>
        <v>770</v>
      </c>
      <c r="D38" s="271" t="s">
        <v>611</v>
      </c>
      <c r="E38" s="272" t="s">
        <v>722</v>
      </c>
    </row>
    <row r="39" spans="1:5" ht="15.75">
      <c r="A39" s="273">
        <v>1.1000000000000001</v>
      </c>
      <c r="B39" s="274" t="s">
        <v>723</v>
      </c>
      <c r="C39" s="323">
        <f>II1.1BDI!G9+II1.1!G9</f>
        <v>0</v>
      </c>
      <c r="D39" s="274" t="s">
        <v>611</v>
      </c>
      <c r="E39" s="275" t="s">
        <v>724</v>
      </c>
    </row>
    <row r="40" spans="1:5" ht="15.75">
      <c r="A40" s="273">
        <v>1.2</v>
      </c>
      <c r="B40" s="274" t="s">
        <v>725</v>
      </c>
      <c r="C40" s="323">
        <f>II1.2!G9</f>
        <v>770</v>
      </c>
      <c r="D40" s="274" t="s">
        <v>611</v>
      </c>
      <c r="E40" s="275"/>
    </row>
    <row r="41" spans="1:5" ht="15.75">
      <c r="A41" s="273">
        <v>1.3</v>
      </c>
      <c r="B41" s="274" t="s">
        <v>726</v>
      </c>
      <c r="C41" s="323">
        <f>II1.3!G9</f>
        <v>0</v>
      </c>
      <c r="D41" s="274" t="s">
        <v>611</v>
      </c>
      <c r="E41" s="274" t="s">
        <v>727</v>
      </c>
    </row>
    <row r="42" spans="1:5" ht="15.75">
      <c r="A42" s="276">
        <v>1.4</v>
      </c>
      <c r="B42" s="272" t="s">
        <v>542</v>
      </c>
      <c r="C42" s="323">
        <f>II1.4!I9</f>
        <v>0</v>
      </c>
      <c r="D42" s="272" t="s">
        <v>611</v>
      </c>
      <c r="E42" s="272" t="s">
        <v>611</v>
      </c>
    </row>
    <row r="43" spans="1:5" ht="45">
      <c r="A43" s="277">
        <v>2</v>
      </c>
      <c r="B43" s="278" t="s">
        <v>728</v>
      </c>
      <c r="C43" s="323">
        <f>C44+C45</f>
        <v>0</v>
      </c>
      <c r="D43" s="271" t="s">
        <v>611</v>
      </c>
      <c r="E43" s="271" t="s">
        <v>611</v>
      </c>
    </row>
    <row r="44" spans="1:5" ht="60">
      <c r="A44" s="279" t="s">
        <v>325</v>
      </c>
      <c r="B44" s="280" t="s">
        <v>825</v>
      </c>
      <c r="C44" s="323">
        <f>II2.1a!K9</f>
        <v>0</v>
      </c>
      <c r="D44" s="274" t="s">
        <v>611</v>
      </c>
      <c r="E44" s="275" t="s">
        <v>793</v>
      </c>
    </row>
    <row r="45" spans="1:5" ht="45">
      <c r="A45" s="279" t="s">
        <v>326</v>
      </c>
      <c r="B45" s="281" t="s">
        <v>826</v>
      </c>
      <c r="C45" s="323">
        <f>II2.1b!K9</f>
        <v>0</v>
      </c>
      <c r="D45" s="272" t="s">
        <v>611</v>
      </c>
      <c r="E45" s="275"/>
    </row>
    <row r="46" spans="1:5" ht="15.75">
      <c r="A46" s="282">
        <v>3</v>
      </c>
      <c r="B46" s="283" t="s">
        <v>1117</v>
      </c>
      <c r="C46" s="323">
        <f>'II3'!D9</f>
        <v>40</v>
      </c>
      <c r="D46" s="274" t="s">
        <v>611</v>
      </c>
      <c r="E46" s="275" t="s">
        <v>729</v>
      </c>
    </row>
    <row r="47" spans="1:5" ht="15.75">
      <c r="A47" s="270">
        <v>4</v>
      </c>
      <c r="B47" s="271" t="s">
        <v>733</v>
      </c>
      <c r="C47" s="323">
        <f>'II4'!D14</f>
        <v>380</v>
      </c>
      <c r="D47" s="272" t="s">
        <v>611</v>
      </c>
      <c r="E47" s="275"/>
    </row>
    <row r="48" spans="1:5" ht="15.75">
      <c r="A48" s="270">
        <v>5</v>
      </c>
      <c r="B48" s="271" t="s">
        <v>827</v>
      </c>
      <c r="C48" s="323">
        <f>SUM(C49,C57,C62,C63)</f>
        <v>0</v>
      </c>
      <c r="D48" s="272" t="s">
        <v>611</v>
      </c>
      <c r="E48" s="272" t="s">
        <v>611</v>
      </c>
    </row>
    <row r="49" spans="1:5" ht="15.75">
      <c r="A49" s="270" t="s">
        <v>737</v>
      </c>
      <c r="B49" s="271" t="s">
        <v>1106</v>
      </c>
      <c r="C49" s="323">
        <f>SUM(C50:C56)</f>
        <v>0</v>
      </c>
      <c r="D49" s="272" t="s">
        <v>611</v>
      </c>
      <c r="E49" s="272" t="s">
        <v>611</v>
      </c>
    </row>
    <row r="50" spans="1:5" ht="30">
      <c r="A50" s="273" t="s">
        <v>738</v>
      </c>
      <c r="B50" s="274" t="s">
        <v>739</v>
      </c>
      <c r="C50" s="323">
        <f>total_arh1a_5</f>
        <v>0</v>
      </c>
      <c r="D50" s="274" t="s">
        <v>611</v>
      </c>
      <c r="E50" s="274" t="s">
        <v>740</v>
      </c>
    </row>
    <row r="51" spans="1:5" ht="75">
      <c r="A51" s="273" t="s">
        <v>741</v>
      </c>
      <c r="B51" s="274" t="s">
        <v>742</v>
      </c>
      <c r="C51" s="323">
        <f>II5.1.2!total_arh1a_5</f>
        <v>0</v>
      </c>
      <c r="D51" s="274" t="s">
        <v>611</v>
      </c>
      <c r="E51" s="274" t="s">
        <v>740</v>
      </c>
    </row>
    <row r="52" spans="1:5" ht="15.75">
      <c r="A52" s="273" t="s">
        <v>743</v>
      </c>
      <c r="B52" s="274" t="s">
        <v>744</v>
      </c>
      <c r="C52" s="323">
        <f>total_arh2a_5</f>
        <v>0</v>
      </c>
      <c r="D52" s="274" t="s">
        <v>611</v>
      </c>
      <c r="E52" s="274" t="s">
        <v>740</v>
      </c>
    </row>
    <row r="53" spans="1:5" ht="15.75">
      <c r="A53" s="273" t="s">
        <v>745</v>
      </c>
      <c r="B53" s="274" t="s">
        <v>746</v>
      </c>
      <c r="C53" s="323">
        <f>total_arh2b_5</f>
        <v>0</v>
      </c>
      <c r="D53" s="274" t="s">
        <v>611</v>
      </c>
      <c r="E53" s="274" t="s">
        <v>740</v>
      </c>
    </row>
    <row r="54" spans="1:5" ht="75">
      <c r="A54" s="273" t="s">
        <v>747</v>
      </c>
      <c r="B54" s="274" t="s">
        <v>748</v>
      </c>
      <c r="C54" s="323">
        <f>total_arh3a_5</f>
        <v>0</v>
      </c>
      <c r="D54" s="274" t="s">
        <v>611</v>
      </c>
      <c r="E54" s="274" t="s">
        <v>740</v>
      </c>
    </row>
    <row r="55" spans="1:5" ht="30">
      <c r="A55" s="273" t="s">
        <v>749</v>
      </c>
      <c r="B55" s="274" t="s">
        <v>750</v>
      </c>
      <c r="C55" s="323">
        <f>total_arh3b_5</f>
        <v>0</v>
      </c>
      <c r="D55" s="274" t="s">
        <v>611</v>
      </c>
      <c r="E55" s="274" t="s">
        <v>740</v>
      </c>
    </row>
    <row r="56" spans="1:5" ht="30">
      <c r="A56" s="273" t="s">
        <v>751</v>
      </c>
      <c r="B56" s="274" t="s">
        <v>752</v>
      </c>
      <c r="C56" s="323">
        <f>total_arh3c_5</f>
        <v>0</v>
      </c>
      <c r="D56" s="274" t="s">
        <v>611</v>
      </c>
      <c r="E56" s="274" t="s">
        <v>740</v>
      </c>
    </row>
    <row r="57" spans="1:5" ht="15.75">
      <c r="A57" s="270" t="s">
        <v>753</v>
      </c>
      <c r="B57" s="271" t="s">
        <v>1109</v>
      </c>
      <c r="C57" s="323">
        <f>SUM(C58:C61)</f>
        <v>0</v>
      </c>
      <c r="D57" s="272" t="s">
        <v>611</v>
      </c>
      <c r="E57" s="272" t="s">
        <v>611</v>
      </c>
    </row>
    <row r="58" spans="1:5" ht="15.75">
      <c r="A58" s="273" t="s">
        <v>754</v>
      </c>
      <c r="B58" s="274" t="s">
        <v>755</v>
      </c>
      <c r="C58" s="323">
        <f>II5.2.1!I9</f>
        <v>0</v>
      </c>
      <c r="D58" s="274" t="s">
        <v>611</v>
      </c>
      <c r="E58" s="274" t="s">
        <v>756</v>
      </c>
    </row>
    <row r="59" spans="1:5" ht="15.75">
      <c r="A59" s="273" t="s">
        <v>757</v>
      </c>
      <c r="B59" s="284" t="s">
        <v>1007</v>
      </c>
      <c r="C59" s="323">
        <f>II5.2.2!G9</f>
        <v>0</v>
      </c>
      <c r="D59" s="274" t="s">
        <v>611</v>
      </c>
      <c r="E59" s="274" t="s">
        <v>758</v>
      </c>
    </row>
    <row r="60" spans="1:5" ht="30">
      <c r="A60" s="276" t="s">
        <v>760</v>
      </c>
      <c r="B60" s="272" t="s">
        <v>794</v>
      </c>
      <c r="C60" s="323">
        <f>II5.2.3!D9</f>
        <v>0</v>
      </c>
      <c r="D60" s="272">
        <v>20</v>
      </c>
      <c r="E60" s="272" t="s">
        <v>712</v>
      </c>
    </row>
    <row r="61" spans="1:5" ht="15.75">
      <c r="A61" s="273" t="s">
        <v>761</v>
      </c>
      <c r="B61" s="274" t="s">
        <v>795</v>
      </c>
      <c r="C61" s="323">
        <f>II5.2.4!G9</f>
        <v>0</v>
      </c>
      <c r="D61" s="274" t="s">
        <v>611</v>
      </c>
      <c r="E61" s="274" t="s">
        <v>762</v>
      </c>
    </row>
    <row r="62" spans="1:5" ht="15.75">
      <c r="A62" s="270" t="s">
        <v>763</v>
      </c>
      <c r="B62" s="271" t="s">
        <v>1107</v>
      </c>
      <c r="C62" s="323">
        <f>II5.3!F9</f>
        <v>0</v>
      </c>
      <c r="D62" s="272" t="s">
        <v>611</v>
      </c>
      <c r="E62" s="272" t="s">
        <v>611</v>
      </c>
    </row>
    <row r="63" spans="1:5" ht="15.75">
      <c r="A63" s="270" t="s">
        <v>765</v>
      </c>
      <c r="B63" s="271" t="s">
        <v>1108</v>
      </c>
      <c r="C63" s="323">
        <f>total_sport</f>
        <v>0</v>
      </c>
      <c r="D63" s="272" t="s">
        <v>611</v>
      </c>
      <c r="E63" s="285" t="s">
        <v>611</v>
      </c>
    </row>
    <row r="64" spans="1:5" ht="15.75">
      <c r="A64" s="270">
        <v>6</v>
      </c>
      <c r="B64" s="271" t="s">
        <v>1024</v>
      </c>
      <c r="C64" s="323">
        <f>'II6'!E15</f>
        <v>0</v>
      </c>
      <c r="D64" s="272">
        <v>200</v>
      </c>
      <c r="E64" s="272" t="s">
        <v>611</v>
      </c>
    </row>
    <row r="65" spans="1:5" ht="15.75">
      <c r="A65" s="282">
        <v>7</v>
      </c>
      <c r="B65" s="283" t="s">
        <v>846</v>
      </c>
      <c r="C65" s="323">
        <f>'II7'!F11</f>
        <v>0</v>
      </c>
      <c r="D65" s="274" t="s">
        <v>611</v>
      </c>
      <c r="E65" s="275" t="s">
        <v>769</v>
      </c>
    </row>
    <row r="66" spans="1:5" ht="15.75">
      <c r="A66" s="282">
        <v>8</v>
      </c>
      <c r="B66" s="271" t="s">
        <v>770</v>
      </c>
      <c r="C66" s="323">
        <f>'II8'!E9</f>
        <v>20</v>
      </c>
      <c r="D66" s="272" t="s">
        <v>611</v>
      </c>
      <c r="E66" s="272" t="s">
        <v>611</v>
      </c>
    </row>
    <row r="67" spans="1:5" ht="15.75">
      <c r="A67" s="282">
        <v>9</v>
      </c>
      <c r="B67" s="271" t="s">
        <v>1043</v>
      </c>
      <c r="C67" s="323">
        <f>'II9'!F9</f>
        <v>0</v>
      </c>
      <c r="D67" s="272" t="s">
        <v>611</v>
      </c>
      <c r="E67" s="274" t="s">
        <v>759</v>
      </c>
    </row>
    <row r="68" spans="1:5" ht="15.75">
      <c r="A68" s="282">
        <v>10</v>
      </c>
      <c r="B68" s="271" t="s">
        <v>828</v>
      </c>
      <c r="C68" s="323">
        <f>'II10'!E9</f>
        <v>0</v>
      </c>
      <c r="D68" s="272" t="s">
        <v>611</v>
      </c>
      <c r="E68" s="272" t="s">
        <v>611</v>
      </c>
    </row>
    <row r="69" spans="1:5" ht="15.75">
      <c r="A69" s="282">
        <v>11</v>
      </c>
      <c r="B69" s="283" t="s">
        <v>829</v>
      </c>
      <c r="C69" s="323">
        <f>'II11'!E9</f>
        <v>0</v>
      </c>
      <c r="D69" s="274" t="s">
        <v>611</v>
      </c>
      <c r="E69" s="274" t="s">
        <v>771</v>
      </c>
    </row>
    <row r="70" spans="1:5" ht="15.75">
      <c r="A70" s="282">
        <v>12</v>
      </c>
      <c r="B70" s="271" t="s">
        <v>772</v>
      </c>
      <c r="C70" s="323">
        <f>'II12'!E9</f>
        <v>0</v>
      </c>
      <c r="D70" s="272" t="s">
        <v>611</v>
      </c>
      <c r="E70" s="272" t="s">
        <v>611</v>
      </c>
    </row>
    <row r="71" spans="1:5" ht="15.75">
      <c r="A71" s="270">
        <v>13</v>
      </c>
      <c r="B71" s="271" t="s">
        <v>773</v>
      </c>
      <c r="C71" s="323">
        <f>'II13'!D9</f>
        <v>0</v>
      </c>
      <c r="D71" s="272">
        <v>10</v>
      </c>
      <c r="E71" s="272" t="s">
        <v>768</v>
      </c>
    </row>
    <row r="72" spans="1:5">
      <c r="A72" s="286" t="s">
        <v>611</v>
      </c>
      <c r="B72" s="287" t="s">
        <v>774</v>
      </c>
      <c r="C72" s="287" t="s">
        <v>716</v>
      </c>
      <c r="D72" s="288" t="s">
        <v>611</v>
      </c>
      <c r="E72" s="288" t="s">
        <v>611</v>
      </c>
    </row>
    <row r="73" spans="1:5">
      <c r="A73" s="289"/>
      <c r="B73" s="290" t="s">
        <v>611</v>
      </c>
      <c r="C73" s="290" t="s">
        <v>717</v>
      </c>
      <c r="D73" s="291"/>
      <c r="E73" s="291"/>
    </row>
    <row r="74" spans="1:5">
      <c r="A74" s="289"/>
      <c r="B74" s="290" t="s">
        <v>718</v>
      </c>
      <c r="C74" s="290" t="s">
        <v>719</v>
      </c>
      <c r="D74" s="291"/>
      <c r="E74" s="291"/>
    </row>
    <row r="75" spans="1:5">
      <c r="A75" s="292"/>
      <c r="B75" s="293"/>
      <c r="C75" s="294" t="s">
        <v>720</v>
      </c>
      <c r="D75" s="293"/>
      <c r="E75" s="293"/>
    </row>
    <row r="76" spans="1:5" ht="15.75">
      <c r="A76" s="240" t="s">
        <v>611</v>
      </c>
      <c r="B76" s="241" t="s">
        <v>721</v>
      </c>
      <c r="C76" s="324">
        <f>SUM(C38,C43,C46,C47,C48,C64,C65,C66,C67,C68,C69,C70,C71,)</f>
        <v>1210</v>
      </c>
      <c r="D76" s="269" t="s">
        <v>611</v>
      </c>
      <c r="E76" s="269"/>
    </row>
    <row r="78" spans="1:5" ht="16.5">
      <c r="A78" s="295" t="s">
        <v>611</v>
      </c>
      <c r="B78" s="296" t="s">
        <v>775</v>
      </c>
      <c r="C78" s="297"/>
      <c r="D78" s="298" t="s">
        <v>611</v>
      </c>
      <c r="E78" s="298" t="s">
        <v>611</v>
      </c>
    </row>
    <row r="79" spans="1:5" ht="30" customHeight="1">
      <c r="A79" s="270">
        <v>1</v>
      </c>
      <c r="B79" s="299" t="s">
        <v>830</v>
      </c>
      <c r="C79" s="320">
        <f>III.1!F11</f>
        <v>0</v>
      </c>
      <c r="D79" s="300"/>
      <c r="E79" s="300" t="s">
        <v>890</v>
      </c>
    </row>
    <row r="80" spans="1:5" ht="15.75">
      <c r="A80" s="282">
        <v>2</v>
      </c>
      <c r="B80" s="283" t="s">
        <v>831</v>
      </c>
      <c r="C80" s="320">
        <f>III.2!F11</f>
        <v>0</v>
      </c>
      <c r="D80" s="274" t="s">
        <v>611</v>
      </c>
      <c r="E80" s="274" t="s">
        <v>611</v>
      </c>
    </row>
    <row r="81" spans="1:5" ht="15.75">
      <c r="A81" s="270">
        <v>3</v>
      </c>
      <c r="B81" s="271" t="s">
        <v>832</v>
      </c>
      <c r="C81" s="320">
        <f>III.3!D11</f>
        <v>0</v>
      </c>
      <c r="D81" s="272">
        <v>50</v>
      </c>
      <c r="E81" s="272" t="s">
        <v>712</v>
      </c>
    </row>
    <row r="82" spans="1:5" ht="15.75">
      <c r="A82" s="282">
        <v>4</v>
      </c>
      <c r="B82" s="283" t="s">
        <v>833</v>
      </c>
      <c r="C82" s="320">
        <f>III.4!E11</f>
        <v>0</v>
      </c>
      <c r="D82" s="274" t="s">
        <v>611</v>
      </c>
      <c r="E82" s="274" t="s">
        <v>712</v>
      </c>
    </row>
    <row r="83" spans="1:5" ht="15.75">
      <c r="A83" s="282">
        <v>5</v>
      </c>
      <c r="B83" s="283" t="s">
        <v>902</v>
      </c>
      <c r="C83" s="320">
        <f>III.5!E11</f>
        <v>25</v>
      </c>
      <c r="D83" s="274" t="s">
        <v>611</v>
      </c>
      <c r="E83" s="274" t="s">
        <v>768</v>
      </c>
    </row>
    <row r="84" spans="1:5" ht="15.75">
      <c r="A84" s="282">
        <v>6</v>
      </c>
      <c r="B84" s="271" t="s">
        <v>777</v>
      </c>
      <c r="C84" s="320">
        <f>III.6!F11</f>
        <v>0</v>
      </c>
      <c r="D84" s="272" t="s">
        <v>611</v>
      </c>
      <c r="E84" s="272" t="s">
        <v>611</v>
      </c>
    </row>
    <row r="85" spans="1:5" ht="15.75">
      <c r="A85" s="282">
        <v>7</v>
      </c>
      <c r="B85" s="271" t="s">
        <v>778</v>
      </c>
      <c r="C85" s="320">
        <f>III.7!E11</f>
        <v>0</v>
      </c>
      <c r="D85" s="272" t="s">
        <v>611</v>
      </c>
      <c r="E85" s="272" t="s">
        <v>611</v>
      </c>
    </row>
    <row r="86" spans="1:5" ht="15.75">
      <c r="A86" s="282">
        <v>8</v>
      </c>
      <c r="B86" s="271" t="s">
        <v>881</v>
      </c>
      <c r="C86" s="320">
        <f>III.8!F11</f>
        <v>0</v>
      </c>
      <c r="D86" s="272" t="s">
        <v>611</v>
      </c>
      <c r="E86" s="272" t="s">
        <v>611</v>
      </c>
    </row>
    <row r="87" spans="1:5" ht="15.75">
      <c r="A87" s="282">
        <v>9</v>
      </c>
      <c r="B87" s="271" t="s">
        <v>847</v>
      </c>
      <c r="C87" s="320">
        <f>III.9!E11</f>
        <v>0</v>
      </c>
      <c r="D87" s="272" t="s">
        <v>611</v>
      </c>
      <c r="E87" s="272" t="s">
        <v>611</v>
      </c>
    </row>
    <row r="88" spans="1:5" ht="15.75">
      <c r="A88" s="270">
        <v>10</v>
      </c>
      <c r="B88" s="271" t="s">
        <v>782</v>
      </c>
      <c r="C88" s="320">
        <f>III.10!D11</f>
        <v>0</v>
      </c>
      <c r="D88" s="272">
        <v>100</v>
      </c>
      <c r="E88" s="272" t="s">
        <v>783</v>
      </c>
    </row>
    <row r="89" spans="1:5" ht="15.75">
      <c r="A89" s="270">
        <v>11</v>
      </c>
      <c r="B89" s="271" t="s">
        <v>834</v>
      </c>
      <c r="C89" s="320">
        <f>III.11!D11</f>
        <v>0</v>
      </c>
      <c r="D89" s="272">
        <v>40</v>
      </c>
      <c r="E89" s="272" t="s">
        <v>783</v>
      </c>
    </row>
    <row r="90" spans="1:5" ht="15.75">
      <c r="A90" s="282">
        <v>12</v>
      </c>
      <c r="B90" s="283" t="s">
        <v>835</v>
      </c>
      <c r="C90" s="320">
        <f>III.12!D11</f>
        <v>20</v>
      </c>
      <c r="D90" s="274" t="s">
        <v>611</v>
      </c>
      <c r="E90" s="274" t="s">
        <v>776</v>
      </c>
    </row>
    <row r="91" spans="1:5" ht="15.75">
      <c r="A91" s="282">
        <v>13</v>
      </c>
      <c r="B91" s="283" t="s">
        <v>836</v>
      </c>
      <c r="C91" s="320">
        <f>III.13!E11</f>
        <v>0</v>
      </c>
      <c r="D91" s="274" t="s">
        <v>611</v>
      </c>
      <c r="E91" s="274" t="s">
        <v>776</v>
      </c>
    </row>
    <row r="92" spans="1:5" ht="30">
      <c r="A92" s="270">
        <v>14</v>
      </c>
      <c r="B92" s="271" t="s">
        <v>784</v>
      </c>
      <c r="C92" s="320">
        <f>III.14!D11</f>
        <v>300</v>
      </c>
      <c r="D92" s="272">
        <v>50</v>
      </c>
      <c r="E92" s="272" t="s">
        <v>785</v>
      </c>
    </row>
    <row r="93" spans="1:5" ht="30">
      <c r="A93" s="270">
        <v>15</v>
      </c>
      <c r="B93" s="271" t="s">
        <v>796</v>
      </c>
      <c r="C93" s="320">
        <f>III.15!E11</f>
        <v>0</v>
      </c>
      <c r="D93" s="272" t="s">
        <v>797</v>
      </c>
      <c r="E93" s="272" t="s">
        <v>798</v>
      </c>
    </row>
    <row r="94" spans="1:5" ht="30">
      <c r="A94" s="270">
        <v>16</v>
      </c>
      <c r="B94" s="271" t="s">
        <v>837</v>
      </c>
      <c r="C94" s="320">
        <f>III.16!D11</f>
        <v>0</v>
      </c>
      <c r="D94" s="272">
        <v>10</v>
      </c>
      <c r="E94" s="272" t="s">
        <v>785</v>
      </c>
    </row>
    <row r="95" spans="1:5">
      <c r="A95" s="286" t="s">
        <v>611</v>
      </c>
      <c r="B95" s="287" t="s">
        <v>786</v>
      </c>
      <c r="C95" s="287" t="s">
        <v>716</v>
      </c>
      <c r="D95" s="288" t="s">
        <v>611</v>
      </c>
      <c r="E95" s="288" t="s">
        <v>611</v>
      </c>
    </row>
    <row r="96" spans="1:5">
      <c r="A96" s="289"/>
      <c r="B96" s="290" t="s">
        <v>611</v>
      </c>
      <c r="C96" s="290" t="s">
        <v>717</v>
      </c>
      <c r="D96" s="291"/>
      <c r="E96" s="291"/>
    </row>
    <row r="97" spans="1:5">
      <c r="A97" s="289"/>
      <c r="B97" s="290" t="s">
        <v>718</v>
      </c>
      <c r="C97" s="290" t="s">
        <v>719</v>
      </c>
      <c r="D97" s="291"/>
      <c r="E97" s="291"/>
    </row>
    <row r="98" spans="1:5">
      <c r="A98" s="292"/>
      <c r="B98" s="293"/>
      <c r="C98" s="294" t="s">
        <v>720</v>
      </c>
      <c r="D98" s="293"/>
      <c r="E98" s="293"/>
    </row>
    <row r="99" spans="1:5" ht="16.5">
      <c r="A99" s="295" t="s">
        <v>611</v>
      </c>
      <c r="B99" s="296" t="s">
        <v>775</v>
      </c>
      <c r="C99" s="325">
        <f>SUM(C79:C94)</f>
        <v>345</v>
      </c>
      <c r="D99" s="298" t="s">
        <v>611</v>
      </c>
      <c r="E99" s="298" t="s">
        <v>611</v>
      </c>
    </row>
    <row r="100" spans="1:5">
      <c r="A100" s="301" t="s">
        <v>611</v>
      </c>
      <c r="B100" s="302" t="s">
        <v>611</v>
      </c>
      <c r="C100" s="302" t="s">
        <v>611</v>
      </c>
      <c r="D100" s="303" t="s">
        <v>611</v>
      </c>
      <c r="E100" s="304" t="s">
        <v>611</v>
      </c>
    </row>
    <row r="101" spans="1:5">
      <c r="A101" s="305" t="s">
        <v>611</v>
      </c>
      <c r="B101" s="306" t="s">
        <v>787</v>
      </c>
      <c r="C101" s="306" t="s">
        <v>788</v>
      </c>
      <c r="D101" s="307" t="s">
        <v>611</v>
      </c>
      <c r="E101" s="308" t="s">
        <v>789</v>
      </c>
    </row>
    <row r="102" spans="1:5">
      <c r="A102" s="309"/>
      <c r="B102" s="310"/>
      <c r="C102" s="311" t="s">
        <v>790</v>
      </c>
      <c r="D102" s="310"/>
      <c r="E102" s="310"/>
    </row>
    <row r="103" spans="1:5">
      <c r="A103" s="309"/>
      <c r="B103" s="310"/>
      <c r="C103" s="311" t="s">
        <v>791</v>
      </c>
      <c r="D103" s="310"/>
      <c r="E103" s="310"/>
    </row>
    <row r="104" spans="1:5">
      <c r="A104" s="312"/>
      <c r="B104" s="313"/>
      <c r="C104" s="314" t="s">
        <v>792</v>
      </c>
      <c r="D104" s="313"/>
      <c r="E104" s="313"/>
    </row>
    <row r="105" spans="1:5" ht="16.5">
      <c r="A105" s="295" t="s">
        <v>611</v>
      </c>
      <c r="B105" s="296" t="s">
        <v>1067</v>
      </c>
      <c r="C105" s="325">
        <f>C99+C76+C35</f>
        <v>2558</v>
      </c>
      <c r="D105" s="298" t="s">
        <v>611</v>
      </c>
      <c r="E105" s="298" t="s">
        <v>611</v>
      </c>
    </row>
    <row r="107" spans="1:5">
      <c r="C107" s="326" t="str">
        <f>"Decan Facultate " &amp; facultate&amp; ", " &amp; decan_facultate</f>
        <v>Decan Facultate Electronică și Telecomunicații, prof.dr.ing. Alexa Florin</v>
      </c>
    </row>
    <row r="108" spans="1:5">
      <c r="C108" s="316"/>
    </row>
    <row r="109" spans="1:5">
      <c r="C109" s="326" t="str">
        <f>"Director Departament " &amp; departament &amp;", "&amp;director_departament</f>
        <v>Director Departament Electronică Aplicată, prof.dr.ing. Lascu Dan</v>
      </c>
    </row>
  </sheetData>
  <sheetProtection sheet="1" objects="1" scenarios="1" formatCells="0" formatRows="0" insertRows="0"/>
  <printOptions horizontalCentered="1"/>
  <pageMargins left="0.23622047244094491" right="0.23622047244094491" top="0.74803149606299213" bottom="0.74803149606299213" header="0.31496062992125984" footer="0.31496062992125984"/>
  <pageSetup paperSize="9" scale="75" fitToHeight="0" orientation="portrait" r:id="rId1"/>
  <rowBreaks count="2" manualBreakCount="2">
    <brk id="36" max="2" man="1"/>
    <brk id="77" max="2" man="1"/>
  </rowBreaks>
</worksheet>
</file>

<file path=xl/worksheets/sheet40.xml><?xml version="1.0" encoding="utf-8"?>
<worksheet xmlns="http://schemas.openxmlformats.org/spreadsheetml/2006/main" xmlns:r="http://schemas.openxmlformats.org/officeDocument/2006/relationships">
  <sheetPr codeName="Sheet45">
    <pageSetUpPr fitToPage="1"/>
  </sheetPr>
  <dimension ref="A1:E259"/>
  <sheetViews>
    <sheetView workbookViewId="0">
      <selection activeCell="B10" sqref="B10:D10"/>
    </sheetView>
  </sheetViews>
  <sheetFormatPr defaultRowHeight="15.75"/>
  <cols>
    <col min="1" max="1" width="5.7109375" style="75" customWidth="1"/>
    <col min="2" max="2" width="32" style="356" customWidth="1"/>
    <col min="3" max="3" width="9.7109375" style="75" customWidth="1"/>
    <col min="4" max="4" width="23.5703125" style="75" bestFit="1" customWidth="1"/>
    <col min="5" max="5" width="13.7109375" style="75" customWidth="1"/>
    <col min="6" max="16384" width="9.140625" style="75"/>
  </cols>
  <sheetData>
    <row r="1" spans="1:5" s="71" customFormat="1">
      <c r="A1" s="70" t="s">
        <v>482</v>
      </c>
      <c r="B1" s="434"/>
      <c r="D1" s="72"/>
      <c r="E1" s="72"/>
    </row>
    <row r="2" spans="1:5" s="71" customFormat="1">
      <c r="A2" s="510" t="s">
        <v>449</v>
      </c>
      <c r="B2" s="510"/>
      <c r="D2" s="72"/>
      <c r="E2" s="72"/>
    </row>
    <row r="3" spans="1:5">
      <c r="A3" s="511" t="s">
        <v>956</v>
      </c>
      <c r="B3" s="511"/>
      <c r="C3" s="511"/>
      <c r="D3" s="511"/>
      <c r="E3" s="511"/>
    </row>
    <row r="4" spans="1:5" ht="36" customHeight="1">
      <c r="A4" s="466" t="s">
        <v>991</v>
      </c>
      <c r="B4" s="466"/>
      <c r="C4" s="466"/>
      <c r="D4" s="466"/>
      <c r="E4" s="466"/>
    </row>
    <row r="6" spans="1:5" s="71" customFormat="1" ht="13.5" customHeight="1">
      <c r="A6" s="75"/>
      <c r="B6" s="356"/>
      <c r="C6" s="93"/>
      <c r="D6" s="75"/>
      <c r="E6" s="388" t="str">
        <f>CONCATENATE(functie," ",nume_candidat)</f>
        <v>Șef de lucrări Papazian Petru</v>
      </c>
    </row>
    <row r="7" spans="1:5" ht="15" customHeight="1">
      <c r="A7" s="457" t="s">
        <v>337</v>
      </c>
      <c r="B7" s="457" t="s">
        <v>1088</v>
      </c>
      <c r="C7" s="457" t="s">
        <v>2</v>
      </c>
      <c r="D7" s="457" t="s">
        <v>459</v>
      </c>
      <c r="E7" s="458" t="s">
        <v>544</v>
      </c>
    </row>
    <row r="8" spans="1:5" ht="54" customHeight="1">
      <c r="A8" s="457"/>
      <c r="B8" s="457"/>
      <c r="C8" s="457"/>
      <c r="D8" s="457"/>
      <c r="E8" s="459"/>
    </row>
    <row r="9" spans="1:5">
      <c r="A9" s="99"/>
      <c r="B9" s="76"/>
      <c r="C9" s="174"/>
      <c r="D9" s="85"/>
      <c r="E9" s="158">
        <f>SUMIF(E10:E259,"&gt;0")</f>
        <v>0</v>
      </c>
    </row>
    <row r="10" spans="1:5">
      <c r="A10" s="5" t="s">
        <v>40</v>
      </c>
      <c r="B10" s="7"/>
      <c r="C10" s="7"/>
      <c r="D10" s="85"/>
      <c r="E10" s="397" t="str">
        <f t="shared" ref="E10:E73" si="0">IF(OR(,$B10="",$C10="",$C10&lt;an_initial,$C10&gt;an_final,),"",(30*(D10="expoziție internațională")+20*(D10="expoziție națională")+10*(D10="expoziție locală")))</f>
        <v/>
      </c>
    </row>
    <row r="11" spans="1:5" s="91" customFormat="1">
      <c r="A11" s="5" t="s">
        <v>24</v>
      </c>
      <c r="B11" s="7"/>
      <c r="C11" s="7"/>
      <c r="D11" s="85"/>
      <c r="E11" s="397" t="str">
        <f t="shared" si="0"/>
        <v/>
      </c>
    </row>
    <row r="12" spans="1:5">
      <c r="A12" s="5" t="s">
        <v>25</v>
      </c>
      <c r="B12" s="7"/>
      <c r="C12" s="7"/>
      <c r="D12" s="85"/>
      <c r="E12" s="397" t="str">
        <f t="shared" si="0"/>
        <v/>
      </c>
    </row>
    <row r="13" spans="1:5">
      <c r="A13" s="5" t="s">
        <v>26</v>
      </c>
      <c r="B13" s="421"/>
      <c r="C13" s="8"/>
      <c r="D13" s="85"/>
      <c r="E13" s="397" t="str">
        <f t="shared" si="0"/>
        <v/>
      </c>
    </row>
    <row r="14" spans="1:5">
      <c r="A14" s="5" t="s">
        <v>64</v>
      </c>
      <c r="B14" s="421"/>
      <c r="C14" s="230"/>
      <c r="D14" s="85"/>
      <c r="E14" s="397" t="str">
        <f t="shared" si="0"/>
        <v/>
      </c>
    </row>
    <row r="15" spans="1:5">
      <c r="A15" s="5" t="s">
        <v>65</v>
      </c>
      <c r="B15" s="421"/>
      <c r="C15" s="230"/>
      <c r="D15" s="85"/>
      <c r="E15" s="397" t="str">
        <f t="shared" si="0"/>
        <v/>
      </c>
    </row>
    <row r="16" spans="1:5">
      <c r="A16" s="5" t="s">
        <v>66</v>
      </c>
      <c r="B16" s="7"/>
      <c r="C16" s="229"/>
      <c r="D16" s="85"/>
      <c r="E16" s="397" t="str">
        <f t="shared" si="0"/>
        <v/>
      </c>
    </row>
    <row r="17" spans="1:5">
      <c r="A17" s="5" t="s">
        <v>67</v>
      </c>
      <c r="B17" s="421"/>
      <c r="C17" s="230"/>
      <c r="D17" s="85"/>
      <c r="E17" s="397" t="str">
        <f t="shared" si="0"/>
        <v/>
      </c>
    </row>
    <row r="18" spans="1:5">
      <c r="A18" s="5" t="s">
        <v>68</v>
      </c>
      <c r="B18" s="421"/>
      <c r="C18" s="230"/>
      <c r="D18" s="85"/>
      <c r="E18" s="397" t="str">
        <f t="shared" si="0"/>
        <v/>
      </c>
    </row>
    <row r="19" spans="1:5">
      <c r="A19" s="5" t="s">
        <v>69</v>
      </c>
      <c r="B19" s="7"/>
      <c r="C19" s="230"/>
      <c r="D19" s="85"/>
      <c r="E19" s="397" t="str">
        <f t="shared" si="0"/>
        <v/>
      </c>
    </row>
    <row r="20" spans="1:5">
      <c r="A20" s="5" t="s">
        <v>70</v>
      </c>
      <c r="B20" s="7"/>
      <c r="C20" s="230"/>
      <c r="D20" s="85"/>
      <c r="E20" s="397" t="str">
        <f t="shared" si="0"/>
        <v/>
      </c>
    </row>
    <row r="21" spans="1:5">
      <c r="A21" s="5" t="s">
        <v>71</v>
      </c>
      <c r="B21" s="7"/>
      <c r="C21" s="229"/>
      <c r="D21" s="85"/>
      <c r="E21" s="397" t="str">
        <f t="shared" si="0"/>
        <v/>
      </c>
    </row>
    <row r="22" spans="1:5">
      <c r="A22" s="5" t="s">
        <v>72</v>
      </c>
      <c r="B22" s="7"/>
      <c r="C22" s="229"/>
      <c r="D22" s="85"/>
      <c r="E22" s="397" t="str">
        <f t="shared" si="0"/>
        <v/>
      </c>
    </row>
    <row r="23" spans="1:5">
      <c r="A23" s="5" t="s">
        <v>73</v>
      </c>
      <c r="B23" s="7"/>
      <c r="C23" s="229"/>
      <c r="D23" s="85"/>
      <c r="E23" s="397" t="str">
        <f t="shared" si="0"/>
        <v/>
      </c>
    </row>
    <row r="24" spans="1:5">
      <c r="A24" s="5" t="s">
        <v>74</v>
      </c>
      <c r="B24" s="7"/>
      <c r="C24" s="229"/>
      <c r="D24" s="85"/>
      <c r="E24" s="397" t="str">
        <f t="shared" si="0"/>
        <v/>
      </c>
    </row>
    <row r="25" spans="1:5">
      <c r="A25" s="5" t="s">
        <v>75</v>
      </c>
      <c r="B25" s="7"/>
      <c r="C25" s="229"/>
      <c r="D25" s="85"/>
      <c r="E25" s="397" t="str">
        <f t="shared" si="0"/>
        <v/>
      </c>
    </row>
    <row r="26" spans="1:5">
      <c r="A26" s="5" t="s">
        <v>76</v>
      </c>
      <c r="B26" s="7"/>
      <c r="C26" s="229"/>
      <c r="D26" s="85"/>
      <c r="E26" s="397" t="str">
        <f t="shared" si="0"/>
        <v/>
      </c>
    </row>
    <row r="27" spans="1:5">
      <c r="A27" s="5" t="s">
        <v>77</v>
      </c>
      <c r="B27" s="7"/>
      <c r="C27" s="229"/>
      <c r="D27" s="85"/>
      <c r="E27" s="397" t="str">
        <f t="shared" si="0"/>
        <v/>
      </c>
    </row>
    <row r="28" spans="1:5">
      <c r="A28" s="5" t="s">
        <v>78</v>
      </c>
      <c r="B28" s="7"/>
      <c r="C28" s="229"/>
      <c r="D28" s="85"/>
      <c r="E28" s="397" t="str">
        <f t="shared" si="0"/>
        <v/>
      </c>
    </row>
    <row r="29" spans="1:5">
      <c r="A29" s="5" t="s">
        <v>79</v>
      </c>
      <c r="B29" s="7"/>
      <c r="C29" s="229"/>
      <c r="D29" s="85"/>
      <c r="E29" s="397" t="str">
        <f t="shared" si="0"/>
        <v/>
      </c>
    </row>
    <row r="30" spans="1:5">
      <c r="A30" s="5" t="s">
        <v>80</v>
      </c>
      <c r="B30" s="7"/>
      <c r="C30" s="229"/>
      <c r="D30" s="85"/>
      <c r="E30" s="397" t="str">
        <f t="shared" si="0"/>
        <v/>
      </c>
    </row>
    <row r="31" spans="1:5">
      <c r="A31" s="5" t="s">
        <v>81</v>
      </c>
      <c r="B31" s="7"/>
      <c r="C31" s="229"/>
      <c r="D31" s="85"/>
      <c r="E31" s="397" t="str">
        <f t="shared" si="0"/>
        <v/>
      </c>
    </row>
    <row r="32" spans="1:5">
      <c r="A32" s="5" t="s">
        <v>82</v>
      </c>
      <c r="B32" s="7"/>
      <c r="C32" s="229"/>
      <c r="D32" s="85"/>
      <c r="E32" s="397" t="str">
        <f t="shared" si="0"/>
        <v/>
      </c>
    </row>
    <row r="33" spans="1:5">
      <c r="A33" s="5" t="s">
        <v>83</v>
      </c>
      <c r="B33" s="7"/>
      <c r="C33" s="229"/>
      <c r="D33" s="85"/>
      <c r="E33" s="397" t="str">
        <f t="shared" si="0"/>
        <v/>
      </c>
    </row>
    <row r="34" spans="1:5">
      <c r="A34" s="5" t="s">
        <v>84</v>
      </c>
      <c r="B34" s="7"/>
      <c r="C34" s="229"/>
      <c r="D34" s="85"/>
      <c r="E34" s="397" t="str">
        <f t="shared" si="0"/>
        <v/>
      </c>
    </row>
    <row r="35" spans="1:5">
      <c r="A35" s="5" t="s">
        <v>85</v>
      </c>
      <c r="B35" s="7"/>
      <c r="C35" s="229"/>
      <c r="D35" s="85"/>
      <c r="E35" s="397" t="str">
        <f t="shared" si="0"/>
        <v/>
      </c>
    </row>
    <row r="36" spans="1:5">
      <c r="A36" s="5" t="s">
        <v>86</v>
      </c>
      <c r="B36" s="7"/>
      <c r="C36" s="229"/>
      <c r="D36" s="85"/>
      <c r="E36" s="397" t="str">
        <f t="shared" si="0"/>
        <v/>
      </c>
    </row>
    <row r="37" spans="1:5">
      <c r="A37" s="5" t="s">
        <v>87</v>
      </c>
      <c r="B37" s="7"/>
      <c r="C37" s="229"/>
      <c r="D37" s="85"/>
      <c r="E37" s="397" t="str">
        <f t="shared" si="0"/>
        <v/>
      </c>
    </row>
    <row r="38" spans="1:5">
      <c r="A38" s="5" t="s">
        <v>88</v>
      </c>
      <c r="B38" s="7"/>
      <c r="C38" s="229"/>
      <c r="D38" s="85"/>
      <c r="E38" s="397" t="str">
        <f t="shared" si="0"/>
        <v/>
      </c>
    </row>
    <row r="39" spans="1:5">
      <c r="A39" s="5" t="s">
        <v>89</v>
      </c>
      <c r="B39" s="7"/>
      <c r="C39" s="229"/>
      <c r="D39" s="85"/>
      <c r="E39" s="397" t="str">
        <f t="shared" si="0"/>
        <v/>
      </c>
    </row>
    <row r="40" spans="1:5">
      <c r="A40" s="5" t="s">
        <v>97</v>
      </c>
      <c r="B40" s="7"/>
      <c r="C40" s="229"/>
      <c r="D40" s="85"/>
      <c r="E40" s="397" t="str">
        <f t="shared" si="0"/>
        <v/>
      </c>
    </row>
    <row r="41" spans="1:5">
      <c r="A41" s="5" t="s">
        <v>98</v>
      </c>
      <c r="B41" s="7"/>
      <c r="C41" s="229"/>
      <c r="D41" s="85"/>
      <c r="E41" s="397" t="str">
        <f t="shared" si="0"/>
        <v/>
      </c>
    </row>
    <row r="42" spans="1:5">
      <c r="A42" s="5" t="s">
        <v>99</v>
      </c>
      <c r="B42" s="7"/>
      <c r="C42" s="229"/>
      <c r="D42" s="85"/>
      <c r="E42" s="397" t="str">
        <f t="shared" si="0"/>
        <v/>
      </c>
    </row>
    <row r="43" spans="1:5">
      <c r="A43" s="5" t="s">
        <v>100</v>
      </c>
      <c r="B43" s="7"/>
      <c r="C43" s="229"/>
      <c r="D43" s="85"/>
      <c r="E43" s="397" t="str">
        <f t="shared" si="0"/>
        <v/>
      </c>
    </row>
    <row r="44" spans="1:5">
      <c r="A44" s="5" t="s">
        <v>101</v>
      </c>
      <c r="B44" s="7"/>
      <c r="C44" s="229"/>
      <c r="D44" s="85"/>
      <c r="E44" s="397" t="str">
        <f t="shared" si="0"/>
        <v/>
      </c>
    </row>
    <row r="45" spans="1:5">
      <c r="A45" s="5" t="s">
        <v>102</v>
      </c>
      <c r="B45" s="7"/>
      <c r="C45" s="229"/>
      <c r="D45" s="85"/>
      <c r="E45" s="397" t="str">
        <f t="shared" si="0"/>
        <v/>
      </c>
    </row>
    <row r="46" spans="1:5">
      <c r="A46" s="5" t="s">
        <v>104</v>
      </c>
      <c r="B46" s="7"/>
      <c r="C46" s="229"/>
      <c r="D46" s="85"/>
      <c r="E46" s="397" t="str">
        <f t="shared" si="0"/>
        <v/>
      </c>
    </row>
    <row r="47" spans="1:5">
      <c r="A47" s="5" t="s">
        <v>105</v>
      </c>
      <c r="B47" s="7"/>
      <c r="C47" s="229"/>
      <c r="D47" s="85"/>
      <c r="E47" s="397" t="str">
        <f t="shared" si="0"/>
        <v/>
      </c>
    </row>
    <row r="48" spans="1:5">
      <c r="A48" s="5" t="s">
        <v>106</v>
      </c>
      <c r="B48" s="7"/>
      <c r="C48" s="229"/>
      <c r="D48" s="85"/>
      <c r="E48" s="397" t="str">
        <f t="shared" si="0"/>
        <v/>
      </c>
    </row>
    <row r="49" spans="1:5">
      <c r="A49" s="5" t="s">
        <v>107</v>
      </c>
      <c r="B49" s="7"/>
      <c r="C49" s="229"/>
      <c r="D49" s="85"/>
      <c r="E49" s="397" t="str">
        <f t="shared" si="0"/>
        <v/>
      </c>
    </row>
    <row r="50" spans="1:5">
      <c r="A50" s="5" t="s">
        <v>108</v>
      </c>
      <c r="B50" s="7"/>
      <c r="C50" s="229"/>
      <c r="D50" s="85"/>
      <c r="E50" s="397" t="str">
        <f t="shared" si="0"/>
        <v/>
      </c>
    </row>
    <row r="51" spans="1:5">
      <c r="A51" s="5" t="s">
        <v>109</v>
      </c>
      <c r="B51" s="7"/>
      <c r="C51" s="229"/>
      <c r="D51" s="85"/>
      <c r="E51" s="397" t="str">
        <f t="shared" si="0"/>
        <v/>
      </c>
    </row>
    <row r="52" spans="1:5">
      <c r="A52" s="5" t="s">
        <v>110</v>
      </c>
      <c r="B52" s="7"/>
      <c r="C52" s="229"/>
      <c r="D52" s="85"/>
      <c r="E52" s="397" t="str">
        <f t="shared" si="0"/>
        <v/>
      </c>
    </row>
    <row r="53" spans="1:5">
      <c r="A53" s="5" t="s">
        <v>111</v>
      </c>
      <c r="B53" s="7"/>
      <c r="C53" s="229"/>
      <c r="D53" s="85"/>
      <c r="E53" s="397" t="str">
        <f t="shared" si="0"/>
        <v/>
      </c>
    </row>
    <row r="54" spans="1:5">
      <c r="A54" s="5" t="s">
        <v>112</v>
      </c>
      <c r="B54" s="7"/>
      <c r="C54" s="229"/>
      <c r="D54" s="85"/>
      <c r="E54" s="397" t="str">
        <f t="shared" si="0"/>
        <v/>
      </c>
    </row>
    <row r="55" spans="1:5">
      <c r="A55" s="5" t="s">
        <v>113</v>
      </c>
      <c r="B55" s="7"/>
      <c r="C55" s="229"/>
      <c r="D55" s="85"/>
      <c r="E55" s="397" t="str">
        <f t="shared" si="0"/>
        <v/>
      </c>
    </row>
    <row r="56" spans="1:5">
      <c r="A56" s="5" t="s">
        <v>114</v>
      </c>
      <c r="B56" s="7"/>
      <c r="C56" s="229"/>
      <c r="D56" s="85"/>
      <c r="E56" s="397" t="str">
        <f t="shared" si="0"/>
        <v/>
      </c>
    </row>
    <row r="57" spans="1:5">
      <c r="A57" s="5" t="s">
        <v>115</v>
      </c>
      <c r="B57" s="7"/>
      <c r="C57" s="229"/>
      <c r="D57" s="85"/>
      <c r="E57" s="397" t="str">
        <f t="shared" si="0"/>
        <v/>
      </c>
    </row>
    <row r="58" spans="1:5">
      <c r="A58" s="5" t="s">
        <v>116</v>
      </c>
      <c r="B58" s="7"/>
      <c r="C58" s="229"/>
      <c r="D58" s="85"/>
      <c r="E58" s="397" t="str">
        <f t="shared" si="0"/>
        <v/>
      </c>
    </row>
    <row r="59" spans="1:5">
      <c r="A59" s="5" t="s">
        <v>117</v>
      </c>
      <c r="B59" s="7"/>
      <c r="C59" s="229"/>
      <c r="D59" s="85"/>
      <c r="E59" s="397" t="str">
        <f t="shared" si="0"/>
        <v/>
      </c>
    </row>
    <row r="60" spans="1:5">
      <c r="A60" s="5" t="s">
        <v>118</v>
      </c>
      <c r="B60" s="7"/>
      <c r="C60" s="229"/>
      <c r="D60" s="85"/>
      <c r="E60" s="397" t="str">
        <f t="shared" si="0"/>
        <v/>
      </c>
    </row>
    <row r="61" spans="1:5">
      <c r="A61" s="5" t="s">
        <v>119</v>
      </c>
      <c r="B61" s="7"/>
      <c r="C61" s="229"/>
      <c r="D61" s="85"/>
      <c r="E61" s="397" t="str">
        <f t="shared" si="0"/>
        <v/>
      </c>
    </row>
    <row r="62" spans="1:5">
      <c r="A62" s="5" t="s">
        <v>120</v>
      </c>
      <c r="B62" s="7"/>
      <c r="C62" s="229"/>
      <c r="D62" s="85"/>
      <c r="E62" s="397" t="str">
        <f t="shared" si="0"/>
        <v/>
      </c>
    </row>
    <row r="63" spans="1:5">
      <c r="A63" s="5" t="s">
        <v>121</v>
      </c>
      <c r="B63" s="7"/>
      <c r="C63" s="229"/>
      <c r="D63" s="85"/>
      <c r="E63" s="397" t="str">
        <f t="shared" si="0"/>
        <v/>
      </c>
    </row>
    <row r="64" spans="1:5">
      <c r="A64" s="5" t="s">
        <v>122</v>
      </c>
      <c r="B64" s="7"/>
      <c r="C64" s="229"/>
      <c r="D64" s="85"/>
      <c r="E64" s="397" t="str">
        <f t="shared" si="0"/>
        <v/>
      </c>
    </row>
    <row r="65" spans="1:5">
      <c r="A65" s="5" t="s">
        <v>123</v>
      </c>
      <c r="B65" s="7"/>
      <c r="C65" s="229"/>
      <c r="D65" s="85"/>
      <c r="E65" s="397" t="str">
        <f t="shared" si="0"/>
        <v/>
      </c>
    </row>
    <row r="66" spans="1:5">
      <c r="A66" s="5" t="s">
        <v>124</v>
      </c>
      <c r="B66" s="7"/>
      <c r="C66" s="229"/>
      <c r="D66" s="85"/>
      <c r="E66" s="397" t="str">
        <f t="shared" si="0"/>
        <v/>
      </c>
    </row>
    <row r="67" spans="1:5">
      <c r="A67" s="5" t="s">
        <v>125</v>
      </c>
      <c r="B67" s="7"/>
      <c r="C67" s="229"/>
      <c r="D67" s="85"/>
      <c r="E67" s="397" t="str">
        <f t="shared" si="0"/>
        <v/>
      </c>
    </row>
    <row r="68" spans="1:5">
      <c r="A68" s="5" t="s">
        <v>126</v>
      </c>
      <c r="B68" s="7"/>
      <c r="C68" s="229"/>
      <c r="D68" s="85"/>
      <c r="E68" s="397" t="str">
        <f t="shared" si="0"/>
        <v/>
      </c>
    </row>
    <row r="69" spans="1:5">
      <c r="A69" s="5" t="s">
        <v>127</v>
      </c>
      <c r="B69" s="7"/>
      <c r="C69" s="229"/>
      <c r="D69" s="85"/>
      <c r="E69" s="397" t="str">
        <f t="shared" si="0"/>
        <v/>
      </c>
    </row>
    <row r="70" spans="1:5">
      <c r="A70" s="5" t="s">
        <v>128</v>
      </c>
      <c r="B70" s="7"/>
      <c r="C70" s="229"/>
      <c r="D70" s="85"/>
      <c r="E70" s="397" t="str">
        <f t="shared" si="0"/>
        <v/>
      </c>
    </row>
    <row r="71" spans="1:5">
      <c r="A71" s="5" t="s">
        <v>129</v>
      </c>
      <c r="B71" s="7"/>
      <c r="C71" s="229"/>
      <c r="D71" s="85"/>
      <c r="E71" s="397" t="str">
        <f t="shared" si="0"/>
        <v/>
      </c>
    </row>
    <row r="72" spans="1:5">
      <c r="A72" s="5" t="s">
        <v>130</v>
      </c>
      <c r="B72" s="7"/>
      <c r="C72" s="229"/>
      <c r="D72" s="85"/>
      <c r="E72" s="397" t="str">
        <f t="shared" si="0"/>
        <v/>
      </c>
    </row>
    <row r="73" spans="1:5">
      <c r="A73" s="5" t="s">
        <v>131</v>
      </c>
      <c r="B73" s="7"/>
      <c r="C73" s="229"/>
      <c r="D73" s="85"/>
      <c r="E73" s="397" t="str">
        <f t="shared" si="0"/>
        <v/>
      </c>
    </row>
    <row r="74" spans="1:5">
      <c r="A74" s="5" t="s">
        <v>132</v>
      </c>
      <c r="B74" s="7"/>
      <c r="C74" s="229"/>
      <c r="D74" s="85"/>
      <c r="E74" s="397" t="str">
        <f t="shared" ref="E74:E137" si="1">IF(OR(,$B74="",$C74="",$C74&lt;an_initial,$C74&gt;an_final,),"",(30*(D74="expoziție internațională")+20*(D74="expoziție națională")+10*(D74="expoziție locală")))</f>
        <v/>
      </c>
    </row>
    <row r="75" spans="1:5">
      <c r="A75" s="5" t="s">
        <v>133</v>
      </c>
      <c r="B75" s="7"/>
      <c r="C75" s="229"/>
      <c r="D75" s="85"/>
      <c r="E75" s="397" t="str">
        <f t="shared" si="1"/>
        <v/>
      </c>
    </row>
    <row r="76" spans="1:5">
      <c r="A76" s="5" t="s">
        <v>134</v>
      </c>
      <c r="B76" s="7"/>
      <c r="C76" s="229"/>
      <c r="D76" s="85"/>
      <c r="E76" s="397" t="str">
        <f t="shared" si="1"/>
        <v/>
      </c>
    </row>
    <row r="77" spans="1:5">
      <c r="A77" s="5" t="s">
        <v>135</v>
      </c>
      <c r="B77" s="7"/>
      <c r="C77" s="229"/>
      <c r="D77" s="85"/>
      <c r="E77" s="397" t="str">
        <f t="shared" si="1"/>
        <v/>
      </c>
    </row>
    <row r="78" spans="1:5">
      <c r="A78" s="5" t="s">
        <v>136</v>
      </c>
      <c r="B78" s="7"/>
      <c r="C78" s="229"/>
      <c r="D78" s="85"/>
      <c r="E78" s="397" t="str">
        <f t="shared" si="1"/>
        <v/>
      </c>
    </row>
    <row r="79" spans="1:5">
      <c r="A79" s="5" t="s">
        <v>137</v>
      </c>
      <c r="B79" s="7"/>
      <c r="C79" s="229"/>
      <c r="D79" s="85"/>
      <c r="E79" s="397" t="str">
        <f t="shared" si="1"/>
        <v/>
      </c>
    </row>
    <row r="80" spans="1:5">
      <c r="A80" s="5" t="s">
        <v>138</v>
      </c>
      <c r="B80" s="7"/>
      <c r="C80" s="229"/>
      <c r="D80" s="85"/>
      <c r="E80" s="397" t="str">
        <f t="shared" si="1"/>
        <v/>
      </c>
    </row>
    <row r="81" spans="1:5">
      <c r="A81" s="5" t="s">
        <v>139</v>
      </c>
      <c r="B81" s="7"/>
      <c r="C81" s="229"/>
      <c r="D81" s="85"/>
      <c r="E81" s="397" t="str">
        <f t="shared" si="1"/>
        <v/>
      </c>
    </row>
    <row r="82" spans="1:5">
      <c r="A82" s="5" t="s">
        <v>140</v>
      </c>
      <c r="B82" s="7"/>
      <c r="C82" s="229"/>
      <c r="D82" s="85"/>
      <c r="E82" s="397" t="str">
        <f t="shared" si="1"/>
        <v/>
      </c>
    </row>
    <row r="83" spans="1:5">
      <c r="A83" s="5" t="s">
        <v>141</v>
      </c>
      <c r="B83" s="7"/>
      <c r="C83" s="229"/>
      <c r="D83" s="85"/>
      <c r="E83" s="397" t="str">
        <f t="shared" si="1"/>
        <v/>
      </c>
    </row>
    <row r="84" spans="1:5">
      <c r="A84" s="5" t="s">
        <v>142</v>
      </c>
      <c r="B84" s="7"/>
      <c r="C84" s="229"/>
      <c r="D84" s="85"/>
      <c r="E84" s="397" t="str">
        <f t="shared" si="1"/>
        <v/>
      </c>
    </row>
    <row r="85" spans="1:5">
      <c r="A85" s="5" t="s">
        <v>143</v>
      </c>
      <c r="B85" s="7"/>
      <c r="C85" s="229"/>
      <c r="D85" s="85"/>
      <c r="E85" s="397" t="str">
        <f t="shared" si="1"/>
        <v/>
      </c>
    </row>
    <row r="86" spans="1:5">
      <c r="A86" s="5" t="s">
        <v>144</v>
      </c>
      <c r="B86" s="7"/>
      <c r="C86" s="229"/>
      <c r="D86" s="85"/>
      <c r="E86" s="397" t="str">
        <f t="shared" si="1"/>
        <v/>
      </c>
    </row>
    <row r="87" spans="1:5">
      <c r="A87" s="5" t="s">
        <v>145</v>
      </c>
      <c r="B87" s="7"/>
      <c r="C87" s="229"/>
      <c r="D87" s="85"/>
      <c r="E87" s="397" t="str">
        <f t="shared" si="1"/>
        <v/>
      </c>
    </row>
    <row r="88" spans="1:5">
      <c r="A88" s="5" t="s">
        <v>146</v>
      </c>
      <c r="B88" s="7"/>
      <c r="C88" s="229"/>
      <c r="D88" s="85"/>
      <c r="E88" s="397" t="str">
        <f t="shared" si="1"/>
        <v/>
      </c>
    </row>
    <row r="89" spans="1:5">
      <c r="A89" s="5" t="s">
        <v>147</v>
      </c>
      <c r="B89" s="7"/>
      <c r="C89" s="229"/>
      <c r="D89" s="85"/>
      <c r="E89" s="397" t="str">
        <f t="shared" si="1"/>
        <v/>
      </c>
    </row>
    <row r="90" spans="1:5">
      <c r="A90" s="5" t="s">
        <v>148</v>
      </c>
      <c r="B90" s="7"/>
      <c r="C90" s="229"/>
      <c r="D90" s="85"/>
      <c r="E90" s="397" t="str">
        <f t="shared" si="1"/>
        <v/>
      </c>
    </row>
    <row r="91" spans="1:5">
      <c r="A91" s="5" t="s">
        <v>149</v>
      </c>
      <c r="B91" s="7"/>
      <c r="C91" s="229"/>
      <c r="D91" s="85"/>
      <c r="E91" s="397" t="str">
        <f t="shared" si="1"/>
        <v/>
      </c>
    </row>
    <row r="92" spans="1:5">
      <c r="A92" s="5" t="s">
        <v>150</v>
      </c>
      <c r="B92" s="7"/>
      <c r="C92" s="229"/>
      <c r="D92" s="85"/>
      <c r="E92" s="397" t="str">
        <f t="shared" si="1"/>
        <v/>
      </c>
    </row>
    <row r="93" spans="1:5">
      <c r="A93" s="5" t="s">
        <v>151</v>
      </c>
      <c r="B93" s="7"/>
      <c r="C93" s="229"/>
      <c r="D93" s="85"/>
      <c r="E93" s="397" t="str">
        <f t="shared" si="1"/>
        <v/>
      </c>
    </row>
    <row r="94" spans="1:5">
      <c r="A94" s="5" t="s">
        <v>152</v>
      </c>
      <c r="B94" s="7"/>
      <c r="C94" s="229"/>
      <c r="D94" s="85"/>
      <c r="E94" s="397" t="str">
        <f t="shared" si="1"/>
        <v/>
      </c>
    </row>
    <row r="95" spans="1:5">
      <c r="A95" s="5" t="s">
        <v>153</v>
      </c>
      <c r="B95" s="7"/>
      <c r="C95" s="229"/>
      <c r="D95" s="85"/>
      <c r="E95" s="397" t="str">
        <f t="shared" si="1"/>
        <v/>
      </c>
    </row>
    <row r="96" spans="1:5">
      <c r="A96" s="5" t="s">
        <v>154</v>
      </c>
      <c r="B96" s="7"/>
      <c r="C96" s="229"/>
      <c r="D96" s="85"/>
      <c r="E96" s="397" t="str">
        <f t="shared" si="1"/>
        <v/>
      </c>
    </row>
    <row r="97" spans="1:5">
      <c r="A97" s="5" t="s">
        <v>155</v>
      </c>
      <c r="B97" s="7"/>
      <c r="C97" s="229"/>
      <c r="D97" s="85"/>
      <c r="E97" s="397" t="str">
        <f t="shared" si="1"/>
        <v/>
      </c>
    </row>
    <row r="98" spans="1:5">
      <c r="A98" s="5" t="s">
        <v>156</v>
      </c>
      <c r="B98" s="7"/>
      <c r="C98" s="229"/>
      <c r="D98" s="85"/>
      <c r="E98" s="397" t="str">
        <f t="shared" si="1"/>
        <v/>
      </c>
    </row>
    <row r="99" spans="1:5">
      <c r="A99" s="5" t="s">
        <v>157</v>
      </c>
      <c r="B99" s="7"/>
      <c r="C99" s="229"/>
      <c r="D99" s="85"/>
      <c r="E99" s="397" t="str">
        <f t="shared" si="1"/>
        <v/>
      </c>
    </row>
    <row r="100" spans="1:5">
      <c r="A100" s="5" t="s">
        <v>158</v>
      </c>
      <c r="B100" s="7"/>
      <c r="C100" s="229"/>
      <c r="D100" s="85"/>
      <c r="E100" s="397" t="str">
        <f t="shared" si="1"/>
        <v/>
      </c>
    </row>
    <row r="101" spans="1:5">
      <c r="A101" s="5" t="s">
        <v>159</v>
      </c>
      <c r="B101" s="7"/>
      <c r="C101" s="229"/>
      <c r="D101" s="85"/>
      <c r="E101" s="397" t="str">
        <f t="shared" si="1"/>
        <v/>
      </c>
    </row>
    <row r="102" spans="1:5">
      <c r="A102" s="5" t="s">
        <v>160</v>
      </c>
      <c r="B102" s="7"/>
      <c r="C102" s="229"/>
      <c r="D102" s="85"/>
      <c r="E102" s="397" t="str">
        <f t="shared" si="1"/>
        <v/>
      </c>
    </row>
    <row r="103" spans="1:5">
      <c r="A103" s="5" t="s">
        <v>161</v>
      </c>
      <c r="B103" s="7"/>
      <c r="C103" s="229"/>
      <c r="D103" s="85"/>
      <c r="E103" s="397" t="str">
        <f t="shared" si="1"/>
        <v/>
      </c>
    </row>
    <row r="104" spans="1:5">
      <c r="A104" s="5" t="s">
        <v>162</v>
      </c>
      <c r="B104" s="7"/>
      <c r="C104" s="229"/>
      <c r="D104" s="85"/>
      <c r="E104" s="397" t="str">
        <f t="shared" si="1"/>
        <v/>
      </c>
    </row>
    <row r="105" spans="1:5">
      <c r="A105" s="5" t="s">
        <v>163</v>
      </c>
      <c r="B105" s="7"/>
      <c r="C105" s="229"/>
      <c r="D105" s="85"/>
      <c r="E105" s="397" t="str">
        <f t="shared" si="1"/>
        <v/>
      </c>
    </row>
    <row r="106" spans="1:5">
      <c r="A106" s="5" t="s">
        <v>164</v>
      </c>
      <c r="B106" s="7"/>
      <c r="C106" s="229"/>
      <c r="D106" s="85"/>
      <c r="E106" s="397" t="str">
        <f t="shared" si="1"/>
        <v/>
      </c>
    </row>
    <row r="107" spans="1:5">
      <c r="A107" s="5" t="s">
        <v>165</v>
      </c>
      <c r="B107" s="7"/>
      <c r="C107" s="229"/>
      <c r="D107" s="85"/>
      <c r="E107" s="397" t="str">
        <f t="shared" si="1"/>
        <v/>
      </c>
    </row>
    <row r="108" spans="1:5">
      <c r="A108" s="5" t="s">
        <v>166</v>
      </c>
      <c r="B108" s="7"/>
      <c r="C108" s="229"/>
      <c r="D108" s="85"/>
      <c r="E108" s="397" t="str">
        <f t="shared" si="1"/>
        <v/>
      </c>
    </row>
    <row r="109" spans="1:5">
      <c r="A109" s="5" t="s">
        <v>167</v>
      </c>
      <c r="B109" s="7"/>
      <c r="C109" s="229"/>
      <c r="D109" s="85"/>
      <c r="E109" s="397" t="str">
        <f t="shared" si="1"/>
        <v/>
      </c>
    </row>
    <row r="110" spans="1:5">
      <c r="A110" s="5" t="s">
        <v>168</v>
      </c>
      <c r="B110" s="7"/>
      <c r="C110" s="229"/>
      <c r="D110" s="85"/>
      <c r="E110" s="397" t="str">
        <f t="shared" si="1"/>
        <v/>
      </c>
    </row>
    <row r="111" spans="1:5">
      <c r="A111" s="5" t="s">
        <v>169</v>
      </c>
      <c r="B111" s="7"/>
      <c r="C111" s="229"/>
      <c r="D111" s="85"/>
      <c r="E111" s="397" t="str">
        <f t="shared" si="1"/>
        <v/>
      </c>
    </row>
    <row r="112" spans="1:5">
      <c r="A112" s="5" t="s">
        <v>170</v>
      </c>
      <c r="B112" s="7"/>
      <c r="C112" s="229"/>
      <c r="D112" s="85"/>
      <c r="E112" s="397" t="str">
        <f t="shared" si="1"/>
        <v/>
      </c>
    </row>
    <row r="113" spans="1:5">
      <c r="A113" s="5" t="s">
        <v>171</v>
      </c>
      <c r="B113" s="7"/>
      <c r="C113" s="229"/>
      <c r="D113" s="85"/>
      <c r="E113" s="397" t="str">
        <f t="shared" si="1"/>
        <v/>
      </c>
    </row>
    <row r="114" spans="1:5">
      <c r="A114" s="5" t="s">
        <v>172</v>
      </c>
      <c r="B114" s="7"/>
      <c r="C114" s="229"/>
      <c r="D114" s="85"/>
      <c r="E114" s="397" t="str">
        <f t="shared" si="1"/>
        <v/>
      </c>
    </row>
    <row r="115" spans="1:5">
      <c r="A115" s="5" t="s">
        <v>173</v>
      </c>
      <c r="B115" s="7"/>
      <c r="C115" s="229"/>
      <c r="D115" s="85"/>
      <c r="E115" s="397" t="str">
        <f t="shared" si="1"/>
        <v/>
      </c>
    </row>
    <row r="116" spans="1:5">
      <c r="A116" s="5" t="s">
        <v>174</v>
      </c>
      <c r="B116" s="7"/>
      <c r="C116" s="229"/>
      <c r="D116" s="85"/>
      <c r="E116" s="397" t="str">
        <f t="shared" si="1"/>
        <v/>
      </c>
    </row>
    <row r="117" spans="1:5">
      <c r="A117" s="5" t="s">
        <v>175</v>
      </c>
      <c r="B117" s="7"/>
      <c r="C117" s="229"/>
      <c r="D117" s="85"/>
      <c r="E117" s="397" t="str">
        <f t="shared" si="1"/>
        <v/>
      </c>
    </row>
    <row r="118" spans="1:5">
      <c r="A118" s="5" t="s">
        <v>176</v>
      </c>
      <c r="B118" s="7"/>
      <c r="C118" s="229"/>
      <c r="D118" s="85"/>
      <c r="E118" s="397" t="str">
        <f t="shared" si="1"/>
        <v/>
      </c>
    </row>
    <row r="119" spans="1:5">
      <c r="A119" s="5" t="s">
        <v>177</v>
      </c>
      <c r="B119" s="7"/>
      <c r="C119" s="229"/>
      <c r="D119" s="85"/>
      <c r="E119" s="397" t="str">
        <f t="shared" si="1"/>
        <v/>
      </c>
    </row>
    <row r="120" spans="1:5">
      <c r="A120" s="5" t="s">
        <v>178</v>
      </c>
      <c r="B120" s="7"/>
      <c r="C120" s="229"/>
      <c r="D120" s="85"/>
      <c r="E120" s="397" t="str">
        <f t="shared" si="1"/>
        <v/>
      </c>
    </row>
    <row r="121" spans="1:5">
      <c r="A121" s="5" t="s">
        <v>179</v>
      </c>
      <c r="B121" s="7"/>
      <c r="C121" s="229"/>
      <c r="D121" s="85"/>
      <c r="E121" s="397" t="str">
        <f t="shared" si="1"/>
        <v/>
      </c>
    </row>
    <row r="122" spans="1:5">
      <c r="A122" s="5" t="s">
        <v>180</v>
      </c>
      <c r="B122" s="7"/>
      <c r="C122" s="229"/>
      <c r="D122" s="85"/>
      <c r="E122" s="397" t="str">
        <f t="shared" si="1"/>
        <v/>
      </c>
    </row>
    <row r="123" spans="1:5">
      <c r="A123" s="5" t="s">
        <v>181</v>
      </c>
      <c r="B123" s="7"/>
      <c r="C123" s="229"/>
      <c r="D123" s="85"/>
      <c r="E123" s="397" t="str">
        <f t="shared" si="1"/>
        <v/>
      </c>
    </row>
    <row r="124" spans="1:5">
      <c r="A124" s="5" t="s">
        <v>182</v>
      </c>
      <c r="B124" s="7"/>
      <c r="C124" s="229"/>
      <c r="D124" s="85"/>
      <c r="E124" s="397" t="str">
        <f t="shared" si="1"/>
        <v/>
      </c>
    </row>
    <row r="125" spans="1:5">
      <c r="A125" s="5" t="s">
        <v>183</v>
      </c>
      <c r="B125" s="7"/>
      <c r="C125" s="229"/>
      <c r="D125" s="85"/>
      <c r="E125" s="397" t="str">
        <f t="shared" si="1"/>
        <v/>
      </c>
    </row>
    <row r="126" spans="1:5">
      <c r="A126" s="5" t="s">
        <v>184</v>
      </c>
      <c r="B126" s="7"/>
      <c r="C126" s="229"/>
      <c r="D126" s="85"/>
      <c r="E126" s="397" t="str">
        <f t="shared" si="1"/>
        <v/>
      </c>
    </row>
    <row r="127" spans="1:5">
      <c r="A127" s="5" t="s">
        <v>185</v>
      </c>
      <c r="B127" s="7"/>
      <c r="C127" s="229"/>
      <c r="D127" s="85"/>
      <c r="E127" s="397" t="str">
        <f t="shared" si="1"/>
        <v/>
      </c>
    </row>
    <row r="128" spans="1:5">
      <c r="A128" s="5" t="s">
        <v>186</v>
      </c>
      <c r="B128" s="7"/>
      <c r="C128" s="229"/>
      <c r="D128" s="85"/>
      <c r="E128" s="397" t="str">
        <f t="shared" si="1"/>
        <v/>
      </c>
    </row>
    <row r="129" spans="1:5">
      <c r="A129" s="5" t="s">
        <v>187</v>
      </c>
      <c r="B129" s="7"/>
      <c r="C129" s="229"/>
      <c r="D129" s="85"/>
      <c r="E129" s="397" t="str">
        <f t="shared" si="1"/>
        <v/>
      </c>
    </row>
    <row r="130" spans="1:5">
      <c r="A130" s="5" t="s">
        <v>188</v>
      </c>
      <c r="B130" s="7"/>
      <c r="C130" s="229"/>
      <c r="D130" s="85"/>
      <c r="E130" s="397" t="str">
        <f t="shared" si="1"/>
        <v/>
      </c>
    </row>
    <row r="131" spans="1:5">
      <c r="A131" s="5" t="s">
        <v>189</v>
      </c>
      <c r="B131" s="7"/>
      <c r="C131" s="229"/>
      <c r="D131" s="85"/>
      <c r="E131" s="397" t="str">
        <f t="shared" si="1"/>
        <v/>
      </c>
    </row>
    <row r="132" spans="1:5">
      <c r="A132" s="5" t="s">
        <v>190</v>
      </c>
      <c r="B132" s="7"/>
      <c r="C132" s="229"/>
      <c r="D132" s="85"/>
      <c r="E132" s="397" t="str">
        <f t="shared" si="1"/>
        <v/>
      </c>
    </row>
    <row r="133" spans="1:5">
      <c r="A133" s="5" t="s">
        <v>191</v>
      </c>
      <c r="B133" s="7"/>
      <c r="C133" s="229"/>
      <c r="D133" s="85"/>
      <c r="E133" s="397" t="str">
        <f t="shared" si="1"/>
        <v/>
      </c>
    </row>
    <row r="134" spans="1:5">
      <c r="A134" s="5" t="s">
        <v>192</v>
      </c>
      <c r="B134" s="7"/>
      <c r="C134" s="229"/>
      <c r="D134" s="85"/>
      <c r="E134" s="397" t="str">
        <f t="shared" si="1"/>
        <v/>
      </c>
    </row>
    <row r="135" spans="1:5">
      <c r="A135" s="5" t="s">
        <v>193</v>
      </c>
      <c r="B135" s="7"/>
      <c r="C135" s="229"/>
      <c r="D135" s="85"/>
      <c r="E135" s="397" t="str">
        <f t="shared" si="1"/>
        <v/>
      </c>
    </row>
    <row r="136" spans="1:5">
      <c r="A136" s="5" t="s">
        <v>194</v>
      </c>
      <c r="B136" s="7"/>
      <c r="C136" s="229"/>
      <c r="D136" s="85"/>
      <c r="E136" s="397" t="str">
        <f t="shared" si="1"/>
        <v/>
      </c>
    </row>
    <row r="137" spans="1:5">
      <c r="A137" s="5" t="s">
        <v>195</v>
      </c>
      <c r="B137" s="7"/>
      <c r="C137" s="229"/>
      <c r="D137" s="85"/>
      <c r="E137" s="397" t="str">
        <f t="shared" si="1"/>
        <v/>
      </c>
    </row>
    <row r="138" spans="1:5">
      <c r="A138" s="5" t="s">
        <v>196</v>
      </c>
      <c r="B138" s="7"/>
      <c r="C138" s="229"/>
      <c r="D138" s="85"/>
      <c r="E138" s="397" t="str">
        <f t="shared" ref="E138:E201" si="2">IF(OR(,$B138="",$C138="",$C138&lt;an_initial,$C138&gt;an_final,),"",(30*(D138="expoziție internațională")+20*(D138="expoziție națională")+10*(D138="expoziție locală")))</f>
        <v/>
      </c>
    </row>
    <row r="139" spans="1:5">
      <c r="A139" s="5" t="s">
        <v>197</v>
      </c>
      <c r="B139" s="7"/>
      <c r="C139" s="229"/>
      <c r="D139" s="85"/>
      <c r="E139" s="397" t="str">
        <f t="shared" si="2"/>
        <v/>
      </c>
    </row>
    <row r="140" spans="1:5">
      <c r="A140" s="5" t="s">
        <v>198</v>
      </c>
      <c r="B140" s="7"/>
      <c r="C140" s="229"/>
      <c r="D140" s="85"/>
      <c r="E140" s="397" t="str">
        <f t="shared" si="2"/>
        <v/>
      </c>
    </row>
    <row r="141" spans="1:5">
      <c r="A141" s="5" t="s">
        <v>199</v>
      </c>
      <c r="B141" s="7"/>
      <c r="C141" s="229"/>
      <c r="D141" s="85"/>
      <c r="E141" s="397" t="str">
        <f t="shared" si="2"/>
        <v/>
      </c>
    </row>
    <row r="142" spans="1:5">
      <c r="A142" s="5" t="s">
        <v>200</v>
      </c>
      <c r="B142" s="7"/>
      <c r="C142" s="229"/>
      <c r="D142" s="85"/>
      <c r="E142" s="397" t="str">
        <f t="shared" si="2"/>
        <v/>
      </c>
    </row>
    <row r="143" spans="1:5">
      <c r="A143" s="5" t="s">
        <v>201</v>
      </c>
      <c r="B143" s="7"/>
      <c r="C143" s="229"/>
      <c r="D143" s="85"/>
      <c r="E143" s="397" t="str">
        <f t="shared" si="2"/>
        <v/>
      </c>
    </row>
    <row r="144" spans="1:5">
      <c r="A144" s="5" t="s">
        <v>202</v>
      </c>
      <c r="B144" s="7"/>
      <c r="C144" s="229"/>
      <c r="D144" s="85"/>
      <c r="E144" s="397" t="str">
        <f t="shared" si="2"/>
        <v/>
      </c>
    </row>
    <row r="145" spans="1:5">
      <c r="A145" s="5" t="s">
        <v>203</v>
      </c>
      <c r="B145" s="7"/>
      <c r="C145" s="229"/>
      <c r="D145" s="85"/>
      <c r="E145" s="397" t="str">
        <f t="shared" si="2"/>
        <v/>
      </c>
    </row>
    <row r="146" spans="1:5">
      <c r="A146" s="5" t="s">
        <v>204</v>
      </c>
      <c r="B146" s="7"/>
      <c r="C146" s="229"/>
      <c r="D146" s="85"/>
      <c r="E146" s="397" t="str">
        <f t="shared" si="2"/>
        <v/>
      </c>
    </row>
    <row r="147" spans="1:5">
      <c r="A147" s="5" t="s">
        <v>205</v>
      </c>
      <c r="B147" s="7"/>
      <c r="C147" s="229"/>
      <c r="D147" s="85"/>
      <c r="E147" s="397" t="str">
        <f t="shared" si="2"/>
        <v/>
      </c>
    </row>
    <row r="148" spans="1:5">
      <c r="A148" s="5" t="s">
        <v>206</v>
      </c>
      <c r="B148" s="7"/>
      <c r="C148" s="229"/>
      <c r="D148" s="85"/>
      <c r="E148" s="397" t="str">
        <f t="shared" si="2"/>
        <v/>
      </c>
    </row>
    <row r="149" spans="1:5">
      <c r="A149" s="5" t="s">
        <v>207</v>
      </c>
      <c r="B149" s="7"/>
      <c r="C149" s="229"/>
      <c r="D149" s="85"/>
      <c r="E149" s="397" t="str">
        <f t="shared" si="2"/>
        <v/>
      </c>
    </row>
    <row r="150" spans="1:5">
      <c r="A150" s="5" t="s">
        <v>208</v>
      </c>
      <c r="B150" s="7"/>
      <c r="C150" s="229"/>
      <c r="D150" s="85"/>
      <c r="E150" s="397" t="str">
        <f t="shared" si="2"/>
        <v/>
      </c>
    </row>
    <row r="151" spans="1:5">
      <c r="A151" s="5" t="s">
        <v>209</v>
      </c>
      <c r="B151" s="7"/>
      <c r="C151" s="229"/>
      <c r="D151" s="85"/>
      <c r="E151" s="397" t="str">
        <f t="shared" si="2"/>
        <v/>
      </c>
    </row>
    <row r="152" spans="1:5">
      <c r="A152" s="5" t="s">
        <v>210</v>
      </c>
      <c r="B152" s="7"/>
      <c r="C152" s="229"/>
      <c r="D152" s="85"/>
      <c r="E152" s="397" t="str">
        <f t="shared" si="2"/>
        <v/>
      </c>
    </row>
    <row r="153" spans="1:5">
      <c r="A153" s="5" t="s">
        <v>211</v>
      </c>
      <c r="B153" s="7"/>
      <c r="C153" s="229"/>
      <c r="D153" s="85"/>
      <c r="E153" s="397" t="str">
        <f t="shared" si="2"/>
        <v/>
      </c>
    </row>
    <row r="154" spans="1:5">
      <c r="A154" s="5" t="s">
        <v>212</v>
      </c>
      <c r="B154" s="7"/>
      <c r="C154" s="229"/>
      <c r="D154" s="85"/>
      <c r="E154" s="397" t="str">
        <f t="shared" si="2"/>
        <v/>
      </c>
    </row>
    <row r="155" spans="1:5">
      <c r="A155" s="5" t="s">
        <v>213</v>
      </c>
      <c r="B155" s="7"/>
      <c r="C155" s="229"/>
      <c r="D155" s="85"/>
      <c r="E155" s="397" t="str">
        <f t="shared" si="2"/>
        <v/>
      </c>
    </row>
    <row r="156" spans="1:5">
      <c r="A156" s="5" t="s">
        <v>214</v>
      </c>
      <c r="B156" s="7"/>
      <c r="C156" s="229"/>
      <c r="D156" s="85"/>
      <c r="E156" s="397" t="str">
        <f t="shared" si="2"/>
        <v/>
      </c>
    </row>
    <row r="157" spans="1:5">
      <c r="A157" s="5" t="s">
        <v>215</v>
      </c>
      <c r="B157" s="7"/>
      <c r="C157" s="229"/>
      <c r="D157" s="85"/>
      <c r="E157" s="397" t="str">
        <f t="shared" si="2"/>
        <v/>
      </c>
    </row>
    <row r="158" spans="1:5">
      <c r="A158" s="5" t="s">
        <v>216</v>
      </c>
      <c r="B158" s="7"/>
      <c r="C158" s="229"/>
      <c r="D158" s="85"/>
      <c r="E158" s="397" t="str">
        <f t="shared" si="2"/>
        <v/>
      </c>
    </row>
    <row r="159" spans="1:5">
      <c r="A159" s="5" t="s">
        <v>217</v>
      </c>
      <c r="B159" s="7"/>
      <c r="C159" s="229"/>
      <c r="D159" s="85"/>
      <c r="E159" s="397" t="str">
        <f t="shared" si="2"/>
        <v/>
      </c>
    </row>
    <row r="160" spans="1:5">
      <c r="A160" s="5" t="s">
        <v>218</v>
      </c>
      <c r="B160" s="7"/>
      <c r="C160" s="229"/>
      <c r="D160" s="85"/>
      <c r="E160" s="397" t="str">
        <f t="shared" si="2"/>
        <v/>
      </c>
    </row>
    <row r="161" spans="1:5">
      <c r="A161" s="5" t="s">
        <v>219</v>
      </c>
      <c r="B161" s="7"/>
      <c r="C161" s="229"/>
      <c r="D161" s="85"/>
      <c r="E161" s="397" t="str">
        <f t="shared" si="2"/>
        <v/>
      </c>
    </row>
    <row r="162" spans="1:5">
      <c r="A162" s="5" t="s">
        <v>220</v>
      </c>
      <c r="B162" s="7"/>
      <c r="C162" s="229"/>
      <c r="D162" s="85"/>
      <c r="E162" s="397" t="str">
        <f t="shared" si="2"/>
        <v/>
      </c>
    </row>
    <row r="163" spans="1:5">
      <c r="A163" s="5" t="s">
        <v>221</v>
      </c>
      <c r="B163" s="7"/>
      <c r="C163" s="229"/>
      <c r="D163" s="85"/>
      <c r="E163" s="397" t="str">
        <f t="shared" si="2"/>
        <v/>
      </c>
    </row>
    <row r="164" spans="1:5">
      <c r="A164" s="5" t="s">
        <v>222</v>
      </c>
      <c r="B164" s="7"/>
      <c r="C164" s="229"/>
      <c r="D164" s="85"/>
      <c r="E164" s="397" t="str">
        <f t="shared" si="2"/>
        <v/>
      </c>
    </row>
    <row r="165" spans="1:5">
      <c r="A165" s="5" t="s">
        <v>223</v>
      </c>
      <c r="B165" s="7"/>
      <c r="C165" s="229"/>
      <c r="D165" s="85"/>
      <c r="E165" s="397" t="str">
        <f t="shared" si="2"/>
        <v/>
      </c>
    </row>
    <row r="166" spans="1:5">
      <c r="A166" s="5" t="s">
        <v>224</v>
      </c>
      <c r="B166" s="7"/>
      <c r="C166" s="229"/>
      <c r="D166" s="85"/>
      <c r="E166" s="397" t="str">
        <f t="shared" si="2"/>
        <v/>
      </c>
    </row>
    <row r="167" spans="1:5">
      <c r="A167" s="5" t="s">
        <v>225</v>
      </c>
      <c r="B167" s="7"/>
      <c r="C167" s="229"/>
      <c r="D167" s="85"/>
      <c r="E167" s="397" t="str">
        <f t="shared" si="2"/>
        <v/>
      </c>
    </row>
    <row r="168" spans="1:5">
      <c r="A168" s="5" t="s">
        <v>226</v>
      </c>
      <c r="B168" s="7"/>
      <c r="C168" s="229"/>
      <c r="D168" s="85"/>
      <c r="E168" s="397" t="str">
        <f t="shared" si="2"/>
        <v/>
      </c>
    </row>
    <row r="169" spans="1:5">
      <c r="A169" s="5" t="s">
        <v>227</v>
      </c>
      <c r="B169" s="7"/>
      <c r="C169" s="229"/>
      <c r="D169" s="85"/>
      <c r="E169" s="397" t="str">
        <f t="shared" si="2"/>
        <v/>
      </c>
    </row>
    <row r="170" spans="1:5">
      <c r="A170" s="5" t="s">
        <v>228</v>
      </c>
      <c r="B170" s="7"/>
      <c r="C170" s="229"/>
      <c r="D170" s="85"/>
      <c r="E170" s="397" t="str">
        <f t="shared" si="2"/>
        <v/>
      </c>
    </row>
    <row r="171" spans="1:5">
      <c r="A171" s="5" t="s">
        <v>229</v>
      </c>
      <c r="B171" s="7"/>
      <c r="C171" s="229"/>
      <c r="D171" s="85"/>
      <c r="E171" s="397" t="str">
        <f t="shared" si="2"/>
        <v/>
      </c>
    </row>
    <row r="172" spans="1:5">
      <c r="A172" s="5" t="s">
        <v>230</v>
      </c>
      <c r="B172" s="7"/>
      <c r="C172" s="229"/>
      <c r="D172" s="85"/>
      <c r="E172" s="397" t="str">
        <f t="shared" si="2"/>
        <v/>
      </c>
    </row>
    <row r="173" spans="1:5">
      <c r="A173" s="5" t="s">
        <v>231</v>
      </c>
      <c r="B173" s="7"/>
      <c r="C173" s="229"/>
      <c r="D173" s="85"/>
      <c r="E173" s="397" t="str">
        <f t="shared" si="2"/>
        <v/>
      </c>
    </row>
    <row r="174" spans="1:5">
      <c r="A174" s="5" t="s">
        <v>232</v>
      </c>
      <c r="B174" s="7"/>
      <c r="C174" s="229"/>
      <c r="D174" s="85"/>
      <c r="E174" s="397" t="str">
        <f t="shared" si="2"/>
        <v/>
      </c>
    </row>
    <row r="175" spans="1:5">
      <c r="A175" s="5" t="s">
        <v>233</v>
      </c>
      <c r="B175" s="7"/>
      <c r="C175" s="229"/>
      <c r="D175" s="85"/>
      <c r="E175" s="397" t="str">
        <f t="shared" si="2"/>
        <v/>
      </c>
    </row>
    <row r="176" spans="1:5">
      <c r="A176" s="5" t="s">
        <v>234</v>
      </c>
      <c r="B176" s="7"/>
      <c r="C176" s="229"/>
      <c r="D176" s="85"/>
      <c r="E176" s="397" t="str">
        <f t="shared" si="2"/>
        <v/>
      </c>
    </row>
    <row r="177" spans="1:5">
      <c r="A177" s="5" t="s">
        <v>235</v>
      </c>
      <c r="B177" s="7"/>
      <c r="C177" s="229"/>
      <c r="D177" s="85"/>
      <c r="E177" s="397" t="str">
        <f t="shared" si="2"/>
        <v/>
      </c>
    </row>
    <row r="178" spans="1:5">
      <c r="A178" s="5" t="s">
        <v>236</v>
      </c>
      <c r="B178" s="7"/>
      <c r="C178" s="229"/>
      <c r="D178" s="85"/>
      <c r="E178" s="397" t="str">
        <f t="shared" si="2"/>
        <v/>
      </c>
    </row>
    <row r="179" spans="1:5">
      <c r="A179" s="5" t="s">
        <v>237</v>
      </c>
      <c r="B179" s="7"/>
      <c r="C179" s="229"/>
      <c r="D179" s="85"/>
      <c r="E179" s="397" t="str">
        <f t="shared" si="2"/>
        <v/>
      </c>
    </row>
    <row r="180" spans="1:5">
      <c r="A180" s="5" t="s">
        <v>238</v>
      </c>
      <c r="B180" s="7"/>
      <c r="C180" s="229"/>
      <c r="D180" s="85"/>
      <c r="E180" s="397" t="str">
        <f t="shared" si="2"/>
        <v/>
      </c>
    </row>
    <row r="181" spans="1:5">
      <c r="A181" s="5" t="s">
        <v>239</v>
      </c>
      <c r="B181" s="7"/>
      <c r="C181" s="229"/>
      <c r="D181" s="85"/>
      <c r="E181" s="397" t="str">
        <f t="shared" si="2"/>
        <v/>
      </c>
    </row>
    <row r="182" spans="1:5">
      <c r="A182" s="5" t="s">
        <v>240</v>
      </c>
      <c r="B182" s="7"/>
      <c r="C182" s="229"/>
      <c r="D182" s="85"/>
      <c r="E182" s="397" t="str">
        <f t="shared" si="2"/>
        <v/>
      </c>
    </row>
    <row r="183" spans="1:5">
      <c r="A183" s="5" t="s">
        <v>241</v>
      </c>
      <c r="B183" s="7"/>
      <c r="C183" s="229"/>
      <c r="D183" s="85"/>
      <c r="E183" s="397" t="str">
        <f t="shared" si="2"/>
        <v/>
      </c>
    </row>
    <row r="184" spans="1:5">
      <c r="A184" s="5" t="s">
        <v>242</v>
      </c>
      <c r="B184" s="7"/>
      <c r="C184" s="229"/>
      <c r="D184" s="85"/>
      <c r="E184" s="397" t="str">
        <f t="shared" si="2"/>
        <v/>
      </c>
    </row>
    <row r="185" spans="1:5">
      <c r="A185" s="5" t="s">
        <v>243</v>
      </c>
      <c r="B185" s="7"/>
      <c r="C185" s="229"/>
      <c r="D185" s="85"/>
      <c r="E185" s="397" t="str">
        <f t="shared" si="2"/>
        <v/>
      </c>
    </row>
    <row r="186" spans="1:5">
      <c r="A186" s="5" t="s">
        <v>244</v>
      </c>
      <c r="B186" s="7"/>
      <c r="C186" s="229"/>
      <c r="D186" s="85"/>
      <c r="E186" s="397" t="str">
        <f t="shared" si="2"/>
        <v/>
      </c>
    </row>
    <row r="187" spans="1:5">
      <c r="A187" s="5" t="s">
        <v>245</v>
      </c>
      <c r="B187" s="7"/>
      <c r="C187" s="229"/>
      <c r="D187" s="85"/>
      <c r="E187" s="397" t="str">
        <f t="shared" si="2"/>
        <v/>
      </c>
    </row>
    <row r="188" spans="1:5">
      <c r="A188" s="5" t="s">
        <v>246</v>
      </c>
      <c r="B188" s="7"/>
      <c r="C188" s="229"/>
      <c r="D188" s="85"/>
      <c r="E188" s="397" t="str">
        <f t="shared" si="2"/>
        <v/>
      </c>
    </row>
    <row r="189" spans="1:5">
      <c r="A189" s="5" t="s">
        <v>247</v>
      </c>
      <c r="B189" s="7"/>
      <c r="C189" s="229"/>
      <c r="D189" s="85"/>
      <c r="E189" s="397" t="str">
        <f t="shared" si="2"/>
        <v/>
      </c>
    </row>
    <row r="190" spans="1:5">
      <c r="A190" s="5" t="s">
        <v>248</v>
      </c>
      <c r="B190" s="7"/>
      <c r="C190" s="229"/>
      <c r="D190" s="85"/>
      <c r="E190" s="397" t="str">
        <f t="shared" si="2"/>
        <v/>
      </c>
    </row>
    <row r="191" spans="1:5">
      <c r="A191" s="5" t="s">
        <v>249</v>
      </c>
      <c r="B191" s="7"/>
      <c r="C191" s="229"/>
      <c r="D191" s="85"/>
      <c r="E191" s="397" t="str">
        <f t="shared" si="2"/>
        <v/>
      </c>
    </row>
    <row r="192" spans="1:5">
      <c r="A192" s="5" t="s">
        <v>250</v>
      </c>
      <c r="B192" s="7"/>
      <c r="C192" s="229"/>
      <c r="D192" s="85"/>
      <c r="E192" s="397" t="str">
        <f t="shared" si="2"/>
        <v/>
      </c>
    </row>
    <row r="193" spans="1:5">
      <c r="A193" s="5" t="s">
        <v>251</v>
      </c>
      <c r="B193" s="7"/>
      <c r="C193" s="229"/>
      <c r="D193" s="85"/>
      <c r="E193" s="397" t="str">
        <f t="shared" si="2"/>
        <v/>
      </c>
    </row>
    <row r="194" spans="1:5">
      <c r="A194" s="5" t="s">
        <v>252</v>
      </c>
      <c r="B194" s="7"/>
      <c r="C194" s="229"/>
      <c r="D194" s="85"/>
      <c r="E194" s="397" t="str">
        <f t="shared" si="2"/>
        <v/>
      </c>
    </row>
    <row r="195" spans="1:5">
      <c r="A195" s="5" t="s">
        <v>253</v>
      </c>
      <c r="B195" s="7"/>
      <c r="C195" s="229"/>
      <c r="D195" s="85"/>
      <c r="E195" s="397" t="str">
        <f t="shared" si="2"/>
        <v/>
      </c>
    </row>
    <row r="196" spans="1:5">
      <c r="A196" s="5" t="s">
        <v>254</v>
      </c>
      <c r="B196" s="7"/>
      <c r="C196" s="229"/>
      <c r="D196" s="85"/>
      <c r="E196" s="397" t="str">
        <f t="shared" si="2"/>
        <v/>
      </c>
    </row>
    <row r="197" spans="1:5">
      <c r="A197" s="5" t="s">
        <v>255</v>
      </c>
      <c r="B197" s="7"/>
      <c r="C197" s="229"/>
      <c r="D197" s="85"/>
      <c r="E197" s="397" t="str">
        <f t="shared" si="2"/>
        <v/>
      </c>
    </row>
    <row r="198" spans="1:5">
      <c r="A198" s="5" t="s">
        <v>256</v>
      </c>
      <c r="B198" s="7"/>
      <c r="C198" s="229"/>
      <c r="D198" s="85"/>
      <c r="E198" s="397" t="str">
        <f t="shared" si="2"/>
        <v/>
      </c>
    </row>
    <row r="199" spans="1:5">
      <c r="A199" s="5" t="s">
        <v>257</v>
      </c>
      <c r="B199" s="7"/>
      <c r="C199" s="229"/>
      <c r="D199" s="85"/>
      <c r="E199" s="397" t="str">
        <f t="shared" si="2"/>
        <v/>
      </c>
    </row>
    <row r="200" spans="1:5">
      <c r="A200" s="5" t="s">
        <v>258</v>
      </c>
      <c r="B200" s="7"/>
      <c r="C200" s="229"/>
      <c r="D200" s="85"/>
      <c r="E200" s="397" t="str">
        <f t="shared" si="2"/>
        <v/>
      </c>
    </row>
    <row r="201" spans="1:5">
      <c r="A201" s="5" t="s">
        <v>259</v>
      </c>
      <c r="B201" s="7"/>
      <c r="C201" s="229"/>
      <c r="D201" s="85"/>
      <c r="E201" s="397" t="str">
        <f t="shared" si="2"/>
        <v/>
      </c>
    </row>
    <row r="202" spans="1:5">
      <c r="A202" s="5" t="s">
        <v>260</v>
      </c>
      <c r="B202" s="7"/>
      <c r="C202" s="229"/>
      <c r="D202" s="85"/>
      <c r="E202" s="397" t="str">
        <f t="shared" ref="E202:E259" si="3">IF(OR(,$B202="",$C202="",$C202&lt;an_initial,$C202&gt;an_final,),"",(30*(D202="expoziție internațională")+20*(D202="expoziție națională")+10*(D202="expoziție locală")))</f>
        <v/>
      </c>
    </row>
    <row r="203" spans="1:5">
      <c r="A203" s="5" t="s">
        <v>261</v>
      </c>
      <c r="B203" s="7"/>
      <c r="C203" s="229"/>
      <c r="D203" s="85"/>
      <c r="E203" s="397" t="str">
        <f t="shared" si="3"/>
        <v/>
      </c>
    </row>
    <row r="204" spans="1:5">
      <c r="A204" s="5" t="s">
        <v>262</v>
      </c>
      <c r="B204" s="7"/>
      <c r="C204" s="229"/>
      <c r="D204" s="85"/>
      <c r="E204" s="397" t="str">
        <f t="shared" si="3"/>
        <v/>
      </c>
    </row>
    <row r="205" spans="1:5">
      <c r="A205" s="5" t="s">
        <v>263</v>
      </c>
      <c r="B205" s="7"/>
      <c r="C205" s="229"/>
      <c r="D205" s="85"/>
      <c r="E205" s="397" t="str">
        <f t="shared" si="3"/>
        <v/>
      </c>
    </row>
    <row r="206" spans="1:5">
      <c r="A206" s="5" t="s">
        <v>264</v>
      </c>
      <c r="B206" s="7"/>
      <c r="C206" s="229"/>
      <c r="D206" s="85"/>
      <c r="E206" s="397" t="str">
        <f t="shared" si="3"/>
        <v/>
      </c>
    </row>
    <row r="207" spans="1:5">
      <c r="A207" s="5" t="s">
        <v>265</v>
      </c>
      <c r="B207" s="7"/>
      <c r="C207" s="229"/>
      <c r="D207" s="85"/>
      <c r="E207" s="397" t="str">
        <f t="shared" si="3"/>
        <v/>
      </c>
    </row>
    <row r="208" spans="1:5">
      <c r="A208" s="5" t="s">
        <v>266</v>
      </c>
      <c r="B208" s="7"/>
      <c r="C208" s="229"/>
      <c r="D208" s="85"/>
      <c r="E208" s="397" t="str">
        <f t="shared" si="3"/>
        <v/>
      </c>
    </row>
    <row r="209" spans="1:5">
      <c r="A209" s="5" t="s">
        <v>267</v>
      </c>
      <c r="B209" s="7"/>
      <c r="C209" s="229"/>
      <c r="D209" s="85"/>
      <c r="E209" s="397" t="str">
        <f t="shared" si="3"/>
        <v/>
      </c>
    </row>
    <row r="210" spans="1:5">
      <c r="A210" s="5" t="s">
        <v>268</v>
      </c>
      <c r="B210" s="7"/>
      <c r="C210" s="229"/>
      <c r="D210" s="85"/>
      <c r="E210" s="397" t="str">
        <f t="shared" si="3"/>
        <v/>
      </c>
    </row>
    <row r="211" spans="1:5">
      <c r="A211" s="5" t="s">
        <v>269</v>
      </c>
      <c r="B211" s="7"/>
      <c r="C211" s="229"/>
      <c r="D211" s="85"/>
      <c r="E211" s="397" t="str">
        <f t="shared" si="3"/>
        <v/>
      </c>
    </row>
    <row r="212" spans="1:5">
      <c r="A212" s="5" t="s">
        <v>270</v>
      </c>
      <c r="B212" s="7"/>
      <c r="C212" s="229"/>
      <c r="D212" s="85"/>
      <c r="E212" s="397" t="str">
        <f t="shared" si="3"/>
        <v/>
      </c>
    </row>
    <row r="213" spans="1:5">
      <c r="A213" s="5" t="s">
        <v>271</v>
      </c>
      <c r="B213" s="7"/>
      <c r="C213" s="229"/>
      <c r="D213" s="85"/>
      <c r="E213" s="397" t="str">
        <f t="shared" si="3"/>
        <v/>
      </c>
    </row>
    <row r="214" spans="1:5">
      <c r="A214" s="5" t="s">
        <v>272</v>
      </c>
      <c r="B214" s="7"/>
      <c r="C214" s="229"/>
      <c r="D214" s="85"/>
      <c r="E214" s="397" t="str">
        <f t="shared" si="3"/>
        <v/>
      </c>
    </row>
    <row r="215" spans="1:5">
      <c r="A215" s="5" t="s">
        <v>273</v>
      </c>
      <c r="B215" s="7"/>
      <c r="C215" s="229"/>
      <c r="D215" s="85"/>
      <c r="E215" s="397" t="str">
        <f t="shared" si="3"/>
        <v/>
      </c>
    </row>
    <row r="216" spans="1:5">
      <c r="A216" s="5" t="s">
        <v>274</v>
      </c>
      <c r="B216" s="7"/>
      <c r="C216" s="229"/>
      <c r="D216" s="85"/>
      <c r="E216" s="397" t="str">
        <f t="shared" si="3"/>
        <v/>
      </c>
    </row>
    <row r="217" spans="1:5">
      <c r="A217" s="5" t="s">
        <v>275</v>
      </c>
      <c r="B217" s="7"/>
      <c r="C217" s="229"/>
      <c r="D217" s="85"/>
      <c r="E217" s="397" t="str">
        <f t="shared" si="3"/>
        <v/>
      </c>
    </row>
    <row r="218" spans="1:5">
      <c r="A218" s="5" t="s">
        <v>276</v>
      </c>
      <c r="B218" s="7"/>
      <c r="C218" s="229"/>
      <c r="D218" s="85"/>
      <c r="E218" s="397" t="str">
        <f t="shared" si="3"/>
        <v/>
      </c>
    </row>
    <row r="219" spans="1:5">
      <c r="A219" s="5" t="s">
        <v>277</v>
      </c>
      <c r="B219" s="7"/>
      <c r="C219" s="229"/>
      <c r="D219" s="85"/>
      <c r="E219" s="397" t="str">
        <f t="shared" si="3"/>
        <v/>
      </c>
    </row>
    <row r="220" spans="1:5">
      <c r="A220" s="5" t="s">
        <v>278</v>
      </c>
      <c r="B220" s="7"/>
      <c r="C220" s="229"/>
      <c r="D220" s="85"/>
      <c r="E220" s="397" t="str">
        <f t="shared" si="3"/>
        <v/>
      </c>
    </row>
    <row r="221" spans="1:5">
      <c r="A221" s="5" t="s">
        <v>279</v>
      </c>
      <c r="B221" s="7"/>
      <c r="C221" s="229"/>
      <c r="D221" s="85"/>
      <c r="E221" s="397" t="str">
        <f t="shared" si="3"/>
        <v/>
      </c>
    </row>
    <row r="222" spans="1:5">
      <c r="A222" s="5" t="s">
        <v>280</v>
      </c>
      <c r="B222" s="7"/>
      <c r="C222" s="229"/>
      <c r="D222" s="85"/>
      <c r="E222" s="397" t="str">
        <f t="shared" si="3"/>
        <v/>
      </c>
    </row>
    <row r="223" spans="1:5">
      <c r="A223" s="5" t="s">
        <v>281</v>
      </c>
      <c r="B223" s="7"/>
      <c r="C223" s="229"/>
      <c r="D223" s="85"/>
      <c r="E223" s="397" t="str">
        <f t="shared" si="3"/>
        <v/>
      </c>
    </row>
    <row r="224" spans="1:5">
      <c r="A224" s="5" t="s">
        <v>282</v>
      </c>
      <c r="B224" s="7"/>
      <c r="C224" s="229"/>
      <c r="D224" s="85"/>
      <c r="E224" s="397" t="str">
        <f t="shared" si="3"/>
        <v/>
      </c>
    </row>
    <row r="225" spans="1:5">
      <c r="A225" s="5" t="s">
        <v>283</v>
      </c>
      <c r="B225" s="7"/>
      <c r="C225" s="229"/>
      <c r="D225" s="85"/>
      <c r="E225" s="397" t="str">
        <f t="shared" si="3"/>
        <v/>
      </c>
    </row>
    <row r="226" spans="1:5">
      <c r="A226" s="5" t="s">
        <v>284</v>
      </c>
      <c r="B226" s="7"/>
      <c r="C226" s="229"/>
      <c r="D226" s="85"/>
      <c r="E226" s="397" t="str">
        <f t="shared" si="3"/>
        <v/>
      </c>
    </row>
    <row r="227" spans="1:5">
      <c r="A227" s="5" t="s">
        <v>285</v>
      </c>
      <c r="B227" s="7"/>
      <c r="C227" s="229"/>
      <c r="D227" s="85"/>
      <c r="E227" s="397" t="str">
        <f t="shared" si="3"/>
        <v/>
      </c>
    </row>
    <row r="228" spans="1:5">
      <c r="A228" s="5" t="s">
        <v>286</v>
      </c>
      <c r="B228" s="7"/>
      <c r="C228" s="229"/>
      <c r="D228" s="85"/>
      <c r="E228" s="397" t="str">
        <f t="shared" si="3"/>
        <v/>
      </c>
    </row>
    <row r="229" spans="1:5">
      <c r="A229" s="5" t="s">
        <v>287</v>
      </c>
      <c r="B229" s="7"/>
      <c r="C229" s="229"/>
      <c r="D229" s="85"/>
      <c r="E229" s="397" t="str">
        <f t="shared" si="3"/>
        <v/>
      </c>
    </row>
    <row r="230" spans="1:5">
      <c r="A230" s="5" t="s">
        <v>288</v>
      </c>
      <c r="B230" s="7"/>
      <c r="C230" s="229"/>
      <c r="D230" s="85"/>
      <c r="E230" s="397" t="str">
        <f t="shared" si="3"/>
        <v/>
      </c>
    </row>
    <row r="231" spans="1:5">
      <c r="A231" s="5" t="s">
        <v>289</v>
      </c>
      <c r="B231" s="7"/>
      <c r="C231" s="229"/>
      <c r="D231" s="85"/>
      <c r="E231" s="397" t="str">
        <f t="shared" si="3"/>
        <v/>
      </c>
    </row>
    <row r="232" spans="1:5">
      <c r="A232" s="5" t="s">
        <v>290</v>
      </c>
      <c r="B232" s="7"/>
      <c r="C232" s="229"/>
      <c r="D232" s="85"/>
      <c r="E232" s="397" t="str">
        <f t="shared" si="3"/>
        <v/>
      </c>
    </row>
    <row r="233" spans="1:5">
      <c r="A233" s="5" t="s">
        <v>291</v>
      </c>
      <c r="B233" s="7"/>
      <c r="C233" s="229"/>
      <c r="D233" s="85"/>
      <c r="E233" s="397" t="str">
        <f t="shared" si="3"/>
        <v/>
      </c>
    </row>
    <row r="234" spans="1:5">
      <c r="A234" s="5" t="s">
        <v>292</v>
      </c>
      <c r="B234" s="7"/>
      <c r="C234" s="229"/>
      <c r="D234" s="85"/>
      <c r="E234" s="397" t="str">
        <f t="shared" si="3"/>
        <v/>
      </c>
    </row>
    <row r="235" spans="1:5">
      <c r="A235" s="5" t="s">
        <v>293</v>
      </c>
      <c r="B235" s="7"/>
      <c r="C235" s="229"/>
      <c r="D235" s="85"/>
      <c r="E235" s="397" t="str">
        <f t="shared" si="3"/>
        <v/>
      </c>
    </row>
    <row r="236" spans="1:5">
      <c r="A236" s="5" t="s">
        <v>294</v>
      </c>
      <c r="B236" s="7"/>
      <c r="C236" s="229"/>
      <c r="D236" s="85"/>
      <c r="E236" s="397" t="str">
        <f t="shared" si="3"/>
        <v/>
      </c>
    </row>
    <row r="237" spans="1:5">
      <c r="A237" s="5" t="s">
        <v>295</v>
      </c>
      <c r="B237" s="7"/>
      <c r="C237" s="229"/>
      <c r="D237" s="85"/>
      <c r="E237" s="397" t="str">
        <f t="shared" si="3"/>
        <v/>
      </c>
    </row>
    <row r="238" spans="1:5">
      <c r="A238" s="5" t="s">
        <v>296</v>
      </c>
      <c r="B238" s="7"/>
      <c r="C238" s="229"/>
      <c r="D238" s="85"/>
      <c r="E238" s="397" t="str">
        <f t="shared" si="3"/>
        <v/>
      </c>
    </row>
    <row r="239" spans="1:5">
      <c r="A239" s="5" t="s">
        <v>297</v>
      </c>
      <c r="B239" s="7"/>
      <c r="C239" s="229"/>
      <c r="D239" s="85"/>
      <c r="E239" s="397" t="str">
        <f t="shared" si="3"/>
        <v/>
      </c>
    </row>
    <row r="240" spans="1:5">
      <c r="A240" s="5" t="s">
        <v>298</v>
      </c>
      <c r="B240" s="7"/>
      <c r="C240" s="229"/>
      <c r="D240" s="85"/>
      <c r="E240" s="397" t="str">
        <f t="shared" si="3"/>
        <v/>
      </c>
    </row>
    <row r="241" spans="1:5">
      <c r="A241" s="5" t="s">
        <v>299</v>
      </c>
      <c r="B241" s="7"/>
      <c r="C241" s="229"/>
      <c r="D241" s="85"/>
      <c r="E241" s="397" t="str">
        <f t="shared" si="3"/>
        <v/>
      </c>
    </row>
    <row r="242" spans="1:5">
      <c r="A242" s="5" t="s">
        <v>300</v>
      </c>
      <c r="B242" s="7"/>
      <c r="C242" s="229"/>
      <c r="D242" s="85"/>
      <c r="E242" s="397" t="str">
        <f t="shared" si="3"/>
        <v/>
      </c>
    </row>
    <row r="243" spans="1:5">
      <c r="A243" s="5" t="s">
        <v>301</v>
      </c>
      <c r="B243" s="7"/>
      <c r="C243" s="229"/>
      <c r="D243" s="85"/>
      <c r="E243" s="397" t="str">
        <f t="shared" si="3"/>
        <v/>
      </c>
    </row>
    <row r="244" spans="1:5">
      <c r="A244" s="5" t="s">
        <v>302</v>
      </c>
      <c r="B244" s="7"/>
      <c r="C244" s="229"/>
      <c r="D244" s="85"/>
      <c r="E244" s="397" t="str">
        <f t="shared" si="3"/>
        <v/>
      </c>
    </row>
    <row r="245" spans="1:5">
      <c r="A245" s="5" t="s">
        <v>303</v>
      </c>
      <c r="B245" s="7"/>
      <c r="C245" s="229"/>
      <c r="D245" s="85"/>
      <c r="E245" s="397" t="str">
        <f t="shared" si="3"/>
        <v/>
      </c>
    </row>
    <row r="246" spans="1:5">
      <c r="A246" s="5" t="s">
        <v>304</v>
      </c>
      <c r="B246" s="7"/>
      <c r="C246" s="229"/>
      <c r="D246" s="85"/>
      <c r="E246" s="397" t="str">
        <f t="shared" si="3"/>
        <v/>
      </c>
    </row>
    <row r="247" spans="1:5">
      <c r="A247" s="5" t="s">
        <v>305</v>
      </c>
      <c r="B247" s="7"/>
      <c r="C247" s="229"/>
      <c r="D247" s="85"/>
      <c r="E247" s="397" t="str">
        <f t="shared" si="3"/>
        <v/>
      </c>
    </row>
    <row r="248" spans="1:5">
      <c r="A248" s="5" t="s">
        <v>306</v>
      </c>
      <c r="B248" s="7"/>
      <c r="C248" s="229"/>
      <c r="D248" s="85"/>
      <c r="E248" s="397" t="str">
        <f t="shared" si="3"/>
        <v/>
      </c>
    </row>
    <row r="249" spans="1:5">
      <c r="A249" s="5" t="s">
        <v>307</v>
      </c>
      <c r="B249" s="7"/>
      <c r="C249" s="229"/>
      <c r="D249" s="85"/>
      <c r="E249" s="397" t="str">
        <f t="shared" si="3"/>
        <v/>
      </c>
    </row>
    <row r="250" spans="1:5">
      <c r="A250" s="5" t="s">
        <v>308</v>
      </c>
      <c r="B250" s="7"/>
      <c r="C250" s="229"/>
      <c r="D250" s="85"/>
      <c r="E250" s="397" t="str">
        <f t="shared" si="3"/>
        <v/>
      </c>
    </row>
    <row r="251" spans="1:5">
      <c r="A251" s="5" t="s">
        <v>309</v>
      </c>
      <c r="B251" s="7"/>
      <c r="C251" s="229"/>
      <c r="D251" s="85"/>
      <c r="E251" s="397" t="str">
        <f t="shared" si="3"/>
        <v/>
      </c>
    </row>
    <row r="252" spans="1:5">
      <c r="A252" s="5" t="s">
        <v>310</v>
      </c>
      <c r="B252" s="7"/>
      <c r="C252" s="229"/>
      <c r="D252" s="85"/>
      <c r="E252" s="397" t="str">
        <f t="shared" si="3"/>
        <v/>
      </c>
    </row>
    <row r="253" spans="1:5">
      <c r="A253" s="5" t="s">
        <v>311</v>
      </c>
      <c r="B253" s="7"/>
      <c r="C253" s="229"/>
      <c r="D253" s="85"/>
      <c r="E253" s="397" t="str">
        <f t="shared" si="3"/>
        <v/>
      </c>
    </row>
    <row r="254" spans="1:5">
      <c r="A254" s="5" t="s">
        <v>312</v>
      </c>
      <c r="B254" s="7"/>
      <c r="C254" s="229"/>
      <c r="D254" s="85"/>
      <c r="E254" s="397" t="str">
        <f t="shared" si="3"/>
        <v/>
      </c>
    </row>
    <row r="255" spans="1:5">
      <c r="A255" s="5" t="s">
        <v>313</v>
      </c>
      <c r="B255" s="7"/>
      <c r="C255" s="229"/>
      <c r="D255" s="85"/>
      <c r="E255" s="397" t="str">
        <f t="shared" si="3"/>
        <v/>
      </c>
    </row>
    <row r="256" spans="1:5">
      <c r="A256" s="5" t="s">
        <v>314</v>
      </c>
      <c r="B256" s="7"/>
      <c r="C256" s="229"/>
      <c r="D256" s="85"/>
      <c r="E256" s="397" t="str">
        <f t="shared" si="3"/>
        <v/>
      </c>
    </row>
    <row r="257" spans="1:5">
      <c r="A257" s="5" t="s">
        <v>315</v>
      </c>
      <c r="B257" s="7"/>
      <c r="C257" s="229"/>
      <c r="D257" s="85"/>
      <c r="E257" s="397" t="str">
        <f t="shared" si="3"/>
        <v/>
      </c>
    </row>
    <row r="258" spans="1:5">
      <c r="A258" s="5" t="s">
        <v>316</v>
      </c>
      <c r="B258" s="7"/>
      <c r="C258" s="229"/>
      <c r="D258" s="85"/>
      <c r="E258" s="397" t="str">
        <f t="shared" si="3"/>
        <v/>
      </c>
    </row>
    <row r="259" spans="1:5">
      <c r="A259" s="5" t="s">
        <v>317</v>
      </c>
      <c r="B259" s="7"/>
      <c r="C259" s="229"/>
      <c r="D259" s="85"/>
      <c r="E259" s="397" t="str">
        <f t="shared" si="3"/>
        <v/>
      </c>
    </row>
  </sheetData>
  <sheetProtection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&amp;LConfirm dateleDirector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sheetPr codeName="Sheet46"/>
  <dimension ref="A1:G259"/>
  <sheetViews>
    <sheetView workbookViewId="0">
      <selection activeCell="B10" sqref="B10:D10"/>
    </sheetView>
  </sheetViews>
  <sheetFormatPr defaultRowHeight="15.75"/>
  <cols>
    <col min="1" max="1" width="5.7109375" style="75" customWidth="1"/>
    <col min="2" max="2" width="32" style="75" customWidth="1"/>
    <col min="3" max="3" width="8.7109375" style="75" customWidth="1"/>
    <col min="4" max="4" width="23.5703125" style="75" bestFit="1" customWidth="1"/>
    <col min="5" max="5" width="13.7109375" style="75" customWidth="1"/>
    <col min="6" max="6" width="10.7109375" style="82" hidden="1" customWidth="1"/>
    <col min="7" max="7" width="9.140625" style="75" hidden="1" customWidth="1"/>
    <col min="8" max="16384" width="9.140625" style="75"/>
  </cols>
  <sheetData>
    <row r="1" spans="1:7" s="71" customFormat="1">
      <c r="A1" s="70" t="s">
        <v>482</v>
      </c>
      <c r="D1" s="72"/>
      <c r="E1" s="72"/>
      <c r="F1" s="73"/>
    </row>
    <row r="2" spans="1:7" s="71" customFormat="1">
      <c r="A2" s="510" t="s">
        <v>449</v>
      </c>
      <c r="B2" s="510"/>
      <c r="D2" s="72"/>
      <c r="E2" s="72"/>
      <c r="F2" s="73"/>
    </row>
    <row r="3" spans="1:7">
      <c r="A3" s="511" t="s">
        <v>956</v>
      </c>
      <c r="B3" s="511"/>
      <c r="C3" s="511"/>
      <c r="D3" s="511"/>
      <c r="E3" s="511"/>
      <c r="F3" s="75"/>
    </row>
    <row r="4" spans="1:7">
      <c r="A4" s="466" t="s">
        <v>992</v>
      </c>
      <c r="B4" s="466"/>
      <c r="C4" s="466"/>
      <c r="D4" s="466"/>
      <c r="E4" s="466"/>
      <c r="F4" s="329"/>
    </row>
    <row r="6" spans="1:7" s="71" customFormat="1" ht="13.5" customHeight="1">
      <c r="A6" s="75"/>
      <c r="B6" s="75"/>
      <c r="C6" s="93"/>
      <c r="D6" s="75"/>
      <c r="E6" s="388" t="str">
        <f>CONCATENATE(functie," ",nume_candidat)</f>
        <v>Șef de lucrări Papazian Petru</v>
      </c>
      <c r="F6" s="82"/>
    </row>
    <row r="7" spans="1:7" ht="15" customHeight="1">
      <c r="A7" s="457" t="s">
        <v>337</v>
      </c>
      <c r="B7" s="457" t="s">
        <v>1088</v>
      </c>
      <c r="C7" s="457" t="s">
        <v>2</v>
      </c>
      <c r="D7" s="457" t="s">
        <v>459</v>
      </c>
      <c r="E7" s="458" t="s">
        <v>544</v>
      </c>
      <c r="F7" s="464" t="s">
        <v>540</v>
      </c>
    </row>
    <row r="8" spans="1:7" ht="54" customHeight="1">
      <c r="A8" s="457"/>
      <c r="B8" s="457"/>
      <c r="C8" s="457"/>
      <c r="D8" s="457"/>
      <c r="E8" s="459"/>
      <c r="F8" s="464"/>
      <c r="G8" s="75" t="s">
        <v>460</v>
      </c>
    </row>
    <row r="9" spans="1:7">
      <c r="A9" s="99"/>
      <c r="B9" s="76"/>
      <c r="C9" s="174"/>
      <c r="D9" s="85"/>
      <c r="E9" s="158">
        <f>SUMIF(E10:E259,"&gt;0")</f>
        <v>0</v>
      </c>
      <c r="F9" s="336"/>
    </row>
    <row r="10" spans="1:7">
      <c r="A10" s="5" t="s">
        <v>40</v>
      </c>
      <c r="B10" s="7"/>
      <c r="C10" s="7"/>
      <c r="D10" s="85"/>
      <c r="E10" s="397" t="str">
        <f t="shared" ref="E10:E73" si="0">IF(OR(,$B10="",$C10="",$C10&lt;an_initial,$C10&gt;an_final),"",(30*(D10="expoziție internațională")+15*(D10="expoziție națională")))</f>
        <v/>
      </c>
      <c r="F10" s="395" t="b">
        <f>IF(nume_candidat="",FALSE,ISNUMBER(SEARCH(nume_candidat,#REF!)))</f>
        <v>0</v>
      </c>
      <c r="G10" s="396" t="e">
        <f>LEN(#REF!)-LEN(SUBSTITUTE(#REF!,",",""))+1</f>
        <v>#REF!</v>
      </c>
    </row>
    <row r="11" spans="1:7" s="91" customFormat="1">
      <c r="A11" s="5" t="s">
        <v>24</v>
      </c>
      <c r="B11" s="7"/>
      <c r="C11" s="7"/>
      <c r="D11" s="85"/>
      <c r="E11" s="397" t="str">
        <f t="shared" si="0"/>
        <v/>
      </c>
      <c r="F11" s="395" t="b">
        <f>IF(nume_candidat="",FALSE,ISNUMBER(SEARCH(nume_candidat,#REF!)))</f>
        <v>0</v>
      </c>
      <c r="G11" s="396" t="e">
        <f>LEN(#REF!)-LEN(SUBSTITUTE(#REF!,",",""))+1</f>
        <v>#REF!</v>
      </c>
    </row>
    <row r="12" spans="1:7">
      <c r="A12" s="5" t="s">
        <v>25</v>
      </c>
      <c r="B12" s="7"/>
      <c r="C12" s="7"/>
      <c r="D12" s="85"/>
      <c r="E12" s="397" t="str">
        <f t="shared" si="0"/>
        <v/>
      </c>
      <c r="F12" s="395" t="b">
        <f>IF(nume_candidat="",FALSE,ISNUMBER(SEARCH(nume_candidat,#REF!)))</f>
        <v>0</v>
      </c>
      <c r="G12" s="396" t="e">
        <f>LEN(#REF!)-LEN(SUBSTITUTE(#REF!,",",""))+1</f>
        <v>#REF!</v>
      </c>
    </row>
    <row r="13" spans="1:7">
      <c r="A13" s="5" t="s">
        <v>26</v>
      </c>
      <c r="B13" s="8"/>
      <c r="C13" s="8"/>
      <c r="D13" s="85"/>
      <c r="E13" s="397" t="str">
        <f t="shared" si="0"/>
        <v/>
      </c>
      <c r="F13" s="395" t="b">
        <f>IF(nume_candidat="",FALSE,ISNUMBER(SEARCH(nume_candidat,#REF!)))</f>
        <v>0</v>
      </c>
      <c r="G13" s="396" t="e">
        <f>LEN(#REF!)-LEN(SUBSTITUTE(#REF!,",",""))+1</f>
        <v>#REF!</v>
      </c>
    </row>
    <row r="14" spans="1:7">
      <c r="A14" s="5" t="s">
        <v>64</v>
      </c>
      <c r="B14" s="8"/>
      <c r="C14" s="230"/>
      <c r="D14" s="85"/>
      <c r="E14" s="397" t="str">
        <f t="shared" si="0"/>
        <v/>
      </c>
      <c r="F14" s="395" t="b">
        <f>IF(nume_candidat="",FALSE,ISNUMBER(SEARCH(nume_candidat,#REF!)))</f>
        <v>0</v>
      </c>
      <c r="G14" s="396" t="e">
        <f>LEN(#REF!)-LEN(SUBSTITUTE(#REF!,",",""))+1</f>
        <v>#REF!</v>
      </c>
    </row>
    <row r="15" spans="1:7">
      <c r="A15" s="5" t="s">
        <v>65</v>
      </c>
      <c r="B15" s="8"/>
      <c r="C15" s="230"/>
      <c r="D15" s="85"/>
      <c r="E15" s="397" t="str">
        <f t="shared" si="0"/>
        <v/>
      </c>
      <c r="F15" s="395" t="b">
        <f>IF(nume_candidat="",FALSE,ISNUMBER(SEARCH(nume_candidat,#REF!)))</f>
        <v>0</v>
      </c>
      <c r="G15" s="396" t="e">
        <f>LEN(#REF!)-LEN(SUBSTITUTE(#REF!,",",""))+1</f>
        <v>#REF!</v>
      </c>
    </row>
    <row r="16" spans="1:7">
      <c r="A16" s="5" t="s">
        <v>66</v>
      </c>
      <c r="B16" s="7"/>
      <c r="C16" s="229"/>
      <c r="D16" s="85"/>
      <c r="E16" s="397" t="str">
        <f t="shared" si="0"/>
        <v/>
      </c>
      <c r="F16" s="395" t="b">
        <f>IF(nume_candidat="",FALSE,ISNUMBER(SEARCH(nume_candidat,#REF!)))</f>
        <v>0</v>
      </c>
      <c r="G16" s="396" t="e">
        <f>LEN(#REF!)-LEN(SUBSTITUTE(#REF!,",",""))+1</f>
        <v>#REF!</v>
      </c>
    </row>
    <row r="17" spans="1:7">
      <c r="A17" s="5" t="s">
        <v>67</v>
      </c>
      <c r="B17" s="8"/>
      <c r="C17" s="230"/>
      <c r="D17" s="85"/>
      <c r="E17" s="397" t="str">
        <f t="shared" si="0"/>
        <v/>
      </c>
      <c r="F17" s="395" t="b">
        <f>IF(nume_candidat="",FALSE,ISNUMBER(SEARCH(nume_candidat,#REF!)))</f>
        <v>0</v>
      </c>
      <c r="G17" s="396" t="e">
        <f>LEN(#REF!)-LEN(SUBSTITUTE(#REF!,",",""))+1</f>
        <v>#REF!</v>
      </c>
    </row>
    <row r="18" spans="1:7">
      <c r="A18" s="5" t="s">
        <v>68</v>
      </c>
      <c r="B18" s="8"/>
      <c r="C18" s="230"/>
      <c r="D18" s="85"/>
      <c r="E18" s="397" t="str">
        <f t="shared" si="0"/>
        <v/>
      </c>
      <c r="F18" s="395" t="b">
        <f>IF(nume_candidat="",FALSE,ISNUMBER(SEARCH(nume_candidat,#REF!)))</f>
        <v>0</v>
      </c>
      <c r="G18" s="396" t="e">
        <f>LEN(#REF!)-LEN(SUBSTITUTE(#REF!,",",""))+1</f>
        <v>#REF!</v>
      </c>
    </row>
    <row r="19" spans="1:7">
      <c r="A19" s="5" t="s">
        <v>69</v>
      </c>
      <c r="B19" s="7"/>
      <c r="C19" s="230"/>
      <c r="D19" s="85"/>
      <c r="E19" s="397" t="str">
        <f t="shared" si="0"/>
        <v/>
      </c>
      <c r="F19" s="395" t="b">
        <f>IF(nume_candidat="",FALSE,ISNUMBER(SEARCH(nume_candidat,#REF!)))</f>
        <v>0</v>
      </c>
      <c r="G19" s="396" t="e">
        <f>LEN(#REF!)-LEN(SUBSTITUTE(#REF!,",",""))+1</f>
        <v>#REF!</v>
      </c>
    </row>
    <row r="20" spans="1:7">
      <c r="A20" s="5" t="s">
        <v>70</v>
      </c>
      <c r="B20" s="7"/>
      <c r="C20" s="230"/>
      <c r="D20" s="85"/>
      <c r="E20" s="397" t="str">
        <f t="shared" si="0"/>
        <v/>
      </c>
      <c r="F20" s="395" t="b">
        <f>IF(nume_candidat="",FALSE,ISNUMBER(SEARCH(nume_candidat,#REF!)))</f>
        <v>0</v>
      </c>
      <c r="G20" s="396" t="e">
        <f>LEN(#REF!)-LEN(SUBSTITUTE(#REF!,",",""))+1</f>
        <v>#REF!</v>
      </c>
    </row>
    <row r="21" spans="1:7">
      <c r="A21" s="5" t="s">
        <v>71</v>
      </c>
      <c r="B21" s="7"/>
      <c r="C21" s="229"/>
      <c r="D21" s="85"/>
      <c r="E21" s="397" t="str">
        <f t="shared" si="0"/>
        <v/>
      </c>
      <c r="F21" s="395" t="b">
        <f>IF(nume_candidat="",FALSE,ISNUMBER(SEARCH(nume_candidat,#REF!)))</f>
        <v>0</v>
      </c>
      <c r="G21" s="396" t="e">
        <f>LEN(#REF!)-LEN(SUBSTITUTE(#REF!,",",""))+1</f>
        <v>#REF!</v>
      </c>
    </row>
    <row r="22" spans="1:7">
      <c r="A22" s="5" t="s">
        <v>72</v>
      </c>
      <c r="B22" s="7"/>
      <c r="C22" s="229"/>
      <c r="D22" s="85"/>
      <c r="E22" s="397" t="str">
        <f t="shared" si="0"/>
        <v/>
      </c>
      <c r="F22" s="395" t="b">
        <f>IF(nume_candidat="",FALSE,ISNUMBER(SEARCH(nume_candidat,#REF!)))</f>
        <v>0</v>
      </c>
      <c r="G22" s="396" t="e">
        <f>LEN(#REF!)-LEN(SUBSTITUTE(#REF!,",",""))+1</f>
        <v>#REF!</v>
      </c>
    </row>
    <row r="23" spans="1:7">
      <c r="A23" s="5" t="s">
        <v>73</v>
      </c>
      <c r="B23" s="7"/>
      <c r="C23" s="229"/>
      <c r="D23" s="85"/>
      <c r="E23" s="397" t="str">
        <f t="shared" si="0"/>
        <v/>
      </c>
      <c r="F23" s="395" t="b">
        <f>IF(nume_candidat="",FALSE,ISNUMBER(SEARCH(nume_candidat,#REF!)))</f>
        <v>0</v>
      </c>
      <c r="G23" s="396" t="e">
        <f>LEN(#REF!)-LEN(SUBSTITUTE(#REF!,",",""))+1</f>
        <v>#REF!</v>
      </c>
    </row>
    <row r="24" spans="1:7">
      <c r="A24" s="5" t="s">
        <v>74</v>
      </c>
      <c r="B24" s="7"/>
      <c r="C24" s="229"/>
      <c r="D24" s="85"/>
      <c r="E24" s="397" t="str">
        <f t="shared" si="0"/>
        <v/>
      </c>
      <c r="F24" s="395" t="b">
        <f>IF(nume_candidat="",FALSE,ISNUMBER(SEARCH(nume_candidat,#REF!)))</f>
        <v>0</v>
      </c>
      <c r="G24" s="396" t="e">
        <f>LEN(#REF!)-LEN(SUBSTITUTE(#REF!,",",""))+1</f>
        <v>#REF!</v>
      </c>
    </row>
    <row r="25" spans="1:7">
      <c r="A25" s="5" t="s">
        <v>75</v>
      </c>
      <c r="B25" s="7"/>
      <c r="C25" s="229"/>
      <c r="D25" s="85"/>
      <c r="E25" s="397" t="str">
        <f t="shared" si="0"/>
        <v/>
      </c>
      <c r="F25" s="395" t="b">
        <f>IF(nume_candidat="",FALSE,ISNUMBER(SEARCH(nume_candidat,#REF!)))</f>
        <v>0</v>
      </c>
      <c r="G25" s="396" t="e">
        <f>LEN(#REF!)-LEN(SUBSTITUTE(#REF!,",",""))+1</f>
        <v>#REF!</v>
      </c>
    </row>
    <row r="26" spans="1:7">
      <c r="A26" s="5" t="s">
        <v>76</v>
      </c>
      <c r="B26" s="7"/>
      <c r="C26" s="229"/>
      <c r="D26" s="85"/>
      <c r="E26" s="397" t="str">
        <f t="shared" si="0"/>
        <v/>
      </c>
      <c r="F26" s="395" t="b">
        <f>IF(nume_candidat="",FALSE,ISNUMBER(SEARCH(nume_candidat,#REF!)))</f>
        <v>0</v>
      </c>
      <c r="G26" s="396" t="e">
        <f>LEN(#REF!)-LEN(SUBSTITUTE(#REF!,",",""))+1</f>
        <v>#REF!</v>
      </c>
    </row>
    <row r="27" spans="1:7">
      <c r="A27" s="5" t="s">
        <v>77</v>
      </c>
      <c r="B27" s="7"/>
      <c r="C27" s="229"/>
      <c r="D27" s="85"/>
      <c r="E27" s="397" t="str">
        <f t="shared" si="0"/>
        <v/>
      </c>
      <c r="F27" s="395" t="b">
        <f>IF(nume_candidat="",FALSE,ISNUMBER(SEARCH(nume_candidat,#REF!)))</f>
        <v>0</v>
      </c>
      <c r="G27" s="396" t="e">
        <f>LEN(#REF!)-LEN(SUBSTITUTE(#REF!,",",""))+1</f>
        <v>#REF!</v>
      </c>
    </row>
    <row r="28" spans="1:7">
      <c r="A28" s="5" t="s">
        <v>78</v>
      </c>
      <c r="B28" s="7"/>
      <c r="C28" s="229"/>
      <c r="D28" s="85"/>
      <c r="E28" s="397" t="str">
        <f t="shared" si="0"/>
        <v/>
      </c>
      <c r="F28" s="395" t="b">
        <f>IF(nume_candidat="",FALSE,ISNUMBER(SEARCH(nume_candidat,#REF!)))</f>
        <v>0</v>
      </c>
      <c r="G28" s="396" t="e">
        <f>LEN(#REF!)-LEN(SUBSTITUTE(#REF!,",",""))+1</f>
        <v>#REF!</v>
      </c>
    </row>
    <row r="29" spans="1:7">
      <c r="A29" s="5" t="s">
        <v>79</v>
      </c>
      <c r="B29" s="7"/>
      <c r="C29" s="229"/>
      <c r="D29" s="85"/>
      <c r="E29" s="397" t="str">
        <f t="shared" si="0"/>
        <v/>
      </c>
      <c r="F29" s="395" t="b">
        <f>IF(nume_candidat="",FALSE,ISNUMBER(SEARCH(nume_candidat,#REF!)))</f>
        <v>0</v>
      </c>
      <c r="G29" s="396" t="e">
        <f>LEN(#REF!)-LEN(SUBSTITUTE(#REF!,",",""))+1</f>
        <v>#REF!</v>
      </c>
    </row>
    <row r="30" spans="1:7">
      <c r="A30" s="5" t="s">
        <v>80</v>
      </c>
      <c r="B30" s="7"/>
      <c r="C30" s="229"/>
      <c r="D30" s="85"/>
      <c r="E30" s="397" t="str">
        <f t="shared" si="0"/>
        <v/>
      </c>
      <c r="F30" s="395" t="b">
        <f>IF(nume_candidat="",FALSE,ISNUMBER(SEARCH(nume_candidat,#REF!)))</f>
        <v>0</v>
      </c>
      <c r="G30" s="396" t="e">
        <f>LEN(#REF!)-LEN(SUBSTITUTE(#REF!,",",""))+1</f>
        <v>#REF!</v>
      </c>
    </row>
    <row r="31" spans="1:7">
      <c r="A31" s="5" t="s">
        <v>81</v>
      </c>
      <c r="B31" s="7"/>
      <c r="C31" s="229"/>
      <c r="D31" s="85"/>
      <c r="E31" s="397" t="str">
        <f t="shared" si="0"/>
        <v/>
      </c>
      <c r="F31" s="395" t="b">
        <f>IF(nume_candidat="",FALSE,ISNUMBER(SEARCH(nume_candidat,#REF!)))</f>
        <v>0</v>
      </c>
      <c r="G31" s="396" t="e">
        <f>LEN(#REF!)-LEN(SUBSTITUTE(#REF!,",",""))+1</f>
        <v>#REF!</v>
      </c>
    </row>
    <row r="32" spans="1:7">
      <c r="A32" s="5" t="s">
        <v>82</v>
      </c>
      <c r="B32" s="7"/>
      <c r="C32" s="229"/>
      <c r="D32" s="85"/>
      <c r="E32" s="397" t="str">
        <f t="shared" si="0"/>
        <v/>
      </c>
      <c r="F32" s="395" t="b">
        <f>IF(nume_candidat="",FALSE,ISNUMBER(SEARCH(nume_candidat,#REF!)))</f>
        <v>0</v>
      </c>
      <c r="G32" s="396" t="e">
        <f>LEN(#REF!)-LEN(SUBSTITUTE(#REF!,",",""))+1</f>
        <v>#REF!</v>
      </c>
    </row>
    <row r="33" spans="1:7">
      <c r="A33" s="5" t="s">
        <v>83</v>
      </c>
      <c r="B33" s="7"/>
      <c r="C33" s="229"/>
      <c r="D33" s="85"/>
      <c r="E33" s="397" t="str">
        <f t="shared" si="0"/>
        <v/>
      </c>
      <c r="F33" s="395" t="b">
        <f>IF(nume_candidat="",FALSE,ISNUMBER(SEARCH(nume_candidat,#REF!)))</f>
        <v>0</v>
      </c>
      <c r="G33" s="396" t="e">
        <f>LEN(#REF!)-LEN(SUBSTITUTE(#REF!,",",""))+1</f>
        <v>#REF!</v>
      </c>
    </row>
    <row r="34" spans="1:7">
      <c r="A34" s="5" t="s">
        <v>84</v>
      </c>
      <c r="B34" s="7"/>
      <c r="C34" s="229"/>
      <c r="D34" s="85"/>
      <c r="E34" s="397" t="str">
        <f t="shared" si="0"/>
        <v/>
      </c>
      <c r="F34" s="395" t="b">
        <f>IF(nume_candidat="",FALSE,ISNUMBER(SEARCH(nume_candidat,#REF!)))</f>
        <v>0</v>
      </c>
      <c r="G34" s="396" t="e">
        <f>LEN(#REF!)-LEN(SUBSTITUTE(#REF!,",",""))+1</f>
        <v>#REF!</v>
      </c>
    </row>
    <row r="35" spans="1:7">
      <c r="A35" s="5" t="s">
        <v>85</v>
      </c>
      <c r="B35" s="7"/>
      <c r="C35" s="229"/>
      <c r="D35" s="85"/>
      <c r="E35" s="397" t="str">
        <f t="shared" si="0"/>
        <v/>
      </c>
      <c r="F35" s="395" t="b">
        <f>IF(nume_candidat="",FALSE,ISNUMBER(SEARCH(nume_candidat,#REF!)))</f>
        <v>0</v>
      </c>
      <c r="G35" s="396" t="e">
        <f>LEN(#REF!)-LEN(SUBSTITUTE(#REF!,",",""))+1</f>
        <v>#REF!</v>
      </c>
    </row>
    <row r="36" spans="1:7">
      <c r="A36" s="5" t="s">
        <v>86</v>
      </c>
      <c r="B36" s="7"/>
      <c r="C36" s="229"/>
      <c r="D36" s="85"/>
      <c r="E36" s="397" t="str">
        <f t="shared" si="0"/>
        <v/>
      </c>
      <c r="F36" s="395" t="b">
        <f>IF(nume_candidat="",FALSE,ISNUMBER(SEARCH(nume_candidat,#REF!)))</f>
        <v>0</v>
      </c>
      <c r="G36" s="396" t="e">
        <f>LEN(#REF!)-LEN(SUBSTITUTE(#REF!,",",""))+1</f>
        <v>#REF!</v>
      </c>
    </row>
    <row r="37" spans="1:7">
      <c r="A37" s="5" t="s">
        <v>87</v>
      </c>
      <c r="B37" s="7"/>
      <c r="C37" s="229"/>
      <c r="D37" s="85"/>
      <c r="E37" s="397" t="str">
        <f t="shared" si="0"/>
        <v/>
      </c>
      <c r="F37" s="395" t="b">
        <f>IF(nume_candidat="",FALSE,ISNUMBER(SEARCH(nume_candidat,#REF!)))</f>
        <v>0</v>
      </c>
      <c r="G37" s="396" t="e">
        <f>LEN(#REF!)-LEN(SUBSTITUTE(#REF!,",",""))+1</f>
        <v>#REF!</v>
      </c>
    </row>
    <row r="38" spans="1:7">
      <c r="A38" s="5" t="s">
        <v>88</v>
      </c>
      <c r="B38" s="7"/>
      <c r="C38" s="229"/>
      <c r="D38" s="85"/>
      <c r="E38" s="397" t="str">
        <f t="shared" si="0"/>
        <v/>
      </c>
      <c r="F38" s="395" t="b">
        <f>IF(nume_candidat="",FALSE,ISNUMBER(SEARCH(nume_candidat,#REF!)))</f>
        <v>0</v>
      </c>
      <c r="G38" s="396" t="e">
        <f>LEN(#REF!)-LEN(SUBSTITUTE(#REF!,",",""))+1</f>
        <v>#REF!</v>
      </c>
    </row>
    <row r="39" spans="1:7">
      <c r="A39" s="5" t="s">
        <v>89</v>
      </c>
      <c r="B39" s="7"/>
      <c r="C39" s="229"/>
      <c r="D39" s="85"/>
      <c r="E39" s="397" t="str">
        <f t="shared" si="0"/>
        <v/>
      </c>
      <c r="F39" s="395" t="b">
        <f>IF(nume_candidat="",FALSE,ISNUMBER(SEARCH(nume_candidat,#REF!)))</f>
        <v>0</v>
      </c>
      <c r="G39" s="396" t="e">
        <f>LEN(#REF!)-LEN(SUBSTITUTE(#REF!,",",""))+1</f>
        <v>#REF!</v>
      </c>
    </row>
    <row r="40" spans="1:7">
      <c r="A40" s="5" t="s">
        <v>97</v>
      </c>
      <c r="B40" s="7"/>
      <c r="C40" s="229"/>
      <c r="D40" s="85"/>
      <c r="E40" s="397" t="str">
        <f t="shared" si="0"/>
        <v/>
      </c>
      <c r="F40" s="395" t="b">
        <f>IF(nume_candidat="",FALSE,ISNUMBER(SEARCH(nume_candidat,#REF!)))</f>
        <v>0</v>
      </c>
      <c r="G40" s="396" t="e">
        <f>LEN(#REF!)-LEN(SUBSTITUTE(#REF!,",",""))+1</f>
        <v>#REF!</v>
      </c>
    </row>
    <row r="41" spans="1:7">
      <c r="A41" s="5" t="s">
        <v>98</v>
      </c>
      <c r="B41" s="7"/>
      <c r="C41" s="229"/>
      <c r="D41" s="85"/>
      <c r="E41" s="397" t="str">
        <f t="shared" si="0"/>
        <v/>
      </c>
      <c r="F41" s="395" t="b">
        <f>IF(nume_candidat="",FALSE,ISNUMBER(SEARCH(nume_candidat,#REF!)))</f>
        <v>0</v>
      </c>
      <c r="G41" s="396" t="e">
        <f>LEN(#REF!)-LEN(SUBSTITUTE(#REF!,",",""))+1</f>
        <v>#REF!</v>
      </c>
    </row>
    <row r="42" spans="1:7">
      <c r="A42" s="5" t="s">
        <v>99</v>
      </c>
      <c r="B42" s="7"/>
      <c r="C42" s="229"/>
      <c r="D42" s="85"/>
      <c r="E42" s="397" t="str">
        <f t="shared" si="0"/>
        <v/>
      </c>
      <c r="F42" s="395" t="b">
        <f>IF(nume_candidat="",FALSE,ISNUMBER(SEARCH(nume_candidat,#REF!)))</f>
        <v>0</v>
      </c>
      <c r="G42" s="396" t="e">
        <f>LEN(#REF!)-LEN(SUBSTITUTE(#REF!,",",""))+1</f>
        <v>#REF!</v>
      </c>
    </row>
    <row r="43" spans="1:7">
      <c r="A43" s="5" t="s">
        <v>100</v>
      </c>
      <c r="B43" s="7"/>
      <c r="C43" s="229"/>
      <c r="D43" s="85"/>
      <c r="E43" s="397" t="str">
        <f t="shared" si="0"/>
        <v/>
      </c>
      <c r="F43" s="395" t="b">
        <f>IF(nume_candidat="",FALSE,ISNUMBER(SEARCH(nume_candidat,#REF!)))</f>
        <v>0</v>
      </c>
      <c r="G43" s="396" t="e">
        <f>LEN(#REF!)-LEN(SUBSTITUTE(#REF!,",",""))+1</f>
        <v>#REF!</v>
      </c>
    </row>
    <row r="44" spans="1:7">
      <c r="A44" s="5" t="s">
        <v>101</v>
      </c>
      <c r="B44" s="7"/>
      <c r="C44" s="229"/>
      <c r="D44" s="85"/>
      <c r="E44" s="397" t="str">
        <f t="shared" si="0"/>
        <v/>
      </c>
      <c r="F44" s="395" t="b">
        <f>IF(nume_candidat="",FALSE,ISNUMBER(SEARCH(nume_candidat,#REF!)))</f>
        <v>0</v>
      </c>
      <c r="G44" s="396" t="e">
        <f>LEN(#REF!)-LEN(SUBSTITUTE(#REF!,",",""))+1</f>
        <v>#REF!</v>
      </c>
    </row>
    <row r="45" spans="1:7">
      <c r="A45" s="5" t="s">
        <v>102</v>
      </c>
      <c r="B45" s="7"/>
      <c r="C45" s="229"/>
      <c r="D45" s="85"/>
      <c r="E45" s="397" t="str">
        <f t="shared" si="0"/>
        <v/>
      </c>
      <c r="F45" s="395" t="b">
        <f>IF(nume_candidat="",FALSE,ISNUMBER(SEARCH(nume_candidat,#REF!)))</f>
        <v>0</v>
      </c>
      <c r="G45" s="396" t="e">
        <f>LEN(#REF!)-LEN(SUBSTITUTE(#REF!,",",""))+1</f>
        <v>#REF!</v>
      </c>
    </row>
    <row r="46" spans="1:7">
      <c r="A46" s="5" t="s">
        <v>104</v>
      </c>
      <c r="B46" s="7"/>
      <c r="C46" s="229"/>
      <c r="D46" s="85"/>
      <c r="E46" s="397" t="str">
        <f t="shared" si="0"/>
        <v/>
      </c>
      <c r="F46" s="395" t="b">
        <f>IF(nume_candidat="",FALSE,ISNUMBER(SEARCH(nume_candidat,#REF!)))</f>
        <v>0</v>
      </c>
      <c r="G46" s="396" t="e">
        <f>LEN(#REF!)-LEN(SUBSTITUTE(#REF!,",",""))+1</f>
        <v>#REF!</v>
      </c>
    </row>
    <row r="47" spans="1:7">
      <c r="A47" s="5" t="s">
        <v>105</v>
      </c>
      <c r="B47" s="7"/>
      <c r="C47" s="229"/>
      <c r="D47" s="85"/>
      <c r="E47" s="397" t="str">
        <f t="shared" si="0"/>
        <v/>
      </c>
      <c r="F47" s="395" t="b">
        <f>IF(nume_candidat="",FALSE,ISNUMBER(SEARCH(nume_candidat,#REF!)))</f>
        <v>0</v>
      </c>
      <c r="G47" s="396" t="e">
        <f>LEN(#REF!)-LEN(SUBSTITUTE(#REF!,",",""))+1</f>
        <v>#REF!</v>
      </c>
    </row>
    <row r="48" spans="1:7">
      <c r="A48" s="5" t="s">
        <v>106</v>
      </c>
      <c r="B48" s="7"/>
      <c r="C48" s="229"/>
      <c r="D48" s="85"/>
      <c r="E48" s="397" t="str">
        <f t="shared" si="0"/>
        <v/>
      </c>
      <c r="F48" s="395" t="b">
        <f>IF(nume_candidat="",FALSE,ISNUMBER(SEARCH(nume_candidat,#REF!)))</f>
        <v>0</v>
      </c>
      <c r="G48" s="396" t="e">
        <f>LEN(#REF!)-LEN(SUBSTITUTE(#REF!,",",""))+1</f>
        <v>#REF!</v>
      </c>
    </row>
    <row r="49" spans="1:7">
      <c r="A49" s="5" t="s">
        <v>107</v>
      </c>
      <c r="B49" s="7"/>
      <c r="C49" s="229"/>
      <c r="D49" s="85"/>
      <c r="E49" s="397" t="str">
        <f t="shared" si="0"/>
        <v/>
      </c>
      <c r="F49" s="395" t="b">
        <f>IF(nume_candidat="",FALSE,ISNUMBER(SEARCH(nume_candidat,#REF!)))</f>
        <v>0</v>
      </c>
      <c r="G49" s="396" t="e">
        <f>LEN(#REF!)-LEN(SUBSTITUTE(#REF!,",",""))+1</f>
        <v>#REF!</v>
      </c>
    </row>
    <row r="50" spans="1:7">
      <c r="A50" s="5" t="s">
        <v>108</v>
      </c>
      <c r="B50" s="7"/>
      <c r="C50" s="229"/>
      <c r="D50" s="85"/>
      <c r="E50" s="397" t="str">
        <f t="shared" si="0"/>
        <v/>
      </c>
      <c r="F50" s="395" t="b">
        <f>IF(nume_candidat="",FALSE,ISNUMBER(SEARCH(nume_candidat,#REF!)))</f>
        <v>0</v>
      </c>
      <c r="G50" s="396" t="e">
        <f>LEN(#REF!)-LEN(SUBSTITUTE(#REF!,",",""))+1</f>
        <v>#REF!</v>
      </c>
    </row>
    <row r="51" spans="1:7">
      <c r="A51" s="5" t="s">
        <v>109</v>
      </c>
      <c r="B51" s="7"/>
      <c r="C51" s="229"/>
      <c r="D51" s="85"/>
      <c r="E51" s="397" t="str">
        <f t="shared" si="0"/>
        <v/>
      </c>
      <c r="F51" s="395" t="b">
        <f>IF(nume_candidat="",FALSE,ISNUMBER(SEARCH(nume_candidat,#REF!)))</f>
        <v>0</v>
      </c>
      <c r="G51" s="396" t="e">
        <f>LEN(#REF!)-LEN(SUBSTITUTE(#REF!,",",""))+1</f>
        <v>#REF!</v>
      </c>
    </row>
    <row r="52" spans="1:7">
      <c r="A52" s="5" t="s">
        <v>110</v>
      </c>
      <c r="B52" s="7"/>
      <c r="C52" s="229"/>
      <c r="D52" s="85"/>
      <c r="E52" s="397" t="str">
        <f t="shared" si="0"/>
        <v/>
      </c>
      <c r="F52" s="395" t="b">
        <f>IF(nume_candidat="",FALSE,ISNUMBER(SEARCH(nume_candidat,#REF!)))</f>
        <v>0</v>
      </c>
      <c r="G52" s="396" t="e">
        <f>LEN(#REF!)-LEN(SUBSTITUTE(#REF!,",",""))+1</f>
        <v>#REF!</v>
      </c>
    </row>
    <row r="53" spans="1:7">
      <c r="A53" s="5" t="s">
        <v>111</v>
      </c>
      <c r="B53" s="7"/>
      <c r="C53" s="229"/>
      <c r="D53" s="85"/>
      <c r="E53" s="397" t="str">
        <f t="shared" si="0"/>
        <v/>
      </c>
      <c r="F53" s="395" t="b">
        <f>IF(nume_candidat="",FALSE,ISNUMBER(SEARCH(nume_candidat,#REF!)))</f>
        <v>0</v>
      </c>
      <c r="G53" s="396" t="e">
        <f>LEN(#REF!)-LEN(SUBSTITUTE(#REF!,",",""))+1</f>
        <v>#REF!</v>
      </c>
    </row>
    <row r="54" spans="1:7">
      <c r="A54" s="5" t="s">
        <v>112</v>
      </c>
      <c r="B54" s="7"/>
      <c r="C54" s="229"/>
      <c r="D54" s="85"/>
      <c r="E54" s="397" t="str">
        <f t="shared" si="0"/>
        <v/>
      </c>
      <c r="F54" s="395" t="b">
        <f>IF(nume_candidat="",FALSE,ISNUMBER(SEARCH(nume_candidat,#REF!)))</f>
        <v>0</v>
      </c>
      <c r="G54" s="396" t="e">
        <f>LEN(#REF!)-LEN(SUBSTITUTE(#REF!,",",""))+1</f>
        <v>#REF!</v>
      </c>
    </row>
    <row r="55" spans="1:7">
      <c r="A55" s="5" t="s">
        <v>113</v>
      </c>
      <c r="B55" s="7"/>
      <c r="C55" s="229"/>
      <c r="D55" s="85"/>
      <c r="E55" s="397" t="str">
        <f t="shared" si="0"/>
        <v/>
      </c>
      <c r="F55" s="395" t="b">
        <f>IF(nume_candidat="",FALSE,ISNUMBER(SEARCH(nume_candidat,#REF!)))</f>
        <v>0</v>
      </c>
      <c r="G55" s="396" t="e">
        <f>LEN(#REF!)-LEN(SUBSTITUTE(#REF!,",",""))+1</f>
        <v>#REF!</v>
      </c>
    </row>
    <row r="56" spans="1:7">
      <c r="A56" s="5" t="s">
        <v>114</v>
      </c>
      <c r="B56" s="7"/>
      <c r="C56" s="229"/>
      <c r="D56" s="85"/>
      <c r="E56" s="397" t="str">
        <f t="shared" si="0"/>
        <v/>
      </c>
      <c r="F56" s="395" t="b">
        <f>IF(nume_candidat="",FALSE,ISNUMBER(SEARCH(nume_candidat,#REF!)))</f>
        <v>0</v>
      </c>
      <c r="G56" s="396" t="e">
        <f>LEN(#REF!)-LEN(SUBSTITUTE(#REF!,",",""))+1</f>
        <v>#REF!</v>
      </c>
    </row>
    <row r="57" spans="1:7">
      <c r="A57" s="5" t="s">
        <v>115</v>
      </c>
      <c r="B57" s="7"/>
      <c r="C57" s="229"/>
      <c r="D57" s="85"/>
      <c r="E57" s="397" t="str">
        <f t="shared" si="0"/>
        <v/>
      </c>
      <c r="F57" s="395" t="b">
        <f>IF(nume_candidat="",FALSE,ISNUMBER(SEARCH(nume_candidat,#REF!)))</f>
        <v>0</v>
      </c>
      <c r="G57" s="396" t="e">
        <f>LEN(#REF!)-LEN(SUBSTITUTE(#REF!,",",""))+1</f>
        <v>#REF!</v>
      </c>
    </row>
    <row r="58" spans="1:7">
      <c r="A58" s="5" t="s">
        <v>116</v>
      </c>
      <c r="B58" s="7"/>
      <c r="C58" s="229"/>
      <c r="D58" s="85"/>
      <c r="E58" s="397" t="str">
        <f t="shared" si="0"/>
        <v/>
      </c>
      <c r="F58" s="395" t="b">
        <f>IF(nume_candidat="",FALSE,ISNUMBER(SEARCH(nume_candidat,#REF!)))</f>
        <v>0</v>
      </c>
      <c r="G58" s="396" t="e">
        <f>LEN(#REF!)-LEN(SUBSTITUTE(#REF!,",",""))+1</f>
        <v>#REF!</v>
      </c>
    </row>
    <row r="59" spans="1:7">
      <c r="A59" s="5" t="s">
        <v>117</v>
      </c>
      <c r="B59" s="7"/>
      <c r="C59" s="229"/>
      <c r="D59" s="85"/>
      <c r="E59" s="397" t="str">
        <f t="shared" si="0"/>
        <v/>
      </c>
      <c r="F59" s="395" t="b">
        <f>IF(nume_candidat="",FALSE,ISNUMBER(SEARCH(nume_candidat,#REF!)))</f>
        <v>0</v>
      </c>
      <c r="G59" s="396" t="e">
        <f>LEN(#REF!)-LEN(SUBSTITUTE(#REF!,",",""))+1</f>
        <v>#REF!</v>
      </c>
    </row>
    <row r="60" spans="1:7">
      <c r="A60" s="5" t="s">
        <v>118</v>
      </c>
      <c r="B60" s="7"/>
      <c r="C60" s="229"/>
      <c r="D60" s="85"/>
      <c r="E60" s="397" t="str">
        <f t="shared" si="0"/>
        <v/>
      </c>
      <c r="F60" s="395" t="b">
        <f>IF(nume_candidat="",FALSE,ISNUMBER(SEARCH(nume_candidat,#REF!)))</f>
        <v>0</v>
      </c>
      <c r="G60" s="396" t="e">
        <f>LEN(#REF!)-LEN(SUBSTITUTE(#REF!,",",""))+1</f>
        <v>#REF!</v>
      </c>
    </row>
    <row r="61" spans="1:7">
      <c r="A61" s="5" t="s">
        <v>119</v>
      </c>
      <c r="B61" s="7"/>
      <c r="C61" s="229"/>
      <c r="D61" s="85"/>
      <c r="E61" s="397" t="str">
        <f t="shared" si="0"/>
        <v/>
      </c>
      <c r="F61" s="395" t="b">
        <f>IF(nume_candidat="",FALSE,ISNUMBER(SEARCH(nume_candidat,#REF!)))</f>
        <v>0</v>
      </c>
      <c r="G61" s="396" t="e">
        <f>LEN(#REF!)-LEN(SUBSTITUTE(#REF!,",",""))+1</f>
        <v>#REF!</v>
      </c>
    </row>
    <row r="62" spans="1:7">
      <c r="A62" s="5" t="s">
        <v>120</v>
      </c>
      <c r="B62" s="7"/>
      <c r="C62" s="229"/>
      <c r="D62" s="85"/>
      <c r="E62" s="397" t="str">
        <f t="shared" si="0"/>
        <v/>
      </c>
      <c r="F62" s="395" t="b">
        <f>IF(nume_candidat="",FALSE,ISNUMBER(SEARCH(nume_candidat,#REF!)))</f>
        <v>0</v>
      </c>
      <c r="G62" s="396" t="e">
        <f>LEN(#REF!)-LEN(SUBSTITUTE(#REF!,",",""))+1</f>
        <v>#REF!</v>
      </c>
    </row>
    <row r="63" spans="1:7">
      <c r="A63" s="5" t="s">
        <v>121</v>
      </c>
      <c r="B63" s="7"/>
      <c r="C63" s="229"/>
      <c r="D63" s="85"/>
      <c r="E63" s="397" t="str">
        <f t="shared" si="0"/>
        <v/>
      </c>
      <c r="F63" s="395" t="b">
        <f>IF(nume_candidat="",FALSE,ISNUMBER(SEARCH(nume_candidat,#REF!)))</f>
        <v>0</v>
      </c>
      <c r="G63" s="396" t="e">
        <f>LEN(#REF!)-LEN(SUBSTITUTE(#REF!,",",""))+1</f>
        <v>#REF!</v>
      </c>
    </row>
    <row r="64" spans="1:7">
      <c r="A64" s="5" t="s">
        <v>122</v>
      </c>
      <c r="B64" s="7"/>
      <c r="C64" s="229"/>
      <c r="D64" s="85"/>
      <c r="E64" s="397" t="str">
        <f t="shared" si="0"/>
        <v/>
      </c>
      <c r="F64" s="395" t="b">
        <f>IF(nume_candidat="",FALSE,ISNUMBER(SEARCH(nume_candidat,#REF!)))</f>
        <v>0</v>
      </c>
      <c r="G64" s="396" t="e">
        <f>LEN(#REF!)-LEN(SUBSTITUTE(#REF!,",",""))+1</f>
        <v>#REF!</v>
      </c>
    </row>
    <row r="65" spans="1:7">
      <c r="A65" s="5" t="s">
        <v>123</v>
      </c>
      <c r="B65" s="7"/>
      <c r="C65" s="229"/>
      <c r="D65" s="85"/>
      <c r="E65" s="397" t="str">
        <f t="shared" si="0"/>
        <v/>
      </c>
      <c r="F65" s="395" t="b">
        <f>IF(nume_candidat="",FALSE,ISNUMBER(SEARCH(nume_candidat,#REF!)))</f>
        <v>0</v>
      </c>
      <c r="G65" s="396" t="e">
        <f>LEN(#REF!)-LEN(SUBSTITUTE(#REF!,",",""))+1</f>
        <v>#REF!</v>
      </c>
    </row>
    <row r="66" spans="1:7">
      <c r="A66" s="5" t="s">
        <v>124</v>
      </c>
      <c r="B66" s="7"/>
      <c r="C66" s="229"/>
      <c r="D66" s="85"/>
      <c r="E66" s="397" t="str">
        <f t="shared" si="0"/>
        <v/>
      </c>
      <c r="F66" s="395" t="b">
        <f>IF(nume_candidat="",FALSE,ISNUMBER(SEARCH(nume_candidat,#REF!)))</f>
        <v>0</v>
      </c>
      <c r="G66" s="396" t="e">
        <f>LEN(#REF!)-LEN(SUBSTITUTE(#REF!,",",""))+1</f>
        <v>#REF!</v>
      </c>
    </row>
    <row r="67" spans="1:7">
      <c r="A67" s="5" t="s">
        <v>125</v>
      </c>
      <c r="B67" s="7"/>
      <c r="C67" s="229"/>
      <c r="D67" s="85"/>
      <c r="E67" s="397" t="str">
        <f t="shared" si="0"/>
        <v/>
      </c>
      <c r="F67" s="395" t="b">
        <f>IF(nume_candidat="",FALSE,ISNUMBER(SEARCH(nume_candidat,#REF!)))</f>
        <v>0</v>
      </c>
      <c r="G67" s="396" t="e">
        <f>LEN(#REF!)-LEN(SUBSTITUTE(#REF!,",",""))+1</f>
        <v>#REF!</v>
      </c>
    </row>
    <row r="68" spans="1:7">
      <c r="A68" s="5" t="s">
        <v>126</v>
      </c>
      <c r="B68" s="7"/>
      <c r="C68" s="229"/>
      <c r="D68" s="85"/>
      <c r="E68" s="397" t="str">
        <f t="shared" si="0"/>
        <v/>
      </c>
      <c r="F68" s="395" t="b">
        <f>IF(nume_candidat="",FALSE,ISNUMBER(SEARCH(nume_candidat,#REF!)))</f>
        <v>0</v>
      </c>
      <c r="G68" s="396" t="e">
        <f>LEN(#REF!)-LEN(SUBSTITUTE(#REF!,",",""))+1</f>
        <v>#REF!</v>
      </c>
    </row>
    <row r="69" spans="1:7">
      <c r="A69" s="5" t="s">
        <v>127</v>
      </c>
      <c r="B69" s="7"/>
      <c r="C69" s="229"/>
      <c r="D69" s="85"/>
      <c r="E69" s="397" t="str">
        <f t="shared" si="0"/>
        <v/>
      </c>
      <c r="F69" s="395" t="b">
        <f>IF(nume_candidat="",FALSE,ISNUMBER(SEARCH(nume_candidat,#REF!)))</f>
        <v>0</v>
      </c>
      <c r="G69" s="396" t="e">
        <f>LEN(#REF!)-LEN(SUBSTITUTE(#REF!,",",""))+1</f>
        <v>#REF!</v>
      </c>
    </row>
    <row r="70" spans="1:7">
      <c r="A70" s="5" t="s">
        <v>128</v>
      </c>
      <c r="B70" s="7"/>
      <c r="C70" s="229"/>
      <c r="D70" s="85"/>
      <c r="E70" s="397" t="str">
        <f t="shared" si="0"/>
        <v/>
      </c>
      <c r="F70" s="395" t="b">
        <f>IF(nume_candidat="",FALSE,ISNUMBER(SEARCH(nume_candidat,#REF!)))</f>
        <v>0</v>
      </c>
      <c r="G70" s="396" t="e">
        <f>LEN(#REF!)-LEN(SUBSTITUTE(#REF!,",",""))+1</f>
        <v>#REF!</v>
      </c>
    </row>
    <row r="71" spans="1:7">
      <c r="A71" s="5" t="s">
        <v>129</v>
      </c>
      <c r="B71" s="7"/>
      <c r="C71" s="229"/>
      <c r="D71" s="85"/>
      <c r="E71" s="397" t="str">
        <f t="shared" si="0"/>
        <v/>
      </c>
      <c r="F71" s="395" t="b">
        <f>IF(nume_candidat="",FALSE,ISNUMBER(SEARCH(nume_candidat,#REF!)))</f>
        <v>0</v>
      </c>
      <c r="G71" s="396" t="e">
        <f>LEN(#REF!)-LEN(SUBSTITUTE(#REF!,",",""))+1</f>
        <v>#REF!</v>
      </c>
    </row>
    <row r="72" spans="1:7">
      <c r="A72" s="5" t="s">
        <v>130</v>
      </c>
      <c r="B72" s="7"/>
      <c r="C72" s="229"/>
      <c r="D72" s="85"/>
      <c r="E72" s="397" t="str">
        <f t="shared" si="0"/>
        <v/>
      </c>
      <c r="F72" s="395" t="b">
        <f>IF(nume_candidat="",FALSE,ISNUMBER(SEARCH(nume_candidat,#REF!)))</f>
        <v>0</v>
      </c>
      <c r="G72" s="396" t="e">
        <f>LEN(#REF!)-LEN(SUBSTITUTE(#REF!,",",""))+1</f>
        <v>#REF!</v>
      </c>
    </row>
    <row r="73" spans="1:7">
      <c r="A73" s="5" t="s">
        <v>131</v>
      </c>
      <c r="B73" s="7"/>
      <c r="C73" s="229"/>
      <c r="D73" s="85"/>
      <c r="E73" s="397" t="str">
        <f t="shared" si="0"/>
        <v/>
      </c>
      <c r="F73" s="395" t="b">
        <f>IF(nume_candidat="",FALSE,ISNUMBER(SEARCH(nume_candidat,#REF!)))</f>
        <v>0</v>
      </c>
      <c r="G73" s="396" t="e">
        <f>LEN(#REF!)-LEN(SUBSTITUTE(#REF!,",",""))+1</f>
        <v>#REF!</v>
      </c>
    </row>
    <row r="74" spans="1:7">
      <c r="A74" s="5" t="s">
        <v>132</v>
      </c>
      <c r="B74" s="7"/>
      <c r="C74" s="229"/>
      <c r="D74" s="85"/>
      <c r="E74" s="397" t="str">
        <f t="shared" ref="E74:E137" si="1">IF(OR(,$B74="",$C74="",$C74&lt;an_initial,$C74&gt;an_final),"",(30*(D74="expoziție internațională")+15*(D74="expoziție națională")))</f>
        <v/>
      </c>
      <c r="F74" s="395" t="b">
        <f>IF(nume_candidat="",FALSE,ISNUMBER(SEARCH(nume_candidat,#REF!)))</f>
        <v>0</v>
      </c>
      <c r="G74" s="396" t="e">
        <f>LEN(#REF!)-LEN(SUBSTITUTE(#REF!,",",""))+1</f>
        <v>#REF!</v>
      </c>
    </row>
    <row r="75" spans="1:7">
      <c r="A75" s="5" t="s">
        <v>133</v>
      </c>
      <c r="B75" s="7"/>
      <c r="C75" s="229"/>
      <c r="D75" s="85"/>
      <c r="E75" s="397" t="str">
        <f t="shared" si="1"/>
        <v/>
      </c>
      <c r="F75" s="395" t="b">
        <f>IF(nume_candidat="",FALSE,ISNUMBER(SEARCH(nume_candidat,#REF!)))</f>
        <v>0</v>
      </c>
      <c r="G75" s="396" t="e">
        <f>LEN(#REF!)-LEN(SUBSTITUTE(#REF!,",",""))+1</f>
        <v>#REF!</v>
      </c>
    </row>
    <row r="76" spans="1:7">
      <c r="A76" s="5" t="s">
        <v>134</v>
      </c>
      <c r="B76" s="7"/>
      <c r="C76" s="229"/>
      <c r="D76" s="85"/>
      <c r="E76" s="397" t="str">
        <f t="shared" si="1"/>
        <v/>
      </c>
      <c r="F76" s="395" t="b">
        <f>IF(nume_candidat="",FALSE,ISNUMBER(SEARCH(nume_candidat,#REF!)))</f>
        <v>0</v>
      </c>
      <c r="G76" s="396" t="e">
        <f>LEN(#REF!)-LEN(SUBSTITUTE(#REF!,",",""))+1</f>
        <v>#REF!</v>
      </c>
    </row>
    <row r="77" spans="1:7">
      <c r="A77" s="5" t="s">
        <v>135</v>
      </c>
      <c r="B77" s="7"/>
      <c r="C77" s="229"/>
      <c r="D77" s="85"/>
      <c r="E77" s="397" t="str">
        <f t="shared" si="1"/>
        <v/>
      </c>
      <c r="F77" s="395" t="b">
        <f>IF(nume_candidat="",FALSE,ISNUMBER(SEARCH(nume_candidat,#REF!)))</f>
        <v>0</v>
      </c>
      <c r="G77" s="396" t="e">
        <f>LEN(#REF!)-LEN(SUBSTITUTE(#REF!,",",""))+1</f>
        <v>#REF!</v>
      </c>
    </row>
    <row r="78" spans="1:7">
      <c r="A78" s="5" t="s">
        <v>136</v>
      </c>
      <c r="B78" s="7"/>
      <c r="C78" s="229"/>
      <c r="D78" s="85"/>
      <c r="E78" s="397" t="str">
        <f t="shared" si="1"/>
        <v/>
      </c>
      <c r="F78" s="395" t="b">
        <f>IF(nume_candidat="",FALSE,ISNUMBER(SEARCH(nume_candidat,#REF!)))</f>
        <v>0</v>
      </c>
      <c r="G78" s="396" t="e">
        <f>LEN(#REF!)-LEN(SUBSTITUTE(#REF!,",",""))+1</f>
        <v>#REF!</v>
      </c>
    </row>
    <row r="79" spans="1:7">
      <c r="A79" s="5" t="s">
        <v>137</v>
      </c>
      <c r="B79" s="7"/>
      <c r="C79" s="229"/>
      <c r="D79" s="85"/>
      <c r="E79" s="397" t="str">
        <f t="shared" si="1"/>
        <v/>
      </c>
      <c r="F79" s="395" t="b">
        <f>IF(nume_candidat="",FALSE,ISNUMBER(SEARCH(nume_candidat,#REF!)))</f>
        <v>0</v>
      </c>
      <c r="G79" s="396" t="e">
        <f>LEN(#REF!)-LEN(SUBSTITUTE(#REF!,",",""))+1</f>
        <v>#REF!</v>
      </c>
    </row>
    <row r="80" spans="1:7">
      <c r="A80" s="5" t="s">
        <v>138</v>
      </c>
      <c r="B80" s="7"/>
      <c r="C80" s="229"/>
      <c r="D80" s="85"/>
      <c r="E80" s="397" t="str">
        <f t="shared" si="1"/>
        <v/>
      </c>
      <c r="F80" s="395" t="b">
        <f>IF(nume_candidat="",FALSE,ISNUMBER(SEARCH(nume_candidat,#REF!)))</f>
        <v>0</v>
      </c>
      <c r="G80" s="396" t="e">
        <f>LEN(#REF!)-LEN(SUBSTITUTE(#REF!,",",""))+1</f>
        <v>#REF!</v>
      </c>
    </row>
    <row r="81" spans="1:7">
      <c r="A81" s="5" t="s">
        <v>139</v>
      </c>
      <c r="B81" s="7"/>
      <c r="C81" s="229"/>
      <c r="D81" s="85"/>
      <c r="E81" s="397" t="str">
        <f t="shared" si="1"/>
        <v/>
      </c>
      <c r="F81" s="395" t="b">
        <f>IF(nume_candidat="",FALSE,ISNUMBER(SEARCH(nume_candidat,#REF!)))</f>
        <v>0</v>
      </c>
      <c r="G81" s="396" t="e">
        <f>LEN(#REF!)-LEN(SUBSTITUTE(#REF!,",",""))+1</f>
        <v>#REF!</v>
      </c>
    </row>
    <row r="82" spans="1:7">
      <c r="A82" s="5" t="s">
        <v>140</v>
      </c>
      <c r="B82" s="7"/>
      <c r="C82" s="229"/>
      <c r="D82" s="85"/>
      <c r="E82" s="397" t="str">
        <f t="shared" si="1"/>
        <v/>
      </c>
      <c r="F82" s="395" t="b">
        <f>IF(nume_candidat="",FALSE,ISNUMBER(SEARCH(nume_candidat,#REF!)))</f>
        <v>0</v>
      </c>
      <c r="G82" s="396" t="e">
        <f>LEN(#REF!)-LEN(SUBSTITUTE(#REF!,",",""))+1</f>
        <v>#REF!</v>
      </c>
    </row>
    <row r="83" spans="1:7">
      <c r="A83" s="5" t="s">
        <v>141</v>
      </c>
      <c r="B83" s="7"/>
      <c r="C83" s="229"/>
      <c r="D83" s="85"/>
      <c r="E83" s="397" t="str">
        <f t="shared" si="1"/>
        <v/>
      </c>
      <c r="F83" s="395" t="b">
        <f>IF(nume_candidat="",FALSE,ISNUMBER(SEARCH(nume_candidat,#REF!)))</f>
        <v>0</v>
      </c>
      <c r="G83" s="396" t="e">
        <f>LEN(#REF!)-LEN(SUBSTITUTE(#REF!,",",""))+1</f>
        <v>#REF!</v>
      </c>
    </row>
    <row r="84" spans="1:7">
      <c r="A84" s="5" t="s">
        <v>142</v>
      </c>
      <c r="B84" s="7"/>
      <c r="C84" s="229"/>
      <c r="D84" s="85"/>
      <c r="E84" s="397" t="str">
        <f t="shared" si="1"/>
        <v/>
      </c>
      <c r="F84" s="395" t="b">
        <f>IF(nume_candidat="",FALSE,ISNUMBER(SEARCH(nume_candidat,#REF!)))</f>
        <v>0</v>
      </c>
      <c r="G84" s="396" t="e">
        <f>LEN(#REF!)-LEN(SUBSTITUTE(#REF!,",",""))+1</f>
        <v>#REF!</v>
      </c>
    </row>
    <row r="85" spans="1:7">
      <c r="A85" s="5" t="s">
        <v>143</v>
      </c>
      <c r="B85" s="7"/>
      <c r="C85" s="229"/>
      <c r="D85" s="85"/>
      <c r="E85" s="397" t="str">
        <f t="shared" si="1"/>
        <v/>
      </c>
      <c r="F85" s="395" t="b">
        <f>IF(nume_candidat="",FALSE,ISNUMBER(SEARCH(nume_candidat,#REF!)))</f>
        <v>0</v>
      </c>
      <c r="G85" s="396" t="e">
        <f>LEN(#REF!)-LEN(SUBSTITUTE(#REF!,",",""))+1</f>
        <v>#REF!</v>
      </c>
    </row>
    <row r="86" spans="1:7">
      <c r="A86" s="5" t="s">
        <v>144</v>
      </c>
      <c r="B86" s="7"/>
      <c r="C86" s="229"/>
      <c r="D86" s="85"/>
      <c r="E86" s="397" t="str">
        <f t="shared" si="1"/>
        <v/>
      </c>
      <c r="F86" s="395" t="b">
        <f>IF(nume_candidat="",FALSE,ISNUMBER(SEARCH(nume_candidat,#REF!)))</f>
        <v>0</v>
      </c>
      <c r="G86" s="396" t="e">
        <f>LEN(#REF!)-LEN(SUBSTITUTE(#REF!,",",""))+1</f>
        <v>#REF!</v>
      </c>
    </row>
    <row r="87" spans="1:7">
      <c r="A87" s="5" t="s">
        <v>145</v>
      </c>
      <c r="B87" s="7"/>
      <c r="C87" s="229"/>
      <c r="D87" s="85"/>
      <c r="E87" s="397" t="str">
        <f t="shared" si="1"/>
        <v/>
      </c>
      <c r="F87" s="395" t="b">
        <f>IF(nume_candidat="",FALSE,ISNUMBER(SEARCH(nume_candidat,#REF!)))</f>
        <v>0</v>
      </c>
      <c r="G87" s="396" t="e">
        <f>LEN(#REF!)-LEN(SUBSTITUTE(#REF!,",",""))+1</f>
        <v>#REF!</v>
      </c>
    </row>
    <row r="88" spans="1:7">
      <c r="A88" s="5" t="s">
        <v>146</v>
      </c>
      <c r="B88" s="7"/>
      <c r="C88" s="229"/>
      <c r="D88" s="85"/>
      <c r="E88" s="397" t="str">
        <f t="shared" si="1"/>
        <v/>
      </c>
      <c r="F88" s="395" t="b">
        <f>IF(nume_candidat="",FALSE,ISNUMBER(SEARCH(nume_candidat,#REF!)))</f>
        <v>0</v>
      </c>
      <c r="G88" s="396" t="e">
        <f>LEN(#REF!)-LEN(SUBSTITUTE(#REF!,",",""))+1</f>
        <v>#REF!</v>
      </c>
    </row>
    <row r="89" spans="1:7">
      <c r="A89" s="5" t="s">
        <v>147</v>
      </c>
      <c r="B89" s="7"/>
      <c r="C89" s="229"/>
      <c r="D89" s="85"/>
      <c r="E89" s="397" t="str">
        <f t="shared" si="1"/>
        <v/>
      </c>
      <c r="F89" s="395" t="b">
        <f>IF(nume_candidat="",FALSE,ISNUMBER(SEARCH(nume_candidat,#REF!)))</f>
        <v>0</v>
      </c>
      <c r="G89" s="396" t="e">
        <f>LEN(#REF!)-LEN(SUBSTITUTE(#REF!,",",""))+1</f>
        <v>#REF!</v>
      </c>
    </row>
    <row r="90" spans="1:7">
      <c r="A90" s="5" t="s">
        <v>148</v>
      </c>
      <c r="B90" s="7"/>
      <c r="C90" s="229"/>
      <c r="D90" s="85"/>
      <c r="E90" s="397" t="str">
        <f t="shared" si="1"/>
        <v/>
      </c>
      <c r="F90" s="395" t="b">
        <f>IF(nume_candidat="",FALSE,ISNUMBER(SEARCH(nume_candidat,#REF!)))</f>
        <v>0</v>
      </c>
      <c r="G90" s="396" t="e">
        <f>LEN(#REF!)-LEN(SUBSTITUTE(#REF!,",",""))+1</f>
        <v>#REF!</v>
      </c>
    </row>
    <row r="91" spans="1:7">
      <c r="A91" s="5" t="s">
        <v>149</v>
      </c>
      <c r="B91" s="7"/>
      <c r="C91" s="229"/>
      <c r="D91" s="85"/>
      <c r="E91" s="397" t="str">
        <f t="shared" si="1"/>
        <v/>
      </c>
      <c r="F91" s="395" t="b">
        <f>IF(nume_candidat="",FALSE,ISNUMBER(SEARCH(nume_candidat,#REF!)))</f>
        <v>0</v>
      </c>
      <c r="G91" s="396" t="e">
        <f>LEN(#REF!)-LEN(SUBSTITUTE(#REF!,",",""))+1</f>
        <v>#REF!</v>
      </c>
    </row>
    <row r="92" spans="1:7">
      <c r="A92" s="5" t="s">
        <v>150</v>
      </c>
      <c r="B92" s="7"/>
      <c r="C92" s="229"/>
      <c r="D92" s="85"/>
      <c r="E92" s="397" t="str">
        <f t="shared" si="1"/>
        <v/>
      </c>
      <c r="F92" s="395" t="b">
        <f>IF(nume_candidat="",FALSE,ISNUMBER(SEARCH(nume_candidat,#REF!)))</f>
        <v>0</v>
      </c>
      <c r="G92" s="396" t="e">
        <f>LEN(#REF!)-LEN(SUBSTITUTE(#REF!,",",""))+1</f>
        <v>#REF!</v>
      </c>
    </row>
    <row r="93" spans="1:7">
      <c r="A93" s="5" t="s">
        <v>151</v>
      </c>
      <c r="B93" s="7"/>
      <c r="C93" s="229"/>
      <c r="D93" s="85"/>
      <c r="E93" s="397" t="str">
        <f t="shared" si="1"/>
        <v/>
      </c>
      <c r="F93" s="395" t="b">
        <f>IF(nume_candidat="",FALSE,ISNUMBER(SEARCH(nume_candidat,#REF!)))</f>
        <v>0</v>
      </c>
      <c r="G93" s="396" t="e">
        <f>LEN(#REF!)-LEN(SUBSTITUTE(#REF!,",",""))+1</f>
        <v>#REF!</v>
      </c>
    </row>
    <row r="94" spans="1:7">
      <c r="A94" s="5" t="s">
        <v>152</v>
      </c>
      <c r="B94" s="7"/>
      <c r="C94" s="229"/>
      <c r="D94" s="85"/>
      <c r="E94" s="397" t="str">
        <f t="shared" si="1"/>
        <v/>
      </c>
      <c r="F94" s="395" t="b">
        <f>IF(nume_candidat="",FALSE,ISNUMBER(SEARCH(nume_candidat,#REF!)))</f>
        <v>0</v>
      </c>
      <c r="G94" s="396" t="e">
        <f>LEN(#REF!)-LEN(SUBSTITUTE(#REF!,",",""))+1</f>
        <v>#REF!</v>
      </c>
    </row>
    <row r="95" spans="1:7">
      <c r="A95" s="5" t="s">
        <v>153</v>
      </c>
      <c r="B95" s="7"/>
      <c r="C95" s="229"/>
      <c r="D95" s="85"/>
      <c r="E95" s="397" t="str">
        <f t="shared" si="1"/>
        <v/>
      </c>
      <c r="F95" s="395" t="b">
        <f>IF(nume_candidat="",FALSE,ISNUMBER(SEARCH(nume_candidat,#REF!)))</f>
        <v>0</v>
      </c>
      <c r="G95" s="396" t="e">
        <f>LEN(#REF!)-LEN(SUBSTITUTE(#REF!,",",""))+1</f>
        <v>#REF!</v>
      </c>
    </row>
    <row r="96" spans="1:7">
      <c r="A96" s="5" t="s">
        <v>154</v>
      </c>
      <c r="B96" s="7"/>
      <c r="C96" s="229"/>
      <c r="D96" s="85"/>
      <c r="E96" s="397" t="str">
        <f t="shared" si="1"/>
        <v/>
      </c>
      <c r="F96" s="395" t="b">
        <f>IF(nume_candidat="",FALSE,ISNUMBER(SEARCH(nume_candidat,#REF!)))</f>
        <v>0</v>
      </c>
      <c r="G96" s="396" t="e">
        <f>LEN(#REF!)-LEN(SUBSTITUTE(#REF!,",",""))+1</f>
        <v>#REF!</v>
      </c>
    </row>
    <row r="97" spans="1:7">
      <c r="A97" s="5" t="s">
        <v>155</v>
      </c>
      <c r="B97" s="7"/>
      <c r="C97" s="229"/>
      <c r="D97" s="85"/>
      <c r="E97" s="397" t="str">
        <f t="shared" si="1"/>
        <v/>
      </c>
      <c r="F97" s="395" t="b">
        <f>IF(nume_candidat="",FALSE,ISNUMBER(SEARCH(nume_candidat,#REF!)))</f>
        <v>0</v>
      </c>
      <c r="G97" s="396" t="e">
        <f>LEN(#REF!)-LEN(SUBSTITUTE(#REF!,",",""))+1</f>
        <v>#REF!</v>
      </c>
    </row>
    <row r="98" spans="1:7">
      <c r="A98" s="5" t="s">
        <v>156</v>
      </c>
      <c r="B98" s="7"/>
      <c r="C98" s="229"/>
      <c r="D98" s="85"/>
      <c r="E98" s="397" t="str">
        <f t="shared" si="1"/>
        <v/>
      </c>
      <c r="F98" s="395" t="b">
        <f>IF(nume_candidat="",FALSE,ISNUMBER(SEARCH(nume_candidat,#REF!)))</f>
        <v>0</v>
      </c>
      <c r="G98" s="396" t="e">
        <f>LEN(#REF!)-LEN(SUBSTITUTE(#REF!,",",""))+1</f>
        <v>#REF!</v>
      </c>
    </row>
    <row r="99" spans="1:7">
      <c r="A99" s="5" t="s">
        <v>157</v>
      </c>
      <c r="B99" s="7"/>
      <c r="C99" s="229"/>
      <c r="D99" s="85"/>
      <c r="E99" s="397" t="str">
        <f t="shared" si="1"/>
        <v/>
      </c>
      <c r="F99" s="395" t="b">
        <f>IF(nume_candidat="",FALSE,ISNUMBER(SEARCH(nume_candidat,#REF!)))</f>
        <v>0</v>
      </c>
      <c r="G99" s="396" t="e">
        <f>LEN(#REF!)-LEN(SUBSTITUTE(#REF!,",",""))+1</f>
        <v>#REF!</v>
      </c>
    </row>
    <row r="100" spans="1:7">
      <c r="A100" s="5" t="s">
        <v>158</v>
      </c>
      <c r="B100" s="7"/>
      <c r="C100" s="229"/>
      <c r="D100" s="85"/>
      <c r="E100" s="397" t="str">
        <f t="shared" si="1"/>
        <v/>
      </c>
      <c r="F100" s="395" t="b">
        <f>IF(nume_candidat="",FALSE,ISNUMBER(SEARCH(nume_candidat,#REF!)))</f>
        <v>0</v>
      </c>
      <c r="G100" s="396" t="e">
        <f>LEN(#REF!)-LEN(SUBSTITUTE(#REF!,",",""))+1</f>
        <v>#REF!</v>
      </c>
    </row>
    <row r="101" spans="1:7">
      <c r="A101" s="5" t="s">
        <v>159</v>
      </c>
      <c r="B101" s="7"/>
      <c r="C101" s="229"/>
      <c r="D101" s="85"/>
      <c r="E101" s="397" t="str">
        <f t="shared" si="1"/>
        <v/>
      </c>
      <c r="F101" s="395" t="b">
        <f>IF(nume_candidat="",FALSE,ISNUMBER(SEARCH(nume_candidat,#REF!)))</f>
        <v>0</v>
      </c>
      <c r="G101" s="396" t="e">
        <f>LEN(#REF!)-LEN(SUBSTITUTE(#REF!,",",""))+1</f>
        <v>#REF!</v>
      </c>
    </row>
    <row r="102" spans="1:7">
      <c r="A102" s="5" t="s">
        <v>160</v>
      </c>
      <c r="B102" s="7"/>
      <c r="C102" s="229"/>
      <c r="D102" s="85"/>
      <c r="E102" s="397" t="str">
        <f t="shared" si="1"/>
        <v/>
      </c>
      <c r="F102" s="395" t="b">
        <f>IF(nume_candidat="",FALSE,ISNUMBER(SEARCH(nume_candidat,#REF!)))</f>
        <v>0</v>
      </c>
      <c r="G102" s="396" t="e">
        <f>LEN(#REF!)-LEN(SUBSTITUTE(#REF!,",",""))+1</f>
        <v>#REF!</v>
      </c>
    </row>
    <row r="103" spans="1:7">
      <c r="A103" s="5" t="s">
        <v>161</v>
      </c>
      <c r="B103" s="7"/>
      <c r="C103" s="229"/>
      <c r="D103" s="85"/>
      <c r="E103" s="397" t="str">
        <f t="shared" si="1"/>
        <v/>
      </c>
      <c r="F103" s="395" t="b">
        <f>IF(nume_candidat="",FALSE,ISNUMBER(SEARCH(nume_candidat,#REF!)))</f>
        <v>0</v>
      </c>
      <c r="G103" s="396" t="e">
        <f>LEN(#REF!)-LEN(SUBSTITUTE(#REF!,",",""))+1</f>
        <v>#REF!</v>
      </c>
    </row>
    <row r="104" spans="1:7">
      <c r="A104" s="5" t="s">
        <v>162</v>
      </c>
      <c r="B104" s="7"/>
      <c r="C104" s="229"/>
      <c r="D104" s="85"/>
      <c r="E104" s="397" t="str">
        <f t="shared" si="1"/>
        <v/>
      </c>
      <c r="F104" s="395" t="b">
        <f>IF(nume_candidat="",FALSE,ISNUMBER(SEARCH(nume_candidat,#REF!)))</f>
        <v>0</v>
      </c>
      <c r="G104" s="396" t="e">
        <f>LEN(#REF!)-LEN(SUBSTITUTE(#REF!,",",""))+1</f>
        <v>#REF!</v>
      </c>
    </row>
    <row r="105" spans="1:7">
      <c r="A105" s="5" t="s">
        <v>163</v>
      </c>
      <c r="B105" s="7"/>
      <c r="C105" s="229"/>
      <c r="D105" s="85"/>
      <c r="E105" s="397" t="str">
        <f t="shared" si="1"/>
        <v/>
      </c>
      <c r="F105" s="395" t="b">
        <f>IF(nume_candidat="",FALSE,ISNUMBER(SEARCH(nume_candidat,#REF!)))</f>
        <v>0</v>
      </c>
      <c r="G105" s="396" t="e">
        <f>LEN(#REF!)-LEN(SUBSTITUTE(#REF!,",",""))+1</f>
        <v>#REF!</v>
      </c>
    </row>
    <row r="106" spans="1:7">
      <c r="A106" s="5" t="s">
        <v>164</v>
      </c>
      <c r="B106" s="7"/>
      <c r="C106" s="229"/>
      <c r="D106" s="85"/>
      <c r="E106" s="397" t="str">
        <f t="shared" si="1"/>
        <v/>
      </c>
      <c r="F106" s="395" t="b">
        <f>IF(nume_candidat="",FALSE,ISNUMBER(SEARCH(nume_candidat,#REF!)))</f>
        <v>0</v>
      </c>
      <c r="G106" s="396" t="e">
        <f>LEN(#REF!)-LEN(SUBSTITUTE(#REF!,",",""))+1</f>
        <v>#REF!</v>
      </c>
    </row>
    <row r="107" spans="1:7">
      <c r="A107" s="5" t="s">
        <v>165</v>
      </c>
      <c r="B107" s="7"/>
      <c r="C107" s="229"/>
      <c r="D107" s="85"/>
      <c r="E107" s="397" t="str">
        <f t="shared" si="1"/>
        <v/>
      </c>
      <c r="F107" s="395" t="b">
        <f>IF(nume_candidat="",FALSE,ISNUMBER(SEARCH(nume_candidat,#REF!)))</f>
        <v>0</v>
      </c>
      <c r="G107" s="396" t="e">
        <f>LEN(#REF!)-LEN(SUBSTITUTE(#REF!,",",""))+1</f>
        <v>#REF!</v>
      </c>
    </row>
    <row r="108" spans="1:7">
      <c r="A108" s="5" t="s">
        <v>166</v>
      </c>
      <c r="B108" s="7"/>
      <c r="C108" s="229"/>
      <c r="D108" s="85"/>
      <c r="E108" s="397" t="str">
        <f t="shared" si="1"/>
        <v/>
      </c>
      <c r="F108" s="395" t="b">
        <f>IF(nume_candidat="",FALSE,ISNUMBER(SEARCH(nume_candidat,#REF!)))</f>
        <v>0</v>
      </c>
      <c r="G108" s="396" t="e">
        <f>LEN(#REF!)-LEN(SUBSTITUTE(#REF!,",",""))+1</f>
        <v>#REF!</v>
      </c>
    </row>
    <row r="109" spans="1:7">
      <c r="A109" s="5" t="s">
        <v>167</v>
      </c>
      <c r="B109" s="7"/>
      <c r="C109" s="229"/>
      <c r="D109" s="85"/>
      <c r="E109" s="397" t="str">
        <f t="shared" si="1"/>
        <v/>
      </c>
      <c r="F109" s="395" t="b">
        <f>IF(nume_candidat="",FALSE,ISNUMBER(SEARCH(nume_candidat,#REF!)))</f>
        <v>0</v>
      </c>
      <c r="G109" s="396" t="e">
        <f>LEN(#REF!)-LEN(SUBSTITUTE(#REF!,",",""))+1</f>
        <v>#REF!</v>
      </c>
    </row>
    <row r="110" spans="1:7">
      <c r="A110" s="5" t="s">
        <v>168</v>
      </c>
      <c r="B110" s="7"/>
      <c r="C110" s="229"/>
      <c r="D110" s="85"/>
      <c r="E110" s="397" t="str">
        <f t="shared" si="1"/>
        <v/>
      </c>
      <c r="F110" s="395" t="b">
        <f>IF(nume_candidat="",FALSE,ISNUMBER(SEARCH(nume_candidat,#REF!)))</f>
        <v>0</v>
      </c>
      <c r="G110" s="396" t="e">
        <f>LEN(#REF!)-LEN(SUBSTITUTE(#REF!,",",""))+1</f>
        <v>#REF!</v>
      </c>
    </row>
    <row r="111" spans="1:7">
      <c r="A111" s="5" t="s">
        <v>169</v>
      </c>
      <c r="B111" s="7"/>
      <c r="C111" s="229"/>
      <c r="D111" s="85"/>
      <c r="E111" s="397" t="str">
        <f t="shared" si="1"/>
        <v/>
      </c>
      <c r="F111" s="395" t="b">
        <f>IF(nume_candidat="",FALSE,ISNUMBER(SEARCH(nume_candidat,#REF!)))</f>
        <v>0</v>
      </c>
      <c r="G111" s="396" t="e">
        <f>LEN(#REF!)-LEN(SUBSTITUTE(#REF!,",",""))+1</f>
        <v>#REF!</v>
      </c>
    </row>
    <row r="112" spans="1:7">
      <c r="A112" s="5" t="s">
        <v>170</v>
      </c>
      <c r="B112" s="7"/>
      <c r="C112" s="229"/>
      <c r="D112" s="85"/>
      <c r="E112" s="397" t="str">
        <f t="shared" si="1"/>
        <v/>
      </c>
      <c r="F112" s="395" t="b">
        <f>IF(nume_candidat="",FALSE,ISNUMBER(SEARCH(nume_candidat,#REF!)))</f>
        <v>0</v>
      </c>
      <c r="G112" s="396" t="e">
        <f>LEN(#REF!)-LEN(SUBSTITUTE(#REF!,",",""))+1</f>
        <v>#REF!</v>
      </c>
    </row>
    <row r="113" spans="1:7">
      <c r="A113" s="5" t="s">
        <v>171</v>
      </c>
      <c r="B113" s="7"/>
      <c r="C113" s="229"/>
      <c r="D113" s="85"/>
      <c r="E113" s="397" t="str">
        <f t="shared" si="1"/>
        <v/>
      </c>
      <c r="F113" s="395" t="b">
        <f>IF(nume_candidat="",FALSE,ISNUMBER(SEARCH(nume_candidat,#REF!)))</f>
        <v>0</v>
      </c>
      <c r="G113" s="396" t="e">
        <f>LEN(#REF!)-LEN(SUBSTITUTE(#REF!,",",""))+1</f>
        <v>#REF!</v>
      </c>
    </row>
    <row r="114" spans="1:7">
      <c r="A114" s="5" t="s">
        <v>172</v>
      </c>
      <c r="B114" s="7"/>
      <c r="C114" s="229"/>
      <c r="D114" s="85"/>
      <c r="E114" s="397" t="str">
        <f t="shared" si="1"/>
        <v/>
      </c>
      <c r="F114" s="395" t="b">
        <f>IF(nume_candidat="",FALSE,ISNUMBER(SEARCH(nume_candidat,#REF!)))</f>
        <v>0</v>
      </c>
      <c r="G114" s="396" t="e">
        <f>LEN(#REF!)-LEN(SUBSTITUTE(#REF!,",",""))+1</f>
        <v>#REF!</v>
      </c>
    </row>
    <row r="115" spans="1:7">
      <c r="A115" s="5" t="s">
        <v>173</v>
      </c>
      <c r="B115" s="7"/>
      <c r="C115" s="229"/>
      <c r="D115" s="85"/>
      <c r="E115" s="397" t="str">
        <f t="shared" si="1"/>
        <v/>
      </c>
      <c r="F115" s="395" t="b">
        <f>IF(nume_candidat="",FALSE,ISNUMBER(SEARCH(nume_candidat,#REF!)))</f>
        <v>0</v>
      </c>
      <c r="G115" s="396" t="e">
        <f>LEN(#REF!)-LEN(SUBSTITUTE(#REF!,",",""))+1</f>
        <v>#REF!</v>
      </c>
    </row>
    <row r="116" spans="1:7">
      <c r="A116" s="5" t="s">
        <v>174</v>
      </c>
      <c r="B116" s="7"/>
      <c r="C116" s="229"/>
      <c r="D116" s="85"/>
      <c r="E116" s="397" t="str">
        <f t="shared" si="1"/>
        <v/>
      </c>
      <c r="F116" s="395" t="b">
        <f>IF(nume_candidat="",FALSE,ISNUMBER(SEARCH(nume_candidat,#REF!)))</f>
        <v>0</v>
      </c>
      <c r="G116" s="396" t="e">
        <f>LEN(#REF!)-LEN(SUBSTITUTE(#REF!,",",""))+1</f>
        <v>#REF!</v>
      </c>
    </row>
    <row r="117" spans="1:7">
      <c r="A117" s="5" t="s">
        <v>175</v>
      </c>
      <c r="B117" s="7"/>
      <c r="C117" s="229"/>
      <c r="D117" s="85"/>
      <c r="E117" s="397" t="str">
        <f t="shared" si="1"/>
        <v/>
      </c>
      <c r="F117" s="395" t="b">
        <f>IF(nume_candidat="",FALSE,ISNUMBER(SEARCH(nume_candidat,#REF!)))</f>
        <v>0</v>
      </c>
      <c r="G117" s="396" t="e">
        <f>LEN(#REF!)-LEN(SUBSTITUTE(#REF!,",",""))+1</f>
        <v>#REF!</v>
      </c>
    </row>
    <row r="118" spans="1:7">
      <c r="A118" s="5" t="s">
        <v>176</v>
      </c>
      <c r="B118" s="7"/>
      <c r="C118" s="229"/>
      <c r="D118" s="85"/>
      <c r="E118" s="397" t="str">
        <f t="shared" si="1"/>
        <v/>
      </c>
      <c r="F118" s="395" t="b">
        <f>IF(nume_candidat="",FALSE,ISNUMBER(SEARCH(nume_candidat,#REF!)))</f>
        <v>0</v>
      </c>
      <c r="G118" s="396" t="e">
        <f>LEN(#REF!)-LEN(SUBSTITUTE(#REF!,",",""))+1</f>
        <v>#REF!</v>
      </c>
    </row>
    <row r="119" spans="1:7">
      <c r="A119" s="5" t="s">
        <v>177</v>
      </c>
      <c r="B119" s="7"/>
      <c r="C119" s="229"/>
      <c r="D119" s="85"/>
      <c r="E119" s="397" t="str">
        <f t="shared" si="1"/>
        <v/>
      </c>
      <c r="F119" s="395" t="b">
        <f>IF(nume_candidat="",FALSE,ISNUMBER(SEARCH(nume_candidat,#REF!)))</f>
        <v>0</v>
      </c>
      <c r="G119" s="396" t="e">
        <f>LEN(#REF!)-LEN(SUBSTITUTE(#REF!,",",""))+1</f>
        <v>#REF!</v>
      </c>
    </row>
    <row r="120" spans="1:7">
      <c r="A120" s="5" t="s">
        <v>178</v>
      </c>
      <c r="B120" s="7"/>
      <c r="C120" s="229"/>
      <c r="D120" s="85"/>
      <c r="E120" s="397" t="str">
        <f t="shared" si="1"/>
        <v/>
      </c>
      <c r="F120" s="395" t="b">
        <f>IF(nume_candidat="",FALSE,ISNUMBER(SEARCH(nume_candidat,#REF!)))</f>
        <v>0</v>
      </c>
      <c r="G120" s="396" t="e">
        <f>LEN(#REF!)-LEN(SUBSTITUTE(#REF!,",",""))+1</f>
        <v>#REF!</v>
      </c>
    </row>
    <row r="121" spans="1:7">
      <c r="A121" s="5" t="s">
        <v>179</v>
      </c>
      <c r="B121" s="7"/>
      <c r="C121" s="229"/>
      <c r="D121" s="85"/>
      <c r="E121" s="397" t="str">
        <f t="shared" si="1"/>
        <v/>
      </c>
      <c r="F121" s="395" t="b">
        <f>IF(nume_candidat="",FALSE,ISNUMBER(SEARCH(nume_candidat,#REF!)))</f>
        <v>0</v>
      </c>
      <c r="G121" s="396" t="e">
        <f>LEN(#REF!)-LEN(SUBSTITUTE(#REF!,",",""))+1</f>
        <v>#REF!</v>
      </c>
    </row>
    <row r="122" spans="1:7">
      <c r="A122" s="5" t="s">
        <v>180</v>
      </c>
      <c r="B122" s="7"/>
      <c r="C122" s="229"/>
      <c r="D122" s="85"/>
      <c r="E122" s="397" t="str">
        <f t="shared" si="1"/>
        <v/>
      </c>
      <c r="F122" s="395" t="b">
        <f>IF(nume_candidat="",FALSE,ISNUMBER(SEARCH(nume_candidat,#REF!)))</f>
        <v>0</v>
      </c>
      <c r="G122" s="396" t="e">
        <f>LEN(#REF!)-LEN(SUBSTITUTE(#REF!,",",""))+1</f>
        <v>#REF!</v>
      </c>
    </row>
    <row r="123" spans="1:7">
      <c r="A123" s="5" t="s">
        <v>181</v>
      </c>
      <c r="B123" s="7"/>
      <c r="C123" s="229"/>
      <c r="D123" s="85"/>
      <c r="E123" s="397" t="str">
        <f t="shared" si="1"/>
        <v/>
      </c>
      <c r="F123" s="395" t="b">
        <f>IF(nume_candidat="",FALSE,ISNUMBER(SEARCH(nume_candidat,#REF!)))</f>
        <v>0</v>
      </c>
      <c r="G123" s="396" t="e">
        <f>LEN(#REF!)-LEN(SUBSTITUTE(#REF!,",",""))+1</f>
        <v>#REF!</v>
      </c>
    </row>
    <row r="124" spans="1:7">
      <c r="A124" s="5" t="s">
        <v>182</v>
      </c>
      <c r="B124" s="7"/>
      <c r="C124" s="229"/>
      <c r="D124" s="85"/>
      <c r="E124" s="397" t="str">
        <f t="shared" si="1"/>
        <v/>
      </c>
      <c r="F124" s="395" t="b">
        <f>IF(nume_candidat="",FALSE,ISNUMBER(SEARCH(nume_candidat,#REF!)))</f>
        <v>0</v>
      </c>
      <c r="G124" s="396" t="e">
        <f>LEN(#REF!)-LEN(SUBSTITUTE(#REF!,",",""))+1</f>
        <v>#REF!</v>
      </c>
    </row>
    <row r="125" spans="1:7">
      <c r="A125" s="5" t="s">
        <v>183</v>
      </c>
      <c r="B125" s="7"/>
      <c r="C125" s="229"/>
      <c r="D125" s="85"/>
      <c r="E125" s="397" t="str">
        <f t="shared" si="1"/>
        <v/>
      </c>
      <c r="F125" s="395" t="b">
        <f>IF(nume_candidat="",FALSE,ISNUMBER(SEARCH(nume_candidat,#REF!)))</f>
        <v>0</v>
      </c>
      <c r="G125" s="396" t="e">
        <f>LEN(#REF!)-LEN(SUBSTITUTE(#REF!,",",""))+1</f>
        <v>#REF!</v>
      </c>
    </row>
    <row r="126" spans="1:7">
      <c r="A126" s="5" t="s">
        <v>184</v>
      </c>
      <c r="B126" s="7"/>
      <c r="C126" s="229"/>
      <c r="D126" s="85"/>
      <c r="E126" s="397" t="str">
        <f t="shared" si="1"/>
        <v/>
      </c>
      <c r="F126" s="395" t="b">
        <f>IF(nume_candidat="",FALSE,ISNUMBER(SEARCH(nume_candidat,#REF!)))</f>
        <v>0</v>
      </c>
      <c r="G126" s="396" t="e">
        <f>LEN(#REF!)-LEN(SUBSTITUTE(#REF!,",",""))+1</f>
        <v>#REF!</v>
      </c>
    </row>
    <row r="127" spans="1:7">
      <c r="A127" s="5" t="s">
        <v>185</v>
      </c>
      <c r="B127" s="7"/>
      <c r="C127" s="229"/>
      <c r="D127" s="85"/>
      <c r="E127" s="397" t="str">
        <f t="shared" si="1"/>
        <v/>
      </c>
      <c r="F127" s="395" t="b">
        <f>IF(nume_candidat="",FALSE,ISNUMBER(SEARCH(nume_candidat,#REF!)))</f>
        <v>0</v>
      </c>
      <c r="G127" s="396" t="e">
        <f>LEN(#REF!)-LEN(SUBSTITUTE(#REF!,",",""))+1</f>
        <v>#REF!</v>
      </c>
    </row>
    <row r="128" spans="1:7">
      <c r="A128" s="5" t="s">
        <v>186</v>
      </c>
      <c r="B128" s="7"/>
      <c r="C128" s="229"/>
      <c r="D128" s="85"/>
      <c r="E128" s="397" t="str">
        <f t="shared" si="1"/>
        <v/>
      </c>
      <c r="F128" s="395" t="b">
        <f>IF(nume_candidat="",FALSE,ISNUMBER(SEARCH(nume_candidat,#REF!)))</f>
        <v>0</v>
      </c>
      <c r="G128" s="396" t="e">
        <f>LEN(#REF!)-LEN(SUBSTITUTE(#REF!,",",""))+1</f>
        <v>#REF!</v>
      </c>
    </row>
    <row r="129" spans="1:7">
      <c r="A129" s="5" t="s">
        <v>187</v>
      </c>
      <c r="B129" s="7"/>
      <c r="C129" s="229"/>
      <c r="D129" s="85"/>
      <c r="E129" s="397" t="str">
        <f t="shared" si="1"/>
        <v/>
      </c>
      <c r="F129" s="395" t="b">
        <f>IF(nume_candidat="",FALSE,ISNUMBER(SEARCH(nume_candidat,#REF!)))</f>
        <v>0</v>
      </c>
      <c r="G129" s="396" t="e">
        <f>LEN(#REF!)-LEN(SUBSTITUTE(#REF!,",",""))+1</f>
        <v>#REF!</v>
      </c>
    </row>
    <row r="130" spans="1:7">
      <c r="A130" s="5" t="s">
        <v>188</v>
      </c>
      <c r="B130" s="7"/>
      <c r="C130" s="229"/>
      <c r="D130" s="85"/>
      <c r="E130" s="397" t="str">
        <f t="shared" si="1"/>
        <v/>
      </c>
      <c r="F130" s="395" t="b">
        <f>IF(nume_candidat="",FALSE,ISNUMBER(SEARCH(nume_candidat,#REF!)))</f>
        <v>0</v>
      </c>
      <c r="G130" s="396" t="e">
        <f>LEN(#REF!)-LEN(SUBSTITUTE(#REF!,",",""))+1</f>
        <v>#REF!</v>
      </c>
    </row>
    <row r="131" spans="1:7">
      <c r="A131" s="5" t="s">
        <v>189</v>
      </c>
      <c r="B131" s="7"/>
      <c r="C131" s="229"/>
      <c r="D131" s="85"/>
      <c r="E131" s="397" t="str">
        <f t="shared" si="1"/>
        <v/>
      </c>
      <c r="F131" s="395" t="b">
        <f>IF(nume_candidat="",FALSE,ISNUMBER(SEARCH(nume_candidat,#REF!)))</f>
        <v>0</v>
      </c>
      <c r="G131" s="396" t="e">
        <f>LEN(#REF!)-LEN(SUBSTITUTE(#REF!,",",""))+1</f>
        <v>#REF!</v>
      </c>
    </row>
    <row r="132" spans="1:7">
      <c r="A132" s="5" t="s">
        <v>190</v>
      </c>
      <c r="B132" s="7"/>
      <c r="C132" s="229"/>
      <c r="D132" s="85"/>
      <c r="E132" s="397" t="str">
        <f t="shared" si="1"/>
        <v/>
      </c>
      <c r="F132" s="395" t="b">
        <f>IF(nume_candidat="",FALSE,ISNUMBER(SEARCH(nume_candidat,#REF!)))</f>
        <v>0</v>
      </c>
      <c r="G132" s="396" t="e">
        <f>LEN(#REF!)-LEN(SUBSTITUTE(#REF!,",",""))+1</f>
        <v>#REF!</v>
      </c>
    </row>
    <row r="133" spans="1:7">
      <c r="A133" s="5" t="s">
        <v>191</v>
      </c>
      <c r="B133" s="7"/>
      <c r="C133" s="229"/>
      <c r="D133" s="85"/>
      <c r="E133" s="397" t="str">
        <f t="shared" si="1"/>
        <v/>
      </c>
      <c r="F133" s="395" t="b">
        <f>IF(nume_candidat="",FALSE,ISNUMBER(SEARCH(nume_candidat,#REF!)))</f>
        <v>0</v>
      </c>
      <c r="G133" s="396" t="e">
        <f>LEN(#REF!)-LEN(SUBSTITUTE(#REF!,",",""))+1</f>
        <v>#REF!</v>
      </c>
    </row>
    <row r="134" spans="1:7">
      <c r="A134" s="5" t="s">
        <v>192</v>
      </c>
      <c r="B134" s="7"/>
      <c r="C134" s="229"/>
      <c r="D134" s="85"/>
      <c r="E134" s="397" t="str">
        <f t="shared" si="1"/>
        <v/>
      </c>
      <c r="F134" s="395" t="b">
        <f>IF(nume_candidat="",FALSE,ISNUMBER(SEARCH(nume_candidat,#REF!)))</f>
        <v>0</v>
      </c>
      <c r="G134" s="396" t="e">
        <f>LEN(#REF!)-LEN(SUBSTITUTE(#REF!,",",""))+1</f>
        <v>#REF!</v>
      </c>
    </row>
    <row r="135" spans="1:7">
      <c r="A135" s="5" t="s">
        <v>193</v>
      </c>
      <c r="B135" s="7"/>
      <c r="C135" s="229"/>
      <c r="D135" s="85"/>
      <c r="E135" s="397" t="str">
        <f t="shared" si="1"/>
        <v/>
      </c>
      <c r="F135" s="395" t="b">
        <f>IF(nume_candidat="",FALSE,ISNUMBER(SEARCH(nume_candidat,#REF!)))</f>
        <v>0</v>
      </c>
      <c r="G135" s="396" t="e">
        <f>LEN(#REF!)-LEN(SUBSTITUTE(#REF!,",",""))+1</f>
        <v>#REF!</v>
      </c>
    </row>
    <row r="136" spans="1:7">
      <c r="A136" s="5" t="s">
        <v>194</v>
      </c>
      <c r="B136" s="7"/>
      <c r="C136" s="229"/>
      <c r="D136" s="85"/>
      <c r="E136" s="397" t="str">
        <f t="shared" si="1"/>
        <v/>
      </c>
      <c r="F136" s="395" t="b">
        <f>IF(nume_candidat="",FALSE,ISNUMBER(SEARCH(nume_candidat,#REF!)))</f>
        <v>0</v>
      </c>
      <c r="G136" s="396" t="e">
        <f>LEN(#REF!)-LEN(SUBSTITUTE(#REF!,",",""))+1</f>
        <v>#REF!</v>
      </c>
    </row>
    <row r="137" spans="1:7">
      <c r="A137" s="5" t="s">
        <v>195</v>
      </c>
      <c r="B137" s="7"/>
      <c r="C137" s="229"/>
      <c r="D137" s="85"/>
      <c r="E137" s="397" t="str">
        <f t="shared" si="1"/>
        <v/>
      </c>
      <c r="F137" s="395" t="b">
        <f>IF(nume_candidat="",FALSE,ISNUMBER(SEARCH(nume_candidat,#REF!)))</f>
        <v>0</v>
      </c>
      <c r="G137" s="396" t="e">
        <f>LEN(#REF!)-LEN(SUBSTITUTE(#REF!,",",""))+1</f>
        <v>#REF!</v>
      </c>
    </row>
    <row r="138" spans="1:7">
      <c r="A138" s="5" t="s">
        <v>196</v>
      </c>
      <c r="B138" s="7"/>
      <c r="C138" s="229"/>
      <c r="D138" s="85"/>
      <c r="E138" s="397" t="str">
        <f t="shared" ref="E138:E201" si="2">IF(OR(,$B138="",$C138="",$C138&lt;an_initial,$C138&gt;an_final),"",(30*(D138="expoziție internațională")+15*(D138="expoziție națională")))</f>
        <v/>
      </c>
      <c r="F138" s="395" t="b">
        <f>IF(nume_candidat="",FALSE,ISNUMBER(SEARCH(nume_candidat,#REF!)))</f>
        <v>0</v>
      </c>
      <c r="G138" s="396" t="e">
        <f>LEN(#REF!)-LEN(SUBSTITUTE(#REF!,",",""))+1</f>
        <v>#REF!</v>
      </c>
    </row>
    <row r="139" spans="1:7">
      <c r="A139" s="5" t="s">
        <v>197</v>
      </c>
      <c r="B139" s="7"/>
      <c r="C139" s="229"/>
      <c r="D139" s="85"/>
      <c r="E139" s="397" t="str">
        <f t="shared" si="2"/>
        <v/>
      </c>
      <c r="F139" s="395" t="b">
        <f>IF(nume_candidat="",FALSE,ISNUMBER(SEARCH(nume_candidat,#REF!)))</f>
        <v>0</v>
      </c>
      <c r="G139" s="396" t="e">
        <f>LEN(#REF!)-LEN(SUBSTITUTE(#REF!,",",""))+1</f>
        <v>#REF!</v>
      </c>
    </row>
    <row r="140" spans="1:7">
      <c r="A140" s="5" t="s">
        <v>198</v>
      </c>
      <c r="B140" s="7"/>
      <c r="C140" s="229"/>
      <c r="D140" s="85"/>
      <c r="E140" s="397" t="str">
        <f t="shared" si="2"/>
        <v/>
      </c>
      <c r="F140" s="395" t="b">
        <f>IF(nume_candidat="",FALSE,ISNUMBER(SEARCH(nume_candidat,#REF!)))</f>
        <v>0</v>
      </c>
      <c r="G140" s="396" t="e">
        <f>LEN(#REF!)-LEN(SUBSTITUTE(#REF!,",",""))+1</f>
        <v>#REF!</v>
      </c>
    </row>
    <row r="141" spans="1:7">
      <c r="A141" s="5" t="s">
        <v>199</v>
      </c>
      <c r="B141" s="7"/>
      <c r="C141" s="229"/>
      <c r="D141" s="85"/>
      <c r="E141" s="397" t="str">
        <f t="shared" si="2"/>
        <v/>
      </c>
      <c r="F141" s="395" t="b">
        <f>IF(nume_candidat="",FALSE,ISNUMBER(SEARCH(nume_candidat,#REF!)))</f>
        <v>0</v>
      </c>
      <c r="G141" s="396" t="e">
        <f>LEN(#REF!)-LEN(SUBSTITUTE(#REF!,",",""))+1</f>
        <v>#REF!</v>
      </c>
    </row>
    <row r="142" spans="1:7">
      <c r="A142" s="5" t="s">
        <v>200</v>
      </c>
      <c r="B142" s="7"/>
      <c r="C142" s="229"/>
      <c r="D142" s="85"/>
      <c r="E142" s="397" t="str">
        <f t="shared" si="2"/>
        <v/>
      </c>
      <c r="F142" s="395" t="b">
        <f>IF(nume_candidat="",FALSE,ISNUMBER(SEARCH(nume_candidat,#REF!)))</f>
        <v>0</v>
      </c>
      <c r="G142" s="396" t="e">
        <f>LEN(#REF!)-LEN(SUBSTITUTE(#REF!,",",""))+1</f>
        <v>#REF!</v>
      </c>
    </row>
    <row r="143" spans="1:7">
      <c r="A143" s="5" t="s">
        <v>201</v>
      </c>
      <c r="B143" s="7"/>
      <c r="C143" s="229"/>
      <c r="D143" s="85"/>
      <c r="E143" s="397" t="str">
        <f t="shared" si="2"/>
        <v/>
      </c>
      <c r="F143" s="395" t="b">
        <f>IF(nume_candidat="",FALSE,ISNUMBER(SEARCH(nume_candidat,#REF!)))</f>
        <v>0</v>
      </c>
      <c r="G143" s="396" t="e">
        <f>LEN(#REF!)-LEN(SUBSTITUTE(#REF!,",",""))+1</f>
        <v>#REF!</v>
      </c>
    </row>
    <row r="144" spans="1:7">
      <c r="A144" s="5" t="s">
        <v>202</v>
      </c>
      <c r="B144" s="7"/>
      <c r="C144" s="229"/>
      <c r="D144" s="85"/>
      <c r="E144" s="397" t="str">
        <f t="shared" si="2"/>
        <v/>
      </c>
      <c r="F144" s="395" t="b">
        <f>IF(nume_candidat="",FALSE,ISNUMBER(SEARCH(nume_candidat,#REF!)))</f>
        <v>0</v>
      </c>
      <c r="G144" s="396" t="e">
        <f>LEN(#REF!)-LEN(SUBSTITUTE(#REF!,",",""))+1</f>
        <v>#REF!</v>
      </c>
    </row>
    <row r="145" spans="1:7">
      <c r="A145" s="5" t="s">
        <v>203</v>
      </c>
      <c r="B145" s="7"/>
      <c r="C145" s="229"/>
      <c r="D145" s="85"/>
      <c r="E145" s="397" t="str">
        <f t="shared" si="2"/>
        <v/>
      </c>
      <c r="F145" s="395" t="b">
        <f>IF(nume_candidat="",FALSE,ISNUMBER(SEARCH(nume_candidat,#REF!)))</f>
        <v>0</v>
      </c>
      <c r="G145" s="396" t="e">
        <f>LEN(#REF!)-LEN(SUBSTITUTE(#REF!,",",""))+1</f>
        <v>#REF!</v>
      </c>
    </row>
    <row r="146" spans="1:7">
      <c r="A146" s="5" t="s">
        <v>204</v>
      </c>
      <c r="B146" s="7"/>
      <c r="C146" s="229"/>
      <c r="D146" s="85"/>
      <c r="E146" s="397" t="str">
        <f t="shared" si="2"/>
        <v/>
      </c>
      <c r="F146" s="395" t="b">
        <f>IF(nume_candidat="",FALSE,ISNUMBER(SEARCH(nume_candidat,#REF!)))</f>
        <v>0</v>
      </c>
      <c r="G146" s="396" t="e">
        <f>LEN(#REF!)-LEN(SUBSTITUTE(#REF!,",",""))+1</f>
        <v>#REF!</v>
      </c>
    </row>
    <row r="147" spans="1:7">
      <c r="A147" s="5" t="s">
        <v>205</v>
      </c>
      <c r="B147" s="7"/>
      <c r="C147" s="229"/>
      <c r="D147" s="85"/>
      <c r="E147" s="397" t="str">
        <f t="shared" si="2"/>
        <v/>
      </c>
      <c r="F147" s="395" t="b">
        <f>IF(nume_candidat="",FALSE,ISNUMBER(SEARCH(nume_candidat,#REF!)))</f>
        <v>0</v>
      </c>
      <c r="G147" s="396" t="e">
        <f>LEN(#REF!)-LEN(SUBSTITUTE(#REF!,",",""))+1</f>
        <v>#REF!</v>
      </c>
    </row>
    <row r="148" spans="1:7">
      <c r="A148" s="5" t="s">
        <v>206</v>
      </c>
      <c r="B148" s="7"/>
      <c r="C148" s="229"/>
      <c r="D148" s="85"/>
      <c r="E148" s="397" t="str">
        <f t="shared" si="2"/>
        <v/>
      </c>
      <c r="F148" s="395" t="b">
        <f>IF(nume_candidat="",FALSE,ISNUMBER(SEARCH(nume_candidat,#REF!)))</f>
        <v>0</v>
      </c>
      <c r="G148" s="396" t="e">
        <f>LEN(#REF!)-LEN(SUBSTITUTE(#REF!,",",""))+1</f>
        <v>#REF!</v>
      </c>
    </row>
    <row r="149" spans="1:7">
      <c r="A149" s="5" t="s">
        <v>207</v>
      </c>
      <c r="B149" s="7"/>
      <c r="C149" s="229"/>
      <c r="D149" s="85"/>
      <c r="E149" s="397" t="str">
        <f t="shared" si="2"/>
        <v/>
      </c>
      <c r="F149" s="395" t="b">
        <f>IF(nume_candidat="",FALSE,ISNUMBER(SEARCH(nume_candidat,#REF!)))</f>
        <v>0</v>
      </c>
      <c r="G149" s="396" t="e">
        <f>LEN(#REF!)-LEN(SUBSTITUTE(#REF!,",",""))+1</f>
        <v>#REF!</v>
      </c>
    </row>
    <row r="150" spans="1:7">
      <c r="A150" s="5" t="s">
        <v>208</v>
      </c>
      <c r="B150" s="7"/>
      <c r="C150" s="229"/>
      <c r="D150" s="85"/>
      <c r="E150" s="397" t="str">
        <f t="shared" si="2"/>
        <v/>
      </c>
      <c r="F150" s="395" t="b">
        <f>IF(nume_candidat="",FALSE,ISNUMBER(SEARCH(nume_candidat,#REF!)))</f>
        <v>0</v>
      </c>
      <c r="G150" s="396" t="e">
        <f>LEN(#REF!)-LEN(SUBSTITUTE(#REF!,",",""))+1</f>
        <v>#REF!</v>
      </c>
    </row>
    <row r="151" spans="1:7">
      <c r="A151" s="5" t="s">
        <v>209</v>
      </c>
      <c r="B151" s="7"/>
      <c r="C151" s="229"/>
      <c r="D151" s="85"/>
      <c r="E151" s="397" t="str">
        <f t="shared" si="2"/>
        <v/>
      </c>
      <c r="F151" s="395" t="b">
        <f>IF(nume_candidat="",FALSE,ISNUMBER(SEARCH(nume_candidat,#REF!)))</f>
        <v>0</v>
      </c>
      <c r="G151" s="396" t="e">
        <f>LEN(#REF!)-LEN(SUBSTITUTE(#REF!,",",""))+1</f>
        <v>#REF!</v>
      </c>
    </row>
    <row r="152" spans="1:7">
      <c r="A152" s="5" t="s">
        <v>210</v>
      </c>
      <c r="B152" s="7"/>
      <c r="C152" s="229"/>
      <c r="D152" s="85"/>
      <c r="E152" s="397" t="str">
        <f t="shared" si="2"/>
        <v/>
      </c>
      <c r="F152" s="395" t="b">
        <f>IF(nume_candidat="",FALSE,ISNUMBER(SEARCH(nume_candidat,#REF!)))</f>
        <v>0</v>
      </c>
      <c r="G152" s="396" t="e">
        <f>LEN(#REF!)-LEN(SUBSTITUTE(#REF!,",",""))+1</f>
        <v>#REF!</v>
      </c>
    </row>
    <row r="153" spans="1:7">
      <c r="A153" s="5" t="s">
        <v>211</v>
      </c>
      <c r="B153" s="7"/>
      <c r="C153" s="229"/>
      <c r="D153" s="85"/>
      <c r="E153" s="397" t="str">
        <f t="shared" si="2"/>
        <v/>
      </c>
      <c r="F153" s="395" t="b">
        <f>IF(nume_candidat="",FALSE,ISNUMBER(SEARCH(nume_candidat,#REF!)))</f>
        <v>0</v>
      </c>
      <c r="G153" s="396" t="e">
        <f>LEN(#REF!)-LEN(SUBSTITUTE(#REF!,",",""))+1</f>
        <v>#REF!</v>
      </c>
    </row>
    <row r="154" spans="1:7">
      <c r="A154" s="5" t="s">
        <v>212</v>
      </c>
      <c r="B154" s="7"/>
      <c r="C154" s="229"/>
      <c r="D154" s="85"/>
      <c r="E154" s="397" t="str">
        <f t="shared" si="2"/>
        <v/>
      </c>
      <c r="F154" s="395" t="b">
        <f>IF(nume_candidat="",FALSE,ISNUMBER(SEARCH(nume_candidat,#REF!)))</f>
        <v>0</v>
      </c>
      <c r="G154" s="396" t="e">
        <f>LEN(#REF!)-LEN(SUBSTITUTE(#REF!,",",""))+1</f>
        <v>#REF!</v>
      </c>
    </row>
    <row r="155" spans="1:7">
      <c r="A155" s="5" t="s">
        <v>213</v>
      </c>
      <c r="B155" s="7"/>
      <c r="C155" s="229"/>
      <c r="D155" s="85"/>
      <c r="E155" s="397" t="str">
        <f t="shared" si="2"/>
        <v/>
      </c>
      <c r="F155" s="395" t="b">
        <f>IF(nume_candidat="",FALSE,ISNUMBER(SEARCH(nume_candidat,#REF!)))</f>
        <v>0</v>
      </c>
      <c r="G155" s="396" t="e">
        <f>LEN(#REF!)-LEN(SUBSTITUTE(#REF!,",",""))+1</f>
        <v>#REF!</v>
      </c>
    </row>
    <row r="156" spans="1:7">
      <c r="A156" s="5" t="s">
        <v>214</v>
      </c>
      <c r="B156" s="7"/>
      <c r="C156" s="229"/>
      <c r="D156" s="85"/>
      <c r="E156" s="397" t="str">
        <f t="shared" si="2"/>
        <v/>
      </c>
      <c r="F156" s="395" t="b">
        <f>IF(nume_candidat="",FALSE,ISNUMBER(SEARCH(nume_candidat,#REF!)))</f>
        <v>0</v>
      </c>
      <c r="G156" s="396" t="e">
        <f>LEN(#REF!)-LEN(SUBSTITUTE(#REF!,",",""))+1</f>
        <v>#REF!</v>
      </c>
    </row>
    <row r="157" spans="1:7">
      <c r="A157" s="5" t="s">
        <v>215</v>
      </c>
      <c r="B157" s="7"/>
      <c r="C157" s="229"/>
      <c r="D157" s="85"/>
      <c r="E157" s="397" t="str">
        <f t="shared" si="2"/>
        <v/>
      </c>
      <c r="F157" s="395" t="b">
        <f>IF(nume_candidat="",FALSE,ISNUMBER(SEARCH(nume_candidat,#REF!)))</f>
        <v>0</v>
      </c>
      <c r="G157" s="396" t="e">
        <f>LEN(#REF!)-LEN(SUBSTITUTE(#REF!,",",""))+1</f>
        <v>#REF!</v>
      </c>
    </row>
    <row r="158" spans="1:7">
      <c r="A158" s="5" t="s">
        <v>216</v>
      </c>
      <c r="B158" s="7"/>
      <c r="C158" s="229"/>
      <c r="D158" s="85"/>
      <c r="E158" s="397" t="str">
        <f t="shared" si="2"/>
        <v/>
      </c>
      <c r="F158" s="395" t="b">
        <f>IF(nume_candidat="",FALSE,ISNUMBER(SEARCH(nume_candidat,#REF!)))</f>
        <v>0</v>
      </c>
      <c r="G158" s="396" t="e">
        <f>LEN(#REF!)-LEN(SUBSTITUTE(#REF!,",",""))+1</f>
        <v>#REF!</v>
      </c>
    </row>
    <row r="159" spans="1:7">
      <c r="A159" s="5" t="s">
        <v>217</v>
      </c>
      <c r="B159" s="7"/>
      <c r="C159" s="229"/>
      <c r="D159" s="85"/>
      <c r="E159" s="397" t="str">
        <f t="shared" si="2"/>
        <v/>
      </c>
      <c r="F159" s="395" t="b">
        <f>IF(nume_candidat="",FALSE,ISNUMBER(SEARCH(nume_candidat,#REF!)))</f>
        <v>0</v>
      </c>
      <c r="G159" s="396" t="e">
        <f>LEN(#REF!)-LEN(SUBSTITUTE(#REF!,",",""))+1</f>
        <v>#REF!</v>
      </c>
    </row>
    <row r="160" spans="1:7">
      <c r="A160" s="5" t="s">
        <v>218</v>
      </c>
      <c r="B160" s="7"/>
      <c r="C160" s="229"/>
      <c r="D160" s="85"/>
      <c r="E160" s="397" t="str">
        <f t="shared" si="2"/>
        <v/>
      </c>
      <c r="F160" s="395" t="b">
        <f>IF(nume_candidat="",FALSE,ISNUMBER(SEARCH(nume_candidat,#REF!)))</f>
        <v>0</v>
      </c>
      <c r="G160" s="396" t="e">
        <f>LEN(#REF!)-LEN(SUBSTITUTE(#REF!,",",""))+1</f>
        <v>#REF!</v>
      </c>
    </row>
    <row r="161" spans="1:7">
      <c r="A161" s="5" t="s">
        <v>219</v>
      </c>
      <c r="B161" s="7"/>
      <c r="C161" s="229"/>
      <c r="D161" s="85"/>
      <c r="E161" s="397" t="str">
        <f t="shared" si="2"/>
        <v/>
      </c>
      <c r="F161" s="395" t="b">
        <f>IF(nume_candidat="",FALSE,ISNUMBER(SEARCH(nume_candidat,#REF!)))</f>
        <v>0</v>
      </c>
      <c r="G161" s="396" t="e">
        <f>LEN(#REF!)-LEN(SUBSTITUTE(#REF!,",",""))+1</f>
        <v>#REF!</v>
      </c>
    </row>
    <row r="162" spans="1:7">
      <c r="A162" s="5" t="s">
        <v>220</v>
      </c>
      <c r="B162" s="7"/>
      <c r="C162" s="229"/>
      <c r="D162" s="85"/>
      <c r="E162" s="397" t="str">
        <f t="shared" si="2"/>
        <v/>
      </c>
      <c r="F162" s="395" t="b">
        <f>IF(nume_candidat="",FALSE,ISNUMBER(SEARCH(nume_candidat,#REF!)))</f>
        <v>0</v>
      </c>
      <c r="G162" s="396" t="e">
        <f>LEN(#REF!)-LEN(SUBSTITUTE(#REF!,",",""))+1</f>
        <v>#REF!</v>
      </c>
    </row>
    <row r="163" spans="1:7">
      <c r="A163" s="5" t="s">
        <v>221</v>
      </c>
      <c r="B163" s="7"/>
      <c r="C163" s="229"/>
      <c r="D163" s="85"/>
      <c r="E163" s="397" t="str">
        <f t="shared" si="2"/>
        <v/>
      </c>
      <c r="F163" s="395" t="b">
        <f>IF(nume_candidat="",FALSE,ISNUMBER(SEARCH(nume_candidat,#REF!)))</f>
        <v>0</v>
      </c>
      <c r="G163" s="396" t="e">
        <f>LEN(#REF!)-LEN(SUBSTITUTE(#REF!,",",""))+1</f>
        <v>#REF!</v>
      </c>
    </row>
    <row r="164" spans="1:7">
      <c r="A164" s="5" t="s">
        <v>222</v>
      </c>
      <c r="B164" s="7"/>
      <c r="C164" s="229"/>
      <c r="D164" s="85"/>
      <c r="E164" s="397" t="str">
        <f t="shared" si="2"/>
        <v/>
      </c>
      <c r="F164" s="395" t="b">
        <f>IF(nume_candidat="",FALSE,ISNUMBER(SEARCH(nume_candidat,#REF!)))</f>
        <v>0</v>
      </c>
      <c r="G164" s="396" t="e">
        <f>LEN(#REF!)-LEN(SUBSTITUTE(#REF!,",",""))+1</f>
        <v>#REF!</v>
      </c>
    </row>
    <row r="165" spans="1:7">
      <c r="A165" s="5" t="s">
        <v>223</v>
      </c>
      <c r="B165" s="7"/>
      <c r="C165" s="229"/>
      <c r="D165" s="85"/>
      <c r="E165" s="397" t="str">
        <f t="shared" si="2"/>
        <v/>
      </c>
      <c r="F165" s="395" t="b">
        <f>IF(nume_candidat="",FALSE,ISNUMBER(SEARCH(nume_candidat,#REF!)))</f>
        <v>0</v>
      </c>
      <c r="G165" s="396" t="e">
        <f>LEN(#REF!)-LEN(SUBSTITUTE(#REF!,",",""))+1</f>
        <v>#REF!</v>
      </c>
    </row>
    <row r="166" spans="1:7">
      <c r="A166" s="5" t="s">
        <v>224</v>
      </c>
      <c r="B166" s="7"/>
      <c r="C166" s="229"/>
      <c r="D166" s="85"/>
      <c r="E166" s="397" t="str">
        <f t="shared" si="2"/>
        <v/>
      </c>
      <c r="F166" s="395" t="b">
        <f>IF(nume_candidat="",FALSE,ISNUMBER(SEARCH(nume_candidat,#REF!)))</f>
        <v>0</v>
      </c>
      <c r="G166" s="396" t="e">
        <f>LEN(#REF!)-LEN(SUBSTITUTE(#REF!,",",""))+1</f>
        <v>#REF!</v>
      </c>
    </row>
    <row r="167" spans="1:7">
      <c r="A167" s="5" t="s">
        <v>225</v>
      </c>
      <c r="B167" s="7"/>
      <c r="C167" s="229"/>
      <c r="D167" s="85"/>
      <c r="E167" s="397" t="str">
        <f t="shared" si="2"/>
        <v/>
      </c>
      <c r="F167" s="395" t="b">
        <f>IF(nume_candidat="",FALSE,ISNUMBER(SEARCH(nume_candidat,#REF!)))</f>
        <v>0</v>
      </c>
      <c r="G167" s="396" t="e">
        <f>LEN(#REF!)-LEN(SUBSTITUTE(#REF!,",",""))+1</f>
        <v>#REF!</v>
      </c>
    </row>
    <row r="168" spans="1:7">
      <c r="A168" s="5" t="s">
        <v>226</v>
      </c>
      <c r="B168" s="7"/>
      <c r="C168" s="229"/>
      <c r="D168" s="85"/>
      <c r="E168" s="397" t="str">
        <f t="shared" si="2"/>
        <v/>
      </c>
      <c r="F168" s="395" t="b">
        <f>IF(nume_candidat="",FALSE,ISNUMBER(SEARCH(nume_candidat,#REF!)))</f>
        <v>0</v>
      </c>
      <c r="G168" s="396" t="e">
        <f>LEN(#REF!)-LEN(SUBSTITUTE(#REF!,",",""))+1</f>
        <v>#REF!</v>
      </c>
    </row>
    <row r="169" spans="1:7">
      <c r="A169" s="5" t="s">
        <v>227</v>
      </c>
      <c r="B169" s="7"/>
      <c r="C169" s="229"/>
      <c r="D169" s="85"/>
      <c r="E169" s="397" t="str">
        <f t="shared" si="2"/>
        <v/>
      </c>
      <c r="F169" s="395" t="b">
        <f>IF(nume_candidat="",FALSE,ISNUMBER(SEARCH(nume_candidat,#REF!)))</f>
        <v>0</v>
      </c>
      <c r="G169" s="396" t="e">
        <f>LEN(#REF!)-LEN(SUBSTITUTE(#REF!,",",""))+1</f>
        <v>#REF!</v>
      </c>
    </row>
    <row r="170" spans="1:7">
      <c r="A170" s="5" t="s">
        <v>228</v>
      </c>
      <c r="B170" s="7"/>
      <c r="C170" s="229"/>
      <c r="D170" s="85"/>
      <c r="E170" s="397" t="str">
        <f t="shared" si="2"/>
        <v/>
      </c>
      <c r="F170" s="395" t="b">
        <f>IF(nume_candidat="",FALSE,ISNUMBER(SEARCH(nume_candidat,#REF!)))</f>
        <v>0</v>
      </c>
      <c r="G170" s="396" t="e">
        <f>LEN(#REF!)-LEN(SUBSTITUTE(#REF!,",",""))+1</f>
        <v>#REF!</v>
      </c>
    </row>
    <row r="171" spans="1:7">
      <c r="A171" s="5" t="s">
        <v>229</v>
      </c>
      <c r="B171" s="7"/>
      <c r="C171" s="229"/>
      <c r="D171" s="85"/>
      <c r="E171" s="397" t="str">
        <f t="shared" si="2"/>
        <v/>
      </c>
      <c r="F171" s="395" t="b">
        <f>IF(nume_candidat="",FALSE,ISNUMBER(SEARCH(nume_candidat,#REF!)))</f>
        <v>0</v>
      </c>
      <c r="G171" s="396" t="e">
        <f>LEN(#REF!)-LEN(SUBSTITUTE(#REF!,",",""))+1</f>
        <v>#REF!</v>
      </c>
    </row>
    <row r="172" spans="1:7">
      <c r="A172" s="5" t="s">
        <v>230</v>
      </c>
      <c r="B172" s="7"/>
      <c r="C172" s="229"/>
      <c r="D172" s="85"/>
      <c r="E172" s="397" t="str">
        <f t="shared" si="2"/>
        <v/>
      </c>
      <c r="F172" s="395" t="b">
        <f>IF(nume_candidat="",FALSE,ISNUMBER(SEARCH(nume_candidat,#REF!)))</f>
        <v>0</v>
      </c>
      <c r="G172" s="396" t="e">
        <f>LEN(#REF!)-LEN(SUBSTITUTE(#REF!,",",""))+1</f>
        <v>#REF!</v>
      </c>
    </row>
    <row r="173" spans="1:7">
      <c r="A173" s="5" t="s">
        <v>231</v>
      </c>
      <c r="B173" s="7"/>
      <c r="C173" s="229"/>
      <c r="D173" s="85"/>
      <c r="E173" s="397" t="str">
        <f t="shared" si="2"/>
        <v/>
      </c>
      <c r="F173" s="395" t="b">
        <f>IF(nume_candidat="",FALSE,ISNUMBER(SEARCH(nume_candidat,#REF!)))</f>
        <v>0</v>
      </c>
      <c r="G173" s="396" t="e">
        <f>LEN(#REF!)-LEN(SUBSTITUTE(#REF!,",",""))+1</f>
        <v>#REF!</v>
      </c>
    </row>
    <row r="174" spans="1:7">
      <c r="A174" s="5" t="s">
        <v>232</v>
      </c>
      <c r="B174" s="7"/>
      <c r="C174" s="229"/>
      <c r="D174" s="85"/>
      <c r="E174" s="397" t="str">
        <f t="shared" si="2"/>
        <v/>
      </c>
      <c r="F174" s="395" t="b">
        <f>IF(nume_candidat="",FALSE,ISNUMBER(SEARCH(nume_candidat,#REF!)))</f>
        <v>0</v>
      </c>
      <c r="G174" s="396" t="e">
        <f>LEN(#REF!)-LEN(SUBSTITUTE(#REF!,",",""))+1</f>
        <v>#REF!</v>
      </c>
    </row>
    <row r="175" spans="1:7">
      <c r="A175" s="5" t="s">
        <v>233</v>
      </c>
      <c r="B175" s="7"/>
      <c r="C175" s="229"/>
      <c r="D175" s="85"/>
      <c r="E175" s="397" t="str">
        <f t="shared" si="2"/>
        <v/>
      </c>
      <c r="F175" s="395" t="b">
        <f>IF(nume_candidat="",FALSE,ISNUMBER(SEARCH(nume_candidat,#REF!)))</f>
        <v>0</v>
      </c>
      <c r="G175" s="396" t="e">
        <f>LEN(#REF!)-LEN(SUBSTITUTE(#REF!,",",""))+1</f>
        <v>#REF!</v>
      </c>
    </row>
    <row r="176" spans="1:7">
      <c r="A176" s="5" t="s">
        <v>234</v>
      </c>
      <c r="B176" s="7"/>
      <c r="C176" s="229"/>
      <c r="D176" s="85"/>
      <c r="E176" s="397" t="str">
        <f t="shared" si="2"/>
        <v/>
      </c>
      <c r="F176" s="395" t="b">
        <f>IF(nume_candidat="",FALSE,ISNUMBER(SEARCH(nume_candidat,#REF!)))</f>
        <v>0</v>
      </c>
      <c r="G176" s="396" t="e">
        <f>LEN(#REF!)-LEN(SUBSTITUTE(#REF!,",",""))+1</f>
        <v>#REF!</v>
      </c>
    </row>
    <row r="177" spans="1:7">
      <c r="A177" s="5" t="s">
        <v>235</v>
      </c>
      <c r="B177" s="7"/>
      <c r="C177" s="229"/>
      <c r="D177" s="85"/>
      <c r="E177" s="397" t="str">
        <f t="shared" si="2"/>
        <v/>
      </c>
      <c r="F177" s="395" t="b">
        <f>IF(nume_candidat="",FALSE,ISNUMBER(SEARCH(nume_candidat,#REF!)))</f>
        <v>0</v>
      </c>
      <c r="G177" s="396" t="e">
        <f>LEN(#REF!)-LEN(SUBSTITUTE(#REF!,",",""))+1</f>
        <v>#REF!</v>
      </c>
    </row>
    <row r="178" spans="1:7">
      <c r="A178" s="5" t="s">
        <v>236</v>
      </c>
      <c r="B178" s="7"/>
      <c r="C178" s="229"/>
      <c r="D178" s="85"/>
      <c r="E178" s="397" t="str">
        <f t="shared" si="2"/>
        <v/>
      </c>
      <c r="F178" s="395" t="b">
        <f>IF(nume_candidat="",FALSE,ISNUMBER(SEARCH(nume_candidat,#REF!)))</f>
        <v>0</v>
      </c>
      <c r="G178" s="396" t="e">
        <f>LEN(#REF!)-LEN(SUBSTITUTE(#REF!,",",""))+1</f>
        <v>#REF!</v>
      </c>
    </row>
    <row r="179" spans="1:7">
      <c r="A179" s="5" t="s">
        <v>237</v>
      </c>
      <c r="B179" s="7"/>
      <c r="C179" s="229"/>
      <c r="D179" s="85"/>
      <c r="E179" s="397" t="str">
        <f t="shared" si="2"/>
        <v/>
      </c>
      <c r="F179" s="395" t="b">
        <f>IF(nume_candidat="",FALSE,ISNUMBER(SEARCH(nume_candidat,#REF!)))</f>
        <v>0</v>
      </c>
      <c r="G179" s="396" t="e">
        <f>LEN(#REF!)-LEN(SUBSTITUTE(#REF!,",",""))+1</f>
        <v>#REF!</v>
      </c>
    </row>
    <row r="180" spans="1:7">
      <c r="A180" s="5" t="s">
        <v>238</v>
      </c>
      <c r="B180" s="7"/>
      <c r="C180" s="229"/>
      <c r="D180" s="85"/>
      <c r="E180" s="397" t="str">
        <f t="shared" si="2"/>
        <v/>
      </c>
      <c r="F180" s="395" t="b">
        <f>IF(nume_candidat="",FALSE,ISNUMBER(SEARCH(nume_candidat,#REF!)))</f>
        <v>0</v>
      </c>
      <c r="G180" s="396" t="e">
        <f>LEN(#REF!)-LEN(SUBSTITUTE(#REF!,",",""))+1</f>
        <v>#REF!</v>
      </c>
    </row>
    <row r="181" spans="1:7">
      <c r="A181" s="5" t="s">
        <v>239</v>
      </c>
      <c r="B181" s="7"/>
      <c r="C181" s="229"/>
      <c r="D181" s="85"/>
      <c r="E181" s="397" t="str">
        <f t="shared" si="2"/>
        <v/>
      </c>
      <c r="F181" s="395" t="b">
        <f>IF(nume_candidat="",FALSE,ISNUMBER(SEARCH(nume_candidat,#REF!)))</f>
        <v>0</v>
      </c>
      <c r="G181" s="396" t="e">
        <f>LEN(#REF!)-LEN(SUBSTITUTE(#REF!,",",""))+1</f>
        <v>#REF!</v>
      </c>
    </row>
    <row r="182" spans="1:7">
      <c r="A182" s="5" t="s">
        <v>240</v>
      </c>
      <c r="B182" s="7"/>
      <c r="C182" s="229"/>
      <c r="D182" s="85"/>
      <c r="E182" s="397" t="str">
        <f t="shared" si="2"/>
        <v/>
      </c>
      <c r="F182" s="395" t="b">
        <f>IF(nume_candidat="",FALSE,ISNUMBER(SEARCH(nume_candidat,#REF!)))</f>
        <v>0</v>
      </c>
      <c r="G182" s="396" t="e">
        <f>LEN(#REF!)-LEN(SUBSTITUTE(#REF!,",",""))+1</f>
        <v>#REF!</v>
      </c>
    </row>
    <row r="183" spans="1:7">
      <c r="A183" s="5" t="s">
        <v>241</v>
      </c>
      <c r="B183" s="7"/>
      <c r="C183" s="229"/>
      <c r="D183" s="85"/>
      <c r="E183" s="397" t="str">
        <f t="shared" si="2"/>
        <v/>
      </c>
      <c r="F183" s="395" t="b">
        <f>IF(nume_candidat="",FALSE,ISNUMBER(SEARCH(nume_candidat,#REF!)))</f>
        <v>0</v>
      </c>
      <c r="G183" s="396" t="e">
        <f>LEN(#REF!)-LEN(SUBSTITUTE(#REF!,",",""))+1</f>
        <v>#REF!</v>
      </c>
    </row>
    <row r="184" spans="1:7">
      <c r="A184" s="5" t="s">
        <v>242</v>
      </c>
      <c r="B184" s="7"/>
      <c r="C184" s="229"/>
      <c r="D184" s="85"/>
      <c r="E184" s="397" t="str">
        <f t="shared" si="2"/>
        <v/>
      </c>
      <c r="F184" s="395" t="b">
        <f>IF(nume_candidat="",FALSE,ISNUMBER(SEARCH(nume_candidat,#REF!)))</f>
        <v>0</v>
      </c>
      <c r="G184" s="396" t="e">
        <f>LEN(#REF!)-LEN(SUBSTITUTE(#REF!,",",""))+1</f>
        <v>#REF!</v>
      </c>
    </row>
    <row r="185" spans="1:7">
      <c r="A185" s="5" t="s">
        <v>243</v>
      </c>
      <c r="B185" s="7"/>
      <c r="C185" s="229"/>
      <c r="D185" s="85"/>
      <c r="E185" s="397" t="str">
        <f t="shared" si="2"/>
        <v/>
      </c>
      <c r="F185" s="395" t="b">
        <f>IF(nume_candidat="",FALSE,ISNUMBER(SEARCH(nume_candidat,#REF!)))</f>
        <v>0</v>
      </c>
      <c r="G185" s="396" t="e">
        <f>LEN(#REF!)-LEN(SUBSTITUTE(#REF!,",",""))+1</f>
        <v>#REF!</v>
      </c>
    </row>
    <row r="186" spans="1:7">
      <c r="A186" s="5" t="s">
        <v>244</v>
      </c>
      <c r="B186" s="7"/>
      <c r="C186" s="229"/>
      <c r="D186" s="85"/>
      <c r="E186" s="397" t="str">
        <f t="shared" si="2"/>
        <v/>
      </c>
      <c r="F186" s="395" t="b">
        <f>IF(nume_candidat="",FALSE,ISNUMBER(SEARCH(nume_candidat,#REF!)))</f>
        <v>0</v>
      </c>
      <c r="G186" s="396" t="e">
        <f>LEN(#REF!)-LEN(SUBSTITUTE(#REF!,",",""))+1</f>
        <v>#REF!</v>
      </c>
    </row>
    <row r="187" spans="1:7">
      <c r="A187" s="5" t="s">
        <v>245</v>
      </c>
      <c r="B187" s="7"/>
      <c r="C187" s="229"/>
      <c r="D187" s="85"/>
      <c r="E187" s="397" t="str">
        <f t="shared" si="2"/>
        <v/>
      </c>
      <c r="F187" s="395" t="b">
        <f>IF(nume_candidat="",FALSE,ISNUMBER(SEARCH(nume_candidat,#REF!)))</f>
        <v>0</v>
      </c>
      <c r="G187" s="396" t="e">
        <f>LEN(#REF!)-LEN(SUBSTITUTE(#REF!,",",""))+1</f>
        <v>#REF!</v>
      </c>
    </row>
    <row r="188" spans="1:7">
      <c r="A188" s="5" t="s">
        <v>246</v>
      </c>
      <c r="B188" s="7"/>
      <c r="C188" s="229"/>
      <c r="D188" s="85"/>
      <c r="E188" s="397" t="str">
        <f t="shared" si="2"/>
        <v/>
      </c>
      <c r="F188" s="395" t="b">
        <f>IF(nume_candidat="",FALSE,ISNUMBER(SEARCH(nume_candidat,#REF!)))</f>
        <v>0</v>
      </c>
      <c r="G188" s="396" t="e">
        <f>LEN(#REF!)-LEN(SUBSTITUTE(#REF!,",",""))+1</f>
        <v>#REF!</v>
      </c>
    </row>
    <row r="189" spans="1:7">
      <c r="A189" s="5" t="s">
        <v>247</v>
      </c>
      <c r="B189" s="7"/>
      <c r="C189" s="229"/>
      <c r="D189" s="85"/>
      <c r="E189" s="397" t="str">
        <f t="shared" si="2"/>
        <v/>
      </c>
      <c r="F189" s="395" t="b">
        <f>IF(nume_candidat="",FALSE,ISNUMBER(SEARCH(nume_candidat,#REF!)))</f>
        <v>0</v>
      </c>
      <c r="G189" s="396" t="e">
        <f>LEN(#REF!)-LEN(SUBSTITUTE(#REF!,",",""))+1</f>
        <v>#REF!</v>
      </c>
    </row>
    <row r="190" spans="1:7">
      <c r="A190" s="5" t="s">
        <v>248</v>
      </c>
      <c r="B190" s="7"/>
      <c r="C190" s="229"/>
      <c r="D190" s="85"/>
      <c r="E190" s="397" t="str">
        <f t="shared" si="2"/>
        <v/>
      </c>
      <c r="F190" s="395" t="b">
        <f>IF(nume_candidat="",FALSE,ISNUMBER(SEARCH(nume_candidat,#REF!)))</f>
        <v>0</v>
      </c>
      <c r="G190" s="396" t="e">
        <f>LEN(#REF!)-LEN(SUBSTITUTE(#REF!,",",""))+1</f>
        <v>#REF!</v>
      </c>
    </row>
    <row r="191" spans="1:7">
      <c r="A191" s="5" t="s">
        <v>249</v>
      </c>
      <c r="B191" s="7"/>
      <c r="C191" s="229"/>
      <c r="D191" s="85"/>
      <c r="E191" s="397" t="str">
        <f t="shared" si="2"/>
        <v/>
      </c>
      <c r="F191" s="395" t="b">
        <f>IF(nume_candidat="",FALSE,ISNUMBER(SEARCH(nume_candidat,#REF!)))</f>
        <v>0</v>
      </c>
      <c r="G191" s="396" t="e">
        <f>LEN(#REF!)-LEN(SUBSTITUTE(#REF!,",",""))+1</f>
        <v>#REF!</v>
      </c>
    </row>
    <row r="192" spans="1:7">
      <c r="A192" s="5" t="s">
        <v>250</v>
      </c>
      <c r="B192" s="7"/>
      <c r="C192" s="229"/>
      <c r="D192" s="85"/>
      <c r="E192" s="397" t="str">
        <f t="shared" si="2"/>
        <v/>
      </c>
      <c r="F192" s="395" t="b">
        <f>IF(nume_candidat="",FALSE,ISNUMBER(SEARCH(nume_candidat,#REF!)))</f>
        <v>0</v>
      </c>
      <c r="G192" s="396" t="e">
        <f>LEN(#REF!)-LEN(SUBSTITUTE(#REF!,",",""))+1</f>
        <v>#REF!</v>
      </c>
    </row>
    <row r="193" spans="1:7">
      <c r="A193" s="5" t="s">
        <v>251</v>
      </c>
      <c r="B193" s="7"/>
      <c r="C193" s="229"/>
      <c r="D193" s="85"/>
      <c r="E193" s="397" t="str">
        <f t="shared" si="2"/>
        <v/>
      </c>
      <c r="F193" s="395" t="b">
        <f>IF(nume_candidat="",FALSE,ISNUMBER(SEARCH(nume_candidat,#REF!)))</f>
        <v>0</v>
      </c>
      <c r="G193" s="396" t="e">
        <f>LEN(#REF!)-LEN(SUBSTITUTE(#REF!,",",""))+1</f>
        <v>#REF!</v>
      </c>
    </row>
    <row r="194" spans="1:7">
      <c r="A194" s="5" t="s">
        <v>252</v>
      </c>
      <c r="B194" s="7"/>
      <c r="C194" s="229"/>
      <c r="D194" s="85"/>
      <c r="E194" s="397" t="str">
        <f t="shared" si="2"/>
        <v/>
      </c>
      <c r="F194" s="395" t="b">
        <f>IF(nume_candidat="",FALSE,ISNUMBER(SEARCH(nume_candidat,#REF!)))</f>
        <v>0</v>
      </c>
      <c r="G194" s="396" t="e">
        <f>LEN(#REF!)-LEN(SUBSTITUTE(#REF!,",",""))+1</f>
        <v>#REF!</v>
      </c>
    </row>
    <row r="195" spans="1:7">
      <c r="A195" s="5" t="s">
        <v>253</v>
      </c>
      <c r="B195" s="7"/>
      <c r="C195" s="229"/>
      <c r="D195" s="85"/>
      <c r="E195" s="397" t="str">
        <f t="shared" si="2"/>
        <v/>
      </c>
      <c r="F195" s="395" t="b">
        <f>IF(nume_candidat="",FALSE,ISNUMBER(SEARCH(nume_candidat,#REF!)))</f>
        <v>0</v>
      </c>
      <c r="G195" s="396" t="e">
        <f>LEN(#REF!)-LEN(SUBSTITUTE(#REF!,",",""))+1</f>
        <v>#REF!</v>
      </c>
    </row>
    <row r="196" spans="1:7">
      <c r="A196" s="5" t="s">
        <v>254</v>
      </c>
      <c r="B196" s="7"/>
      <c r="C196" s="229"/>
      <c r="D196" s="85"/>
      <c r="E196" s="397" t="str">
        <f t="shared" si="2"/>
        <v/>
      </c>
      <c r="F196" s="395" t="b">
        <f>IF(nume_candidat="",FALSE,ISNUMBER(SEARCH(nume_candidat,#REF!)))</f>
        <v>0</v>
      </c>
      <c r="G196" s="396" t="e">
        <f>LEN(#REF!)-LEN(SUBSTITUTE(#REF!,",",""))+1</f>
        <v>#REF!</v>
      </c>
    </row>
    <row r="197" spans="1:7">
      <c r="A197" s="5" t="s">
        <v>255</v>
      </c>
      <c r="B197" s="7"/>
      <c r="C197" s="229"/>
      <c r="D197" s="85"/>
      <c r="E197" s="397" t="str">
        <f t="shared" si="2"/>
        <v/>
      </c>
      <c r="F197" s="395" t="b">
        <f>IF(nume_candidat="",FALSE,ISNUMBER(SEARCH(nume_candidat,#REF!)))</f>
        <v>0</v>
      </c>
      <c r="G197" s="396" t="e">
        <f>LEN(#REF!)-LEN(SUBSTITUTE(#REF!,",",""))+1</f>
        <v>#REF!</v>
      </c>
    </row>
    <row r="198" spans="1:7">
      <c r="A198" s="5" t="s">
        <v>256</v>
      </c>
      <c r="B198" s="7"/>
      <c r="C198" s="229"/>
      <c r="D198" s="85"/>
      <c r="E198" s="397" t="str">
        <f t="shared" si="2"/>
        <v/>
      </c>
      <c r="F198" s="395" t="b">
        <f>IF(nume_candidat="",FALSE,ISNUMBER(SEARCH(nume_candidat,#REF!)))</f>
        <v>0</v>
      </c>
      <c r="G198" s="396" t="e">
        <f>LEN(#REF!)-LEN(SUBSTITUTE(#REF!,",",""))+1</f>
        <v>#REF!</v>
      </c>
    </row>
    <row r="199" spans="1:7">
      <c r="A199" s="5" t="s">
        <v>257</v>
      </c>
      <c r="B199" s="7"/>
      <c r="C199" s="229"/>
      <c r="D199" s="85"/>
      <c r="E199" s="397" t="str">
        <f t="shared" si="2"/>
        <v/>
      </c>
      <c r="F199" s="395" t="b">
        <f>IF(nume_candidat="",FALSE,ISNUMBER(SEARCH(nume_candidat,#REF!)))</f>
        <v>0</v>
      </c>
      <c r="G199" s="396" t="e">
        <f>LEN(#REF!)-LEN(SUBSTITUTE(#REF!,",",""))+1</f>
        <v>#REF!</v>
      </c>
    </row>
    <row r="200" spans="1:7">
      <c r="A200" s="5" t="s">
        <v>258</v>
      </c>
      <c r="B200" s="7"/>
      <c r="C200" s="229"/>
      <c r="D200" s="85"/>
      <c r="E200" s="397" t="str">
        <f t="shared" si="2"/>
        <v/>
      </c>
      <c r="F200" s="395" t="b">
        <f>IF(nume_candidat="",FALSE,ISNUMBER(SEARCH(nume_candidat,#REF!)))</f>
        <v>0</v>
      </c>
      <c r="G200" s="396" t="e">
        <f>LEN(#REF!)-LEN(SUBSTITUTE(#REF!,",",""))+1</f>
        <v>#REF!</v>
      </c>
    </row>
    <row r="201" spans="1:7">
      <c r="A201" s="5" t="s">
        <v>259</v>
      </c>
      <c r="B201" s="7"/>
      <c r="C201" s="229"/>
      <c r="D201" s="85"/>
      <c r="E201" s="397" t="str">
        <f t="shared" si="2"/>
        <v/>
      </c>
      <c r="F201" s="395" t="b">
        <f>IF(nume_candidat="",FALSE,ISNUMBER(SEARCH(nume_candidat,#REF!)))</f>
        <v>0</v>
      </c>
      <c r="G201" s="396" t="e">
        <f>LEN(#REF!)-LEN(SUBSTITUTE(#REF!,",",""))+1</f>
        <v>#REF!</v>
      </c>
    </row>
    <row r="202" spans="1:7">
      <c r="A202" s="5" t="s">
        <v>260</v>
      </c>
      <c r="B202" s="7"/>
      <c r="C202" s="229"/>
      <c r="D202" s="85"/>
      <c r="E202" s="397" t="str">
        <f t="shared" ref="E202:E259" si="3">IF(OR(,$B202="",$C202="",$C202&lt;an_initial,$C202&gt;an_final),"",(30*(D202="expoziție internațională")+15*(D202="expoziție națională")))</f>
        <v/>
      </c>
      <c r="F202" s="395" t="b">
        <f>IF(nume_candidat="",FALSE,ISNUMBER(SEARCH(nume_candidat,#REF!)))</f>
        <v>0</v>
      </c>
      <c r="G202" s="396" t="e">
        <f>LEN(#REF!)-LEN(SUBSTITUTE(#REF!,",",""))+1</f>
        <v>#REF!</v>
      </c>
    </row>
    <row r="203" spans="1:7">
      <c r="A203" s="5" t="s">
        <v>261</v>
      </c>
      <c r="B203" s="7"/>
      <c r="C203" s="229"/>
      <c r="D203" s="85"/>
      <c r="E203" s="397" t="str">
        <f t="shared" si="3"/>
        <v/>
      </c>
      <c r="F203" s="395" t="b">
        <f>IF(nume_candidat="",FALSE,ISNUMBER(SEARCH(nume_candidat,#REF!)))</f>
        <v>0</v>
      </c>
      <c r="G203" s="396" t="e">
        <f>LEN(#REF!)-LEN(SUBSTITUTE(#REF!,",",""))+1</f>
        <v>#REF!</v>
      </c>
    </row>
    <row r="204" spans="1:7">
      <c r="A204" s="5" t="s">
        <v>262</v>
      </c>
      <c r="B204" s="7"/>
      <c r="C204" s="229"/>
      <c r="D204" s="85"/>
      <c r="E204" s="397" t="str">
        <f t="shared" si="3"/>
        <v/>
      </c>
      <c r="F204" s="395" t="b">
        <f>IF(nume_candidat="",FALSE,ISNUMBER(SEARCH(nume_candidat,#REF!)))</f>
        <v>0</v>
      </c>
      <c r="G204" s="396" t="e">
        <f>LEN(#REF!)-LEN(SUBSTITUTE(#REF!,",",""))+1</f>
        <v>#REF!</v>
      </c>
    </row>
    <row r="205" spans="1:7">
      <c r="A205" s="5" t="s">
        <v>263</v>
      </c>
      <c r="B205" s="7"/>
      <c r="C205" s="229"/>
      <c r="D205" s="85"/>
      <c r="E205" s="397" t="str">
        <f t="shared" si="3"/>
        <v/>
      </c>
      <c r="F205" s="395" t="b">
        <f>IF(nume_candidat="",FALSE,ISNUMBER(SEARCH(nume_candidat,#REF!)))</f>
        <v>0</v>
      </c>
      <c r="G205" s="396" t="e">
        <f>LEN(#REF!)-LEN(SUBSTITUTE(#REF!,",",""))+1</f>
        <v>#REF!</v>
      </c>
    </row>
    <row r="206" spans="1:7">
      <c r="A206" s="5" t="s">
        <v>264</v>
      </c>
      <c r="B206" s="7"/>
      <c r="C206" s="229"/>
      <c r="D206" s="85"/>
      <c r="E206" s="397" t="str">
        <f t="shared" si="3"/>
        <v/>
      </c>
      <c r="F206" s="395" t="b">
        <f>IF(nume_candidat="",FALSE,ISNUMBER(SEARCH(nume_candidat,#REF!)))</f>
        <v>0</v>
      </c>
      <c r="G206" s="396" t="e">
        <f>LEN(#REF!)-LEN(SUBSTITUTE(#REF!,",",""))+1</f>
        <v>#REF!</v>
      </c>
    </row>
    <row r="207" spans="1:7">
      <c r="A207" s="5" t="s">
        <v>265</v>
      </c>
      <c r="B207" s="7"/>
      <c r="C207" s="229"/>
      <c r="D207" s="85"/>
      <c r="E207" s="397" t="str">
        <f t="shared" si="3"/>
        <v/>
      </c>
      <c r="F207" s="395" t="b">
        <f>IF(nume_candidat="",FALSE,ISNUMBER(SEARCH(nume_candidat,#REF!)))</f>
        <v>0</v>
      </c>
      <c r="G207" s="396" t="e">
        <f>LEN(#REF!)-LEN(SUBSTITUTE(#REF!,",",""))+1</f>
        <v>#REF!</v>
      </c>
    </row>
    <row r="208" spans="1:7">
      <c r="A208" s="5" t="s">
        <v>266</v>
      </c>
      <c r="B208" s="7"/>
      <c r="C208" s="229"/>
      <c r="D208" s="85"/>
      <c r="E208" s="397" t="str">
        <f t="shared" si="3"/>
        <v/>
      </c>
      <c r="F208" s="395" t="b">
        <f>IF(nume_candidat="",FALSE,ISNUMBER(SEARCH(nume_candidat,#REF!)))</f>
        <v>0</v>
      </c>
      <c r="G208" s="396" t="e">
        <f>LEN(#REF!)-LEN(SUBSTITUTE(#REF!,",",""))+1</f>
        <v>#REF!</v>
      </c>
    </row>
    <row r="209" spans="1:7">
      <c r="A209" s="5" t="s">
        <v>267</v>
      </c>
      <c r="B209" s="7"/>
      <c r="C209" s="229"/>
      <c r="D209" s="85"/>
      <c r="E209" s="397" t="str">
        <f t="shared" si="3"/>
        <v/>
      </c>
      <c r="F209" s="395" t="b">
        <f>IF(nume_candidat="",FALSE,ISNUMBER(SEARCH(nume_candidat,#REF!)))</f>
        <v>0</v>
      </c>
      <c r="G209" s="396" t="e">
        <f>LEN(#REF!)-LEN(SUBSTITUTE(#REF!,",",""))+1</f>
        <v>#REF!</v>
      </c>
    </row>
    <row r="210" spans="1:7">
      <c r="A210" s="5" t="s">
        <v>268</v>
      </c>
      <c r="B210" s="7"/>
      <c r="C210" s="229"/>
      <c r="D210" s="85"/>
      <c r="E210" s="397" t="str">
        <f t="shared" si="3"/>
        <v/>
      </c>
      <c r="F210" s="395" t="b">
        <f>IF(nume_candidat="",FALSE,ISNUMBER(SEARCH(nume_candidat,#REF!)))</f>
        <v>0</v>
      </c>
      <c r="G210" s="396" t="e">
        <f>LEN(#REF!)-LEN(SUBSTITUTE(#REF!,",",""))+1</f>
        <v>#REF!</v>
      </c>
    </row>
    <row r="211" spans="1:7">
      <c r="A211" s="5" t="s">
        <v>269</v>
      </c>
      <c r="B211" s="7"/>
      <c r="C211" s="229"/>
      <c r="D211" s="85"/>
      <c r="E211" s="397" t="str">
        <f t="shared" si="3"/>
        <v/>
      </c>
      <c r="F211" s="395" t="b">
        <f>IF(nume_candidat="",FALSE,ISNUMBER(SEARCH(nume_candidat,#REF!)))</f>
        <v>0</v>
      </c>
      <c r="G211" s="396" t="e">
        <f>LEN(#REF!)-LEN(SUBSTITUTE(#REF!,",",""))+1</f>
        <v>#REF!</v>
      </c>
    </row>
    <row r="212" spans="1:7">
      <c r="A212" s="5" t="s">
        <v>270</v>
      </c>
      <c r="B212" s="7"/>
      <c r="C212" s="229"/>
      <c r="D212" s="85"/>
      <c r="E212" s="397" t="str">
        <f t="shared" si="3"/>
        <v/>
      </c>
      <c r="F212" s="395" t="b">
        <f>IF(nume_candidat="",FALSE,ISNUMBER(SEARCH(nume_candidat,#REF!)))</f>
        <v>0</v>
      </c>
      <c r="G212" s="396" t="e">
        <f>LEN(#REF!)-LEN(SUBSTITUTE(#REF!,",",""))+1</f>
        <v>#REF!</v>
      </c>
    </row>
    <row r="213" spans="1:7">
      <c r="A213" s="5" t="s">
        <v>271</v>
      </c>
      <c r="B213" s="7"/>
      <c r="C213" s="229"/>
      <c r="D213" s="85"/>
      <c r="E213" s="397" t="str">
        <f t="shared" si="3"/>
        <v/>
      </c>
      <c r="F213" s="395" t="b">
        <f>IF(nume_candidat="",FALSE,ISNUMBER(SEARCH(nume_candidat,#REF!)))</f>
        <v>0</v>
      </c>
      <c r="G213" s="396" t="e">
        <f>LEN(#REF!)-LEN(SUBSTITUTE(#REF!,",",""))+1</f>
        <v>#REF!</v>
      </c>
    </row>
    <row r="214" spans="1:7">
      <c r="A214" s="5" t="s">
        <v>272</v>
      </c>
      <c r="B214" s="7"/>
      <c r="C214" s="229"/>
      <c r="D214" s="85"/>
      <c r="E214" s="397" t="str">
        <f t="shared" si="3"/>
        <v/>
      </c>
      <c r="F214" s="395" t="b">
        <f>IF(nume_candidat="",FALSE,ISNUMBER(SEARCH(nume_candidat,#REF!)))</f>
        <v>0</v>
      </c>
      <c r="G214" s="396" t="e">
        <f>LEN(#REF!)-LEN(SUBSTITUTE(#REF!,",",""))+1</f>
        <v>#REF!</v>
      </c>
    </row>
    <row r="215" spans="1:7">
      <c r="A215" s="5" t="s">
        <v>273</v>
      </c>
      <c r="B215" s="7"/>
      <c r="C215" s="229"/>
      <c r="D215" s="85"/>
      <c r="E215" s="397" t="str">
        <f t="shared" si="3"/>
        <v/>
      </c>
      <c r="F215" s="395" t="b">
        <f>IF(nume_candidat="",FALSE,ISNUMBER(SEARCH(nume_candidat,#REF!)))</f>
        <v>0</v>
      </c>
      <c r="G215" s="396" t="e">
        <f>LEN(#REF!)-LEN(SUBSTITUTE(#REF!,",",""))+1</f>
        <v>#REF!</v>
      </c>
    </row>
    <row r="216" spans="1:7">
      <c r="A216" s="5" t="s">
        <v>274</v>
      </c>
      <c r="B216" s="7"/>
      <c r="C216" s="229"/>
      <c r="D216" s="85"/>
      <c r="E216" s="397" t="str">
        <f t="shared" si="3"/>
        <v/>
      </c>
      <c r="F216" s="395" t="b">
        <f>IF(nume_candidat="",FALSE,ISNUMBER(SEARCH(nume_candidat,#REF!)))</f>
        <v>0</v>
      </c>
      <c r="G216" s="396" t="e">
        <f>LEN(#REF!)-LEN(SUBSTITUTE(#REF!,",",""))+1</f>
        <v>#REF!</v>
      </c>
    </row>
    <row r="217" spans="1:7">
      <c r="A217" s="5" t="s">
        <v>275</v>
      </c>
      <c r="B217" s="7"/>
      <c r="C217" s="229"/>
      <c r="D217" s="85"/>
      <c r="E217" s="397" t="str">
        <f t="shared" si="3"/>
        <v/>
      </c>
      <c r="F217" s="395" t="b">
        <f>IF(nume_candidat="",FALSE,ISNUMBER(SEARCH(nume_candidat,#REF!)))</f>
        <v>0</v>
      </c>
      <c r="G217" s="396" t="e">
        <f>LEN(#REF!)-LEN(SUBSTITUTE(#REF!,",",""))+1</f>
        <v>#REF!</v>
      </c>
    </row>
    <row r="218" spans="1:7">
      <c r="A218" s="5" t="s">
        <v>276</v>
      </c>
      <c r="B218" s="7"/>
      <c r="C218" s="229"/>
      <c r="D218" s="85"/>
      <c r="E218" s="397" t="str">
        <f t="shared" si="3"/>
        <v/>
      </c>
      <c r="F218" s="395" t="b">
        <f>IF(nume_candidat="",FALSE,ISNUMBER(SEARCH(nume_candidat,#REF!)))</f>
        <v>0</v>
      </c>
      <c r="G218" s="396" t="e">
        <f>LEN(#REF!)-LEN(SUBSTITUTE(#REF!,",",""))+1</f>
        <v>#REF!</v>
      </c>
    </row>
    <row r="219" spans="1:7">
      <c r="A219" s="5" t="s">
        <v>277</v>
      </c>
      <c r="B219" s="7"/>
      <c r="C219" s="229"/>
      <c r="D219" s="85"/>
      <c r="E219" s="397" t="str">
        <f t="shared" si="3"/>
        <v/>
      </c>
      <c r="F219" s="395" t="b">
        <f>IF(nume_candidat="",FALSE,ISNUMBER(SEARCH(nume_candidat,#REF!)))</f>
        <v>0</v>
      </c>
      <c r="G219" s="396" t="e">
        <f>LEN(#REF!)-LEN(SUBSTITUTE(#REF!,",",""))+1</f>
        <v>#REF!</v>
      </c>
    </row>
    <row r="220" spans="1:7">
      <c r="A220" s="5" t="s">
        <v>278</v>
      </c>
      <c r="B220" s="7"/>
      <c r="C220" s="229"/>
      <c r="D220" s="85"/>
      <c r="E220" s="397" t="str">
        <f t="shared" si="3"/>
        <v/>
      </c>
      <c r="F220" s="395" t="b">
        <f>IF(nume_candidat="",FALSE,ISNUMBER(SEARCH(nume_candidat,#REF!)))</f>
        <v>0</v>
      </c>
      <c r="G220" s="396" t="e">
        <f>LEN(#REF!)-LEN(SUBSTITUTE(#REF!,",",""))+1</f>
        <v>#REF!</v>
      </c>
    </row>
    <row r="221" spans="1:7">
      <c r="A221" s="5" t="s">
        <v>279</v>
      </c>
      <c r="B221" s="7"/>
      <c r="C221" s="229"/>
      <c r="D221" s="85"/>
      <c r="E221" s="397" t="str">
        <f t="shared" si="3"/>
        <v/>
      </c>
      <c r="F221" s="395" t="b">
        <f>IF(nume_candidat="",FALSE,ISNUMBER(SEARCH(nume_candidat,#REF!)))</f>
        <v>0</v>
      </c>
      <c r="G221" s="396" t="e">
        <f>LEN(#REF!)-LEN(SUBSTITUTE(#REF!,",",""))+1</f>
        <v>#REF!</v>
      </c>
    </row>
    <row r="222" spans="1:7">
      <c r="A222" s="5" t="s">
        <v>280</v>
      </c>
      <c r="B222" s="7"/>
      <c r="C222" s="229"/>
      <c r="D222" s="85"/>
      <c r="E222" s="397" t="str">
        <f t="shared" si="3"/>
        <v/>
      </c>
      <c r="F222" s="395" t="b">
        <f>IF(nume_candidat="",FALSE,ISNUMBER(SEARCH(nume_candidat,#REF!)))</f>
        <v>0</v>
      </c>
      <c r="G222" s="396" t="e">
        <f>LEN(#REF!)-LEN(SUBSTITUTE(#REF!,",",""))+1</f>
        <v>#REF!</v>
      </c>
    </row>
    <row r="223" spans="1:7">
      <c r="A223" s="5" t="s">
        <v>281</v>
      </c>
      <c r="B223" s="7"/>
      <c r="C223" s="229"/>
      <c r="D223" s="85"/>
      <c r="E223" s="397" t="str">
        <f t="shared" si="3"/>
        <v/>
      </c>
      <c r="F223" s="395" t="b">
        <f>IF(nume_candidat="",FALSE,ISNUMBER(SEARCH(nume_candidat,#REF!)))</f>
        <v>0</v>
      </c>
      <c r="G223" s="396" t="e">
        <f>LEN(#REF!)-LEN(SUBSTITUTE(#REF!,",",""))+1</f>
        <v>#REF!</v>
      </c>
    </row>
    <row r="224" spans="1:7">
      <c r="A224" s="5" t="s">
        <v>282</v>
      </c>
      <c r="B224" s="7"/>
      <c r="C224" s="229"/>
      <c r="D224" s="85"/>
      <c r="E224" s="397" t="str">
        <f t="shared" si="3"/>
        <v/>
      </c>
      <c r="F224" s="395" t="b">
        <f>IF(nume_candidat="",FALSE,ISNUMBER(SEARCH(nume_candidat,#REF!)))</f>
        <v>0</v>
      </c>
      <c r="G224" s="396" t="e">
        <f>LEN(#REF!)-LEN(SUBSTITUTE(#REF!,",",""))+1</f>
        <v>#REF!</v>
      </c>
    </row>
    <row r="225" spans="1:7">
      <c r="A225" s="5" t="s">
        <v>283</v>
      </c>
      <c r="B225" s="7"/>
      <c r="C225" s="229"/>
      <c r="D225" s="85"/>
      <c r="E225" s="397" t="str">
        <f t="shared" si="3"/>
        <v/>
      </c>
      <c r="F225" s="395" t="b">
        <f>IF(nume_candidat="",FALSE,ISNUMBER(SEARCH(nume_candidat,#REF!)))</f>
        <v>0</v>
      </c>
      <c r="G225" s="396" t="e">
        <f>LEN(#REF!)-LEN(SUBSTITUTE(#REF!,",",""))+1</f>
        <v>#REF!</v>
      </c>
    </row>
    <row r="226" spans="1:7">
      <c r="A226" s="5" t="s">
        <v>284</v>
      </c>
      <c r="B226" s="7"/>
      <c r="C226" s="229"/>
      <c r="D226" s="85"/>
      <c r="E226" s="397" t="str">
        <f t="shared" si="3"/>
        <v/>
      </c>
      <c r="F226" s="395" t="b">
        <f>IF(nume_candidat="",FALSE,ISNUMBER(SEARCH(nume_candidat,#REF!)))</f>
        <v>0</v>
      </c>
      <c r="G226" s="396" t="e">
        <f>LEN(#REF!)-LEN(SUBSTITUTE(#REF!,",",""))+1</f>
        <v>#REF!</v>
      </c>
    </row>
    <row r="227" spans="1:7">
      <c r="A227" s="5" t="s">
        <v>285</v>
      </c>
      <c r="B227" s="7"/>
      <c r="C227" s="229"/>
      <c r="D227" s="85"/>
      <c r="E227" s="397" t="str">
        <f t="shared" si="3"/>
        <v/>
      </c>
      <c r="F227" s="395" t="b">
        <f>IF(nume_candidat="",FALSE,ISNUMBER(SEARCH(nume_candidat,#REF!)))</f>
        <v>0</v>
      </c>
      <c r="G227" s="396" t="e">
        <f>LEN(#REF!)-LEN(SUBSTITUTE(#REF!,",",""))+1</f>
        <v>#REF!</v>
      </c>
    </row>
    <row r="228" spans="1:7">
      <c r="A228" s="5" t="s">
        <v>286</v>
      </c>
      <c r="B228" s="7"/>
      <c r="C228" s="229"/>
      <c r="D228" s="85"/>
      <c r="E228" s="397" t="str">
        <f t="shared" si="3"/>
        <v/>
      </c>
      <c r="F228" s="395" t="b">
        <f>IF(nume_candidat="",FALSE,ISNUMBER(SEARCH(nume_candidat,#REF!)))</f>
        <v>0</v>
      </c>
      <c r="G228" s="396" t="e">
        <f>LEN(#REF!)-LEN(SUBSTITUTE(#REF!,",",""))+1</f>
        <v>#REF!</v>
      </c>
    </row>
    <row r="229" spans="1:7">
      <c r="A229" s="5" t="s">
        <v>287</v>
      </c>
      <c r="B229" s="7"/>
      <c r="C229" s="229"/>
      <c r="D229" s="85"/>
      <c r="E229" s="397" t="str">
        <f t="shared" si="3"/>
        <v/>
      </c>
      <c r="F229" s="395" t="b">
        <f>IF(nume_candidat="",FALSE,ISNUMBER(SEARCH(nume_candidat,#REF!)))</f>
        <v>0</v>
      </c>
      <c r="G229" s="396" t="e">
        <f>LEN(#REF!)-LEN(SUBSTITUTE(#REF!,",",""))+1</f>
        <v>#REF!</v>
      </c>
    </row>
    <row r="230" spans="1:7">
      <c r="A230" s="5" t="s">
        <v>288</v>
      </c>
      <c r="B230" s="7"/>
      <c r="C230" s="229"/>
      <c r="D230" s="85"/>
      <c r="E230" s="397" t="str">
        <f t="shared" si="3"/>
        <v/>
      </c>
      <c r="F230" s="395" t="b">
        <f>IF(nume_candidat="",FALSE,ISNUMBER(SEARCH(nume_candidat,#REF!)))</f>
        <v>0</v>
      </c>
      <c r="G230" s="396" t="e">
        <f>LEN(#REF!)-LEN(SUBSTITUTE(#REF!,",",""))+1</f>
        <v>#REF!</v>
      </c>
    </row>
    <row r="231" spans="1:7">
      <c r="A231" s="5" t="s">
        <v>289</v>
      </c>
      <c r="B231" s="7"/>
      <c r="C231" s="229"/>
      <c r="D231" s="85"/>
      <c r="E231" s="397" t="str">
        <f t="shared" si="3"/>
        <v/>
      </c>
      <c r="F231" s="395" t="b">
        <f>IF(nume_candidat="",FALSE,ISNUMBER(SEARCH(nume_candidat,#REF!)))</f>
        <v>0</v>
      </c>
      <c r="G231" s="396" t="e">
        <f>LEN(#REF!)-LEN(SUBSTITUTE(#REF!,",",""))+1</f>
        <v>#REF!</v>
      </c>
    </row>
    <row r="232" spans="1:7">
      <c r="A232" s="5" t="s">
        <v>290</v>
      </c>
      <c r="B232" s="7"/>
      <c r="C232" s="229"/>
      <c r="D232" s="85"/>
      <c r="E232" s="397" t="str">
        <f t="shared" si="3"/>
        <v/>
      </c>
      <c r="F232" s="395" t="b">
        <f>IF(nume_candidat="",FALSE,ISNUMBER(SEARCH(nume_candidat,#REF!)))</f>
        <v>0</v>
      </c>
      <c r="G232" s="396" t="e">
        <f>LEN(#REF!)-LEN(SUBSTITUTE(#REF!,",",""))+1</f>
        <v>#REF!</v>
      </c>
    </row>
    <row r="233" spans="1:7">
      <c r="A233" s="5" t="s">
        <v>291</v>
      </c>
      <c r="B233" s="7"/>
      <c r="C233" s="229"/>
      <c r="D233" s="85"/>
      <c r="E233" s="397" t="str">
        <f t="shared" si="3"/>
        <v/>
      </c>
      <c r="F233" s="395" t="b">
        <f>IF(nume_candidat="",FALSE,ISNUMBER(SEARCH(nume_candidat,#REF!)))</f>
        <v>0</v>
      </c>
      <c r="G233" s="396" t="e">
        <f>LEN(#REF!)-LEN(SUBSTITUTE(#REF!,",",""))+1</f>
        <v>#REF!</v>
      </c>
    </row>
    <row r="234" spans="1:7">
      <c r="A234" s="5" t="s">
        <v>292</v>
      </c>
      <c r="B234" s="7"/>
      <c r="C234" s="229"/>
      <c r="D234" s="85"/>
      <c r="E234" s="397" t="str">
        <f t="shared" si="3"/>
        <v/>
      </c>
      <c r="F234" s="395" t="b">
        <f>IF(nume_candidat="",FALSE,ISNUMBER(SEARCH(nume_candidat,#REF!)))</f>
        <v>0</v>
      </c>
      <c r="G234" s="396" t="e">
        <f>LEN(#REF!)-LEN(SUBSTITUTE(#REF!,",",""))+1</f>
        <v>#REF!</v>
      </c>
    </row>
    <row r="235" spans="1:7">
      <c r="A235" s="5" t="s">
        <v>293</v>
      </c>
      <c r="B235" s="7"/>
      <c r="C235" s="229"/>
      <c r="D235" s="85"/>
      <c r="E235" s="397" t="str">
        <f t="shared" si="3"/>
        <v/>
      </c>
      <c r="F235" s="395" t="b">
        <f>IF(nume_candidat="",FALSE,ISNUMBER(SEARCH(nume_candidat,#REF!)))</f>
        <v>0</v>
      </c>
      <c r="G235" s="396" t="e">
        <f>LEN(#REF!)-LEN(SUBSTITUTE(#REF!,",",""))+1</f>
        <v>#REF!</v>
      </c>
    </row>
    <row r="236" spans="1:7">
      <c r="A236" s="5" t="s">
        <v>294</v>
      </c>
      <c r="B236" s="7"/>
      <c r="C236" s="229"/>
      <c r="D236" s="85"/>
      <c r="E236" s="397" t="str">
        <f t="shared" si="3"/>
        <v/>
      </c>
      <c r="F236" s="395" t="b">
        <f>IF(nume_candidat="",FALSE,ISNUMBER(SEARCH(nume_candidat,#REF!)))</f>
        <v>0</v>
      </c>
      <c r="G236" s="396" t="e">
        <f>LEN(#REF!)-LEN(SUBSTITUTE(#REF!,",",""))+1</f>
        <v>#REF!</v>
      </c>
    </row>
    <row r="237" spans="1:7">
      <c r="A237" s="5" t="s">
        <v>295</v>
      </c>
      <c r="B237" s="7"/>
      <c r="C237" s="229"/>
      <c r="D237" s="85"/>
      <c r="E237" s="397" t="str">
        <f t="shared" si="3"/>
        <v/>
      </c>
      <c r="F237" s="395" t="b">
        <f>IF(nume_candidat="",FALSE,ISNUMBER(SEARCH(nume_candidat,#REF!)))</f>
        <v>0</v>
      </c>
      <c r="G237" s="396" t="e">
        <f>LEN(#REF!)-LEN(SUBSTITUTE(#REF!,",",""))+1</f>
        <v>#REF!</v>
      </c>
    </row>
    <row r="238" spans="1:7">
      <c r="A238" s="5" t="s">
        <v>296</v>
      </c>
      <c r="B238" s="7"/>
      <c r="C238" s="229"/>
      <c r="D238" s="85"/>
      <c r="E238" s="397" t="str">
        <f t="shared" si="3"/>
        <v/>
      </c>
      <c r="F238" s="395" t="b">
        <f>IF(nume_candidat="",FALSE,ISNUMBER(SEARCH(nume_candidat,#REF!)))</f>
        <v>0</v>
      </c>
      <c r="G238" s="396" t="e">
        <f>LEN(#REF!)-LEN(SUBSTITUTE(#REF!,",",""))+1</f>
        <v>#REF!</v>
      </c>
    </row>
    <row r="239" spans="1:7">
      <c r="A239" s="5" t="s">
        <v>297</v>
      </c>
      <c r="B239" s="7"/>
      <c r="C239" s="229"/>
      <c r="D239" s="85"/>
      <c r="E239" s="397" t="str">
        <f t="shared" si="3"/>
        <v/>
      </c>
      <c r="F239" s="395" t="b">
        <f>IF(nume_candidat="",FALSE,ISNUMBER(SEARCH(nume_candidat,#REF!)))</f>
        <v>0</v>
      </c>
      <c r="G239" s="396" t="e">
        <f>LEN(#REF!)-LEN(SUBSTITUTE(#REF!,",",""))+1</f>
        <v>#REF!</v>
      </c>
    </row>
    <row r="240" spans="1:7">
      <c r="A240" s="5" t="s">
        <v>298</v>
      </c>
      <c r="B240" s="7"/>
      <c r="C240" s="229"/>
      <c r="D240" s="85"/>
      <c r="E240" s="397" t="str">
        <f t="shared" si="3"/>
        <v/>
      </c>
      <c r="F240" s="395" t="b">
        <f>IF(nume_candidat="",FALSE,ISNUMBER(SEARCH(nume_candidat,#REF!)))</f>
        <v>0</v>
      </c>
      <c r="G240" s="396" t="e">
        <f>LEN(#REF!)-LEN(SUBSTITUTE(#REF!,",",""))+1</f>
        <v>#REF!</v>
      </c>
    </row>
    <row r="241" spans="1:7">
      <c r="A241" s="5" t="s">
        <v>299</v>
      </c>
      <c r="B241" s="7"/>
      <c r="C241" s="229"/>
      <c r="D241" s="85"/>
      <c r="E241" s="397" t="str">
        <f t="shared" si="3"/>
        <v/>
      </c>
      <c r="F241" s="395" t="b">
        <f>IF(nume_candidat="",FALSE,ISNUMBER(SEARCH(nume_candidat,#REF!)))</f>
        <v>0</v>
      </c>
      <c r="G241" s="396" t="e">
        <f>LEN(#REF!)-LEN(SUBSTITUTE(#REF!,",",""))+1</f>
        <v>#REF!</v>
      </c>
    </row>
    <row r="242" spans="1:7">
      <c r="A242" s="5" t="s">
        <v>300</v>
      </c>
      <c r="B242" s="7"/>
      <c r="C242" s="229"/>
      <c r="D242" s="85"/>
      <c r="E242" s="397" t="str">
        <f t="shared" si="3"/>
        <v/>
      </c>
      <c r="F242" s="395" t="b">
        <f>IF(nume_candidat="",FALSE,ISNUMBER(SEARCH(nume_candidat,#REF!)))</f>
        <v>0</v>
      </c>
      <c r="G242" s="396" t="e">
        <f>LEN(#REF!)-LEN(SUBSTITUTE(#REF!,",",""))+1</f>
        <v>#REF!</v>
      </c>
    </row>
    <row r="243" spans="1:7">
      <c r="A243" s="5" t="s">
        <v>301</v>
      </c>
      <c r="B243" s="7"/>
      <c r="C243" s="229"/>
      <c r="D243" s="85"/>
      <c r="E243" s="397" t="str">
        <f t="shared" si="3"/>
        <v/>
      </c>
      <c r="F243" s="395" t="b">
        <f>IF(nume_candidat="",FALSE,ISNUMBER(SEARCH(nume_candidat,#REF!)))</f>
        <v>0</v>
      </c>
      <c r="G243" s="396" t="e">
        <f>LEN(#REF!)-LEN(SUBSTITUTE(#REF!,",",""))+1</f>
        <v>#REF!</v>
      </c>
    </row>
    <row r="244" spans="1:7">
      <c r="A244" s="5" t="s">
        <v>302</v>
      </c>
      <c r="B244" s="7"/>
      <c r="C244" s="229"/>
      <c r="D244" s="85"/>
      <c r="E244" s="397" t="str">
        <f t="shared" si="3"/>
        <v/>
      </c>
      <c r="F244" s="395" t="b">
        <f>IF(nume_candidat="",FALSE,ISNUMBER(SEARCH(nume_candidat,#REF!)))</f>
        <v>0</v>
      </c>
      <c r="G244" s="396" t="e">
        <f>LEN(#REF!)-LEN(SUBSTITUTE(#REF!,",",""))+1</f>
        <v>#REF!</v>
      </c>
    </row>
    <row r="245" spans="1:7">
      <c r="A245" s="5" t="s">
        <v>303</v>
      </c>
      <c r="B245" s="7"/>
      <c r="C245" s="229"/>
      <c r="D245" s="85"/>
      <c r="E245" s="397" t="str">
        <f t="shared" si="3"/>
        <v/>
      </c>
      <c r="F245" s="395" t="b">
        <f>IF(nume_candidat="",FALSE,ISNUMBER(SEARCH(nume_candidat,#REF!)))</f>
        <v>0</v>
      </c>
      <c r="G245" s="396" t="e">
        <f>LEN(#REF!)-LEN(SUBSTITUTE(#REF!,",",""))+1</f>
        <v>#REF!</v>
      </c>
    </row>
    <row r="246" spans="1:7">
      <c r="A246" s="5" t="s">
        <v>304</v>
      </c>
      <c r="B246" s="7"/>
      <c r="C246" s="229"/>
      <c r="D246" s="85"/>
      <c r="E246" s="397" t="str">
        <f t="shared" si="3"/>
        <v/>
      </c>
      <c r="F246" s="395" t="b">
        <f>IF(nume_candidat="",FALSE,ISNUMBER(SEARCH(nume_candidat,#REF!)))</f>
        <v>0</v>
      </c>
      <c r="G246" s="396" t="e">
        <f>LEN(#REF!)-LEN(SUBSTITUTE(#REF!,",",""))+1</f>
        <v>#REF!</v>
      </c>
    </row>
    <row r="247" spans="1:7">
      <c r="A247" s="5" t="s">
        <v>305</v>
      </c>
      <c r="B247" s="7"/>
      <c r="C247" s="229"/>
      <c r="D247" s="85"/>
      <c r="E247" s="397" t="str">
        <f t="shared" si="3"/>
        <v/>
      </c>
      <c r="F247" s="395" t="b">
        <f>IF(nume_candidat="",FALSE,ISNUMBER(SEARCH(nume_candidat,#REF!)))</f>
        <v>0</v>
      </c>
      <c r="G247" s="396" t="e">
        <f>LEN(#REF!)-LEN(SUBSTITUTE(#REF!,",",""))+1</f>
        <v>#REF!</v>
      </c>
    </row>
    <row r="248" spans="1:7">
      <c r="A248" s="5" t="s">
        <v>306</v>
      </c>
      <c r="B248" s="7"/>
      <c r="C248" s="229"/>
      <c r="D248" s="85"/>
      <c r="E248" s="397" t="str">
        <f t="shared" si="3"/>
        <v/>
      </c>
      <c r="F248" s="395" t="b">
        <f>IF(nume_candidat="",FALSE,ISNUMBER(SEARCH(nume_candidat,#REF!)))</f>
        <v>0</v>
      </c>
      <c r="G248" s="396" t="e">
        <f>LEN(#REF!)-LEN(SUBSTITUTE(#REF!,",",""))+1</f>
        <v>#REF!</v>
      </c>
    </row>
    <row r="249" spans="1:7">
      <c r="A249" s="5" t="s">
        <v>307</v>
      </c>
      <c r="B249" s="7"/>
      <c r="C249" s="229"/>
      <c r="D249" s="85"/>
      <c r="E249" s="397" t="str">
        <f t="shared" si="3"/>
        <v/>
      </c>
      <c r="F249" s="395" t="b">
        <f>IF(nume_candidat="",FALSE,ISNUMBER(SEARCH(nume_candidat,#REF!)))</f>
        <v>0</v>
      </c>
      <c r="G249" s="396" t="e">
        <f>LEN(#REF!)-LEN(SUBSTITUTE(#REF!,",",""))+1</f>
        <v>#REF!</v>
      </c>
    </row>
    <row r="250" spans="1:7">
      <c r="A250" s="5" t="s">
        <v>308</v>
      </c>
      <c r="B250" s="7"/>
      <c r="C250" s="229"/>
      <c r="D250" s="85"/>
      <c r="E250" s="397" t="str">
        <f t="shared" si="3"/>
        <v/>
      </c>
      <c r="F250" s="395" t="b">
        <f>IF(nume_candidat="",FALSE,ISNUMBER(SEARCH(nume_candidat,#REF!)))</f>
        <v>0</v>
      </c>
      <c r="G250" s="396" t="e">
        <f>LEN(#REF!)-LEN(SUBSTITUTE(#REF!,",",""))+1</f>
        <v>#REF!</v>
      </c>
    </row>
    <row r="251" spans="1:7">
      <c r="A251" s="5" t="s">
        <v>309</v>
      </c>
      <c r="B251" s="7"/>
      <c r="C251" s="229"/>
      <c r="D251" s="85"/>
      <c r="E251" s="397" t="str">
        <f t="shared" si="3"/>
        <v/>
      </c>
      <c r="F251" s="395" t="b">
        <f>IF(nume_candidat="",FALSE,ISNUMBER(SEARCH(nume_candidat,#REF!)))</f>
        <v>0</v>
      </c>
      <c r="G251" s="396" t="e">
        <f>LEN(#REF!)-LEN(SUBSTITUTE(#REF!,",",""))+1</f>
        <v>#REF!</v>
      </c>
    </row>
    <row r="252" spans="1:7">
      <c r="A252" s="5" t="s">
        <v>310</v>
      </c>
      <c r="B252" s="7"/>
      <c r="C252" s="229"/>
      <c r="D252" s="85"/>
      <c r="E252" s="397" t="str">
        <f t="shared" si="3"/>
        <v/>
      </c>
      <c r="F252" s="395" t="b">
        <f>IF(nume_candidat="",FALSE,ISNUMBER(SEARCH(nume_candidat,#REF!)))</f>
        <v>0</v>
      </c>
      <c r="G252" s="396" t="e">
        <f>LEN(#REF!)-LEN(SUBSTITUTE(#REF!,",",""))+1</f>
        <v>#REF!</v>
      </c>
    </row>
    <row r="253" spans="1:7">
      <c r="A253" s="5" t="s">
        <v>311</v>
      </c>
      <c r="B253" s="7"/>
      <c r="C253" s="229"/>
      <c r="D253" s="85"/>
      <c r="E253" s="397" t="str">
        <f t="shared" si="3"/>
        <v/>
      </c>
      <c r="F253" s="395" t="b">
        <f>IF(nume_candidat="",FALSE,ISNUMBER(SEARCH(nume_candidat,#REF!)))</f>
        <v>0</v>
      </c>
      <c r="G253" s="396" t="e">
        <f>LEN(#REF!)-LEN(SUBSTITUTE(#REF!,",",""))+1</f>
        <v>#REF!</v>
      </c>
    </row>
    <row r="254" spans="1:7">
      <c r="A254" s="5" t="s">
        <v>312</v>
      </c>
      <c r="B254" s="7"/>
      <c r="C254" s="229"/>
      <c r="D254" s="85"/>
      <c r="E254" s="397" t="str">
        <f t="shared" si="3"/>
        <v/>
      </c>
      <c r="F254" s="395" t="b">
        <f>IF(nume_candidat="",FALSE,ISNUMBER(SEARCH(nume_candidat,#REF!)))</f>
        <v>0</v>
      </c>
      <c r="G254" s="396" t="e">
        <f>LEN(#REF!)-LEN(SUBSTITUTE(#REF!,",",""))+1</f>
        <v>#REF!</v>
      </c>
    </row>
    <row r="255" spans="1:7">
      <c r="A255" s="5" t="s">
        <v>313</v>
      </c>
      <c r="B255" s="7"/>
      <c r="C255" s="229"/>
      <c r="D255" s="85"/>
      <c r="E255" s="397" t="str">
        <f t="shared" si="3"/>
        <v/>
      </c>
      <c r="F255" s="395" t="b">
        <f>IF(nume_candidat="",FALSE,ISNUMBER(SEARCH(nume_candidat,#REF!)))</f>
        <v>0</v>
      </c>
      <c r="G255" s="396" t="e">
        <f>LEN(#REF!)-LEN(SUBSTITUTE(#REF!,",",""))+1</f>
        <v>#REF!</v>
      </c>
    </row>
    <row r="256" spans="1:7">
      <c r="A256" s="5" t="s">
        <v>314</v>
      </c>
      <c r="B256" s="7"/>
      <c r="C256" s="229"/>
      <c r="D256" s="85"/>
      <c r="E256" s="397" t="str">
        <f t="shared" si="3"/>
        <v/>
      </c>
      <c r="F256" s="395" t="b">
        <f>IF(nume_candidat="",FALSE,ISNUMBER(SEARCH(nume_candidat,#REF!)))</f>
        <v>0</v>
      </c>
      <c r="G256" s="396" t="e">
        <f>LEN(#REF!)-LEN(SUBSTITUTE(#REF!,",",""))+1</f>
        <v>#REF!</v>
      </c>
    </row>
    <row r="257" spans="1:7">
      <c r="A257" s="5" t="s">
        <v>315</v>
      </c>
      <c r="B257" s="7"/>
      <c r="C257" s="229"/>
      <c r="D257" s="85"/>
      <c r="E257" s="397" t="str">
        <f t="shared" si="3"/>
        <v/>
      </c>
      <c r="F257" s="395" t="b">
        <f>IF(nume_candidat="",FALSE,ISNUMBER(SEARCH(nume_candidat,#REF!)))</f>
        <v>0</v>
      </c>
      <c r="G257" s="396" t="e">
        <f>LEN(#REF!)-LEN(SUBSTITUTE(#REF!,",",""))+1</f>
        <v>#REF!</v>
      </c>
    </row>
    <row r="258" spans="1:7">
      <c r="A258" s="5" t="s">
        <v>316</v>
      </c>
      <c r="B258" s="7"/>
      <c r="C258" s="229"/>
      <c r="D258" s="85"/>
      <c r="E258" s="397" t="str">
        <f t="shared" si="3"/>
        <v/>
      </c>
      <c r="F258" s="395" t="b">
        <f>IF(nume_candidat="",FALSE,ISNUMBER(SEARCH(nume_candidat,#REF!)))</f>
        <v>0</v>
      </c>
      <c r="G258" s="396" t="e">
        <f>LEN(#REF!)-LEN(SUBSTITUTE(#REF!,",",""))+1</f>
        <v>#REF!</v>
      </c>
    </row>
    <row r="259" spans="1:7">
      <c r="A259" s="5" t="s">
        <v>317</v>
      </c>
      <c r="B259" s="7"/>
      <c r="C259" s="229"/>
      <c r="D259" s="85"/>
      <c r="E259" s="397" t="str">
        <f t="shared" si="3"/>
        <v/>
      </c>
      <c r="F259" s="395" t="b">
        <f>IF(nume_candidat="",FALSE,ISNUMBER(SEARCH(nume_candidat,#REF!)))</f>
        <v>0</v>
      </c>
      <c r="G259" s="396" t="e">
        <f>LEN(#REF!)-LEN(SUBSTITUTE(#REF!,",",""))+1</f>
        <v>#REF!</v>
      </c>
    </row>
  </sheetData>
  <sheetProtection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&amp;LConfirm dateleDirector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sheetPr codeName="Sheet47"/>
  <dimension ref="A1:G258"/>
  <sheetViews>
    <sheetView workbookViewId="0">
      <selection activeCell="B9" sqref="B9:D9"/>
    </sheetView>
  </sheetViews>
  <sheetFormatPr defaultRowHeight="15.75"/>
  <cols>
    <col min="1" max="1" width="5.7109375" style="75" customWidth="1"/>
    <col min="2" max="2" width="42.85546875" style="75" customWidth="1"/>
    <col min="3" max="3" width="10.140625" style="75" customWidth="1"/>
    <col min="4" max="4" width="31.85546875" style="75" customWidth="1"/>
    <col min="5" max="5" width="13.7109375" style="75" customWidth="1"/>
    <col min="6" max="6" width="10.7109375" style="82" hidden="1" customWidth="1"/>
    <col min="7" max="7" width="9.140625" style="75" hidden="1" customWidth="1"/>
    <col min="8" max="16384" width="9.140625" style="75"/>
  </cols>
  <sheetData>
    <row r="1" spans="1:7" s="71" customFormat="1">
      <c r="A1" s="70" t="s">
        <v>482</v>
      </c>
      <c r="D1" s="72"/>
      <c r="E1" s="72"/>
      <c r="F1" s="73"/>
    </row>
    <row r="2" spans="1:7" s="71" customFormat="1">
      <c r="A2" s="510" t="s">
        <v>449</v>
      </c>
      <c r="B2" s="510"/>
      <c r="D2" s="72"/>
      <c r="E2" s="72"/>
      <c r="F2" s="73"/>
    </row>
    <row r="3" spans="1:7">
      <c r="A3" s="511" t="s">
        <v>956</v>
      </c>
      <c r="B3" s="511"/>
      <c r="C3" s="511"/>
      <c r="D3" s="511"/>
      <c r="E3" s="511"/>
      <c r="F3" s="75"/>
    </row>
    <row r="4" spans="1:7" ht="105.75" customHeight="1">
      <c r="A4" s="466" t="s">
        <v>993</v>
      </c>
      <c r="B4" s="466"/>
      <c r="C4" s="466"/>
      <c r="D4" s="466"/>
      <c r="E4" s="466"/>
      <c r="F4" s="329"/>
    </row>
    <row r="5" spans="1:7" s="71" customFormat="1" ht="13.5" customHeight="1">
      <c r="A5" s="75"/>
      <c r="B5" s="75"/>
      <c r="C5" s="93"/>
      <c r="D5" s="75"/>
      <c r="E5" s="388" t="str">
        <f>CONCATENATE(functie," ",nume_candidat)</f>
        <v>Șef de lucrări Papazian Petru</v>
      </c>
      <c r="F5" s="82"/>
    </row>
    <row r="6" spans="1:7" ht="15" customHeight="1">
      <c r="A6" s="457" t="s">
        <v>337</v>
      </c>
      <c r="B6" s="457" t="s">
        <v>1089</v>
      </c>
      <c r="C6" s="457" t="s">
        <v>2</v>
      </c>
      <c r="D6" s="457" t="s">
        <v>459</v>
      </c>
      <c r="E6" s="458" t="s">
        <v>544</v>
      </c>
      <c r="F6" s="464" t="s">
        <v>540</v>
      </c>
    </row>
    <row r="7" spans="1:7" ht="54" customHeight="1">
      <c r="A7" s="457"/>
      <c r="B7" s="457"/>
      <c r="C7" s="457"/>
      <c r="D7" s="457"/>
      <c r="E7" s="459"/>
      <c r="F7" s="464"/>
      <c r="G7" s="75" t="s">
        <v>460</v>
      </c>
    </row>
    <row r="8" spans="1:7">
      <c r="A8" s="99"/>
      <c r="B8" s="76"/>
      <c r="C8" s="174"/>
      <c r="D8" s="85"/>
      <c r="E8" s="158">
        <f>SUMIF(E9:E258,"&gt;0")</f>
        <v>0</v>
      </c>
      <c r="F8" s="336"/>
    </row>
    <row r="9" spans="1:7">
      <c r="A9" s="5" t="s">
        <v>40</v>
      </c>
      <c r="B9" s="7"/>
      <c r="C9" s="7"/>
      <c r="D9" s="85"/>
      <c r="E9" s="397" t="str">
        <f t="shared" ref="E9:E72" si="0">IF(OR(,$B9="",$C9="",$C9&lt;an_initial,$C9&gt;an_final),"",(100*(D9="premiu")+50*(D9="nominalizare")))</f>
        <v/>
      </c>
      <c r="F9" s="395" t="b">
        <f>IF(nume_candidat="",FALSE,ISNUMBER(SEARCH(nume_candidat,#REF!)))</f>
        <v>0</v>
      </c>
      <c r="G9" s="396" t="e">
        <f>LEN(#REF!)-LEN(SUBSTITUTE(#REF!,",",""))+1</f>
        <v>#REF!</v>
      </c>
    </row>
    <row r="10" spans="1:7" s="91" customFormat="1">
      <c r="A10" s="5" t="s">
        <v>24</v>
      </c>
      <c r="B10" s="7"/>
      <c r="C10" s="7"/>
      <c r="D10" s="85"/>
      <c r="E10" s="397" t="str">
        <f t="shared" si="0"/>
        <v/>
      </c>
      <c r="F10" s="395" t="b">
        <f>IF(nume_candidat="",FALSE,ISNUMBER(SEARCH(nume_candidat,#REF!)))</f>
        <v>0</v>
      </c>
      <c r="G10" s="396" t="e">
        <f>LEN(#REF!)-LEN(SUBSTITUTE(#REF!,",",""))+1</f>
        <v>#REF!</v>
      </c>
    </row>
    <row r="11" spans="1:7">
      <c r="A11" s="5" t="s">
        <v>25</v>
      </c>
      <c r="B11" s="7"/>
      <c r="C11" s="7"/>
      <c r="D11" s="85"/>
      <c r="E11" s="397" t="str">
        <f t="shared" si="0"/>
        <v/>
      </c>
      <c r="F11" s="395" t="b">
        <f>IF(nume_candidat="",FALSE,ISNUMBER(SEARCH(nume_candidat,#REF!)))</f>
        <v>0</v>
      </c>
      <c r="G11" s="396" t="e">
        <f>LEN(#REF!)-LEN(SUBSTITUTE(#REF!,",",""))+1</f>
        <v>#REF!</v>
      </c>
    </row>
    <row r="12" spans="1:7">
      <c r="A12" s="5" t="s">
        <v>26</v>
      </c>
      <c r="B12" s="8"/>
      <c r="C12" s="8"/>
      <c r="D12" s="85"/>
      <c r="E12" s="397" t="str">
        <f t="shared" si="0"/>
        <v/>
      </c>
      <c r="F12" s="395" t="b">
        <f>IF(nume_candidat="",FALSE,ISNUMBER(SEARCH(nume_candidat,#REF!)))</f>
        <v>0</v>
      </c>
      <c r="G12" s="396" t="e">
        <f>LEN(#REF!)-LEN(SUBSTITUTE(#REF!,",",""))+1</f>
        <v>#REF!</v>
      </c>
    </row>
    <row r="13" spans="1:7">
      <c r="A13" s="5" t="s">
        <v>64</v>
      </c>
      <c r="B13" s="8"/>
      <c r="C13" s="230"/>
      <c r="D13" s="85"/>
      <c r="E13" s="397" t="str">
        <f t="shared" si="0"/>
        <v/>
      </c>
      <c r="F13" s="395" t="b">
        <f>IF(nume_candidat="",FALSE,ISNUMBER(SEARCH(nume_candidat,#REF!)))</f>
        <v>0</v>
      </c>
      <c r="G13" s="396" t="e">
        <f>LEN(#REF!)-LEN(SUBSTITUTE(#REF!,",",""))+1</f>
        <v>#REF!</v>
      </c>
    </row>
    <row r="14" spans="1:7">
      <c r="A14" s="5" t="s">
        <v>65</v>
      </c>
      <c r="B14" s="8"/>
      <c r="C14" s="230"/>
      <c r="D14" s="85"/>
      <c r="E14" s="397" t="str">
        <f t="shared" si="0"/>
        <v/>
      </c>
      <c r="F14" s="395" t="b">
        <f>IF(nume_candidat="",FALSE,ISNUMBER(SEARCH(nume_candidat,#REF!)))</f>
        <v>0</v>
      </c>
      <c r="G14" s="396" t="e">
        <f>LEN(#REF!)-LEN(SUBSTITUTE(#REF!,",",""))+1</f>
        <v>#REF!</v>
      </c>
    </row>
    <row r="15" spans="1:7">
      <c r="A15" s="5" t="s">
        <v>66</v>
      </c>
      <c r="B15" s="7"/>
      <c r="C15" s="229"/>
      <c r="D15" s="85"/>
      <c r="E15" s="397" t="str">
        <f t="shared" si="0"/>
        <v/>
      </c>
      <c r="F15" s="395" t="b">
        <f>IF(nume_candidat="",FALSE,ISNUMBER(SEARCH(nume_candidat,#REF!)))</f>
        <v>0</v>
      </c>
      <c r="G15" s="396" t="e">
        <f>LEN(#REF!)-LEN(SUBSTITUTE(#REF!,",",""))+1</f>
        <v>#REF!</v>
      </c>
    </row>
    <row r="16" spans="1:7">
      <c r="A16" s="5" t="s">
        <v>67</v>
      </c>
      <c r="B16" s="8"/>
      <c r="C16" s="230"/>
      <c r="D16" s="85"/>
      <c r="E16" s="397" t="str">
        <f t="shared" si="0"/>
        <v/>
      </c>
      <c r="F16" s="395" t="b">
        <f>IF(nume_candidat="",FALSE,ISNUMBER(SEARCH(nume_candidat,#REF!)))</f>
        <v>0</v>
      </c>
      <c r="G16" s="396" t="e">
        <f>LEN(#REF!)-LEN(SUBSTITUTE(#REF!,",",""))+1</f>
        <v>#REF!</v>
      </c>
    </row>
    <row r="17" spans="1:7">
      <c r="A17" s="5" t="s">
        <v>68</v>
      </c>
      <c r="B17" s="8"/>
      <c r="C17" s="230"/>
      <c r="D17" s="85"/>
      <c r="E17" s="397" t="str">
        <f t="shared" si="0"/>
        <v/>
      </c>
      <c r="F17" s="395" t="b">
        <f>IF(nume_candidat="",FALSE,ISNUMBER(SEARCH(nume_candidat,#REF!)))</f>
        <v>0</v>
      </c>
      <c r="G17" s="396" t="e">
        <f>LEN(#REF!)-LEN(SUBSTITUTE(#REF!,",",""))+1</f>
        <v>#REF!</v>
      </c>
    </row>
    <row r="18" spans="1:7">
      <c r="A18" s="5" t="s">
        <v>69</v>
      </c>
      <c r="B18" s="7"/>
      <c r="C18" s="230"/>
      <c r="D18" s="85"/>
      <c r="E18" s="397" t="str">
        <f t="shared" si="0"/>
        <v/>
      </c>
      <c r="F18" s="395" t="b">
        <f>IF(nume_candidat="",FALSE,ISNUMBER(SEARCH(nume_candidat,#REF!)))</f>
        <v>0</v>
      </c>
      <c r="G18" s="396" t="e">
        <f>LEN(#REF!)-LEN(SUBSTITUTE(#REF!,",",""))+1</f>
        <v>#REF!</v>
      </c>
    </row>
    <row r="19" spans="1:7">
      <c r="A19" s="5" t="s">
        <v>70</v>
      </c>
      <c r="B19" s="7"/>
      <c r="C19" s="230"/>
      <c r="D19" s="85"/>
      <c r="E19" s="397" t="str">
        <f t="shared" si="0"/>
        <v/>
      </c>
      <c r="F19" s="395" t="b">
        <f>IF(nume_candidat="",FALSE,ISNUMBER(SEARCH(nume_candidat,#REF!)))</f>
        <v>0</v>
      </c>
      <c r="G19" s="396" t="e">
        <f>LEN(#REF!)-LEN(SUBSTITUTE(#REF!,",",""))+1</f>
        <v>#REF!</v>
      </c>
    </row>
    <row r="20" spans="1:7">
      <c r="A20" s="5" t="s">
        <v>71</v>
      </c>
      <c r="B20" s="7"/>
      <c r="C20" s="229"/>
      <c r="D20" s="85"/>
      <c r="E20" s="397" t="str">
        <f t="shared" si="0"/>
        <v/>
      </c>
      <c r="F20" s="395" t="b">
        <f>IF(nume_candidat="",FALSE,ISNUMBER(SEARCH(nume_candidat,#REF!)))</f>
        <v>0</v>
      </c>
      <c r="G20" s="396" t="e">
        <f>LEN(#REF!)-LEN(SUBSTITUTE(#REF!,",",""))+1</f>
        <v>#REF!</v>
      </c>
    </row>
    <row r="21" spans="1:7">
      <c r="A21" s="5" t="s">
        <v>72</v>
      </c>
      <c r="B21" s="7"/>
      <c r="C21" s="229"/>
      <c r="D21" s="85"/>
      <c r="E21" s="397" t="str">
        <f t="shared" si="0"/>
        <v/>
      </c>
      <c r="F21" s="395" t="b">
        <f>IF(nume_candidat="",FALSE,ISNUMBER(SEARCH(nume_candidat,#REF!)))</f>
        <v>0</v>
      </c>
      <c r="G21" s="396" t="e">
        <f>LEN(#REF!)-LEN(SUBSTITUTE(#REF!,",",""))+1</f>
        <v>#REF!</v>
      </c>
    </row>
    <row r="22" spans="1:7">
      <c r="A22" s="5" t="s">
        <v>73</v>
      </c>
      <c r="B22" s="7"/>
      <c r="C22" s="229"/>
      <c r="D22" s="85"/>
      <c r="E22" s="397" t="str">
        <f t="shared" si="0"/>
        <v/>
      </c>
      <c r="F22" s="395" t="b">
        <f>IF(nume_candidat="",FALSE,ISNUMBER(SEARCH(nume_candidat,#REF!)))</f>
        <v>0</v>
      </c>
      <c r="G22" s="396" t="e">
        <f>LEN(#REF!)-LEN(SUBSTITUTE(#REF!,",",""))+1</f>
        <v>#REF!</v>
      </c>
    </row>
    <row r="23" spans="1:7">
      <c r="A23" s="5" t="s">
        <v>74</v>
      </c>
      <c r="B23" s="7"/>
      <c r="C23" s="229"/>
      <c r="D23" s="85"/>
      <c r="E23" s="397" t="str">
        <f t="shared" si="0"/>
        <v/>
      </c>
      <c r="F23" s="395" t="b">
        <f>IF(nume_candidat="",FALSE,ISNUMBER(SEARCH(nume_candidat,#REF!)))</f>
        <v>0</v>
      </c>
      <c r="G23" s="396" t="e">
        <f>LEN(#REF!)-LEN(SUBSTITUTE(#REF!,",",""))+1</f>
        <v>#REF!</v>
      </c>
    </row>
    <row r="24" spans="1:7">
      <c r="A24" s="5" t="s">
        <v>75</v>
      </c>
      <c r="B24" s="7"/>
      <c r="C24" s="229"/>
      <c r="D24" s="85"/>
      <c r="E24" s="397" t="str">
        <f t="shared" si="0"/>
        <v/>
      </c>
      <c r="F24" s="395" t="b">
        <f>IF(nume_candidat="",FALSE,ISNUMBER(SEARCH(nume_candidat,#REF!)))</f>
        <v>0</v>
      </c>
      <c r="G24" s="396" t="e">
        <f>LEN(#REF!)-LEN(SUBSTITUTE(#REF!,",",""))+1</f>
        <v>#REF!</v>
      </c>
    </row>
    <row r="25" spans="1:7">
      <c r="A25" s="5" t="s">
        <v>76</v>
      </c>
      <c r="B25" s="7"/>
      <c r="C25" s="229"/>
      <c r="D25" s="85"/>
      <c r="E25" s="397" t="str">
        <f t="shared" si="0"/>
        <v/>
      </c>
      <c r="F25" s="395" t="b">
        <f>IF(nume_candidat="",FALSE,ISNUMBER(SEARCH(nume_candidat,#REF!)))</f>
        <v>0</v>
      </c>
      <c r="G25" s="396" t="e">
        <f>LEN(#REF!)-LEN(SUBSTITUTE(#REF!,",",""))+1</f>
        <v>#REF!</v>
      </c>
    </row>
    <row r="26" spans="1:7">
      <c r="A26" s="5" t="s">
        <v>77</v>
      </c>
      <c r="B26" s="7"/>
      <c r="C26" s="229"/>
      <c r="D26" s="85"/>
      <c r="E26" s="397" t="str">
        <f t="shared" si="0"/>
        <v/>
      </c>
      <c r="F26" s="395" t="b">
        <f>IF(nume_candidat="",FALSE,ISNUMBER(SEARCH(nume_candidat,#REF!)))</f>
        <v>0</v>
      </c>
      <c r="G26" s="396" t="e">
        <f>LEN(#REF!)-LEN(SUBSTITUTE(#REF!,",",""))+1</f>
        <v>#REF!</v>
      </c>
    </row>
    <row r="27" spans="1:7">
      <c r="A27" s="5" t="s">
        <v>78</v>
      </c>
      <c r="B27" s="7"/>
      <c r="C27" s="229"/>
      <c r="D27" s="85"/>
      <c r="E27" s="397" t="str">
        <f t="shared" si="0"/>
        <v/>
      </c>
      <c r="F27" s="395" t="b">
        <f>IF(nume_candidat="",FALSE,ISNUMBER(SEARCH(nume_candidat,#REF!)))</f>
        <v>0</v>
      </c>
      <c r="G27" s="396" t="e">
        <f>LEN(#REF!)-LEN(SUBSTITUTE(#REF!,",",""))+1</f>
        <v>#REF!</v>
      </c>
    </row>
    <row r="28" spans="1:7">
      <c r="A28" s="5" t="s">
        <v>79</v>
      </c>
      <c r="B28" s="7"/>
      <c r="C28" s="229"/>
      <c r="D28" s="85"/>
      <c r="E28" s="397" t="str">
        <f t="shared" si="0"/>
        <v/>
      </c>
      <c r="F28" s="395" t="b">
        <f>IF(nume_candidat="",FALSE,ISNUMBER(SEARCH(nume_candidat,#REF!)))</f>
        <v>0</v>
      </c>
      <c r="G28" s="396" t="e">
        <f>LEN(#REF!)-LEN(SUBSTITUTE(#REF!,",",""))+1</f>
        <v>#REF!</v>
      </c>
    </row>
    <row r="29" spans="1:7">
      <c r="A29" s="5" t="s">
        <v>80</v>
      </c>
      <c r="B29" s="7"/>
      <c r="C29" s="229"/>
      <c r="D29" s="85"/>
      <c r="E29" s="397" t="str">
        <f t="shared" si="0"/>
        <v/>
      </c>
      <c r="F29" s="395" t="b">
        <f>IF(nume_candidat="",FALSE,ISNUMBER(SEARCH(nume_candidat,#REF!)))</f>
        <v>0</v>
      </c>
      <c r="G29" s="396" t="e">
        <f>LEN(#REF!)-LEN(SUBSTITUTE(#REF!,",",""))+1</f>
        <v>#REF!</v>
      </c>
    </row>
    <row r="30" spans="1:7">
      <c r="A30" s="5" t="s">
        <v>81</v>
      </c>
      <c r="B30" s="7"/>
      <c r="C30" s="229"/>
      <c r="D30" s="85"/>
      <c r="E30" s="397" t="str">
        <f t="shared" si="0"/>
        <v/>
      </c>
      <c r="F30" s="395" t="b">
        <f>IF(nume_candidat="",FALSE,ISNUMBER(SEARCH(nume_candidat,#REF!)))</f>
        <v>0</v>
      </c>
      <c r="G30" s="396" t="e">
        <f>LEN(#REF!)-LEN(SUBSTITUTE(#REF!,",",""))+1</f>
        <v>#REF!</v>
      </c>
    </row>
    <row r="31" spans="1:7">
      <c r="A31" s="5" t="s">
        <v>82</v>
      </c>
      <c r="B31" s="7"/>
      <c r="C31" s="229"/>
      <c r="D31" s="85"/>
      <c r="E31" s="397" t="str">
        <f t="shared" si="0"/>
        <v/>
      </c>
      <c r="F31" s="395" t="b">
        <f>IF(nume_candidat="",FALSE,ISNUMBER(SEARCH(nume_candidat,#REF!)))</f>
        <v>0</v>
      </c>
      <c r="G31" s="396" t="e">
        <f>LEN(#REF!)-LEN(SUBSTITUTE(#REF!,",",""))+1</f>
        <v>#REF!</v>
      </c>
    </row>
    <row r="32" spans="1:7">
      <c r="A32" s="5" t="s">
        <v>83</v>
      </c>
      <c r="B32" s="7"/>
      <c r="C32" s="229"/>
      <c r="D32" s="85"/>
      <c r="E32" s="397" t="str">
        <f t="shared" si="0"/>
        <v/>
      </c>
      <c r="F32" s="395" t="b">
        <f>IF(nume_candidat="",FALSE,ISNUMBER(SEARCH(nume_candidat,#REF!)))</f>
        <v>0</v>
      </c>
      <c r="G32" s="396" t="e">
        <f>LEN(#REF!)-LEN(SUBSTITUTE(#REF!,",",""))+1</f>
        <v>#REF!</v>
      </c>
    </row>
    <row r="33" spans="1:7">
      <c r="A33" s="5" t="s">
        <v>84</v>
      </c>
      <c r="B33" s="7"/>
      <c r="C33" s="229"/>
      <c r="D33" s="85"/>
      <c r="E33" s="397" t="str">
        <f t="shared" si="0"/>
        <v/>
      </c>
      <c r="F33" s="395" t="b">
        <f>IF(nume_candidat="",FALSE,ISNUMBER(SEARCH(nume_candidat,#REF!)))</f>
        <v>0</v>
      </c>
      <c r="G33" s="396" t="e">
        <f>LEN(#REF!)-LEN(SUBSTITUTE(#REF!,",",""))+1</f>
        <v>#REF!</v>
      </c>
    </row>
    <row r="34" spans="1:7">
      <c r="A34" s="5" t="s">
        <v>85</v>
      </c>
      <c r="B34" s="7"/>
      <c r="C34" s="229"/>
      <c r="D34" s="85"/>
      <c r="E34" s="397" t="str">
        <f t="shared" si="0"/>
        <v/>
      </c>
      <c r="F34" s="395" t="b">
        <f>IF(nume_candidat="",FALSE,ISNUMBER(SEARCH(nume_candidat,#REF!)))</f>
        <v>0</v>
      </c>
      <c r="G34" s="396" t="e">
        <f>LEN(#REF!)-LEN(SUBSTITUTE(#REF!,",",""))+1</f>
        <v>#REF!</v>
      </c>
    </row>
    <row r="35" spans="1:7">
      <c r="A35" s="5" t="s">
        <v>86</v>
      </c>
      <c r="B35" s="7"/>
      <c r="C35" s="229"/>
      <c r="D35" s="85"/>
      <c r="E35" s="397" t="str">
        <f t="shared" si="0"/>
        <v/>
      </c>
      <c r="F35" s="395" t="b">
        <f>IF(nume_candidat="",FALSE,ISNUMBER(SEARCH(nume_candidat,#REF!)))</f>
        <v>0</v>
      </c>
      <c r="G35" s="396" t="e">
        <f>LEN(#REF!)-LEN(SUBSTITUTE(#REF!,",",""))+1</f>
        <v>#REF!</v>
      </c>
    </row>
    <row r="36" spans="1:7">
      <c r="A36" s="5" t="s">
        <v>87</v>
      </c>
      <c r="B36" s="7"/>
      <c r="C36" s="229"/>
      <c r="D36" s="85"/>
      <c r="E36" s="397" t="str">
        <f t="shared" si="0"/>
        <v/>
      </c>
      <c r="F36" s="395" t="b">
        <f>IF(nume_candidat="",FALSE,ISNUMBER(SEARCH(nume_candidat,#REF!)))</f>
        <v>0</v>
      </c>
      <c r="G36" s="396" t="e">
        <f>LEN(#REF!)-LEN(SUBSTITUTE(#REF!,",",""))+1</f>
        <v>#REF!</v>
      </c>
    </row>
    <row r="37" spans="1:7">
      <c r="A37" s="5" t="s">
        <v>88</v>
      </c>
      <c r="B37" s="7"/>
      <c r="C37" s="229"/>
      <c r="D37" s="85"/>
      <c r="E37" s="397" t="str">
        <f t="shared" si="0"/>
        <v/>
      </c>
      <c r="F37" s="395" t="b">
        <f>IF(nume_candidat="",FALSE,ISNUMBER(SEARCH(nume_candidat,#REF!)))</f>
        <v>0</v>
      </c>
      <c r="G37" s="396" t="e">
        <f>LEN(#REF!)-LEN(SUBSTITUTE(#REF!,",",""))+1</f>
        <v>#REF!</v>
      </c>
    </row>
    <row r="38" spans="1:7">
      <c r="A38" s="5" t="s">
        <v>89</v>
      </c>
      <c r="B38" s="7"/>
      <c r="C38" s="229"/>
      <c r="D38" s="85"/>
      <c r="E38" s="397" t="str">
        <f t="shared" si="0"/>
        <v/>
      </c>
      <c r="F38" s="395" t="b">
        <f>IF(nume_candidat="",FALSE,ISNUMBER(SEARCH(nume_candidat,#REF!)))</f>
        <v>0</v>
      </c>
      <c r="G38" s="396" t="e">
        <f>LEN(#REF!)-LEN(SUBSTITUTE(#REF!,",",""))+1</f>
        <v>#REF!</v>
      </c>
    </row>
    <row r="39" spans="1:7">
      <c r="A39" s="5" t="s">
        <v>97</v>
      </c>
      <c r="B39" s="7"/>
      <c r="C39" s="229"/>
      <c r="D39" s="85"/>
      <c r="E39" s="397" t="str">
        <f t="shared" si="0"/>
        <v/>
      </c>
      <c r="F39" s="395" t="b">
        <f>IF(nume_candidat="",FALSE,ISNUMBER(SEARCH(nume_candidat,#REF!)))</f>
        <v>0</v>
      </c>
      <c r="G39" s="396" t="e">
        <f>LEN(#REF!)-LEN(SUBSTITUTE(#REF!,",",""))+1</f>
        <v>#REF!</v>
      </c>
    </row>
    <row r="40" spans="1:7">
      <c r="A40" s="5" t="s">
        <v>98</v>
      </c>
      <c r="B40" s="7"/>
      <c r="C40" s="229"/>
      <c r="D40" s="85"/>
      <c r="E40" s="397" t="str">
        <f t="shared" si="0"/>
        <v/>
      </c>
      <c r="F40" s="395" t="b">
        <f>IF(nume_candidat="",FALSE,ISNUMBER(SEARCH(nume_candidat,#REF!)))</f>
        <v>0</v>
      </c>
      <c r="G40" s="396" t="e">
        <f>LEN(#REF!)-LEN(SUBSTITUTE(#REF!,",",""))+1</f>
        <v>#REF!</v>
      </c>
    </row>
    <row r="41" spans="1:7">
      <c r="A41" s="5" t="s">
        <v>99</v>
      </c>
      <c r="B41" s="7"/>
      <c r="C41" s="229"/>
      <c r="D41" s="85"/>
      <c r="E41" s="397" t="str">
        <f t="shared" si="0"/>
        <v/>
      </c>
      <c r="F41" s="395" t="b">
        <f>IF(nume_candidat="",FALSE,ISNUMBER(SEARCH(nume_candidat,#REF!)))</f>
        <v>0</v>
      </c>
      <c r="G41" s="396" t="e">
        <f>LEN(#REF!)-LEN(SUBSTITUTE(#REF!,",",""))+1</f>
        <v>#REF!</v>
      </c>
    </row>
    <row r="42" spans="1:7">
      <c r="A42" s="5" t="s">
        <v>100</v>
      </c>
      <c r="B42" s="7"/>
      <c r="C42" s="229"/>
      <c r="D42" s="85"/>
      <c r="E42" s="397" t="str">
        <f t="shared" si="0"/>
        <v/>
      </c>
      <c r="F42" s="395" t="b">
        <f>IF(nume_candidat="",FALSE,ISNUMBER(SEARCH(nume_candidat,#REF!)))</f>
        <v>0</v>
      </c>
      <c r="G42" s="396" t="e">
        <f>LEN(#REF!)-LEN(SUBSTITUTE(#REF!,",",""))+1</f>
        <v>#REF!</v>
      </c>
    </row>
    <row r="43" spans="1:7">
      <c r="A43" s="5" t="s">
        <v>101</v>
      </c>
      <c r="B43" s="7"/>
      <c r="C43" s="229"/>
      <c r="D43" s="85"/>
      <c r="E43" s="397" t="str">
        <f t="shared" si="0"/>
        <v/>
      </c>
      <c r="F43" s="395" t="b">
        <f>IF(nume_candidat="",FALSE,ISNUMBER(SEARCH(nume_candidat,#REF!)))</f>
        <v>0</v>
      </c>
      <c r="G43" s="396" t="e">
        <f>LEN(#REF!)-LEN(SUBSTITUTE(#REF!,",",""))+1</f>
        <v>#REF!</v>
      </c>
    </row>
    <row r="44" spans="1:7">
      <c r="A44" s="5" t="s">
        <v>102</v>
      </c>
      <c r="B44" s="7"/>
      <c r="C44" s="229"/>
      <c r="D44" s="85"/>
      <c r="E44" s="397" t="str">
        <f t="shared" si="0"/>
        <v/>
      </c>
      <c r="F44" s="395" t="b">
        <f>IF(nume_candidat="",FALSE,ISNUMBER(SEARCH(nume_candidat,#REF!)))</f>
        <v>0</v>
      </c>
      <c r="G44" s="396" t="e">
        <f>LEN(#REF!)-LEN(SUBSTITUTE(#REF!,",",""))+1</f>
        <v>#REF!</v>
      </c>
    </row>
    <row r="45" spans="1:7">
      <c r="A45" s="5" t="s">
        <v>104</v>
      </c>
      <c r="B45" s="7"/>
      <c r="C45" s="229"/>
      <c r="D45" s="85"/>
      <c r="E45" s="397" t="str">
        <f t="shared" si="0"/>
        <v/>
      </c>
      <c r="F45" s="395" t="b">
        <f>IF(nume_candidat="",FALSE,ISNUMBER(SEARCH(nume_candidat,#REF!)))</f>
        <v>0</v>
      </c>
      <c r="G45" s="396" t="e">
        <f>LEN(#REF!)-LEN(SUBSTITUTE(#REF!,",",""))+1</f>
        <v>#REF!</v>
      </c>
    </row>
    <row r="46" spans="1:7">
      <c r="A46" s="5" t="s">
        <v>105</v>
      </c>
      <c r="B46" s="7"/>
      <c r="C46" s="229"/>
      <c r="D46" s="85"/>
      <c r="E46" s="397" t="str">
        <f t="shared" si="0"/>
        <v/>
      </c>
      <c r="F46" s="395" t="b">
        <f>IF(nume_candidat="",FALSE,ISNUMBER(SEARCH(nume_candidat,#REF!)))</f>
        <v>0</v>
      </c>
      <c r="G46" s="396" t="e">
        <f>LEN(#REF!)-LEN(SUBSTITUTE(#REF!,",",""))+1</f>
        <v>#REF!</v>
      </c>
    </row>
    <row r="47" spans="1:7">
      <c r="A47" s="5" t="s">
        <v>106</v>
      </c>
      <c r="B47" s="7"/>
      <c r="C47" s="229"/>
      <c r="D47" s="85"/>
      <c r="E47" s="397" t="str">
        <f t="shared" si="0"/>
        <v/>
      </c>
      <c r="F47" s="395" t="b">
        <f>IF(nume_candidat="",FALSE,ISNUMBER(SEARCH(nume_candidat,#REF!)))</f>
        <v>0</v>
      </c>
      <c r="G47" s="396" t="e">
        <f>LEN(#REF!)-LEN(SUBSTITUTE(#REF!,",",""))+1</f>
        <v>#REF!</v>
      </c>
    </row>
    <row r="48" spans="1:7">
      <c r="A48" s="5" t="s">
        <v>107</v>
      </c>
      <c r="B48" s="7"/>
      <c r="C48" s="229"/>
      <c r="D48" s="85"/>
      <c r="E48" s="397" t="str">
        <f t="shared" si="0"/>
        <v/>
      </c>
      <c r="F48" s="395" t="b">
        <f>IF(nume_candidat="",FALSE,ISNUMBER(SEARCH(nume_candidat,#REF!)))</f>
        <v>0</v>
      </c>
      <c r="G48" s="396" t="e">
        <f>LEN(#REF!)-LEN(SUBSTITUTE(#REF!,",",""))+1</f>
        <v>#REF!</v>
      </c>
    </row>
    <row r="49" spans="1:7">
      <c r="A49" s="5" t="s">
        <v>108</v>
      </c>
      <c r="B49" s="7"/>
      <c r="C49" s="229"/>
      <c r="D49" s="85"/>
      <c r="E49" s="397" t="str">
        <f t="shared" si="0"/>
        <v/>
      </c>
      <c r="F49" s="395" t="b">
        <f>IF(nume_candidat="",FALSE,ISNUMBER(SEARCH(nume_candidat,#REF!)))</f>
        <v>0</v>
      </c>
      <c r="G49" s="396" t="e">
        <f>LEN(#REF!)-LEN(SUBSTITUTE(#REF!,",",""))+1</f>
        <v>#REF!</v>
      </c>
    </row>
    <row r="50" spans="1:7">
      <c r="A50" s="5" t="s">
        <v>109</v>
      </c>
      <c r="B50" s="7"/>
      <c r="C50" s="229"/>
      <c r="D50" s="85"/>
      <c r="E50" s="397" t="str">
        <f t="shared" si="0"/>
        <v/>
      </c>
      <c r="F50" s="395" t="b">
        <f>IF(nume_candidat="",FALSE,ISNUMBER(SEARCH(nume_candidat,#REF!)))</f>
        <v>0</v>
      </c>
      <c r="G50" s="396" t="e">
        <f>LEN(#REF!)-LEN(SUBSTITUTE(#REF!,",",""))+1</f>
        <v>#REF!</v>
      </c>
    </row>
    <row r="51" spans="1:7">
      <c r="A51" s="5" t="s">
        <v>110</v>
      </c>
      <c r="B51" s="7"/>
      <c r="C51" s="229"/>
      <c r="D51" s="85"/>
      <c r="E51" s="397" t="str">
        <f t="shared" si="0"/>
        <v/>
      </c>
      <c r="F51" s="395" t="b">
        <f>IF(nume_candidat="",FALSE,ISNUMBER(SEARCH(nume_candidat,#REF!)))</f>
        <v>0</v>
      </c>
      <c r="G51" s="396" t="e">
        <f>LEN(#REF!)-LEN(SUBSTITUTE(#REF!,",",""))+1</f>
        <v>#REF!</v>
      </c>
    </row>
    <row r="52" spans="1:7">
      <c r="A52" s="5" t="s">
        <v>111</v>
      </c>
      <c r="B52" s="7"/>
      <c r="C52" s="229"/>
      <c r="D52" s="85"/>
      <c r="E52" s="397" t="str">
        <f t="shared" si="0"/>
        <v/>
      </c>
      <c r="F52" s="395" t="b">
        <f>IF(nume_candidat="",FALSE,ISNUMBER(SEARCH(nume_candidat,#REF!)))</f>
        <v>0</v>
      </c>
      <c r="G52" s="396" t="e">
        <f>LEN(#REF!)-LEN(SUBSTITUTE(#REF!,",",""))+1</f>
        <v>#REF!</v>
      </c>
    </row>
    <row r="53" spans="1:7">
      <c r="A53" s="5" t="s">
        <v>112</v>
      </c>
      <c r="B53" s="7"/>
      <c r="C53" s="229"/>
      <c r="D53" s="85"/>
      <c r="E53" s="397" t="str">
        <f t="shared" si="0"/>
        <v/>
      </c>
      <c r="F53" s="395" t="b">
        <f>IF(nume_candidat="",FALSE,ISNUMBER(SEARCH(nume_candidat,#REF!)))</f>
        <v>0</v>
      </c>
      <c r="G53" s="396" t="e">
        <f>LEN(#REF!)-LEN(SUBSTITUTE(#REF!,",",""))+1</f>
        <v>#REF!</v>
      </c>
    </row>
    <row r="54" spans="1:7">
      <c r="A54" s="5" t="s">
        <v>113</v>
      </c>
      <c r="B54" s="7"/>
      <c r="C54" s="229"/>
      <c r="D54" s="85"/>
      <c r="E54" s="397" t="str">
        <f t="shared" si="0"/>
        <v/>
      </c>
      <c r="F54" s="395" t="b">
        <f>IF(nume_candidat="",FALSE,ISNUMBER(SEARCH(nume_candidat,#REF!)))</f>
        <v>0</v>
      </c>
      <c r="G54" s="396" t="e">
        <f>LEN(#REF!)-LEN(SUBSTITUTE(#REF!,",",""))+1</f>
        <v>#REF!</v>
      </c>
    </row>
    <row r="55" spans="1:7">
      <c r="A55" s="5" t="s">
        <v>114</v>
      </c>
      <c r="B55" s="7"/>
      <c r="C55" s="229"/>
      <c r="D55" s="85"/>
      <c r="E55" s="397" t="str">
        <f t="shared" si="0"/>
        <v/>
      </c>
      <c r="F55" s="395" t="b">
        <f>IF(nume_candidat="",FALSE,ISNUMBER(SEARCH(nume_candidat,#REF!)))</f>
        <v>0</v>
      </c>
      <c r="G55" s="396" t="e">
        <f>LEN(#REF!)-LEN(SUBSTITUTE(#REF!,",",""))+1</f>
        <v>#REF!</v>
      </c>
    </row>
    <row r="56" spans="1:7">
      <c r="A56" s="5" t="s">
        <v>115</v>
      </c>
      <c r="B56" s="7"/>
      <c r="C56" s="229"/>
      <c r="D56" s="85"/>
      <c r="E56" s="397" t="str">
        <f t="shared" si="0"/>
        <v/>
      </c>
      <c r="F56" s="395" t="b">
        <f>IF(nume_candidat="",FALSE,ISNUMBER(SEARCH(nume_candidat,#REF!)))</f>
        <v>0</v>
      </c>
      <c r="G56" s="396" t="e">
        <f>LEN(#REF!)-LEN(SUBSTITUTE(#REF!,",",""))+1</f>
        <v>#REF!</v>
      </c>
    </row>
    <row r="57" spans="1:7">
      <c r="A57" s="5" t="s">
        <v>116</v>
      </c>
      <c r="B57" s="7"/>
      <c r="C57" s="229"/>
      <c r="D57" s="85"/>
      <c r="E57" s="397" t="str">
        <f t="shared" si="0"/>
        <v/>
      </c>
      <c r="F57" s="395" t="b">
        <f>IF(nume_candidat="",FALSE,ISNUMBER(SEARCH(nume_candidat,#REF!)))</f>
        <v>0</v>
      </c>
      <c r="G57" s="396" t="e">
        <f>LEN(#REF!)-LEN(SUBSTITUTE(#REF!,",",""))+1</f>
        <v>#REF!</v>
      </c>
    </row>
    <row r="58" spans="1:7">
      <c r="A58" s="5" t="s">
        <v>117</v>
      </c>
      <c r="B58" s="7"/>
      <c r="C58" s="229"/>
      <c r="D58" s="85"/>
      <c r="E58" s="397" t="str">
        <f t="shared" si="0"/>
        <v/>
      </c>
      <c r="F58" s="395" t="b">
        <f>IF(nume_candidat="",FALSE,ISNUMBER(SEARCH(nume_candidat,#REF!)))</f>
        <v>0</v>
      </c>
      <c r="G58" s="396" t="e">
        <f>LEN(#REF!)-LEN(SUBSTITUTE(#REF!,",",""))+1</f>
        <v>#REF!</v>
      </c>
    </row>
    <row r="59" spans="1:7">
      <c r="A59" s="5" t="s">
        <v>118</v>
      </c>
      <c r="B59" s="7"/>
      <c r="C59" s="229"/>
      <c r="D59" s="85"/>
      <c r="E59" s="397" t="str">
        <f t="shared" si="0"/>
        <v/>
      </c>
      <c r="F59" s="395" t="b">
        <f>IF(nume_candidat="",FALSE,ISNUMBER(SEARCH(nume_candidat,#REF!)))</f>
        <v>0</v>
      </c>
      <c r="G59" s="396" t="e">
        <f>LEN(#REF!)-LEN(SUBSTITUTE(#REF!,",",""))+1</f>
        <v>#REF!</v>
      </c>
    </row>
    <row r="60" spans="1:7">
      <c r="A60" s="5" t="s">
        <v>119</v>
      </c>
      <c r="B60" s="7"/>
      <c r="C60" s="229"/>
      <c r="D60" s="85"/>
      <c r="E60" s="397" t="str">
        <f t="shared" si="0"/>
        <v/>
      </c>
      <c r="F60" s="395" t="b">
        <f>IF(nume_candidat="",FALSE,ISNUMBER(SEARCH(nume_candidat,#REF!)))</f>
        <v>0</v>
      </c>
      <c r="G60" s="396" t="e">
        <f>LEN(#REF!)-LEN(SUBSTITUTE(#REF!,",",""))+1</f>
        <v>#REF!</v>
      </c>
    </row>
    <row r="61" spans="1:7">
      <c r="A61" s="5" t="s">
        <v>120</v>
      </c>
      <c r="B61" s="7"/>
      <c r="C61" s="229"/>
      <c r="D61" s="85"/>
      <c r="E61" s="397" t="str">
        <f t="shared" si="0"/>
        <v/>
      </c>
      <c r="F61" s="395" t="b">
        <f>IF(nume_candidat="",FALSE,ISNUMBER(SEARCH(nume_candidat,#REF!)))</f>
        <v>0</v>
      </c>
      <c r="G61" s="396" t="e">
        <f>LEN(#REF!)-LEN(SUBSTITUTE(#REF!,",",""))+1</f>
        <v>#REF!</v>
      </c>
    </row>
    <row r="62" spans="1:7">
      <c r="A62" s="5" t="s">
        <v>121</v>
      </c>
      <c r="B62" s="7"/>
      <c r="C62" s="229"/>
      <c r="D62" s="85"/>
      <c r="E62" s="397" t="str">
        <f t="shared" si="0"/>
        <v/>
      </c>
      <c r="F62" s="395" t="b">
        <f>IF(nume_candidat="",FALSE,ISNUMBER(SEARCH(nume_candidat,#REF!)))</f>
        <v>0</v>
      </c>
      <c r="G62" s="396" t="e">
        <f>LEN(#REF!)-LEN(SUBSTITUTE(#REF!,",",""))+1</f>
        <v>#REF!</v>
      </c>
    </row>
    <row r="63" spans="1:7">
      <c r="A63" s="5" t="s">
        <v>122</v>
      </c>
      <c r="B63" s="7"/>
      <c r="C63" s="229"/>
      <c r="D63" s="85"/>
      <c r="E63" s="397" t="str">
        <f t="shared" si="0"/>
        <v/>
      </c>
      <c r="F63" s="395" t="b">
        <f>IF(nume_candidat="",FALSE,ISNUMBER(SEARCH(nume_candidat,#REF!)))</f>
        <v>0</v>
      </c>
      <c r="G63" s="396" t="e">
        <f>LEN(#REF!)-LEN(SUBSTITUTE(#REF!,",",""))+1</f>
        <v>#REF!</v>
      </c>
    </row>
    <row r="64" spans="1:7">
      <c r="A64" s="5" t="s">
        <v>123</v>
      </c>
      <c r="B64" s="7"/>
      <c r="C64" s="229"/>
      <c r="D64" s="85"/>
      <c r="E64" s="397" t="str">
        <f t="shared" si="0"/>
        <v/>
      </c>
      <c r="F64" s="395" t="b">
        <f>IF(nume_candidat="",FALSE,ISNUMBER(SEARCH(nume_candidat,#REF!)))</f>
        <v>0</v>
      </c>
      <c r="G64" s="396" t="e">
        <f>LEN(#REF!)-LEN(SUBSTITUTE(#REF!,",",""))+1</f>
        <v>#REF!</v>
      </c>
    </row>
    <row r="65" spans="1:7">
      <c r="A65" s="5" t="s">
        <v>124</v>
      </c>
      <c r="B65" s="7"/>
      <c r="C65" s="229"/>
      <c r="D65" s="85"/>
      <c r="E65" s="397" t="str">
        <f t="shared" si="0"/>
        <v/>
      </c>
      <c r="F65" s="395" t="b">
        <f>IF(nume_candidat="",FALSE,ISNUMBER(SEARCH(nume_candidat,#REF!)))</f>
        <v>0</v>
      </c>
      <c r="G65" s="396" t="e">
        <f>LEN(#REF!)-LEN(SUBSTITUTE(#REF!,",",""))+1</f>
        <v>#REF!</v>
      </c>
    </row>
    <row r="66" spans="1:7">
      <c r="A66" s="5" t="s">
        <v>125</v>
      </c>
      <c r="B66" s="7"/>
      <c r="C66" s="229"/>
      <c r="D66" s="85"/>
      <c r="E66" s="397" t="str">
        <f t="shared" si="0"/>
        <v/>
      </c>
      <c r="F66" s="395" t="b">
        <f>IF(nume_candidat="",FALSE,ISNUMBER(SEARCH(nume_candidat,#REF!)))</f>
        <v>0</v>
      </c>
      <c r="G66" s="396" t="e">
        <f>LEN(#REF!)-LEN(SUBSTITUTE(#REF!,",",""))+1</f>
        <v>#REF!</v>
      </c>
    </row>
    <row r="67" spans="1:7">
      <c r="A67" s="5" t="s">
        <v>126</v>
      </c>
      <c r="B67" s="7"/>
      <c r="C67" s="229"/>
      <c r="D67" s="85"/>
      <c r="E67" s="397" t="str">
        <f t="shared" si="0"/>
        <v/>
      </c>
      <c r="F67" s="395" t="b">
        <f>IF(nume_candidat="",FALSE,ISNUMBER(SEARCH(nume_candidat,#REF!)))</f>
        <v>0</v>
      </c>
      <c r="G67" s="396" t="e">
        <f>LEN(#REF!)-LEN(SUBSTITUTE(#REF!,",",""))+1</f>
        <v>#REF!</v>
      </c>
    </row>
    <row r="68" spans="1:7">
      <c r="A68" s="5" t="s">
        <v>127</v>
      </c>
      <c r="B68" s="7"/>
      <c r="C68" s="229"/>
      <c r="D68" s="85"/>
      <c r="E68" s="397" t="str">
        <f t="shared" si="0"/>
        <v/>
      </c>
      <c r="F68" s="395" t="b">
        <f>IF(nume_candidat="",FALSE,ISNUMBER(SEARCH(nume_candidat,#REF!)))</f>
        <v>0</v>
      </c>
      <c r="G68" s="396" t="e">
        <f>LEN(#REF!)-LEN(SUBSTITUTE(#REF!,",",""))+1</f>
        <v>#REF!</v>
      </c>
    </row>
    <row r="69" spans="1:7">
      <c r="A69" s="5" t="s">
        <v>128</v>
      </c>
      <c r="B69" s="7"/>
      <c r="C69" s="229"/>
      <c r="D69" s="85"/>
      <c r="E69" s="397" t="str">
        <f t="shared" si="0"/>
        <v/>
      </c>
      <c r="F69" s="395" t="b">
        <f>IF(nume_candidat="",FALSE,ISNUMBER(SEARCH(nume_candidat,#REF!)))</f>
        <v>0</v>
      </c>
      <c r="G69" s="396" t="e">
        <f>LEN(#REF!)-LEN(SUBSTITUTE(#REF!,",",""))+1</f>
        <v>#REF!</v>
      </c>
    </row>
    <row r="70" spans="1:7">
      <c r="A70" s="5" t="s">
        <v>129</v>
      </c>
      <c r="B70" s="7"/>
      <c r="C70" s="229"/>
      <c r="D70" s="85"/>
      <c r="E70" s="397" t="str">
        <f t="shared" si="0"/>
        <v/>
      </c>
      <c r="F70" s="395" t="b">
        <f>IF(nume_candidat="",FALSE,ISNUMBER(SEARCH(nume_candidat,#REF!)))</f>
        <v>0</v>
      </c>
      <c r="G70" s="396" t="e">
        <f>LEN(#REF!)-LEN(SUBSTITUTE(#REF!,",",""))+1</f>
        <v>#REF!</v>
      </c>
    </row>
    <row r="71" spans="1:7">
      <c r="A71" s="5" t="s">
        <v>130</v>
      </c>
      <c r="B71" s="7"/>
      <c r="C71" s="229"/>
      <c r="D71" s="85"/>
      <c r="E71" s="397" t="str">
        <f t="shared" si="0"/>
        <v/>
      </c>
      <c r="F71" s="395" t="b">
        <f>IF(nume_candidat="",FALSE,ISNUMBER(SEARCH(nume_candidat,#REF!)))</f>
        <v>0</v>
      </c>
      <c r="G71" s="396" t="e">
        <f>LEN(#REF!)-LEN(SUBSTITUTE(#REF!,",",""))+1</f>
        <v>#REF!</v>
      </c>
    </row>
    <row r="72" spans="1:7">
      <c r="A72" s="5" t="s">
        <v>131</v>
      </c>
      <c r="B72" s="7"/>
      <c r="C72" s="229"/>
      <c r="D72" s="85"/>
      <c r="E72" s="397" t="str">
        <f t="shared" si="0"/>
        <v/>
      </c>
      <c r="F72" s="395" t="b">
        <f>IF(nume_candidat="",FALSE,ISNUMBER(SEARCH(nume_candidat,#REF!)))</f>
        <v>0</v>
      </c>
      <c r="G72" s="396" t="e">
        <f>LEN(#REF!)-LEN(SUBSTITUTE(#REF!,",",""))+1</f>
        <v>#REF!</v>
      </c>
    </row>
    <row r="73" spans="1:7">
      <c r="A73" s="5" t="s">
        <v>132</v>
      </c>
      <c r="B73" s="7"/>
      <c r="C73" s="229"/>
      <c r="D73" s="85"/>
      <c r="E73" s="397" t="str">
        <f t="shared" ref="E73:E136" si="1">IF(OR(,$B73="",$C73="",$C73&lt;an_initial,$C73&gt;an_final),"",(100*(D73="premiu")+50*(D73="nominalizare")))</f>
        <v/>
      </c>
      <c r="F73" s="395" t="b">
        <f>IF(nume_candidat="",FALSE,ISNUMBER(SEARCH(nume_candidat,#REF!)))</f>
        <v>0</v>
      </c>
      <c r="G73" s="396" t="e">
        <f>LEN(#REF!)-LEN(SUBSTITUTE(#REF!,",",""))+1</f>
        <v>#REF!</v>
      </c>
    </row>
    <row r="74" spans="1:7">
      <c r="A74" s="5" t="s">
        <v>133</v>
      </c>
      <c r="B74" s="7"/>
      <c r="C74" s="229"/>
      <c r="D74" s="85"/>
      <c r="E74" s="397" t="str">
        <f t="shared" si="1"/>
        <v/>
      </c>
      <c r="F74" s="395" t="b">
        <f>IF(nume_candidat="",FALSE,ISNUMBER(SEARCH(nume_candidat,#REF!)))</f>
        <v>0</v>
      </c>
      <c r="G74" s="396" t="e">
        <f>LEN(#REF!)-LEN(SUBSTITUTE(#REF!,",",""))+1</f>
        <v>#REF!</v>
      </c>
    </row>
    <row r="75" spans="1:7">
      <c r="A75" s="5" t="s">
        <v>134</v>
      </c>
      <c r="B75" s="7"/>
      <c r="C75" s="229"/>
      <c r="D75" s="85"/>
      <c r="E75" s="397" t="str">
        <f t="shared" si="1"/>
        <v/>
      </c>
      <c r="F75" s="395" t="b">
        <f>IF(nume_candidat="",FALSE,ISNUMBER(SEARCH(nume_candidat,#REF!)))</f>
        <v>0</v>
      </c>
      <c r="G75" s="396" t="e">
        <f>LEN(#REF!)-LEN(SUBSTITUTE(#REF!,",",""))+1</f>
        <v>#REF!</v>
      </c>
    </row>
    <row r="76" spans="1:7">
      <c r="A76" s="5" t="s">
        <v>135</v>
      </c>
      <c r="B76" s="7"/>
      <c r="C76" s="229"/>
      <c r="D76" s="85"/>
      <c r="E76" s="397" t="str">
        <f t="shared" si="1"/>
        <v/>
      </c>
      <c r="F76" s="395" t="b">
        <f>IF(nume_candidat="",FALSE,ISNUMBER(SEARCH(nume_candidat,#REF!)))</f>
        <v>0</v>
      </c>
      <c r="G76" s="396" t="e">
        <f>LEN(#REF!)-LEN(SUBSTITUTE(#REF!,",",""))+1</f>
        <v>#REF!</v>
      </c>
    </row>
    <row r="77" spans="1:7">
      <c r="A77" s="5" t="s">
        <v>136</v>
      </c>
      <c r="B77" s="7"/>
      <c r="C77" s="229"/>
      <c r="D77" s="85"/>
      <c r="E77" s="397" t="str">
        <f t="shared" si="1"/>
        <v/>
      </c>
      <c r="F77" s="395" t="b">
        <f>IF(nume_candidat="",FALSE,ISNUMBER(SEARCH(nume_candidat,#REF!)))</f>
        <v>0</v>
      </c>
      <c r="G77" s="396" t="e">
        <f>LEN(#REF!)-LEN(SUBSTITUTE(#REF!,",",""))+1</f>
        <v>#REF!</v>
      </c>
    </row>
    <row r="78" spans="1:7">
      <c r="A78" s="5" t="s">
        <v>137</v>
      </c>
      <c r="B78" s="7"/>
      <c r="C78" s="229"/>
      <c r="D78" s="85"/>
      <c r="E78" s="397" t="str">
        <f t="shared" si="1"/>
        <v/>
      </c>
      <c r="F78" s="395" t="b">
        <f>IF(nume_candidat="",FALSE,ISNUMBER(SEARCH(nume_candidat,#REF!)))</f>
        <v>0</v>
      </c>
      <c r="G78" s="396" t="e">
        <f>LEN(#REF!)-LEN(SUBSTITUTE(#REF!,",",""))+1</f>
        <v>#REF!</v>
      </c>
    </row>
    <row r="79" spans="1:7">
      <c r="A79" s="5" t="s">
        <v>138</v>
      </c>
      <c r="B79" s="7"/>
      <c r="C79" s="229"/>
      <c r="D79" s="85"/>
      <c r="E79" s="397" t="str">
        <f t="shared" si="1"/>
        <v/>
      </c>
      <c r="F79" s="395" t="b">
        <f>IF(nume_candidat="",FALSE,ISNUMBER(SEARCH(nume_candidat,#REF!)))</f>
        <v>0</v>
      </c>
      <c r="G79" s="396" t="e">
        <f>LEN(#REF!)-LEN(SUBSTITUTE(#REF!,",",""))+1</f>
        <v>#REF!</v>
      </c>
    </row>
    <row r="80" spans="1:7">
      <c r="A80" s="5" t="s">
        <v>139</v>
      </c>
      <c r="B80" s="7"/>
      <c r="C80" s="229"/>
      <c r="D80" s="85"/>
      <c r="E80" s="397" t="str">
        <f t="shared" si="1"/>
        <v/>
      </c>
      <c r="F80" s="395" t="b">
        <f>IF(nume_candidat="",FALSE,ISNUMBER(SEARCH(nume_candidat,#REF!)))</f>
        <v>0</v>
      </c>
      <c r="G80" s="396" t="e">
        <f>LEN(#REF!)-LEN(SUBSTITUTE(#REF!,",",""))+1</f>
        <v>#REF!</v>
      </c>
    </row>
    <row r="81" spans="1:7">
      <c r="A81" s="5" t="s">
        <v>140</v>
      </c>
      <c r="B81" s="7"/>
      <c r="C81" s="229"/>
      <c r="D81" s="85"/>
      <c r="E81" s="397" t="str">
        <f t="shared" si="1"/>
        <v/>
      </c>
      <c r="F81" s="395" t="b">
        <f>IF(nume_candidat="",FALSE,ISNUMBER(SEARCH(nume_candidat,#REF!)))</f>
        <v>0</v>
      </c>
      <c r="G81" s="396" t="e">
        <f>LEN(#REF!)-LEN(SUBSTITUTE(#REF!,",",""))+1</f>
        <v>#REF!</v>
      </c>
    </row>
    <row r="82" spans="1:7">
      <c r="A82" s="5" t="s">
        <v>141</v>
      </c>
      <c r="B82" s="7"/>
      <c r="C82" s="229"/>
      <c r="D82" s="85"/>
      <c r="E82" s="397" t="str">
        <f t="shared" si="1"/>
        <v/>
      </c>
      <c r="F82" s="395" t="b">
        <f>IF(nume_candidat="",FALSE,ISNUMBER(SEARCH(nume_candidat,#REF!)))</f>
        <v>0</v>
      </c>
      <c r="G82" s="396" t="e">
        <f>LEN(#REF!)-LEN(SUBSTITUTE(#REF!,",",""))+1</f>
        <v>#REF!</v>
      </c>
    </row>
    <row r="83" spans="1:7">
      <c r="A83" s="5" t="s">
        <v>142</v>
      </c>
      <c r="B83" s="7"/>
      <c r="C83" s="229"/>
      <c r="D83" s="85"/>
      <c r="E83" s="397" t="str">
        <f t="shared" si="1"/>
        <v/>
      </c>
      <c r="F83" s="395" t="b">
        <f>IF(nume_candidat="",FALSE,ISNUMBER(SEARCH(nume_candidat,#REF!)))</f>
        <v>0</v>
      </c>
      <c r="G83" s="396" t="e">
        <f>LEN(#REF!)-LEN(SUBSTITUTE(#REF!,",",""))+1</f>
        <v>#REF!</v>
      </c>
    </row>
    <row r="84" spans="1:7">
      <c r="A84" s="5" t="s">
        <v>143</v>
      </c>
      <c r="B84" s="7"/>
      <c r="C84" s="229"/>
      <c r="D84" s="85"/>
      <c r="E84" s="397" t="str">
        <f t="shared" si="1"/>
        <v/>
      </c>
      <c r="F84" s="395" t="b">
        <f>IF(nume_candidat="",FALSE,ISNUMBER(SEARCH(nume_candidat,#REF!)))</f>
        <v>0</v>
      </c>
      <c r="G84" s="396" t="e">
        <f>LEN(#REF!)-LEN(SUBSTITUTE(#REF!,",",""))+1</f>
        <v>#REF!</v>
      </c>
    </row>
    <row r="85" spans="1:7">
      <c r="A85" s="5" t="s">
        <v>144</v>
      </c>
      <c r="B85" s="7"/>
      <c r="C85" s="229"/>
      <c r="D85" s="85"/>
      <c r="E85" s="397" t="str">
        <f t="shared" si="1"/>
        <v/>
      </c>
      <c r="F85" s="395" t="b">
        <f>IF(nume_candidat="",FALSE,ISNUMBER(SEARCH(nume_candidat,#REF!)))</f>
        <v>0</v>
      </c>
      <c r="G85" s="396" t="e">
        <f>LEN(#REF!)-LEN(SUBSTITUTE(#REF!,",",""))+1</f>
        <v>#REF!</v>
      </c>
    </row>
    <row r="86" spans="1:7">
      <c r="A86" s="5" t="s">
        <v>145</v>
      </c>
      <c r="B86" s="7"/>
      <c r="C86" s="229"/>
      <c r="D86" s="85"/>
      <c r="E86" s="397" t="str">
        <f t="shared" si="1"/>
        <v/>
      </c>
      <c r="F86" s="395" t="b">
        <f>IF(nume_candidat="",FALSE,ISNUMBER(SEARCH(nume_candidat,#REF!)))</f>
        <v>0</v>
      </c>
      <c r="G86" s="396" t="e">
        <f>LEN(#REF!)-LEN(SUBSTITUTE(#REF!,",",""))+1</f>
        <v>#REF!</v>
      </c>
    </row>
    <row r="87" spans="1:7">
      <c r="A87" s="5" t="s">
        <v>146</v>
      </c>
      <c r="B87" s="7"/>
      <c r="C87" s="229"/>
      <c r="D87" s="85"/>
      <c r="E87" s="397" t="str">
        <f t="shared" si="1"/>
        <v/>
      </c>
      <c r="F87" s="395" t="b">
        <f>IF(nume_candidat="",FALSE,ISNUMBER(SEARCH(nume_candidat,#REF!)))</f>
        <v>0</v>
      </c>
      <c r="G87" s="396" t="e">
        <f>LEN(#REF!)-LEN(SUBSTITUTE(#REF!,",",""))+1</f>
        <v>#REF!</v>
      </c>
    </row>
    <row r="88" spans="1:7">
      <c r="A88" s="5" t="s">
        <v>147</v>
      </c>
      <c r="B88" s="7"/>
      <c r="C88" s="229"/>
      <c r="D88" s="85"/>
      <c r="E88" s="397" t="str">
        <f t="shared" si="1"/>
        <v/>
      </c>
      <c r="F88" s="395" t="b">
        <f>IF(nume_candidat="",FALSE,ISNUMBER(SEARCH(nume_candidat,#REF!)))</f>
        <v>0</v>
      </c>
      <c r="G88" s="396" t="e">
        <f>LEN(#REF!)-LEN(SUBSTITUTE(#REF!,",",""))+1</f>
        <v>#REF!</v>
      </c>
    </row>
    <row r="89" spans="1:7">
      <c r="A89" s="5" t="s">
        <v>148</v>
      </c>
      <c r="B89" s="7"/>
      <c r="C89" s="229"/>
      <c r="D89" s="85"/>
      <c r="E89" s="397" t="str">
        <f t="shared" si="1"/>
        <v/>
      </c>
      <c r="F89" s="395" t="b">
        <f>IF(nume_candidat="",FALSE,ISNUMBER(SEARCH(nume_candidat,#REF!)))</f>
        <v>0</v>
      </c>
      <c r="G89" s="396" t="e">
        <f>LEN(#REF!)-LEN(SUBSTITUTE(#REF!,",",""))+1</f>
        <v>#REF!</v>
      </c>
    </row>
    <row r="90" spans="1:7">
      <c r="A90" s="5" t="s">
        <v>149</v>
      </c>
      <c r="B90" s="7"/>
      <c r="C90" s="229"/>
      <c r="D90" s="85"/>
      <c r="E90" s="397" t="str">
        <f t="shared" si="1"/>
        <v/>
      </c>
      <c r="F90" s="395" t="b">
        <f>IF(nume_candidat="",FALSE,ISNUMBER(SEARCH(nume_candidat,#REF!)))</f>
        <v>0</v>
      </c>
      <c r="G90" s="396" t="e">
        <f>LEN(#REF!)-LEN(SUBSTITUTE(#REF!,",",""))+1</f>
        <v>#REF!</v>
      </c>
    </row>
    <row r="91" spans="1:7">
      <c r="A91" s="5" t="s">
        <v>150</v>
      </c>
      <c r="B91" s="7"/>
      <c r="C91" s="229"/>
      <c r="D91" s="85"/>
      <c r="E91" s="397" t="str">
        <f t="shared" si="1"/>
        <v/>
      </c>
      <c r="F91" s="395" t="b">
        <f>IF(nume_candidat="",FALSE,ISNUMBER(SEARCH(nume_candidat,#REF!)))</f>
        <v>0</v>
      </c>
      <c r="G91" s="396" t="e">
        <f>LEN(#REF!)-LEN(SUBSTITUTE(#REF!,",",""))+1</f>
        <v>#REF!</v>
      </c>
    </row>
    <row r="92" spans="1:7">
      <c r="A92" s="5" t="s">
        <v>151</v>
      </c>
      <c r="B92" s="7"/>
      <c r="C92" s="229"/>
      <c r="D92" s="85"/>
      <c r="E92" s="397" t="str">
        <f t="shared" si="1"/>
        <v/>
      </c>
      <c r="F92" s="395" t="b">
        <f>IF(nume_candidat="",FALSE,ISNUMBER(SEARCH(nume_candidat,#REF!)))</f>
        <v>0</v>
      </c>
      <c r="G92" s="396" t="e">
        <f>LEN(#REF!)-LEN(SUBSTITUTE(#REF!,",",""))+1</f>
        <v>#REF!</v>
      </c>
    </row>
    <row r="93" spans="1:7">
      <c r="A93" s="5" t="s">
        <v>152</v>
      </c>
      <c r="B93" s="7"/>
      <c r="C93" s="229"/>
      <c r="D93" s="85"/>
      <c r="E93" s="397" t="str">
        <f t="shared" si="1"/>
        <v/>
      </c>
      <c r="F93" s="395" t="b">
        <f>IF(nume_candidat="",FALSE,ISNUMBER(SEARCH(nume_candidat,#REF!)))</f>
        <v>0</v>
      </c>
      <c r="G93" s="396" t="e">
        <f>LEN(#REF!)-LEN(SUBSTITUTE(#REF!,",",""))+1</f>
        <v>#REF!</v>
      </c>
    </row>
    <row r="94" spans="1:7">
      <c r="A94" s="5" t="s">
        <v>153</v>
      </c>
      <c r="B94" s="7"/>
      <c r="C94" s="229"/>
      <c r="D94" s="85"/>
      <c r="E94" s="397" t="str">
        <f t="shared" si="1"/>
        <v/>
      </c>
      <c r="F94" s="395" t="b">
        <f>IF(nume_candidat="",FALSE,ISNUMBER(SEARCH(nume_candidat,#REF!)))</f>
        <v>0</v>
      </c>
      <c r="G94" s="396" t="e">
        <f>LEN(#REF!)-LEN(SUBSTITUTE(#REF!,",",""))+1</f>
        <v>#REF!</v>
      </c>
    </row>
    <row r="95" spans="1:7">
      <c r="A95" s="5" t="s">
        <v>154</v>
      </c>
      <c r="B95" s="7"/>
      <c r="C95" s="229"/>
      <c r="D95" s="85"/>
      <c r="E95" s="397" t="str">
        <f t="shared" si="1"/>
        <v/>
      </c>
      <c r="F95" s="395" t="b">
        <f>IF(nume_candidat="",FALSE,ISNUMBER(SEARCH(nume_candidat,#REF!)))</f>
        <v>0</v>
      </c>
      <c r="G95" s="396" t="e">
        <f>LEN(#REF!)-LEN(SUBSTITUTE(#REF!,",",""))+1</f>
        <v>#REF!</v>
      </c>
    </row>
    <row r="96" spans="1:7">
      <c r="A96" s="5" t="s">
        <v>155</v>
      </c>
      <c r="B96" s="7"/>
      <c r="C96" s="229"/>
      <c r="D96" s="85"/>
      <c r="E96" s="397" t="str">
        <f t="shared" si="1"/>
        <v/>
      </c>
      <c r="F96" s="395" t="b">
        <f>IF(nume_candidat="",FALSE,ISNUMBER(SEARCH(nume_candidat,#REF!)))</f>
        <v>0</v>
      </c>
      <c r="G96" s="396" t="e">
        <f>LEN(#REF!)-LEN(SUBSTITUTE(#REF!,",",""))+1</f>
        <v>#REF!</v>
      </c>
    </row>
    <row r="97" spans="1:7">
      <c r="A97" s="5" t="s">
        <v>156</v>
      </c>
      <c r="B97" s="7"/>
      <c r="C97" s="229"/>
      <c r="D97" s="85"/>
      <c r="E97" s="397" t="str">
        <f t="shared" si="1"/>
        <v/>
      </c>
      <c r="F97" s="395" t="b">
        <f>IF(nume_candidat="",FALSE,ISNUMBER(SEARCH(nume_candidat,#REF!)))</f>
        <v>0</v>
      </c>
      <c r="G97" s="396" t="e">
        <f>LEN(#REF!)-LEN(SUBSTITUTE(#REF!,",",""))+1</f>
        <v>#REF!</v>
      </c>
    </row>
    <row r="98" spans="1:7">
      <c r="A98" s="5" t="s">
        <v>157</v>
      </c>
      <c r="B98" s="7"/>
      <c r="C98" s="229"/>
      <c r="D98" s="85"/>
      <c r="E98" s="397" t="str">
        <f t="shared" si="1"/>
        <v/>
      </c>
      <c r="F98" s="395" t="b">
        <f>IF(nume_candidat="",FALSE,ISNUMBER(SEARCH(nume_candidat,#REF!)))</f>
        <v>0</v>
      </c>
      <c r="G98" s="396" t="e">
        <f>LEN(#REF!)-LEN(SUBSTITUTE(#REF!,",",""))+1</f>
        <v>#REF!</v>
      </c>
    </row>
    <row r="99" spans="1:7">
      <c r="A99" s="5" t="s">
        <v>158</v>
      </c>
      <c r="B99" s="7"/>
      <c r="C99" s="229"/>
      <c r="D99" s="85"/>
      <c r="E99" s="397" t="str">
        <f t="shared" si="1"/>
        <v/>
      </c>
      <c r="F99" s="395" t="b">
        <f>IF(nume_candidat="",FALSE,ISNUMBER(SEARCH(nume_candidat,#REF!)))</f>
        <v>0</v>
      </c>
      <c r="G99" s="396" t="e">
        <f>LEN(#REF!)-LEN(SUBSTITUTE(#REF!,",",""))+1</f>
        <v>#REF!</v>
      </c>
    </row>
    <row r="100" spans="1:7">
      <c r="A100" s="5" t="s">
        <v>159</v>
      </c>
      <c r="B100" s="7"/>
      <c r="C100" s="229"/>
      <c r="D100" s="85"/>
      <c r="E100" s="397" t="str">
        <f t="shared" si="1"/>
        <v/>
      </c>
      <c r="F100" s="395" t="b">
        <f>IF(nume_candidat="",FALSE,ISNUMBER(SEARCH(nume_candidat,#REF!)))</f>
        <v>0</v>
      </c>
      <c r="G100" s="396" t="e">
        <f>LEN(#REF!)-LEN(SUBSTITUTE(#REF!,",",""))+1</f>
        <v>#REF!</v>
      </c>
    </row>
    <row r="101" spans="1:7">
      <c r="A101" s="5" t="s">
        <v>160</v>
      </c>
      <c r="B101" s="7"/>
      <c r="C101" s="229"/>
      <c r="D101" s="85"/>
      <c r="E101" s="397" t="str">
        <f t="shared" si="1"/>
        <v/>
      </c>
      <c r="F101" s="395" t="b">
        <f>IF(nume_candidat="",FALSE,ISNUMBER(SEARCH(nume_candidat,#REF!)))</f>
        <v>0</v>
      </c>
      <c r="G101" s="396" t="e">
        <f>LEN(#REF!)-LEN(SUBSTITUTE(#REF!,",",""))+1</f>
        <v>#REF!</v>
      </c>
    </row>
    <row r="102" spans="1:7">
      <c r="A102" s="5" t="s">
        <v>161</v>
      </c>
      <c r="B102" s="7"/>
      <c r="C102" s="229"/>
      <c r="D102" s="85"/>
      <c r="E102" s="397" t="str">
        <f t="shared" si="1"/>
        <v/>
      </c>
      <c r="F102" s="395" t="b">
        <f>IF(nume_candidat="",FALSE,ISNUMBER(SEARCH(nume_candidat,#REF!)))</f>
        <v>0</v>
      </c>
      <c r="G102" s="396" t="e">
        <f>LEN(#REF!)-LEN(SUBSTITUTE(#REF!,",",""))+1</f>
        <v>#REF!</v>
      </c>
    </row>
    <row r="103" spans="1:7">
      <c r="A103" s="5" t="s">
        <v>162</v>
      </c>
      <c r="B103" s="7"/>
      <c r="C103" s="229"/>
      <c r="D103" s="85"/>
      <c r="E103" s="397" t="str">
        <f t="shared" si="1"/>
        <v/>
      </c>
      <c r="F103" s="395" t="b">
        <f>IF(nume_candidat="",FALSE,ISNUMBER(SEARCH(nume_candidat,#REF!)))</f>
        <v>0</v>
      </c>
      <c r="G103" s="396" t="e">
        <f>LEN(#REF!)-LEN(SUBSTITUTE(#REF!,",",""))+1</f>
        <v>#REF!</v>
      </c>
    </row>
    <row r="104" spans="1:7">
      <c r="A104" s="5" t="s">
        <v>163</v>
      </c>
      <c r="B104" s="7"/>
      <c r="C104" s="229"/>
      <c r="D104" s="85"/>
      <c r="E104" s="397" t="str">
        <f t="shared" si="1"/>
        <v/>
      </c>
      <c r="F104" s="395" t="b">
        <f>IF(nume_candidat="",FALSE,ISNUMBER(SEARCH(nume_candidat,#REF!)))</f>
        <v>0</v>
      </c>
      <c r="G104" s="396" t="e">
        <f>LEN(#REF!)-LEN(SUBSTITUTE(#REF!,",",""))+1</f>
        <v>#REF!</v>
      </c>
    </row>
    <row r="105" spans="1:7">
      <c r="A105" s="5" t="s">
        <v>164</v>
      </c>
      <c r="B105" s="7"/>
      <c r="C105" s="229"/>
      <c r="D105" s="85"/>
      <c r="E105" s="397" t="str">
        <f t="shared" si="1"/>
        <v/>
      </c>
      <c r="F105" s="395" t="b">
        <f>IF(nume_candidat="",FALSE,ISNUMBER(SEARCH(nume_candidat,#REF!)))</f>
        <v>0</v>
      </c>
      <c r="G105" s="396" t="e">
        <f>LEN(#REF!)-LEN(SUBSTITUTE(#REF!,",",""))+1</f>
        <v>#REF!</v>
      </c>
    </row>
    <row r="106" spans="1:7">
      <c r="A106" s="5" t="s">
        <v>165</v>
      </c>
      <c r="B106" s="7"/>
      <c r="C106" s="229"/>
      <c r="D106" s="85"/>
      <c r="E106" s="397" t="str">
        <f t="shared" si="1"/>
        <v/>
      </c>
      <c r="F106" s="395" t="b">
        <f>IF(nume_candidat="",FALSE,ISNUMBER(SEARCH(nume_candidat,#REF!)))</f>
        <v>0</v>
      </c>
      <c r="G106" s="396" t="e">
        <f>LEN(#REF!)-LEN(SUBSTITUTE(#REF!,",",""))+1</f>
        <v>#REF!</v>
      </c>
    </row>
    <row r="107" spans="1:7">
      <c r="A107" s="5" t="s">
        <v>166</v>
      </c>
      <c r="B107" s="7"/>
      <c r="C107" s="229"/>
      <c r="D107" s="85"/>
      <c r="E107" s="397" t="str">
        <f t="shared" si="1"/>
        <v/>
      </c>
      <c r="F107" s="395" t="b">
        <f>IF(nume_candidat="",FALSE,ISNUMBER(SEARCH(nume_candidat,#REF!)))</f>
        <v>0</v>
      </c>
      <c r="G107" s="396" t="e">
        <f>LEN(#REF!)-LEN(SUBSTITUTE(#REF!,",",""))+1</f>
        <v>#REF!</v>
      </c>
    </row>
    <row r="108" spans="1:7">
      <c r="A108" s="5" t="s">
        <v>167</v>
      </c>
      <c r="B108" s="7"/>
      <c r="C108" s="229"/>
      <c r="D108" s="85"/>
      <c r="E108" s="397" t="str">
        <f t="shared" si="1"/>
        <v/>
      </c>
      <c r="F108" s="395" t="b">
        <f>IF(nume_candidat="",FALSE,ISNUMBER(SEARCH(nume_candidat,#REF!)))</f>
        <v>0</v>
      </c>
      <c r="G108" s="396" t="e">
        <f>LEN(#REF!)-LEN(SUBSTITUTE(#REF!,",",""))+1</f>
        <v>#REF!</v>
      </c>
    </row>
    <row r="109" spans="1:7">
      <c r="A109" s="5" t="s">
        <v>168</v>
      </c>
      <c r="B109" s="7"/>
      <c r="C109" s="229"/>
      <c r="D109" s="85"/>
      <c r="E109" s="397" t="str">
        <f t="shared" si="1"/>
        <v/>
      </c>
      <c r="F109" s="395" t="b">
        <f>IF(nume_candidat="",FALSE,ISNUMBER(SEARCH(nume_candidat,#REF!)))</f>
        <v>0</v>
      </c>
      <c r="G109" s="396" t="e">
        <f>LEN(#REF!)-LEN(SUBSTITUTE(#REF!,",",""))+1</f>
        <v>#REF!</v>
      </c>
    </row>
    <row r="110" spans="1:7">
      <c r="A110" s="5" t="s">
        <v>169</v>
      </c>
      <c r="B110" s="7"/>
      <c r="C110" s="229"/>
      <c r="D110" s="85"/>
      <c r="E110" s="397" t="str">
        <f t="shared" si="1"/>
        <v/>
      </c>
      <c r="F110" s="395" t="b">
        <f>IF(nume_candidat="",FALSE,ISNUMBER(SEARCH(nume_candidat,#REF!)))</f>
        <v>0</v>
      </c>
      <c r="G110" s="396" t="e">
        <f>LEN(#REF!)-LEN(SUBSTITUTE(#REF!,",",""))+1</f>
        <v>#REF!</v>
      </c>
    </row>
    <row r="111" spans="1:7">
      <c r="A111" s="5" t="s">
        <v>170</v>
      </c>
      <c r="B111" s="7"/>
      <c r="C111" s="229"/>
      <c r="D111" s="85"/>
      <c r="E111" s="397" t="str">
        <f t="shared" si="1"/>
        <v/>
      </c>
      <c r="F111" s="395" t="b">
        <f>IF(nume_candidat="",FALSE,ISNUMBER(SEARCH(nume_candidat,#REF!)))</f>
        <v>0</v>
      </c>
      <c r="G111" s="396" t="e">
        <f>LEN(#REF!)-LEN(SUBSTITUTE(#REF!,",",""))+1</f>
        <v>#REF!</v>
      </c>
    </row>
    <row r="112" spans="1:7">
      <c r="A112" s="5" t="s">
        <v>171</v>
      </c>
      <c r="B112" s="7"/>
      <c r="C112" s="229"/>
      <c r="D112" s="85"/>
      <c r="E112" s="397" t="str">
        <f t="shared" si="1"/>
        <v/>
      </c>
      <c r="F112" s="395" t="b">
        <f>IF(nume_candidat="",FALSE,ISNUMBER(SEARCH(nume_candidat,#REF!)))</f>
        <v>0</v>
      </c>
      <c r="G112" s="396" t="e">
        <f>LEN(#REF!)-LEN(SUBSTITUTE(#REF!,",",""))+1</f>
        <v>#REF!</v>
      </c>
    </row>
    <row r="113" spans="1:7">
      <c r="A113" s="5" t="s">
        <v>172</v>
      </c>
      <c r="B113" s="7"/>
      <c r="C113" s="229"/>
      <c r="D113" s="85"/>
      <c r="E113" s="397" t="str">
        <f t="shared" si="1"/>
        <v/>
      </c>
      <c r="F113" s="395" t="b">
        <f>IF(nume_candidat="",FALSE,ISNUMBER(SEARCH(nume_candidat,#REF!)))</f>
        <v>0</v>
      </c>
      <c r="G113" s="396" t="e">
        <f>LEN(#REF!)-LEN(SUBSTITUTE(#REF!,",",""))+1</f>
        <v>#REF!</v>
      </c>
    </row>
    <row r="114" spans="1:7">
      <c r="A114" s="5" t="s">
        <v>173</v>
      </c>
      <c r="B114" s="7"/>
      <c r="C114" s="229"/>
      <c r="D114" s="85"/>
      <c r="E114" s="397" t="str">
        <f t="shared" si="1"/>
        <v/>
      </c>
      <c r="F114" s="395" t="b">
        <f>IF(nume_candidat="",FALSE,ISNUMBER(SEARCH(nume_candidat,#REF!)))</f>
        <v>0</v>
      </c>
      <c r="G114" s="396" t="e">
        <f>LEN(#REF!)-LEN(SUBSTITUTE(#REF!,",",""))+1</f>
        <v>#REF!</v>
      </c>
    </row>
    <row r="115" spans="1:7">
      <c r="A115" s="5" t="s">
        <v>174</v>
      </c>
      <c r="B115" s="7"/>
      <c r="C115" s="229"/>
      <c r="D115" s="85"/>
      <c r="E115" s="397" t="str">
        <f t="shared" si="1"/>
        <v/>
      </c>
      <c r="F115" s="395" t="b">
        <f>IF(nume_candidat="",FALSE,ISNUMBER(SEARCH(nume_candidat,#REF!)))</f>
        <v>0</v>
      </c>
      <c r="G115" s="396" t="e">
        <f>LEN(#REF!)-LEN(SUBSTITUTE(#REF!,",",""))+1</f>
        <v>#REF!</v>
      </c>
    </row>
    <row r="116" spans="1:7">
      <c r="A116" s="5" t="s">
        <v>175</v>
      </c>
      <c r="B116" s="7"/>
      <c r="C116" s="229"/>
      <c r="D116" s="85"/>
      <c r="E116" s="397" t="str">
        <f t="shared" si="1"/>
        <v/>
      </c>
      <c r="F116" s="395" t="b">
        <f>IF(nume_candidat="",FALSE,ISNUMBER(SEARCH(nume_candidat,#REF!)))</f>
        <v>0</v>
      </c>
      <c r="G116" s="396" t="e">
        <f>LEN(#REF!)-LEN(SUBSTITUTE(#REF!,",",""))+1</f>
        <v>#REF!</v>
      </c>
    </row>
    <row r="117" spans="1:7">
      <c r="A117" s="5" t="s">
        <v>176</v>
      </c>
      <c r="B117" s="7"/>
      <c r="C117" s="229"/>
      <c r="D117" s="85"/>
      <c r="E117" s="397" t="str">
        <f t="shared" si="1"/>
        <v/>
      </c>
      <c r="F117" s="395" t="b">
        <f>IF(nume_candidat="",FALSE,ISNUMBER(SEARCH(nume_candidat,#REF!)))</f>
        <v>0</v>
      </c>
      <c r="G117" s="396" t="e">
        <f>LEN(#REF!)-LEN(SUBSTITUTE(#REF!,",",""))+1</f>
        <v>#REF!</v>
      </c>
    </row>
    <row r="118" spans="1:7">
      <c r="A118" s="5" t="s">
        <v>177</v>
      </c>
      <c r="B118" s="7"/>
      <c r="C118" s="229"/>
      <c r="D118" s="85"/>
      <c r="E118" s="397" t="str">
        <f t="shared" si="1"/>
        <v/>
      </c>
      <c r="F118" s="395" t="b">
        <f>IF(nume_candidat="",FALSE,ISNUMBER(SEARCH(nume_candidat,#REF!)))</f>
        <v>0</v>
      </c>
      <c r="G118" s="396" t="e">
        <f>LEN(#REF!)-LEN(SUBSTITUTE(#REF!,",",""))+1</f>
        <v>#REF!</v>
      </c>
    </row>
    <row r="119" spans="1:7">
      <c r="A119" s="5" t="s">
        <v>178</v>
      </c>
      <c r="B119" s="7"/>
      <c r="C119" s="229"/>
      <c r="D119" s="85"/>
      <c r="E119" s="397" t="str">
        <f t="shared" si="1"/>
        <v/>
      </c>
      <c r="F119" s="395" t="b">
        <f>IF(nume_candidat="",FALSE,ISNUMBER(SEARCH(nume_candidat,#REF!)))</f>
        <v>0</v>
      </c>
      <c r="G119" s="396" t="e">
        <f>LEN(#REF!)-LEN(SUBSTITUTE(#REF!,",",""))+1</f>
        <v>#REF!</v>
      </c>
    </row>
    <row r="120" spans="1:7">
      <c r="A120" s="5" t="s">
        <v>179</v>
      </c>
      <c r="B120" s="7"/>
      <c r="C120" s="229"/>
      <c r="D120" s="85"/>
      <c r="E120" s="397" t="str">
        <f t="shared" si="1"/>
        <v/>
      </c>
      <c r="F120" s="395" t="b">
        <f>IF(nume_candidat="",FALSE,ISNUMBER(SEARCH(nume_candidat,#REF!)))</f>
        <v>0</v>
      </c>
      <c r="G120" s="396" t="e">
        <f>LEN(#REF!)-LEN(SUBSTITUTE(#REF!,",",""))+1</f>
        <v>#REF!</v>
      </c>
    </row>
    <row r="121" spans="1:7">
      <c r="A121" s="5" t="s">
        <v>180</v>
      </c>
      <c r="B121" s="7"/>
      <c r="C121" s="229"/>
      <c r="D121" s="85"/>
      <c r="E121" s="397" t="str">
        <f t="shared" si="1"/>
        <v/>
      </c>
      <c r="F121" s="395" t="b">
        <f>IF(nume_candidat="",FALSE,ISNUMBER(SEARCH(nume_candidat,#REF!)))</f>
        <v>0</v>
      </c>
      <c r="G121" s="396" t="e">
        <f>LEN(#REF!)-LEN(SUBSTITUTE(#REF!,",",""))+1</f>
        <v>#REF!</v>
      </c>
    </row>
    <row r="122" spans="1:7">
      <c r="A122" s="5" t="s">
        <v>181</v>
      </c>
      <c r="B122" s="7"/>
      <c r="C122" s="229"/>
      <c r="D122" s="85"/>
      <c r="E122" s="397" t="str">
        <f t="shared" si="1"/>
        <v/>
      </c>
      <c r="F122" s="395" t="b">
        <f>IF(nume_candidat="",FALSE,ISNUMBER(SEARCH(nume_candidat,#REF!)))</f>
        <v>0</v>
      </c>
      <c r="G122" s="396" t="e">
        <f>LEN(#REF!)-LEN(SUBSTITUTE(#REF!,",",""))+1</f>
        <v>#REF!</v>
      </c>
    </row>
    <row r="123" spans="1:7">
      <c r="A123" s="5" t="s">
        <v>182</v>
      </c>
      <c r="B123" s="7"/>
      <c r="C123" s="229"/>
      <c r="D123" s="85"/>
      <c r="E123" s="397" t="str">
        <f t="shared" si="1"/>
        <v/>
      </c>
      <c r="F123" s="395" t="b">
        <f>IF(nume_candidat="",FALSE,ISNUMBER(SEARCH(nume_candidat,#REF!)))</f>
        <v>0</v>
      </c>
      <c r="G123" s="396" t="e">
        <f>LEN(#REF!)-LEN(SUBSTITUTE(#REF!,",",""))+1</f>
        <v>#REF!</v>
      </c>
    </row>
    <row r="124" spans="1:7">
      <c r="A124" s="5" t="s">
        <v>183</v>
      </c>
      <c r="B124" s="7"/>
      <c r="C124" s="229"/>
      <c r="D124" s="85"/>
      <c r="E124" s="397" t="str">
        <f t="shared" si="1"/>
        <v/>
      </c>
      <c r="F124" s="395" t="b">
        <f>IF(nume_candidat="",FALSE,ISNUMBER(SEARCH(nume_candidat,#REF!)))</f>
        <v>0</v>
      </c>
      <c r="G124" s="396" t="e">
        <f>LEN(#REF!)-LEN(SUBSTITUTE(#REF!,",",""))+1</f>
        <v>#REF!</v>
      </c>
    </row>
    <row r="125" spans="1:7">
      <c r="A125" s="5" t="s">
        <v>184</v>
      </c>
      <c r="B125" s="7"/>
      <c r="C125" s="229"/>
      <c r="D125" s="85"/>
      <c r="E125" s="397" t="str">
        <f t="shared" si="1"/>
        <v/>
      </c>
      <c r="F125" s="395" t="b">
        <f>IF(nume_candidat="",FALSE,ISNUMBER(SEARCH(nume_candidat,#REF!)))</f>
        <v>0</v>
      </c>
      <c r="G125" s="396" t="e">
        <f>LEN(#REF!)-LEN(SUBSTITUTE(#REF!,",",""))+1</f>
        <v>#REF!</v>
      </c>
    </row>
    <row r="126" spans="1:7">
      <c r="A126" s="5" t="s">
        <v>185</v>
      </c>
      <c r="B126" s="7"/>
      <c r="C126" s="229"/>
      <c r="D126" s="85"/>
      <c r="E126" s="397" t="str">
        <f t="shared" si="1"/>
        <v/>
      </c>
      <c r="F126" s="395" t="b">
        <f>IF(nume_candidat="",FALSE,ISNUMBER(SEARCH(nume_candidat,#REF!)))</f>
        <v>0</v>
      </c>
      <c r="G126" s="396" t="e">
        <f>LEN(#REF!)-LEN(SUBSTITUTE(#REF!,",",""))+1</f>
        <v>#REF!</v>
      </c>
    </row>
    <row r="127" spans="1:7">
      <c r="A127" s="5" t="s">
        <v>186</v>
      </c>
      <c r="B127" s="7"/>
      <c r="C127" s="229"/>
      <c r="D127" s="85"/>
      <c r="E127" s="397" t="str">
        <f t="shared" si="1"/>
        <v/>
      </c>
      <c r="F127" s="395" t="b">
        <f>IF(nume_candidat="",FALSE,ISNUMBER(SEARCH(nume_candidat,#REF!)))</f>
        <v>0</v>
      </c>
      <c r="G127" s="396" t="e">
        <f>LEN(#REF!)-LEN(SUBSTITUTE(#REF!,",",""))+1</f>
        <v>#REF!</v>
      </c>
    </row>
    <row r="128" spans="1:7">
      <c r="A128" s="5" t="s">
        <v>187</v>
      </c>
      <c r="B128" s="7"/>
      <c r="C128" s="229"/>
      <c r="D128" s="85"/>
      <c r="E128" s="397" t="str">
        <f t="shared" si="1"/>
        <v/>
      </c>
      <c r="F128" s="395" t="b">
        <f>IF(nume_candidat="",FALSE,ISNUMBER(SEARCH(nume_candidat,#REF!)))</f>
        <v>0</v>
      </c>
      <c r="G128" s="396" t="e">
        <f>LEN(#REF!)-LEN(SUBSTITUTE(#REF!,",",""))+1</f>
        <v>#REF!</v>
      </c>
    </row>
    <row r="129" spans="1:7">
      <c r="A129" s="5" t="s">
        <v>188</v>
      </c>
      <c r="B129" s="7"/>
      <c r="C129" s="229"/>
      <c r="D129" s="85"/>
      <c r="E129" s="397" t="str">
        <f t="shared" si="1"/>
        <v/>
      </c>
      <c r="F129" s="395" t="b">
        <f>IF(nume_candidat="",FALSE,ISNUMBER(SEARCH(nume_candidat,#REF!)))</f>
        <v>0</v>
      </c>
      <c r="G129" s="396" t="e">
        <f>LEN(#REF!)-LEN(SUBSTITUTE(#REF!,",",""))+1</f>
        <v>#REF!</v>
      </c>
    </row>
    <row r="130" spans="1:7">
      <c r="A130" s="5" t="s">
        <v>189</v>
      </c>
      <c r="B130" s="7"/>
      <c r="C130" s="229"/>
      <c r="D130" s="85"/>
      <c r="E130" s="397" t="str">
        <f t="shared" si="1"/>
        <v/>
      </c>
      <c r="F130" s="395" t="b">
        <f>IF(nume_candidat="",FALSE,ISNUMBER(SEARCH(nume_candidat,#REF!)))</f>
        <v>0</v>
      </c>
      <c r="G130" s="396" t="e">
        <f>LEN(#REF!)-LEN(SUBSTITUTE(#REF!,",",""))+1</f>
        <v>#REF!</v>
      </c>
    </row>
    <row r="131" spans="1:7">
      <c r="A131" s="5" t="s">
        <v>190</v>
      </c>
      <c r="B131" s="7"/>
      <c r="C131" s="229"/>
      <c r="D131" s="85"/>
      <c r="E131" s="397" t="str">
        <f t="shared" si="1"/>
        <v/>
      </c>
      <c r="F131" s="395" t="b">
        <f>IF(nume_candidat="",FALSE,ISNUMBER(SEARCH(nume_candidat,#REF!)))</f>
        <v>0</v>
      </c>
      <c r="G131" s="396" t="e">
        <f>LEN(#REF!)-LEN(SUBSTITUTE(#REF!,",",""))+1</f>
        <v>#REF!</v>
      </c>
    </row>
    <row r="132" spans="1:7">
      <c r="A132" s="5" t="s">
        <v>191</v>
      </c>
      <c r="B132" s="7"/>
      <c r="C132" s="229"/>
      <c r="D132" s="85"/>
      <c r="E132" s="397" t="str">
        <f t="shared" si="1"/>
        <v/>
      </c>
      <c r="F132" s="395" t="b">
        <f>IF(nume_candidat="",FALSE,ISNUMBER(SEARCH(nume_candidat,#REF!)))</f>
        <v>0</v>
      </c>
      <c r="G132" s="396" t="e">
        <f>LEN(#REF!)-LEN(SUBSTITUTE(#REF!,",",""))+1</f>
        <v>#REF!</v>
      </c>
    </row>
    <row r="133" spans="1:7">
      <c r="A133" s="5" t="s">
        <v>192</v>
      </c>
      <c r="B133" s="7"/>
      <c r="C133" s="229"/>
      <c r="D133" s="85"/>
      <c r="E133" s="397" t="str">
        <f t="shared" si="1"/>
        <v/>
      </c>
      <c r="F133" s="395" t="b">
        <f>IF(nume_candidat="",FALSE,ISNUMBER(SEARCH(nume_candidat,#REF!)))</f>
        <v>0</v>
      </c>
      <c r="G133" s="396" t="e">
        <f>LEN(#REF!)-LEN(SUBSTITUTE(#REF!,",",""))+1</f>
        <v>#REF!</v>
      </c>
    </row>
    <row r="134" spans="1:7">
      <c r="A134" s="5" t="s">
        <v>193</v>
      </c>
      <c r="B134" s="7"/>
      <c r="C134" s="229"/>
      <c r="D134" s="85"/>
      <c r="E134" s="397" t="str">
        <f t="shared" si="1"/>
        <v/>
      </c>
      <c r="F134" s="395" t="b">
        <f>IF(nume_candidat="",FALSE,ISNUMBER(SEARCH(nume_candidat,#REF!)))</f>
        <v>0</v>
      </c>
      <c r="G134" s="396" t="e">
        <f>LEN(#REF!)-LEN(SUBSTITUTE(#REF!,",",""))+1</f>
        <v>#REF!</v>
      </c>
    </row>
    <row r="135" spans="1:7">
      <c r="A135" s="5" t="s">
        <v>194</v>
      </c>
      <c r="B135" s="7"/>
      <c r="C135" s="229"/>
      <c r="D135" s="85"/>
      <c r="E135" s="397" t="str">
        <f t="shared" si="1"/>
        <v/>
      </c>
      <c r="F135" s="395" t="b">
        <f>IF(nume_candidat="",FALSE,ISNUMBER(SEARCH(nume_candidat,#REF!)))</f>
        <v>0</v>
      </c>
      <c r="G135" s="396" t="e">
        <f>LEN(#REF!)-LEN(SUBSTITUTE(#REF!,",",""))+1</f>
        <v>#REF!</v>
      </c>
    </row>
    <row r="136" spans="1:7">
      <c r="A136" s="5" t="s">
        <v>195</v>
      </c>
      <c r="B136" s="7"/>
      <c r="C136" s="229"/>
      <c r="D136" s="85"/>
      <c r="E136" s="397" t="str">
        <f t="shared" si="1"/>
        <v/>
      </c>
      <c r="F136" s="395" t="b">
        <f>IF(nume_candidat="",FALSE,ISNUMBER(SEARCH(nume_candidat,#REF!)))</f>
        <v>0</v>
      </c>
      <c r="G136" s="396" t="e">
        <f>LEN(#REF!)-LEN(SUBSTITUTE(#REF!,",",""))+1</f>
        <v>#REF!</v>
      </c>
    </row>
    <row r="137" spans="1:7">
      <c r="A137" s="5" t="s">
        <v>196</v>
      </c>
      <c r="B137" s="7"/>
      <c r="C137" s="229"/>
      <c r="D137" s="85"/>
      <c r="E137" s="397" t="str">
        <f t="shared" ref="E137:E200" si="2">IF(OR(,$B137="",$C137="",$C137&lt;an_initial,$C137&gt;an_final),"",(100*(D137="premiu")+50*(D137="nominalizare")))</f>
        <v/>
      </c>
      <c r="F137" s="395" t="b">
        <f>IF(nume_candidat="",FALSE,ISNUMBER(SEARCH(nume_candidat,#REF!)))</f>
        <v>0</v>
      </c>
      <c r="G137" s="396" t="e">
        <f>LEN(#REF!)-LEN(SUBSTITUTE(#REF!,",",""))+1</f>
        <v>#REF!</v>
      </c>
    </row>
    <row r="138" spans="1:7">
      <c r="A138" s="5" t="s">
        <v>197</v>
      </c>
      <c r="B138" s="7"/>
      <c r="C138" s="229"/>
      <c r="D138" s="85"/>
      <c r="E138" s="397" t="str">
        <f t="shared" si="2"/>
        <v/>
      </c>
      <c r="F138" s="395" t="b">
        <f>IF(nume_candidat="",FALSE,ISNUMBER(SEARCH(nume_candidat,#REF!)))</f>
        <v>0</v>
      </c>
      <c r="G138" s="396" t="e">
        <f>LEN(#REF!)-LEN(SUBSTITUTE(#REF!,",",""))+1</f>
        <v>#REF!</v>
      </c>
    </row>
    <row r="139" spans="1:7">
      <c r="A139" s="5" t="s">
        <v>198</v>
      </c>
      <c r="B139" s="7"/>
      <c r="C139" s="229"/>
      <c r="D139" s="85"/>
      <c r="E139" s="397" t="str">
        <f t="shared" si="2"/>
        <v/>
      </c>
      <c r="F139" s="395" t="b">
        <f>IF(nume_candidat="",FALSE,ISNUMBER(SEARCH(nume_candidat,#REF!)))</f>
        <v>0</v>
      </c>
      <c r="G139" s="396" t="e">
        <f>LEN(#REF!)-LEN(SUBSTITUTE(#REF!,",",""))+1</f>
        <v>#REF!</v>
      </c>
    </row>
    <row r="140" spans="1:7">
      <c r="A140" s="5" t="s">
        <v>199</v>
      </c>
      <c r="B140" s="7"/>
      <c r="C140" s="229"/>
      <c r="D140" s="85"/>
      <c r="E140" s="397" t="str">
        <f t="shared" si="2"/>
        <v/>
      </c>
      <c r="F140" s="395" t="b">
        <f>IF(nume_candidat="",FALSE,ISNUMBER(SEARCH(nume_candidat,#REF!)))</f>
        <v>0</v>
      </c>
      <c r="G140" s="396" t="e">
        <f>LEN(#REF!)-LEN(SUBSTITUTE(#REF!,",",""))+1</f>
        <v>#REF!</v>
      </c>
    </row>
    <row r="141" spans="1:7">
      <c r="A141" s="5" t="s">
        <v>200</v>
      </c>
      <c r="B141" s="7"/>
      <c r="C141" s="229"/>
      <c r="D141" s="85"/>
      <c r="E141" s="397" t="str">
        <f t="shared" si="2"/>
        <v/>
      </c>
      <c r="F141" s="395" t="b">
        <f>IF(nume_candidat="",FALSE,ISNUMBER(SEARCH(nume_candidat,#REF!)))</f>
        <v>0</v>
      </c>
      <c r="G141" s="396" t="e">
        <f>LEN(#REF!)-LEN(SUBSTITUTE(#REF!,",",""))+1</f>
        <v>#REF!</v>
      </c>
    </row>
    <row r="142" spans="1:7">
      <c r="A142" s="5" t="s">
        <v>201</v>
      </c>
      <c r="B142" s="7"/>
      <c r="C142" s="229"/>
      <c r="D142" s="85"/>
      <c r="E142" s="397" t="str">
        <f t="shared" si="2"/>
        <v/>
      </c>
      <c r="F142" s="395" t="b">
        <f>IF(nume_candidat="",FALSE,ISNUMBER(SEARCH(nume_candidat,#REF!)))</f>
        <v>0</v>
      </c>
      <c r="G142" s="396" t="e">
        <f>LEN(#REF!)-LEN(SUBSTITUTE(#REF!,",",""))+1</f>
        <v>#REF!</v>
      </c>
    </row>
    <row r="143" spans="1:7">
      <c r="A143" s="5" t="s">
        <v>202</v>
      </c>
      <c r="B143" s="7"/>
      <c r="C143" s="229"/>
      <c r="D143" s="85"/>
      <c r="E143" s="397" t="str">
        <f t="shared" si="2"/>
        <v/>
      </c>
      <c r="F143" s="395" t="b">
        <f>IF(nume_candidat="",FALSE,ISNUMBER(SEARCH(nume_candidat,#REF!)))</f>
        <v>0</v>
      </c>
      <c r="G143" s="396" t="e">
        <f>LEN(#REF!)-LEN(SUBSTITUTE(#REF!,",",""))+1</f>
        <v>#REF!</v>
      </c>
    </row>
    <row r="144" spans="1:7">
      <c r="A144" s="5" t="s">
        <v>203</v>
      </c>
      <c r="B144" s="7"/>
      <c r="C144" s="229"/>
      <c r="D144" s="85"/>
      <c r="E144" s="397" t="str">
        <f t="shared" si="2"/>
        <v/>
      </c>
      <c r="F144" s="395" t="b">
        <f>IF(nume_candidat="",FALSE,ISNUMBER(SEARCH(nume_candidat,#REF!)))</f>
        <v>0</v>
      </c>
      <c r="G144" s="396" t="e">
        <f>LEN(#REF!)-LEN(SUBSTITUTE(#REF!,",",""))+1</f>
        <v>#REF!</v>
      </c>
    </row>
    <row r="145" spans="1:7">
      <c r="A145" s="5" t="s">
        <v>204</v>
      </c>
      <c r="B145" s="7"/>
      <c r="C145" s="229"/>
      <c r="D145" s="85"/>
      <c r="E145" s="397" t="str">
        <f t="shared" si="2"/>
        <v/>
      </c>
      <c r="F145" s="395" t="b">
        <f>IF(nume_candidat="",FALSE,ISNUMBER(SEARCH(nume_candidat,#REF!)))</f>
        <v>0</v>
      </c>
      <c r="G145" s="396" t="e">
        <f>LEN(#REF!)-LEN(SUBSTITUTE(#REF!,",",""))+1</f>
        <v>#REF!</v>
      </c>
    </row>
    <row r="146" spans="1:7">
      <c r="A146" s="5" t="s">
        <v>205</v>
      </c>
      <c r="B146" s="7"/>
      <c r="C146" s="229"/>
      <c r="D146" s="85"/>
      <c r="E146" s="397" t="str">
        <f t="shared" si="2"/>
        <v/>
      </c>
      <c r="F146" s="395" t="b">
        <f>IF(nume_candidat="",FALSE,ISNUMBER(SEARCH(nume_candidat,#REF!)))</f>
        <v>0</v>
      </c>
      <c r="G146" s="396" t="e">
        <f>LEN(#REF!)-LEN(SUBSTITUTE(#REF!,",",""))+1</f>
        <v>#REF!</v>
      </c>
    </row>
    <row r="147" spans="1:7">
      <c r="A147" s="5" t="s">
        <v>206</v>
      </c>
      <c r="B147" s="7"/>
      <c r="C147" s="229"/>
      <c r="D147" s="85"/>
      <c r="E147" s="397" t="str">
        <f t="shared" si="2"/>
        <v/>
      </c>
      <c r="F147" s="395" t="b">
        <f>IF(nume_candidat="",FALSE,ISNUMBER(SEARCH(nume_candidat,#REF!)))</f>
        <v>0</v>
      </c>
      <c r="G147" s="396" t="e">
        <f>LEN(#REF!)-LEN(SUBSTITUTE(#REF!,",",""))+1</f>
        <v>#REF!</v>
      </c>
    </row>
    <row r="148" spans="1:7">
      <c r="A148" s="5" t="s">
        <v>207</v>
      </c>
      <c r="B148" s="7"/>
      <c r="C148" s="229"/>
      <c r="D148" s="85"/>
      <c r="E148" s="397" t="str">
        <f t="shared" si="2"/>
        <v/>
      </c>
      <c r="F148" s="395" t="b">
        <f>IF(nume_candidat="",FALSE,ISNUMBER(SEARCH(nume_candidat,#REF!)))</f>
        <v>0</v>
      </c>
      <c r="G148" s="396" t="e">
        <f>LEN(#REF!)-LEN(SUBSTITUTE(#REF!,",",""))+1</f>
        <v>#REF!</v>
      </c>
    </row>
    <row r="149" spans="1:7">
      <c r="A149" s="5" t="s">
        <v>208</v>
      </c>
      <c r="B149" s="7"/>
      <c r="C149" s="229"/>
      <c r="D149" s="85"/>
      <c r="E149" s="397" t="str">
        <f t="shared" si="2"/>
        <v/>
      </c>
      <c r="F149" s="395" t="b">
        <f>IF(nume_candidat="",FALSE,ISNUMBER(SEARCH(nume_candidat,#REF!)))</f>
        <v>0</v>
      </c>
      <c r="G149" s="396" t="e">
        <f>LEN(#REF!)-LEN(SUBSTITUTE(#REF!,",",""))+1</f>
        <v>#REF!</v>
      </c>
    </row>
    <row r="150" spans="1:7">
      <c r="A150" s="5" t="s">
        <v>209</v>
      </c>
      <c r="B150" s="7"/>
      <c r="C150" s="229"/>
      <c r="D150" s="85"/>
      <c r="E150" s="397" t="str">
        <f t="shared" si="2"/>
        <v/>
      </c>
      <c r="F150" s="395" t="b">
        <f>IF(nume_candidat="",FALSE,ISNUMBER(SEARCH(nume_candidat,#REF!)))</f>
        <v>0</v>
      </c>
      <c r="G150" s="396" t="e">
        <f>LEN(#REF!)-LEN(SUBSTITUTE(#REF!,",",""))+1</f>
        <v>#REF!</v>
      </c>
    </row>
    <row r="151" spans="1:7">
      <c r="A151" s="5" t="s">
        <v>210</v>
      </c>
      <c r="B151" s="7"/>
      <c r="C151" s="229"/>
      <c r="D151" s="85"/>
      <c r="E151" s="397" t="str">
        <f t="shared" si="2"/>
        <v/>
      </c>
      <c r="F151" s="395" t="b">
        <f>IF(nume_candidat="",FALSE,ISNUMBER(SEARCH(nume_candidat,#REF!)))</f>
        <v>0</v>
      </c>
      <c r="G151" s="396" t="e">
        <f>LEN(#REF!)-LEN(SUBSTITUTE(#REF!,",",""))+1</f>
        <v>#REF!</v>
      </c>
    </row>
    <row r="152" spans="1:7">
      <c r="A152" s="5" t="s">
        <v>211</v>
      </c>
      <c r="B152" s="7"/>
      <c r="C152" s="229"/>
      <c r="D152" s="85"/>
      <c r="E152" s="397" t="str">
        <f t="shared" si="2"/>
        <v/>
      </c>
      <c r="F152" s="395" t="b">
        <f>IF(nume_candidat="",FALSE,ISNUMBER(SEARCH(nume_candidat,#REF!)))</f>
        <v>0</v>
      </c>
      <c r="G152" s="396" t="e">
        <f>LEN(#REF!)-LEN(SUBSTITUTE(#REF!,",",""))+1</f>
        <v>#REF!</v>
      </c>
    </row>
    <row r="153" spans="1:7">
      <c r="A153" s="5" t="s">
        <v>212</v>
      </c>
      <c r="B153" s="7"/>
      <c r="C153" s="229"/>
      <c r="D153" s="85"/>
      <c r="E153" s="397" t="str">
        <f t="shared" si="2"/>
        <v/>
      </c>
      <c r="F153" s="395" t="b">
        <f>IF(nume_candidat="",FALSE,ISNUMBER(SEARCH(nume_candidat,#REF!)))</f>
        <v>0</v>
      </c>
      <c r="G153" s="396" t="e">
        <f>LEN(#REF!)-LEN(SUBSTITUTE(#REF!,",",""))+1</f>
        <v>#REF!</v>
      </c>
    </row>
    <row r="154" spans="1:7">
      <c r="A154" s="5" t="s">
        <v>213</v>
      </c>
      <c r="B154" s="7"/>
      <c r="C154" s="229"/>
      <c r="D154" s="85"/>
      <c r="E154" s="397" t="str">
        <f t="shared" si="2"/>
        <v/>
      </c>
      <c r="F154" s="395" t="b">
        <f>IF(nume_candidat="",FALSE,ISNUMBER(SEARCH(nume_candidat,#REF!)))</f>
        <v>0</v>
      </c>
      <c r="G154" s="396" t="e">
        <f>LEN(#REF!)-LEN(SUBSTITUTE(#REF!,",",""))+1</f>
        <v>#REF!</v>
      </c>
    </row>
    <row r="155" spans="1:7">
      <c r="A155" s="5" t="s">
        <v>214</v>
      </c>
      <c r="B155" s="7"/>
      <c r="C155" s="229"/>
      <c r="D155" s="85"/>
      <c r="E155" s="397" t="str">
        <f t="shared" si="2"/>
        <v/>
      </c>
      <c r="F155" s="395" t="b">
        <f>IF(nume_candidat="",FALSE,ISNUMBER(SEARCH(nume_candidat,#REF!)))</f>
        <v>0</v>
      </c>
      <c r="G155" s="396" t="e">
        <f>LEN(#REF!)-LEN(SUBSTITUTE(#REF!,",",""))+1</f>
        <v>#REF!</v>
      </c>
    </row>
    <row r="156" spans="1:7">
      <c r="A156" s="5" t="s">
        <v>215</v>
      </c>
      <c r="B156" s="7"/>
      <c r="C156" s="229"/>
      <c r="D156" s="85"/>
      <c r="E156" s="397" t="str">
        <f t="shared" si="2"/>
        <v/>
      </c>
      <c r="F156" s="395" t="b">
        <f>IF(nume_candidat="",FALSE,ISNUMBER(SEARCH(nume_candidat,#REF!)))</f>
        <v>0</v>
      </c>
      <c r="G156" s="396" t="e">
        <f>LEN(#REF!)-LEN(SUBSTITUTE(#REF!,",",""))+1</f>
        <v>#REF!</v>
      </c>
    </row>
    <row r="157" spans="1:7">
      <c r="A157" s="5" t="s">
        <v>216</v>
      </c>
      <c r="B157" s="7"/>
      <c r="C157" s="229"/>
      <c r="D157" s="85"/>
      <c r="E157" s="397" t="str">
        <f t="shared" si="2"/>
        <v/>
      </c>
      <c r="F157" s="395" t="b">
        <f>IF(nume_candidat="",FALSE,ISNUMBER(SEARCH(nume_candidat,#REF!)))</f>
        <v>0</v>
      </c>
      <c r="G157" s="396" t="e">
        <f>LEN(#REF!)-LEN(SUBSTITUTE(#REF!,",",""))+1</f>
        <v>#REF!</v>
      </c>
    </row>
    <row r="158" spans="1:7">
      <c r="A158" s="5" t="s">
        <v>217</v>
      </c>
      <c r="B158" s="7"/>
      <c r="C158" s="229"/>
      <c r="D158" s="85"/>
      <c r="E158" s="397" t="str">
        <f t="shared" si="2"/>
        <v/>
      </c>
      <c r="F158" s="395" t="b">
        <f>IF(nume_candidat="",FALSE,ISNUMBER(SEARCH(nume_candidat,#REF!)))</f>
        <v>0</v>
      </c>
      <c r="G158" s="396" t="e">
        <f>LEN(#REF!)-LEN(SUBSTITUTE(#REF!,",",""))+1</f>
        <v>#REF!</v>
      </c>
    </row>
    <row r="159" spans="1:7">
      <c r="A159" s="5" t="s">
        <v>218</v>
      </c>
      <c r="B159" s="7"/>
      <c r="C159" s="229"/>
      <c r="D159" s="85"/>
      <c r="E159" s="397" t="str">
        <f t="shared" si="2"/>
        <v/>
      </c>
      <c r="F159" s="395" t="b">
        <f>IF(nume_candidat="",FALSE,ISNUMBER(SEARCH(nume_candidat,#REF!)))</f>
        <v>0</v>
      </c>
      <c r="G159" s="396" t="e">
        <f>LEN(#REF!)-LEN(SUBSTITUTE(#REF!,",",""))+1</f>
        <v>#REF!</v>
      </c>
    </row>
    <row r="160" spans="1:7">
      <c r="A160" s="5" t="s">
        <v>219</v>
      </c>
      <c r="B160" s="7"/>
      <c r="C160" s="229"/>
      <c r="D160" s="85"/>
      <c r="E160" s="397" t="str">
        <f t="shared" si="2"/>
        <v/>
      </c>
      <c r="F160" s="395" t="b">
        <f>IF(nume_candidat="",FALSE,ISNUMBER(SEARCH(nume_candidat,#REF!)))</f>
        <v>0</v>
      </c>
      <c r="G160" s="396" t="e">
        <f>LEN(#REF!)-LEN(SUBSTITUTE(#REF!,",",""))+1</f>
        <v>#REF!</v>
      </c>
    </row>
    <row r="161" spans="1:7">
      <c r="A161" s="5" t="s">
        <v>220</v>
      </c>
      <c r="B161" s="7"/>
      <c r="C161" s="229"/>
      <c r="D161" s="85"/>
      <c r="E161" s="397" t="str">
        <f t="shared" si="2"/>
        <v/>
      </c>
      <c r="F161" s="395" t="b">
        <f>IF(nume_candidat="",FALSE,ISNUMBER(SEARCH(nume_candidat,#REF!)))</f>
        <v>0</v>
      </c>
      <c r="G161" s="396" t="e">
        <f>LEN(#REF!)-LEN(SUBSTITUTE(#REF!,",",""))+1</f>
        <v>#REF!</v>
      </c>
    </row>
    <row r="162" spans="1:7">
      <c r="A162" s="5" t="s">
        <v>221</v>
      </c>
      <c r="B162" s="7"/>
      <c r="C162" s="229"/>
      <c r="D162" s="85"/>
      <c r="E162" s="397" t="str">
        <f t="shared" si="2"/>
        <v/>
      </c>
      <c r="F162" s="395" t="b">
        <f>IF(nume_candidat="",FALSE,ISNUMBER(SEARCH(nume_candidat,#REF!)))</f>
        <v>0</v>
      </c>
      <c r="G162" s="396" t="e">
        <f>LEN(#REF!)-LEN(SUBSTITUTE(#REF!,",",""))+1</f>
        <v>#REF!</v>
      </c>
    </row>
    <row r="163" spans="1:7">
      <c r="A163" s="5" t="s">
        <v>222</v>
      </c>
      <c r="B163" s="7"/>
      <c r="C163" s="229"/>
      <c r="D163" s="85"/>
      <c r="E163" s="397" t="str">
        <f t="shared" si="2"/>
        <v/>
      </c>
      <c r="F163" s="395" t="b">
        <f>IF(nume_candidat="",FALSE,ISNUMBER(SEARCH(nume_candidat,#REF!)))</f>
        <v>0</v>
      </c>
      <c r="G163" s="396" t="e">
        <f>LEN(#REF!)-LEN(SUBSTITUTE(#REF!,",",""))+1</f>
        <v>#REF!</v>
      </c>
    </row>
    <row r="164" spans="1:7">
      <c r="A164" s="5" t="s">
        <v>223</v>
      </c>
      <c r="B164" s="7"/>
      <c r="C164" s="229"/>
      <c r="D164" s="85"/>
      <c r="E164" s="397" t="str">
        <f t="shared" si="2"/>
        <v/>
      </c>
      <c r="F164" s="395" t="b">
        <f>IF(nume_candidat="",FALSE,ISNUMBER(SEARCH(nume_candidat,#REF!)))</f>
        <v>0</v>
      </c>
      <c r="G164" s="396" t="e">
        <f>LEN(#REF!)-LEN(SUBSTITUTE(#REF!,",",""))+1</f>
        <v>#REF!</v>
      </c>
    </row>
    <row r="165" spans="1:7">
      <c r="A165" s="5" t="s">
        <v>224</v>
      </c>
      <c r="B165" s="7"/>
      <c r="C165" s="229"/>
      <c r="D165" s="85"/>
      <c r="E165" s="397" t="str">
        <f t="shared" si="2"/>
        <v/>
      </c>
      <c r="F165" s="395" t="b">
        <f>IF(nume_candidat="",FALSE,ISNUMBER(SEARCH(nume_candidat,#REF!)))</f>
        <v>0</v>
      </c>
      <c r="G165" s="396" t="e">
        <f>LEN(#REF!)-LEN(SUBSTITUTE(#REF!,",",""))+1</f>
        <v>#REF!</v>
      </c>
    </row>
    <row r="166" spans="1:7">
      <c r="A166" s="5" t="s">
        <v>225</v>
      </c>
      <c r="B166" s="7"/>
      <c r="C166" s="229"/>
      <c r="D166" s="85"/>
      <c r="E166" s="397" t="str">
        <f t="shared" si="2"/>
        <v/>
      </c>
      <c r="F166" s="395" t="b">
        <f>IF(nume_candidat="",FALSE,ISNUMBER(SEARCH(nume_candidat,#REF!)))</f>
        <v>0</v>
      </c>
      <c r="G166" s="396" t="e">
        <f>LEN(#REF!)-LEN(SUBSTITUTE(#REF!,",",""))+1</f>
        <v>#REF!</v>
      </c>
    </row>
    <row r="167" spans="1:7">
      <c r="A167" s="5" t="s">
        <v>226</v>
      </c>
      <c r="B167" s="7"/>
      <c r="C167" s="229"/>
      <c r="D167" s="85"/>
      <c r="E167" s="397" t="str">
        <f t="shared" si="2"/>
        <v/>
      </c>
      <c r="F167" s="395" t="b">
        <f>IF(nume_candidat="",FALSE,ISNUMBER(SEARCH(nume_candidat,#REF!)))</f>
        <v>0</v>
      </c>
      <c r="G167" s="396" t="e">
        <f>LEN(#REF!)-LEN(SUBSTITUTE(#REF!,",",""))+1</f>
        <v>#REF!</v>
      </c>
    </row>
    <row r="168" spans="1:7">
      <c r="A168" s="5" t="s">
        <v>227</v>
      </c>
      <c r="B168" s="7"/>
      <c r="C168" s="229"/>
      <c r="D168" s="85"/>
      <c r="E168" s="397" t="str">
        <f t="shared" si="2"/>
        <v/>
      </c>
      <c r="F168" s="395" t="b">
        <f>IF(nume_candidat="",FALSE,ISNUMBER(SEARCH(nume_candidat,#REF!)))</f>
        <v>0</v>
      </c>
      <c r="G168" s="396" t="e">
        <f>LEN(#REF!)-LEN(SUBSTITUTE(#REF!,",",""))+1</f>
        <v>#REF!</v>
      </c>
    </row>
    <row r="169" spans="1:7">
      <c r="A169" s="5" t="s">
        <v>228</v>
      </c>
      <c r="B169" s="7"/>
      <c r="C169" s="229"/>
      <c r="D169" s="85"/>
      <c r="E169" s="397" t="str">
        <f t="shared" si="2"/>
        <v/>
      </c>
      <c r="F169" s="395" t="b">
        <f>IF(nume_candidat="",FALSE,ISNUMBER(SEARCH(nume_candidat,#REF!)))</f>
        <v>0</v>
      </c>
      <c r="G169" s="396" t="e">
        <f>LEN(#REF!)-LEN(SUBSTITUTE(#REF!,",",""))+1</f>
        <v>#REF!</v>
      </c>
    </row>
    <row r="170" spans="1:7">
      <c r="A170" s="5" t="s">
        <v>229</v>
      </c>
      <c r="B170" s="7"/>
      <c r="C170" s="229"/>
      <c r="D170" s="85"/>
      <c r="E170" s="397" t="str">
        <f t="shared" si="2"/>
        <v/>
      </c>
      <c r="F170" s="395" t="b">
        <f>IF(nume_candidat="",FALSE,ISNUMBER(SEARCH(nume_candidat,#REF!)))</f>
        <v>0</v>
      </c>
      <c r="G170" s="396" t="e">
        <f>LEN(#REF!)-LEN(SUBSTITUTE(#REF!,",",""))+1</f>
        <v>#REF!</v>
      </c>
    </row>
    <row r="171" spans="1:7">
      <c r="A171" s="5" t="s">
        <v>230</v>
      </c>
      <c r="B171" s="7"/>
      <c r="C171" s="229"/>
      <c r="D171" s="85"/>
      <c r="E171" s="397" t="str">
        <f t="shared" si="2"/>
        <v/>
      </c>
      <c r="F171" s="395" t="b">
        <f>IF(nume_candidat="",FALSE,ISNUMBER(SEARCH(nume_candidat,#REF!)))</f>
        <v>0</v>
      </c>
      <c r="G171" s="396" t="e">
        <f>LEN(#REF!)-LEN(SUBSTITUTE(#REF!,",",""))+1</f>
        <v>#REF!</v>
      </c>
    </row>
    <row r="172" spans="1:7">
      <c r="A172" s="5" t="s">
        <v>231</v>
      </c>
      <c r="B172" s="7"/>
      <c r="C172" s="229"/>
      <c r="D172" s="85"/>
      <c r="E172" s="397" t="str">
        <f t="shared" si="2"/>
        <v/>
      </c>
      <c r="F172" s="395" t="b">
        <f>IF(nume_candidat="",FALSE,ISNUMBER(SEARCH(nume_candidat,#REF!)))</f>
        <v>0</v>
      </c>
      <c r="G172" s="396" t="e">
        <f>LEN(#REF!)-LEN(SUBSTITUTE(#REF!,",",""))+1</f>
        <v>#REF!</v>
      </c>
    </row>
    <row r="173" spans="1:7">
      <c r="A173" s="5" t="s">
        <v>232</v>
      </c>
      <c r="B173" s="7"/>
      <c r="C173" s="229"/>
      <c r="D173" s="85"/>
      <c r="E173" s="397" t="str">
        <f t="shared" si="2"/>
        <v/>
      </c>
      <c r="F173" s="395" t="b">
        <f>IF(nume_candidat="",FALSE,ISNUMBER(SEARCH(nume_candidat,#REF!)))</f>
        <v>0</v>
      </c>
      <c r="G173" s="396" t="e">
        <f>LEN(#REF!)-LEN(SUBSTITUTE(#REF!,",",""))+1</f>
        <v>#REF!</v>
      </c>
    </row>
    <row r="174" spans="1:7">
      <c r="A174" s="5" t="s">
        <v>233</v>
      </c>
      <c r="B174" s="7"/>
      <c r="C174" s="229"/>
      <c r="D174" s="85"/>
      <c r="E174" s="397" t="str">
        <f t="shared" si="2"/>
        <v/>
      </c>
      <c r="F174" s="395" t="b">
        <f>IF(nume_candidat="",FALSE,ISNUMBER(SEARCH(nume_candidat,#REF!)))</f>
        <v>0</v>
      </c>
      <c r="G174" s="396" t="e">
        <f>LEN(#REF!)-LEN(SUBSTITUTE(#REF!,",",""))+1</f>
        <v>#REF!</v>
      </c>
    </row>
    <row r="175" spans="1:7">
      <c r="A175" s="5" t="s">
        <v>234</v>
      </c>
      <c r="B175" s="7"/>
      <c r="C175" s="229"/>
      <c r="D175" s="85"/>
      <c r="E175" s="397" t="str">
        <f t="shared" si="2"/>
        <v/>
      </c>
      <c r="F175" s="395" t="b">
        <f>IF(nume_candidat="",FALSE,ISNUMBER(SEARCH(nume_candidat,#REF!)))</f>
        <v>0</v>
      </c>
      <c r="G175" s="396" t="e">
        <f>LEN(#REF!)-LEN(SUBSTITUTE(#REF!,",",""))+1</f>
        <v>#REF!</v>
      </c>
    </row>
    <row r="176" spans="1:7">
      <c r="A176" s="5" t="s">
        <v>235</v>
      </c>
      <c r="B176" s="7"/>
      <c r="C176" s="229"/>
      <c r="D176" s="85"/>
      <c r="E176" s="397" t="str">
        <f t="shared" si="2"/>
        <v/>
      </c>
      <c r="F176" s="395" t="b">
        <f>IF(nume_candidat="",FALSE,ISNUMBER(SEARCH(nume_candidat,#REF!)))</f>
        <v>0</v>
      </c>
      <c r="G176" s="396" t="e">
        <f>LEN(#REF!)-LEN(SUBSTITUTE(#REF!,",",""))+1</f>
        <v>#REF!</v>
      </c>
    </row>
    <row r="177" spans="1:7">
      <c r="A177" s="5" t="s">
        <v>236</v>
      </c>
      <c r="B177" s="7"/>
      <c r="C177" s="229"/>
      <c r="D177" s="85"/>
      <c r="E177" s="397" t="str">
        <f t="shared" si="2"/>
        <v/>
      </c>
      <c r="F177" s="395" t="b">
        <f>IF(nume_candidat="",FALSE,ISNUMBER(SEARCH(nume_candidat,#REF!)))</f>
        <v>0</v>
      </c>
      <c r="G177" s="396" t="e">
        <f>LEN(#REF!)-LEN(SUBSTITUTE(#REF!,",",""))+1</f>
        <v>#REF!</v>
      </c>
    </row>
    <row r="178" spans="1:7">
      <c r="A178" s="5" t="s">
        <v>237</v>
      </c>
      <c r="B178" s="7"/>
      <c r="C178" s="229"/>
      <c r="D178" s="85"/>
      <c r="E178" s="397" t="str">
        <f t="shared" si="2"/>
        <v/>
      </c>
      <c r="F178" s="395" t="b">
        <f>IF(nume_candidat="",FALSE,ISNUMBER(SEARCH(nume_candidat,#REF!)))</f>
        <v>0</v>
      </c>
      <c r="G178" s="396" t="e">
        <f>LEN(#REF!)-LEN(SUBSTITUTE(#REF!,",",""))+1</f>
        <v>#REF!</v>
      </c>
    </row>
    <row r="179" spans="1:7">
      <c r="A179" s="5" t="s">
        <v>238</v>
      </c>
      <c r="B179" s="7"/>
      <c r="C179" s="229"/>
      <c r="D179" s="85"/>
      <c r="E179" s="397" t="str">
        <f t="shared" si="2"/>
        <v/>
      </c>
      <c r="F179" s="395" t="b">
        <f>IF(nume_candidat="",FALSE,ISNUMBER(SEARCH(nume_candidat,#REF!)))</f>
        <v>0</v>
      </c>
      <c r="G179" s="396" t="e">
        <f>LEN(#REF!)-LEN(SUBSTITUTE(#REF!,",",""))+1</f>
        <v>#REF!</v>
      </c>
    </row>
    <row r="180" spans="1:7">
      <c r="A180" s="5" t="s">
        <v>239</v>
      </c>
      <c r="B180" s="7"/>
      <c r="C180" s="229"/>
      <c r="D180" s="85"/>
      <c r="E180" s="397" t="str">
        <f t="shared" si="2"/>
        <v/>
      </c>
      <c r="F180" s="395" t="b">
        <f>IF(nume_candidat="",FALSE,ISNUMBER(SEARCH(nume_candidat,#REF!)))</f>
        <v>0</v>
      </c>
      <c r="G180" s="396" t="e">
        <f>LEN(#REF!)-LEN(SUBSTITUTE(#REF!,",",""))+1</f>
        <v>#REF!</v>
      </c>
    </row>
    <row r="181" spans="1:7">
      <c r="A181" s="5" t="s">
        <v>240</v>
      </c>
      <c r="B181" s="7"/>
      <c r="C181" s="229"/>
      <c r="D181" s="85"/>
      <c r="E181" s="397" t="str">
        <f t="shared" si="2"/>
        <v/>
      </c>
      <c r="F181" s="395" t="b">
        <f>IF(nume_candidat="",FALSE,ISNUMBER(SEARCH(nume_candidat,#REF!)))</f>
        <v>0</v>
      </c>
      <c r="G181" s="396" t="e">
        <f>LEN(#REF!)-LEN(SUBSTITUTE(#REF!,",",""))+1</f>
        <v>#REF!</v>
      </c>
    </row>
    <row r="182" spans="1:7">
      <c r="A182" s="5" t="s">
        <v>241</v>
      </c>
      <c r="B182" s="7"/>
      <c r="C182" s="229"/>
      <c r="D182" s="85"/>
      <c r="E182" s="397" t="str">
        <f t="shared" si="2"/>
        <v/>
      </c>
      <c r="F182" s="395" t="b">
        <f>IF(nume_candidat="",FALSE,ISNUMBER(SEARCH(nume_candidat,#REF!)))</f>
        <v>0</v>
      </c>
      <c r="G182" s="396" t="e">
        <f>LEN(#REF!)-LEN(SUBSTITUTE(#REF!,",",""))+1</f>
        <v>#REF!</v>
      </c>
    </row>
    <row r="183" spans="1:7">
      <c r="A183" s="5" t="s">
        <v>242</v>
      </c>
      <c r="B183" s="7"/>
      <c r="C183" s="229"/>
      <c r="D183" s="85"/>
      <c r="E183" s="397" t="str">
        <f t="shared" si="2"/>
        <v/>
      </c>
      <c r="F183" s="395" t="b">
        <f>IF(nume_candidat="",FALSE,ISNUMBER(SEARCH(nume_candidat,#REF!)))</f>
        <v>0</v>
      </c>
      <c r="G183" s="396" t="e">
        <f>LEN(#REF!)-LEN(SUBSTITUTE(#REF!,",",""))+1</f>
        <v>#REF!</v>
      </c>
    </row>
    <row r="184" spans="1:7">
      <c r="A184" s="5" t="s">
        <v>243</v>
      </c>
      <c r="B184" s="7"/>
      <c r="C184" s="229"/>
      <c r="D184" s="85"/>
      <c r="E184" s="397" t="str">
        <f t="shared" si="2"/>
        <v/>
      </c>
      <c r="F184" s="395" t="b">
        <f>IF(nume_candidat="",FALSE,ISNUMBER(SEARCH(nume_candidat,#REF!)))</f>
        <v>0</v>
      </c>
      <c r="G184" s="396" t="e">
        <f>LEN(#REF!)-LEN(SUBSTITUTE(#REF!,",",""))+1</f>
        <v>#REF!</v>
      </c>
    </row>
    <row r="185" spans="1:7">
      <c r="A185" s="5" t="s">
        <v>244</v>
      </c>
      <c r="B185" s="7"/>
      <c r="C185" s="229"/>
      <c r="D185" s="85"/>
      <c r="E185" s="397" t="str">
        <f t="shared" si="2"/>
        <v/>
      </c>
      <c r="F185" s="395" t="b">
        <f>IF(nume_candidat="",FALSE,ISNUMBER(SEARCH(nume_candidat,#REF!)))</f>
        <v>0</v>
      </c>
      <c r="G185" s="396" t="e">
        <f>LEN(#REF!)-LEN(SUBSTITUTE(#REF!,",",""))+1</f>
        <v>#REF!</v>
      </c>
    </row>
    <row r="186" spans="1:7">
      <c r="A186" s="5" t="s">
        <v>245</v>
      </c>
      <c r="B186" s="7"/>
      <c r="C186" s="229"/>
      <c r="D186" s="85"/>
      <c r="E186" s="397" t="str">
        <f t="shared" si="2"/>
        <v/>
      </c>
      <c r="F186" s="395" t="b">
        <f>IF(nume_candidat="",FALSE,ISNUMBER(SEARCH(nume_candidat,#REF!)))</f>
        <v>0</v>
      </c>
      <c r="G186" s="396" t="e">
        <f>LEN(#REF!)-LEN(SUBSTITUTE(#REF!,",",""))+1</f>
        <v>#REF!</v>
      </c>
    </row>
    <row r="187" spans="1:7">
      <c r="A187" s="5" t="s">
        <v>246</v>
      </c>
      <c r="B187" s="7"/>
      <c r="C187" s="229"/>
      <c r="D187" s="85"/>
      <c r="E187" s="397" t="str">
        <f t="shared" si="2"/>
        <v/>
      </c>
      <c r="F187" s="395" t="b">
        <f>IF(nume_candidat="",FALSE,ISNUMBER(SEARCH(nume_candidat,#REF!)))</f>
        <v>0</v>
      </c>
      <c r="G187" s="396" t="e">
        <f>LEN(#REF!)-LEN(SUBSTITUTE(#REF!,",",""))+1</f>
        <v>#REF!</v>
      </c>
    </row>
    <row r="188" spans="1:7">
      <c r="A188" s="5" t="s">
        <v>247</v>
      </c>
      <c r="B188" s="7"/>
      <c r="C188" s="229"/>
      <c r="D188" s="85"/>
      <c r="E188" s="397" t="str">
        <f t="shared" si="2"/>
        <v/>
      </c>
      <c r="F188" s="395" t="b">
        <f>IF(nume_candidat="",FALSE,ISNUMBER(SEARCH(nume_candidat,#REF!)))</f>
        <v>0</v>
      </c>
      <c r="G188" s="396" t="e">
        <f>LEN(#REF!)-LEN(SUBSTITUTE(#REF!,",",""))+1</f>
        <v>#REF!</v>
      </c>
    </row>
    <row r="189" spans="1:7">
      <c r="A189" s="5" t="s">
        <v>248</v>
      </c>
      <c r="B189" s="7"/>
      <c r="C189" s="229"/>
      <c r="D189" s="85"/>
      <c r="E189" s="397" t="str">
        <f t="shared" si="2"/>
        <v/>
      </c>
      <c r="F189" s="395" t="b">
        <f>IF(nume_candidat="",FALSE,ISNUMBER(SEARCH(nume_candidat,#REF!)))</f>
        <v>0</v>
      </c>
      <c r="G189" s="396" t="e">
        <f>LEN(#REF!)-LEN(SUBSTITUTE(#REF!,",",""))+1</f>
        <v>#REF!</v>
      </c>
    </row>
    <row r="190" spans="1:7">
      <c r="A190" s="5" t="s">
        <v>249</v>
      </c>
      <c r="B190" s="7"/>
      <c r="C190" s="229"/>
      <c r="D190" s="85"/>
      <c r="E190" s="397" t="str">
        <f t="shared" si="2"/>
        <v/>
      </c>
      <c r="F190" s="395" t="b">
        <f>IF(nume_candidat="",FALSE,ISNUMBER(SEARCH(nume_candidat,#REF!)))</f>
        <v>0</v>
      </c>
      <c r="G190" s="396" t="e">
        <f>LEN(#REF!)-LEN(SUBSTITUTE(#REF!,",",""))+1</f>
        <v>#REF!</v>
      </c>
    </row>
    <row r="191" spans="1:7">
      <c r="A191" s="5" t="s">
        <v>250</v>
      </c>
      <c r="B191" s="7"/>
      <c r="C191" s="229"/>
      <c r="D191" s="85"/>
      <c r="E191" s="397" t="str">
        <f t="shared" si="2"/>
        <v/>
      </c>
      <c r="F191" s="395" t="b">
        <f>IF(nume_candidat="",FALSE,ISNUMBER(SEARCH(nume_candidat,#REF!)))</f>
        <v>0</v>
      </c>
      <c r="G191" s="396" t="e">
        <f>LEN(#REF!)-LEN(SUBSTITUTE(#REF!,",",""))+1</f>
        <v>#REF!</v>
      </c>
    </row>
    <row r="192" spans="1:7">
      <c r="A192" s="5" t="s">
        <v>251</v>
      </c>
      <c r="B192" s="7"/>
      <c r="C192" s="229"/>
      <c r="D192" s="85"/>
      <c r="E192" s="397" t="str">
        <f t="shared" si="2"/>
        <v/>
      </c>
      <c r="F192" s="395" t="b">
        <f>IF(nume_candidat="",FALSE,ISNUMBER(SEARCH(nume_candidat,#REF!)))</f>
        <v>0</v>
      </c>
      <c r="G192" s="396" t="e">
        <f>LEN(#REF!)-LEN(SUBSTITUTE(#REF!,",",""))+1</f>
        <v>#REF!</v>
      </c>
    </row>
    <row r="193" spans="1:7">
      <c r="A193" s="5" t="s">
        <v>252</v>
      </c>
      <c r="B193" s="7"/>
      <c r="C193" s="229"/>
      <c r="D193" s="85"/>
      <c r="E193" s="397" t="str">
        <f t="shared" si="2"/>
        <v/>
      </c>
      <c r="F193" s="395" t="b">
        <f>IF(nume_candidat="",FALSE,ISNUMBER(SEARCH(nume_candidat,#REF!)))</f>
        <v>0</v>
      </c>
      <c r="G193" s="396" t="e">
        <f>LEN(#REF!)-LEN(SUBSTITUTE(#REF!,",",""))+1</f>
        <v>#REF!</v>
      </c>
    </row>
    <row r="194" spans="1:7">
      <c r="A194" s="5" t="s">
        <v>253</v>
      </c>
      <c r="B194" s="7"/>
      <c r="C194" s="229"/>
      <c r="D194" s="85"/>
      <c r="E194" s="397" t="str">
        <f t="shared" si="2"/>
        <v/>
      </c>
      <c r="F194" s="395" t="b">
        <f>IF(nume_candidat="",FALSE,ISNUMBER(SEARCH(nume_candidat,#REF!)))</f>
        <v>0</v>
      </c>
      <c r="G194" s="396" t="e">
        <f>LEN(#REF!)-LEN(SUBSTITUTE(#REF!,",",""))+1</f>
        <v>#REF!</v>
      </c>
    </row>
    <row r="195" spans="1:7">
      <c r="A195" s="5" t="s">
        <v>254</v>
      </c>
      <c r="B195" s="7"/>
      <c r="C195" s="229"/>
      <c r="D195" s="85"/>
      <c r="E195" s="397" t="str">
        <f t="shared" si="2"/>
        <v/>
      </c>
      <c r="F195" s="395" t="b">
        <f>IF(nume_candidat="",FALSE,ISNUMBER(SEARCH(nume_candidat,#REF!)))</f>
        <v>0</v>
      </c>
      <c r="G195" s="396" t="e">
        <f>LEN(#REF!)-LEN(SUBSTITUTE(#REF!,",",""))+1</f>
        <v>#REF!</v>
      </c>
    </row>
    <row r="196" spans="1:7">
      <c r="A196" s="5" t="s">
        <v>255</v>
      </c>
      <c r="B196" s="7"/>
      <c r="C196" s="229"/>
      <c r="D196" s="85"/>
      <c r="E196" s="397" t="str">
        <f t="shared" si="2"/>
        <v/>
      </c>
      <c r="F196" s="395" t="b">
        <f>IF(nume_candidat="",FALSE,ISNUMBER(SEARCH(nume_candidat,#REF!)))</f>
        <v>0</v>
      </c>
      <c r="G196" s="396" t="e">
        <f>LEN(#REF!)-LEN(SUBSTITUTE(#REF!,",",""))+1</f>
        <v>#REF!</v>
      </c>
    </row>
    <row r="197" spans="1:7">
      <c r="A197" s="5" t="s">
        <v>256</v>
      </c>
      <c r="B197" s="7"/>
      <c r="C197" s="229"/>
      <c r="D197" s="85"/>
      <c r="E197" s="397" t="str">
        <f t="shared" si="2"/>
        <v/>
      </c>
      <c r="F197" s="395" t="b">
        <f>IF(nume_candidat="",FALSE,ISNUMBER(SEARCH(nume_candidat,#REF!)))</f>
        <v>0</v>
      </c>
      <c r="G197" s="396" t="e">
        <f>LEN(#REF!)-LEN(SUBSTITUTE(#REF!,",",""))+1</f>
        <v>#REF!</v>
      </c>
    </row>
    <row r="198" spans="1:7">
      <c r="A198" s="5" t="s">
        <v>257</v>
      </c>
      <c r="B198" s="7"/>
      <c r="C198" s="229"/>
      <c r="D198" s="85"/>
      <c r="E198" s="397" t="str">
        <f t="shared" si="2"/>
        <v/>
      </c>
      <c r="F198" s="395" t="b">
        <f>IF(nume_candidat="",FALSE,ISNUMBER(SEARCH(nume_candidat,#REF!)))</f>
        <v>0</v>
      </c>
      <c r="G198" s="396" t="e">
        <f>LEN(#REF!)-LEN(SUBSTITUTE(#REF!,",",""))+1</f>
        <v>#REF!</v>
      </c>
    </row>
    <row r="199" spans="1:7">
      <c r="A199" s="5" t="s">
        <v>258</v>
      </c>
      <c r="B199" s="7"/>
      <c r="C199" s="229"/>
      <c r="D199" s="85"/>
      <c r="E199" s="397" t="str">
        <f t="shared" si="2"/>
        <v/>
      </c>
      <c r="F199" s="395" t="b">
        <f>IF(nume_candidat="",FALSE,ISNUMBER(SEARCH(nume_candidat,#REF!)))</f>
        <v>0</v>
      </c>
      <c r="G199" s="396" t="e">
        <f>LEN(#REF!)-LEN(SUBSTITUTE(#REF!,",",""))+1</f>
        <v>#REF!</v>
      </c>
    </row>
    <row r="200" spans="1:7">
      <c r="A200" s="5" t="s">
        <v>259</v>
      </c>
      <c r="B200" s="7"/>
      <c r="C200" s="229"/>
      <c r="D200" s="85"/>
      <c r="E200" s="397" t="str">
        <f t="shared" si="2"/>
        <v/>
      </c>
      <c r="F200" s="395" t="b">
        <f>IF(nume_candidat="",FALSE,ISNUMBER(SEARCH(nume_candidat,#REF!)))</f>
        <v>0</v>
      </c>
      <c r="G200" s="396" t="e">
        <f>LEN(#REF!)-LEN(SUBSTITUTE(#REF!,",",""))+1</f>
        <v>#REF!</v>
      </c>
    </row>
    <row r="201" spans="1:7">
      <c r="A201" s="5" t="s">
        <v>260</v>
      </c>
      <c r="B201" s="7"/>
      <c r="C201" s="229"/>
      <c r="D201" s="85"/>
      <c r="E201" s="397" t="str">
        <f t="shared" ref="E201:E258" si="3">IF(OR(,$B201="",$C201="",$C201&lt;an_initial,$C201&gt;an_final),"",(100*(D201="premiu")+50*(D201="nominalizare")))</f>
        <v/>
      </c>
      <c r="F201" s="395" t="b">
        <f>IF(nume_candidat="",FALSE,ISNUMBER(SEARCH(nume_candidat,#REF!)))</f>
        <v>0</v>
      </c>
      <c r="G201" s="396" t="e">
        <f>LEN(#REF!)-LEN(SUBSTITUTE(#REF!,",",""))+1</f>
        <v>#REF!</v>
      </c>
    </row>
    <row r="202" spans="1:7">
      <c r="A202" s="5" t="s">
        <v>261</v>
      </c>
      <c r="B202" s="7"/>
      <c r="C202" s="229"/>
      <c r="D202" s="85"/>
      <c r="E202" s="397" t="str">
        <f t="shared" si="3"/>
        <v/>
      </c>
      <c r="F202" s="395" t="b">
        <f>IF(nume_candidat="",FALSE,ISNUMBER(SEARCH(nume_candidat,#REF!)))</f>
        <v>0</v>
      </c>
      <c r="G202" s="396" t="e">
        <f>LEN(#REF!)-LEN(SUBSTITUTE(#REF!,",",""))+1</f>
        <v>#REF!</v>
      </c>
    </row>
    <row r="203" spans="1:7">
      <c r="A203" s="5" t="s">
        <v>262</v>
      </c>
      <c r="B203" s="7"/>
      <c r="C203" s="229"/>
      <c r="D203" s="85"/>
      <c r="E203" s="397" t="str">
        <f t="shared" si="3"/>
        <v/>
      </c>
      <c r="F203" s="395" t="b">
        <f>IF(nume_candidat="",FALSE,ISNUMBER(SEARCH(nume_candidat,#REF!)))</f>
        <v>0</v>
      </c>
      <c r="G203" s="396" t="e">
        <f>LEN(#REF!)-LEN(SUBSTITUTE(#REF!,",",""))+1</f>
        <v>#REF!</v>
      </c>
    </row>
    <row r="204" spans="1:7">
      <c r="A204" s="5" t="s">
        <v>263</v>
      </c>
      <c r="B204" s="7"/>
      <c r="C204" s="229"/>
      <c r="D204" s="85"/>
      <c r="E204" s="397" t="str">
        <f t="shared" si="3"/>
        <v/>
      </c>
      <c r="F204" s="395" t="b">
        <f>IF(nume_candidat="",FALSE,ISNUMBER(SEARCH(nume_candidat,#REF!)))</f>
        <v>0</v>
      </c>
      <c r="G204" s="396" t="e">
        <f>LEN(#REF!)-LEN(SUBSTITUTE(#REF!,",",""))+1</f>
        <v>#REF!</v>
      </c>
    </row>
    <row r="205" spans="1:7">
      <c r="A205" s="5" t="s">
        <v>264</v>
      </c>
      <c r="B205" s="7"/>
      <c r="C205" s="229"/>
      <c r="D205" s="85"/>
      <c r="E205" s="397" t="str">
        <f t="shared" si="3"/>
        <v/>
      </c>
      <c r="F205" s="395" t="b">
        <f>IF(nume_candidat="",FALSE,ISNUMBER(SEARCH(nume_candidat,#REF!)))</f>
        <v>0</v>
      </c>
      <c r="G205" s="396" t="e">
        <f>LEN(#REF!)-LEN(SUBSTITUTE(#REF!,",",""))+1</f>
        <v>#REF!</v>
      </c>
    </row>
    <row r="206" spans="1:7">
      <c r="A206" s="5" t="s">
        <v>265</v>
      </c>
      <c r="B206" s="7"/>
      <c r="C206" s="229"/>
      <c r="D206" s="85"/>
      <c r="E206" s="397" t="str">
        <f t="shared" si="3"/>
        <v/>
      </c>
      <c r="F206" s="395" t="b">
        <f>IF(nume_candidat="",FALSE,ISNUMBER(SEARCH(nume_candidat,#REF!)))</f>
        <v>0</v>
      </c>
      <c r="G206" s="396" t="e">
        <f>LEN(#REF!)-LEN(SUBSTITUTE(#REF!,",",""))+1</f>
        <v>#REF!</v>
      </c>
    </row>
    <row r="207" spans="1:7">
      <c r="A207" s="5" t="s">
        <v>266</v>
      </c>
      <c r="B207" s="7"/>
      <c r="C207" s="229"/>
      <c r="D207" s="85"/>
      <c r="E207" s="397" t="str">
        <f t="shared" si="3"/>
        <v/>
      </c>
      <c r="F207" s="395" t="b">
        <f>IF(nume_candidat="",FALSE,ISNUMBER(SEARCH(nume_candidat,#REF!)))</f>
        <v>0</v>
      </c>
      <c r="G207" s="396" t="e">
        <f>LEN(#REF!)-LEN(SUBSTITUTE(#REF!,",",""))+1</f>
        <v>#REF!</v>
      </c>
    </row>
    <row r="208" spans="1:7">
      <c r="A208" s="5" t="s">
        <v>267</v>
      </c>
      <c r="B208" s="7"/>
      <c r="C208" s="229"/>
      <c r="D208" s="85"/>
      <c r="E208" s="397" t="str">
        <f t="shared" si="3"/>
        <v/>
      </c>
      <c r="F208" s="395" t="b">
        <f>IF(nume_candidat="",FALSE,ISNUMBER(SEARCH(nume_candidat,#REF!)))</f>
        <v>0</v>
      </c>
      <c r="G208" s="396" t="e">
        <f>LEN(#REF!)-LEN(SUBSTITUTE(#REF!,",",""))+1</f>
        <v>#REF!</v>
      </c>
    </row>
    <row r="209" spans="1:7">
      <c r="A209" s="5" t="s">
        <v>268</v>
      </c>
      <c r="B209" s="7"/>
      <c r="C209" s="229"/>
      <c r="D209" s="85"/>
      <c r="E209" s="397" t="str">
        <f t="shared" si="3"/>
        <v/>
      </c>
      <c r="F209" s="395" t="b">
        <f>IF(nume_candidat="",FALSE,ISNUMBER(SEARCH(nume_candidat,#REF!)))</f>
        <v>0</v>
      </c>
      <c r="G209" s="396" t="e">
        <f>LEN(#REF!)-LEN(SUBSTITUTE(#REF!,",",""))+1</f>
        <v>#REF!</v>
      </c>
    </row>
    <row r="210" spans="1:7">
      <c r="A210" s="5" t="s">
        <v>269</v>
      </c>
      <c r="B210" s="7"/>
      <c r="C210" s="229"/>
      <c r="D210" s="85"/>
      <c r="E210" s="397" t="str">
        <f t="shared" si="3"/>
        <v/>
      </c>
      <c r="F210" s="395" t="b">
        <f>IF(nume_candidat="",FALSE,ISNUMBER(SEARCH(nume_candidat,#REF!)))</f>
        <v>0</v>
      </c>
      <c r="G210" s="396" t="e">
        <f>LEN(#REF!)-LEN(SUBSTITUTE(#REF!,",",""))+1</f>
        <v>#REF!</v>
      </c>
    </row>
    <row r="211" spans="1:7">
      <c r="A211" s="5" t="s">
        <v>270</v>
      </c>
      <c r="B211" s="7"/>
      <c r="C211" s="229"/>
      <c r="D211" s="85"/>
      <c r="E211" s="397" t="str">
        <f t="shared" si="3"/>
        <v/>
      </c>
      <c r="F211" s="395" t="b">
        <f>IF(nume_candidat="",FALSE,ISNUMBER(SEARCH(nume_candidat,#REF!)))</f>
        <v>0</v>
      </c>
      <c r="G211" s="396" t="e">
        <f>LEN(#REF!)-LEN(SUBSTITUTE(#REF!,",",""))+1</f>
        <v>#REF!</v>
      </c>
    </row>
    <row r="212" spans="1:7">
      <c r="A212" s="5" t="s">
        <v>271</v>
      </c>
      <c r="B212" s="7"/>
      <c r="C212" s="229"/>
      <c r="D212" s="85"/>
      <c r="E212" s="397" t="str">
        <f t="shared" si="3"/>
        <v/>
      </c>
      <c r="F212" s="395" t="b">
        <f>IF(nume_candidat="",FALSE,ISNUMBER(SEARCH(nume_candidat,#REF!)))</f>
        <v>0</v>
      </c>
      <c r="G212" s="396" t="e">
        <f>LEN(#REF!)-LEN(SUBSTITUTE(#REF!,",",""))+1</f>
        <v>#REF!</v>
      </c>
    </row>
    <row r="213" spans="1:7">
      <c r="A213" s="5" t="s">
        <v>272</v>
      </c>
      <c r="B213" s="7"/>
      <c r="C213" s="229"/>
      <c r="D213" s="85"/>
      <c r="E213" s="397" t="str">
        <f t="shared" si="3"/>
        <v/>
      </c>
      <c r="F213" s="395" t="b">
        <f>IF(nume_candidat="",FALSE,ISNUMBER(SEARCH(nume_candidat,#REF!)))</f>
        <v>0</v>
      </c>
      <c r="G213" s="396" t="e">
        <f>LEN(#REF!)-LEN(SUBSTITUTE(#REF!,",",""))+1</f>
        <v>#REF!</v>
      </c>
    </row>
    <row r="214" spans="1:7">
      <c r="A214" s="5" t="s">
        <v>273</v>
      </c>
      <c r="B214" s="7"/>
      <c r="C214" s="229"/>
      <c r="D214" s="85"/>
      <c r="E214" s="397" t="str">
        <f t="shared" si="3"/>
        <v/>
      </c>
      <c r="F214" s="395" t="b">
        <f>IF(nume_candidat="",FALSE,ISNUMBER(SEARCH(nume_candidat,#REF!)))</f>
        <v>0</v>
      </c>
      <c r="G214" s="396" t="e">
        <f>LEN(#REF!)-LEN(SUBSTITUTE(#REF!,",",""))+1</f>
        <v>#REF!</v>
      </c>
    </row>
    <row r="215" spans="1:7">
      <c r="A215" s="5" t="s">
        <v>274</v>
      </c>
      <c r="B215" s="7"/>
      <c r="C215" s="229"/>
      <c r="D215" s="85"/>
      <c r="E215" s="397" t="str">
        <f t="shared" si="3"/>
        <v/>
      </c>
      <c r="F215" s="395" t="b">
        <f>IF(nume_candidat="",FALSE,ISNUMBER(SEARCH(nume_candidat,#REF!)))</f>
        <v>0</v>
      </c>
      <c r="G215" s="396" t="e">
        <f>LEN(#REF!)-LEN(SUBSTITUTE(#REF!,",",""))+1</f>
        <v>#REF!</v>
      </c>
    </row>
    <row r="216" spans="1:7">
      <c r="A216" s="5" t="s">
        <v>275</v>
      </c>
      <c r="B216" s="7"/>
      <c r="C216" s="229"/>
      <c r="D216" s="85"/>
      <c r="E216" s="397" t="str">
        <f t="shared" si="3"/>
        <v/>
      </c>
      <c r="F216" s="395" t="b">
        <f>IF(nume_candidat="",FALSE,ISNUMBER(SEARCH(nume_candidat,#REF!)))</f>
        <v>0</v>
      </c>
      <c r="G216" s="396" t="e">
        <f>LEN(#REF!)-LEN(SUBSTITUTE(#REF!,",",""))+1</f>
        <v>#REF!</v>
      </c>
    </row>
    <row r="217" spans="1:7">
      <c r="A217" s="5" t="s">
        <v>276</v>
      </c>
      <c r="B217" s="7"/>
      <c r="C217" s="229"/>
      <c r="D217" s="85"/>
      <c r="E217" s="397" t="str">
        <f t="shared" si="3"/>
        <v/>
      </c>
      <c r="F217" s="395" t="b">
        <f>IF(nume_candidat="",FALSE,ISNUMBER(SEARCH(nume_candidat,#REF!)))</f>
        <v>0</v>
      </c>
      <c r="G217" s="396" t="e">
        <f>LEN(#REF!)-LEN(SUBSTITUTE(#REF!,",",""))+1</f>
        <v>#REF!</v>
      </c>
    </row>
    <row r="218" spans="1:7">
      <c r="A218" s="5" t="s">
        <v>277</v>
      </c>
      <c r="B218" s="7"/>
      <c r="C218" s="229"/>
      <c r="D218" s="85"/>
      <c r="E218" s="397" t="str">
        <f t="shared" si="3"/>
        <v/>
      </c>
      <c r="F218" s="395" t="b">
        <f>IF(nume_candidat="",FALSE,ISNUMBER(SEARCH(nume_candidat,#REF!)))</f>
        <v>0</v>
      </c>
      <c r="G218" s="396" t="e">
        <f>LEN(#REF!)-LEN(SUBSTITUTE(#REF!,",",""))+1</f>
        <v>#REF!</v>
      </c>
    </row>
    <row r="219" spans="1:7">
      <c r="A219" s="5" t="s">
        <v>278</v>
      </c>
      <c r="B219" s="7"/>
      <c r="C219" s="229"/>
      <c r="D219" s="85"/>
      <c r="E219" s="397" t="str">
        <f t="shared" si="3"/>
        <v/>
      </c>
      <c r="F219" s="395" t="b">
        <f>IF(nume_candidat="",FALSE,ISNUMBER(SEARCH(nume_candidat,#REF!)))</f>
        <v>0</v>
      </c>
      <c r="G219" s="396" t="e">
        <f>LEN(#REF!)-LEN(SUBSTITUTE(#REF!,",",""))+1</f>
        <v>#REF!</v>
      </c>
    </row>
    <row r="220" spans="1:7">
      <c r="A220" s="5" t="s">
        <v>279</v>
      </c>
      <c r="B220" s="7"/>
      <c r="C220" s="229"/>
      <c r="D220" s="85"/>
      <c r="E220" s="397" t="str">
        <f t="shared" si="3"/>
        <v/>
      </c>
      <c r="F220" s="395" t="b">
        <f>IF(nume_candidat="",FALSE,ISNUMBER(SEARCH(nume_candidat,#REF!)))</f>
        <v>0</v>
      </c>
      <c r="G220" s="396" t="e">
        <f>LEN(#REF!)-LEN(SUBSTITUTE(#REF!,",",""))+1</f>
        <v>#REF!</v>
      </c>
    </row>
    <row r="221" spans="1:7">
      <c r="A221" s="5" t="s">
        <v>280</v>
      </c>
      <c r="B221" s="7"/>
      <c r="C221" s="229"/>
      <c r="D221" s="85"/>
      <c r="E221" s="397" t="str">
        <f t="shared" si="3"/>
        <v/>
      </c>
      <c r="F221" s="395" t="b">
        <f>IF(nume_candidat="",FALSE,ISNUMBER(SEARCH(nume_candidat,#REF!)))</f>
        <v>0</v>
      </c>
      <c r="G221" s="396" t="e">
        <f>LEN(#REF!)-LEN(SUBSTITUTE(#REF!,",",""))+1</f>
        <v>#REF!</v>
      </c>
    </row>
    <row r="222" spans="1:7">
      <c r="A222" s="5" t="s">
        <v>281</v>
      </c>
      <c r="B222" s="7"/>
      <c r="C222" s="229"/>
      <c r="D222" s="85"/>
      <c r="E222" s="397" t="str">
        <f t="shared" si="3"/>
        <v/>
      </c>
      <c r="F222" s="395" t="b">
        <f>IF(nume_candidat="",FALSE,ISNUMBER(SEARCH(nume_candidat,#REF!)))</f>
        <v>0</v>
      </c>
      <c r="G222" s="396" t="e">
        <f>LEN(#REF!)-LEN(SUBSTITUTE(#REF!,",",""))+1</f>
        <v>#REF!</v>
      </c>
    </row>
    <row r="223" spans="1:7">
      <c r="A223" s="5" t="s">
        <v>282</v>
      </c>
      <c r="B223" s="7"/>
      <c r="C223" s="229"/>
      <c r="D223" s="85"/>
      <c r="E223" s="397" t="str">
        <f t="shared" si="3"/>
        <v/>
      </c>
      <c r="F223" s="395" t="b">
        <f>IF(nume_candidat="",FALSE,ISNUMBER(SEARCH(nume_candidat,#REF!)))</f>
        <v>0</v>
      </c>
      <c r="G223" s="396" t="e">
        <f>LEN(#REF!)-LEN(SUBSTITUTE(#REF!,",",""))+1</f>
        <v>#REF!</v>
      </c>
    </row>
    <row r="224" spans="1:7">
      <c r="A224" s="5" t="s">
        <v>283</v>
      </c>
      <c r="B224" s="7"/>
      <c r="C224" s="229"/>
      <c r="D224" s="85"/>
      <c r="E224" s="397" t="str">
        <f t="shared" si="3"/>
        <v/>
      </c>
      <c r="F224" s="395" t="b">
        <f>IF(nume_candidat="",FALSE,ISNUMBER(SEARCH(nume_candidat,#REF!)))</f>
        <v>0</v>
      </c>
      <c r="G224" s="396" t="e">
        <f>LEN(#REF!)-LEN(SUBSTITUTE(#REF!,",",""))+1</f>
        <v>#REF!</v>
      </c>
    </row>
    <row r="225" spans="1:7">
      <c r="A225" s="5" t="s">
        <v>284</v>
      </c>
      <c r="B225" s="7"/>
      <c r="C225" s="229"/>
      <c r="D225" s="85"/>
      <c r="E225" s="397" t="str">
        <f t="shared" si="3"/>
        <v/>
      </c>
      <c r="F225" s="395" t="b">
        <f>IF(nume_candidat="",FALSE,ISNUMBER(SEARCH(nume_candidat,#REF!)))</f>
        <v>0</v>
      </c>
      <c r="G225" s="396" t="e">
        <f>LEN(#REF!)-LEN(SUBSTITUTE(#REF!,",",""))+1</f>
        <v>#REF!</v>
      </c>
    </row>
    <row r="226" spans="1:7">
      <c r="A226" s="5" t="s">
        <v>285</v>
      </c>
      <c r="B226" s="7"/>
      <c r="C226" s="229"/>
      <c r="D226" s="85"/>
      <c r="E226" s="397" t="str">
        <f t="shared" si="3"/>
        <v/>
      </c>
      <c r="F226" s="395" t="b">
        <f>IF(nume_candidat="",FALSE,ISNUMBER(SEARCH(nume_candidat,#REF!)))</f>
        <v>0</v>
      </c>
      <c r="G226" s="396" t="e">
        <f>LEN(#REF!)-LEN(SUBSTITUTE(#REF!,",",""))+1</f>
        <v>#REF!</v>
      </c>
    </row>
    <row r="227" spans="1:7">
      <c r="A227" s="5" t="s">
        <v>286</v>
      </c>
      <c r="B227" s="7"/>
      <c r="C227" s="229"/>
      <c r="D227" s="85"/>
      <c r="E227" s="397" t="str">
        <f t="shared" si="3"/>
        <v/>
      </c>
      <c r="F227" s="395" t="b">
        <f>IF(nume_candidat="",FALSE,ISNUMBER(SEARCH(nume_candidat,#REF!)))</f>
        <v>0</v>
      </c>
      <c r="G227" s="396" t="e">
        <f>LEN(#REF!)-LEN(SUBSTITUTE(#REF!,",",""))+1</f>
        <v>#REF!</v>
      </c>
    </row>
    <row r="228" spans="1:7">
      <c r="A228" s="5" t="s">
        <v>287</v>
      </c>
      <c r="B228" s="7"/>
      <c r="C228" s="229"/>
      <c r="D228" s="85"/>
      <c r="E228" s="397" t="str">
        <f t="shared" si="3"/>
        <v/>
      </c>
      <c r="F228" s="395" t="b">
        <f>IF(nume_candidat="",FALSE,ISNUMBER(SEARCH(nume_candidat,#REF!)))</f>
        <v>0</v>
      </c>
      <c r="G228" s="396" t="e">
        <f>LEN(#REF!)-LEN(SUBSTITUTE(#REF!,",",""))+1</f>
        <v>#REF!</v>
      </c>
    </row>
    <row r="229" spans="1:7">
      <c r="A229" s="5" t="s">
        <v>288</v>
      </c>
      <c r="B229" s="7"/>
      <c r="C229" s="229"/>
      <c r="D229" s="85"/>
      <c r="E229" s="397" t="str">
        <f t="shared" si="3"/>
        <v/>
      </c>
      <c r="F229" s="395" t="b">
        <f>IF(nume_candidat="",FALSE,ISNUMBER(SEARCH(nume_candidat,#REF!)))</f>
        <v>0</v>
      </c>
      <c r="G229" s="396" t="e">
        <f>LEN(#REF!)-LEN(SUBSTITUTE(#REF!,",",""))+1</f>
        <v>#REF!</v>
      </c>
    </row>
    <row r="230" spans="1:7">
      <c r="A230" s="5" t="s">
        <v>289</v>
      </c>
      <c r="B230" s="7"/>
      <c r="C230" s="229"/>
      <c r="D230" s="85"/>
      <c r="E230" s="397" t="str">
        <f t="shared" si="3"/>
        <v/>
      </c>
      <c r="F230" s="395" t="b">
        <f>IF(nume_candidat="",FALSE,ISNUMBER(SEARCH(nume_candidat,#REF!)))</f>
        <v>0</v>
      </c>
      <c r="G230" s="396" t="e">
        <f>LEN(#REF!)-LEN(SUBSTITUTE(#REF!,",",""))+1</f>
        <v>#REF!</v>
      </c>
    </row>
    <row r="231" spans="1:7">
      <c r="A231" s="5" t="s">
        <v>290</v>
      </c>
      <c r="B231" s="7"/>
      <c r="C231" s="229"/>
      <c r="D231" s="85"/>
      <c r="E231" s="397" t="str">
        <f t="shared" si="3"/>
        <v/>
      </c>
      <c r="F231" s="395" t="b">
        <f>IF(nume_candidat="",FALSE,ISNUMBER(SEARCH(nume_candidat,#REF!)))</f>
        <v>0</v>
      </c>
      <c r="G231" s="396" t="e">
        <f>LEN(#REF!)-LEN(SUBSTITUTE(#REF!,",",""))+1</f>
        <v>#REF!</v>
      </c>
    </row>
    <row r="232" spans="1:7">
      <c r="A232" s="5" t="s">
        <v>291</v>
      </c>
      <c r="B232" s="7"/>
      <c r="C232" s="229"/>
      <c r="D232" s="85"/>
      <c r="E232" s="397" t="str">
        <f t="shared" si="3"/>
        <v/>
      </c>
      <c r="F232" s="395" t="b">
        <f>IF(nume_candidat="",FALSE,ISNUMBER(SEARCH(nume_candidat,#REF!)))</f>
        <v>0</v>
      </c>
      <c r="G232" s="396" t="e">
        <f>LEN(#REF!)-LEN(SUBSTITUTE(#REF!,",",""))+1</f>
        <v>#REF!</v>
      </c>
    </row>
    <row r="233" spans="1:7">
      <c r="A233" s="5" t="s">
        <v>292</v>
      </c>
      <c r="B233" s="7"/>
      <c r="C233" s="229"/>
      <c r="D233" s="85"/>
      <c r="E233" s="397" t="str">
        <f t="shared" si="3"/>
        <v/>
      </c>
      <c r="F233" s="395" t="b">
        <f>IF(nume_candidat="",FALSE,ISNUMBER(SEARCH(nume_candidat,#REF!)))</f>
        <v>0</v>
      </c>
      <c r="G233" s="396" t="e">
        <f>LEN(#REF!)-LEN(SUBSTITUTE(#REF!,",",""))+1</f>
        <v>#REF!</v>
      </c>
    </row>
    <row r="234" spans="1:7">
      <c r="A234" s="5" t="s">
        <v>293</v>
      </c>
      <c r="B234" s="7"/>
      <c r="C234" s="229"/>
      <c r="D234" s="85"/>
      <c r="E234" s="397" t="str">
        <f t="shared" si="3"/>
        <v/>
      </c>
      <c r="F234" s="395" t="b">
        <f>IF(nume_candidat="",FALSE,ISNUMBER(SEARCH(nume_candidat,#REF!)))</f>
        <v>0</v>
      </c>
      <c r="G234" s="396" t="e">
        <f>LEN(#REF!)-LEN(SUBSTITUTE(#REF!,",",""))+1</f>
        <v>#REF!</v>
      </c>
    </row>
    <row r="235" spans="1:7">
      <c r="A235" s="5" t="s">
        <v>294</v>
      </c>
      <c r="B235" s="7"/>
      <c r="C235" s="229"/>
      <c r="D235" s="85"/>
      <c r="E235" s="397" t="str">
        <f t="shared" si="3"/>
        <v/>
      </c>
      <c r="F235" s="395" t="b">
        <f>IF(nume_candidat="",FALSE,ISNUMBER(SEARCH(nume_candidat,#REF!)))</f>
        <v>0</v>
      </c>
      <c r="G235" s="396" t="e">
        <f>LEN(#REF!)-LEN(SUBSTITUTE(#REF!,",",""))+1</f>
        <v>#REF!</v>
      </c>
    </row>
    <row r="236" spans="1:7">
      <c r="A236" s="5" t="s">
        <v>295</v>
      </c>
      <c r="B236" s="7"/>
      <c r="C236" s="229"/>
      <c r="D236" s="85"/>
      <c r="E236" s="397" t="str">
        <f t="shared" si="3"/>
        <v/>
      </c>
      <c r="F236" s="395" t="b">
        <f>IF(nume_candidat="",FALSE,ISNUMBER(SEARCH(nume_candidat,#REF!)))</f>
        <v>0</v>
      </c>
      <c r="G236" s="396" t="e">
        <f>LEN(#REF!)-LEN(SUBSTITUTE(#REF!,",",""))+1</f>
        <v>#REF!</v>
      </c>
    </row>
    <row r="237" spans="1:7">
      <c r="A237" s="5" t="s">
        <v>296</v>
      </c>
      <c r="B237" s="7"/>
      <c r="C237" s="229"/>
      <c r="D237" s="85"/>
      <c r="E237" s="397" t="str">
        <f t="shared" si="3"/>
        <v/>
      </c>
      <c r="F237" s="395" t="b">
        <f>IF(nume_candidat="",FALSE,ISNUMBER(SEARCH(nume_candidat,#REF!)))</f>
        <v>0</v>
      </c>
      <c r="G237" s="396" t="e">
        <f>LEN(#REF!)-LEN(SUBSTITUTE(#REF!,",",""))+1</f>
        <v>#REF!</v>
      </c>
    </row>
    <row r="238" spans="1:7">
      <c r="A238" s="5" t="s">
        <v>297</v>
      </c>
      <c r="B238" s="7"/>
      <c r="C238" s="229"/>
      <c r="D238" s="85"/>
      <c r="E238" s="397" t="str">
        <f t="shared" si="3"/>
        <v/>
      </c>
      <c r="F238" s="395" t="b">
        <f>IF(nume_candidat="",FALSE,ISNUMBER(SEARCH(nume_candidat,#REF!)))</f>
        <v>0</v>
      </c>
      <c r="G238" s="396" t="e">
        <f>LEN(#REF!)-LEN(SUBSTITUTE(#REF!,",",""))+1</f>
        <v>#REF!</v>
      </c>
    </row>
    <row r="239" spans="1:7">
      <c r="A239" s="5" t="s">
        <v>298</v>
      </c>
      <c r="B239" s="7"/>
      <c r="C239" s="229"/>
      <c r="D239" s="85"/>
      <c r="E239" s="397" t="str">
        <f t="shared" si="3"/>
        <v/>
      </c>
      <c r="F239" s="395" t="b">
        <f>IF(nume_candidat="",FALSE,ISNUMBER(SEARCH(nume_candidat,#REF!)))</f>
        <v>0</v>
      </c>
      <c r="G239" s="396" t="e">
        <f>LEN(#REF!)-LEN(SUBSTITUTE(#REF!,",",""))+1</f>
        <v>#REF!</v>
      </c>
    </row>
    <row r="240" spans="1:7">
      <c r="A240" s="5" t="s">
        <v>299</v>
      </c>
      <c r="B240" s="7"/>
      <c r="C240" s="229"/>
      <c r="D240" s="85"/>
      <c r="E240" s="397" t="str">
        <f t="shared" si="3"/>
        <v/>
      </c>
      <c r="F240" s="395" t="b">
        <f>IF(nume_candidat="",FALSE,ISNUMBER(SEARCH(nume_candidat,#REF!)))</f>
        <v>0</v>
      </c>
      <c r="G240" s="396" t="e">
        <f>LEN(#REF!)-LEN(SUBSTITUTE(#REF!,",",""))+1</f>
        <v>#REF!</v>
      </c>
    </row>
    <row r="241" spans="1:7">
      <c r="A241" s="5" t="s">
        <v>300</v>
      </c>
      <c r="B241" s="7"/>
      <c r="C241" s="229"/>
      <c r="D241" s="85"/>
      <c r="E241" s="397" t="str">
        <f t="shared" si="3"/>
        <v/>
      </c>
      <c r="F241" s="395" t="b">
        <f>IF(nume_candidat="",FALSE,ISNUMBER(SEARCH(nume_candidat,#REF!)))</f>
        <v>0</v>
      </c>
      <c r="G241" s="396" t="e">
        <f>LEN(#REF!)-LEN(SUBSTITUTE(#REF!,",",""))+1</f>
        <v>#REF!</v>
      </c>
    </row>
    <row r="242" spans="1:7">
      <c r="A242" s="5" t="s">
        <v>301</v>
      </c>
      <c r="B242" s="7"/>
      <c r="C242" s="229"/>
      <c r="D242" s="85"/>
      <c r="E242" s="397" t="str">
        <f t="shared" si="3"/>
        <v/>
      </c>
      <c r="F242" s="395" t="b">
        <f>IF(nume_candidat="",FALSE,ISNUMBER(SEARCH(nume_candidat,#REF!)))</f>
        <v>0</v>
      </c>
      <c r="G242" s="396" t="e">
        <f>LEN(#REF!)-LEN(SUBSTITUTE(#REF!,",",""))+1</f>
        <v>#REF!</v>
      </c>
    </row>
    <row r="243" spans="1:7">
      <c r="A243" s="5" t="s">
        <v>302</v>
      </c>
      <c r="B243" s="7"/>
      <c r="C243" s="229"/>
      <c r="D243" s="85"/>
      <c r="E243" s="397" t="str">
        <f t="shared" si="3"/>
        <v/>
      </c>
      <c r="F243" s="395" t="b">
        <f>IF(nume_candidat="",FALSE,ISNUMBER(SEARCH(nume_candidat,#REF!)))</f>
        <v>0</v>
      </c>
      <c r="G243" s="396" t="e">
        <f>LEN(#REF!)-LEN(SUBSTITUTE(#REF!,",",""))+1</f>
        <v>#REF!</v>
      </c>
    </row>
    <row r="244" spans="1:7">
      <c r="A244" s="5" t="s">
        <v>303</v>
      </c>
      <c r="B244" s="7"/>
      <c r="C244" s="229"/>
      <c r="D244" s="85"/>
      <c r="E244" s="397" t="str">
        <f t="shared" si="3"/>
        <v/>
      </c>
      <c r="F244" s="395" t="b">
        <f>IF(nume_candidat="",FALSE,ISNUMBER(SEARCH(nume_candidat,#REF!)))</f>
        <v>0</v>
      </c>
      <c r="G244" s="396" t="e">
        <f>LEN(#REF!)-LEN(SUBSTITUTE(#REF!,",",""))+1</f>
        <v>#REF!</v>
      </c>
    </row>
    <row r="245" spans="1:7">
      <c r="A245" s="5" t="s">
        <v>304</v>
      </c>
      <c r="B245" s="7"/>
      <c r="C245" s="229"/>
      <c r="D245" s="85"/>
      <c r="E245" s="397" t="str">
        <f t="shared" si="3"/>
        <v/>
      </c>
      <c r="F245" s="395" t="b">
        <f>IF(nume_candidat="",FALSE,ISNUMBER(SEARCH(nume_candidat,#REF!)))</f>
        <v>0</v>
      </c>
      <c r="G245" s="396" t="e">
        <f>LEN(#REF!)-LEN(SUBSTITUTE(#REF!,",",""))+1</f>
        <v>#REF!</v>
      </c>
    </row>
    <row r="246" spans="1:7">
      <c r="A246" s="5" t="s">
        <v>305</v>
      </c>
      <c r="B246" s="7"/>
      <c r="C246" s="229"/>
      <c r="D246" s="85"/>
      <c r="E246" s="397" t="str">
        <f t="shared" si="3"/>
        <v/>
      </c>
      <c r="F246" s="395" t="b">
        <f>IF(nume_candidat="",FALSE,ISNUMBER(SEARCH(nume_candidat,#REF!)))</f>
        <v>0</v>
      </c>
      <c r="G246" s="396" t="e">
        <f>LEN(#REF!)-LEN(SUBSTITUTE(#REF!,",",""))+1</f>
        <v>#REF!</v>
      </c>
    </row>
    <row r="247" spans="1:7">
      <c r="A247" s="5" t="s">
        <v>306</v>
      </c>
      <c r="B247" s="7"/>
      <c r="C247" s="229"/>
      <c r="D247" s="85"/>
      <c r="E247" s="397" t="str">
        <f t="shared" si="3"/>
        <v/>
      </c>
      <c r="F247" s="395" t="b">
        <f>IF(nume_candidat="",FALSE,ISNUMBER(SEARCH(nume_candidat,#REF!)))</f>
        <v>0</v>
      </c>
      <c r="G247" s="396" t="e">
        <f>LEN(#REF!)-LEN(SUBSTITUTE(#REF!,",",""))+1</f>
        <v>#REF!</v>
      </c>
    </row>
    <row r="248" spans="1:7">
      <c r="A248" s="5" t="s">
        <v>307</v>
      </c>
      <c r="B248" s="7"/>
      <c r="C248" s="229"/>
      <c r="D248" s="85"/>
      <c r="E248" s="397" t="str">
        <f t="shared" si="3"/>
        <v/>
      </c>
      <c r="F248" s="395" t="b">
        <f>IF(nume_candidat="",FALSE,ISNUMBER(SEARCH(nume_candidat,#REF!)))</f>
        <v>0</v>
      </c>
      <c r="G248" s="396" t="e">
        <f>LEN(#REF!)-LEN(SUBSTITUTE(#REF!,",",""))+1</f>
        <v>#REF!</v>
      </c>
    </row>
    <row r="249" spans="1:7">
      <c r="A249" s="5" t="s">
        <v>308</v>
      </c>
      <c r="B249" s="7"/>
      <c r="C249" s="229"/>
      <c r="D249" s="85"/>
      <c r="E249" s="397" t="str">
        <f t="shared" si="3"/>
        <v/>
      </c>
      <c r="F249" s="395" t="b">
        <f>IF(nume_candidat="",FALSE,ISNUMBER(SEARCH(nume_candidat,#REF!)))</f>
        <v>0</v>
      </c>
      <c r="G249" s="396" t="e">
        <f>LEN(#REF!)-LEN(SUBSTITUTE(#REF!,",",""))+1</f>
        <v>#REF!</v>
      </c>
    </row>
    <row r="250" spans="1:7">
      <c r="A250" s="5" t="s">
        <v>309</v>
      </c>
      <c r="B250" s="7"/>
      <c r="C250" s="229"/>
      <c r="D250" s="85"/>
      <c r="E250" s="397" t="str">
        <f t="shared" si="3"/>
        <v/>
      </c>
      <c r="F250" s="395" t="b">
        <f>IF(nume_candidat="",FALSE,ISNUMBER(SEARCH(nume_candidat,#REF!)))</f>
        <v>0</v>
      </c>
      <c r="G250" s="396" t="e">
        <f>LEN(#REF!)-LEN(SUBSTITUTE(#REF!,",",""))+1</f>
        <v>#REF!</v>
      </c>
    </row>
    <row r="251" spans="1:7">
      <c r="A251" s="5" t="s">
        <v>310</v>
      </c>
      <c r="B251" s="7"/>
      <c r="C251" s="229"/>
      <c r="D251" s="85"/>
      <c r="E251" s="397" t="str">
        <f t="shared" si="3"/>
        <v/>
      </c>
      <c r="F251" s="395" t="b">
        <f>IF(nume_candidat="",FALSE,ISNUMBER(SEARCH(nume_candidat,#REF!)))</f>
        <v>0</v>
      </c>
      <c r="G251" s="396" t="e">
        <f>LEN(#REF!)-LEN(SUBSTITUTE(#REF!,",",""))+1</f>
        <v>#REF!</v>
      </c>
    </row>
    <row r="252" spans="1:7">
      <c r="A252" s="5" t="s">
        <v>311</v>
      </c>
      <c r="B252" s="7"/>
      <c r="C252" s="229"/>
      <c r="D252" s="85"/>
      <c r="E252" s="397" t="str">
        <f t="shared" si="3"/>
        <v/>
      </c>
      <c r="F252" s="395" t="b">
        <f>IF(nume_candidat="",FALSE,ISNUMBER(SEARCH(nume_candidat,#REF!)))</f>
        <v>0</v>
      </c>
      <c r="G252" s="396" t="e">
        <f>LEN(#REF!)-LEN(SUBSTITUTE(#REF!,",",""))+1</f>
        <v>#REF!</v>
      </c>
    </row>
    <row r="253" spans="1:7">
      <c r="A253" s="5" t="s">
        <v>312</v>
      </c>
      <c r="B253" s="7"/>
      <c r="C253" s="229"/>
      <c r="D253" s="85"/>
      <c r="E253" s="397" t="str">
        <f t="shared" si="3"/>
        <v/>
      </c>
      <c r="F253" s="395" t="b">
        <f>IF(nume_candidat="",FALSE,ISNUMBER(SEARCH(nume_candidat,#REF!)))</f>
        <v>0</v>
      </c>
      <c r="G253" s="396" t="e">
        <f>LEN(#REF!)-LEN(SUBSTITUTE(#REF!,",",""))+1</f>
        <v>#REF!</v>
      </c>
    </row>
    <row r="254" spans="1:7">
      <c r="A254" s="5" t="s">
        <v>313</v>
      </c>
      <c r="B254" s="7"/>
      <c r="C254" s="229"/>
      <c r="D254" s="85"/>
      <c r="E254" s="397" t="str">
        <f t="shared" si="3"/>
        <v/>
      </c>
      <c r="F254" s="395" t="b">
        <f>IF(nume_candidat="",FALSE,ISNUMBER(SEARCH(nume_candidat,#REF!)))</f>
        <v>0</v>
      </c>
      <c r="G254" s="396" t="e">
        <f>LEN(#REF!)-LEN(SUBSTITUTE(#REF!,",",""))+1</f>
        <v>#REF!</v>
      </c>
    </row>
    <row r="255" spans="1:7">
      <c r="A255" s="5" t="s">
        <v>314</v>
      </c>
      <c r="B255" s="7"/>
      <c r="C255" s="229"/>
      <c r="D255" s="85"/>
      <c r="E255" s="397" t="str">
        <f t="shared" si="3"/>
        <v/>
      </c>
      <c r="F255" s="395" t="b">
        <f>IF(nume_candidat="",FALSE,ISNUMBER(SEARCH(nume_candidat,#REF!)))</f>
        <v>0</v>
      </c>
      <c r="G255" s="396" t="e">
        <f>LEN(#REF!)-LEN(SUBSTITUTE(#REF!,",",""))+1</f>
        <v>#REF!</v>
      </c>
    </row>
    <row r="256" spans="1:7">
      <c r="A256" s="5" t="s">
        <v>315</v>
      </c>
      <c r="B256" s="7"/>
      <c r="C256" s="229"/>
      <c r="D256" s="85"/>
      <c r="E256" s="397" t="str">
        <f t="shared" si="3"/>
        <v/>
      </c>
      <c r="F256" s="395" t="b">
        <f>IF(nume_candidat="",FALSE,ISNUMBER(SEARCH(nume_candidat,#REF!)))</f>
        <v>0</v>
      </c>
      <c r="G256" s="396" t="e">
        <f>LEN(#REF!)-LEN(SUBSTITUTE(#REF!,",",""))+1</f>
        <v>#REF!</v>
      </c>
    </row>
    <row r="257" spans="1:7">
      <c r="A257" s="5" t="s">
        <v>316</v>
      </c>
      <c r="B257" s="7"/>
      <c r="C257" s="229"/>
      <c r="D257" s="85"/>
      <c r="E257" s="397" t="str">
        <f t="shared" si="3"/>
        <v/>
      </c>
      <c r="F257" s="395" t="b">
        <f>IF(nume_candidat="",FALSE,ISNUMBER(SEARCH(nume_candidat,#REF!)))</f>
        <v>0</v>
      </c>
      <c r="G257" s="396" t="e">
        <f>LEN(#REF!)-LEN(SUBSTITUTE(#REF!,",",""))+1</f>
        <v>#REF!</v>
      </c>
    </row>
    <row r="258" spans="1:7">
      <c r="A258" s="5" t="s">
        <v>317</v>
      </c>
      <c r="B258" s="7"/>
      <c r="C258" s="229"/>
      <c r="D258" s="85"/>
      <c r="E258" s="397" t="str">
        <f t="shared" si="3"/>
        <v/>
      </c>
      <c r="F258" s="395" t="b">
        <f>IF(nume_candidat="",FALSE,ISNUMBER(SEARCH(nume_candidat,#REF!)))</f>
        <v>0</v>
      </c>
      <c r="G258" s="396" t="e">
        <f>LEN(#REF!)-LEN(SUBSTITUTE(#REF!,",",""))+1</f>
        <v>#REF!</v>
      </c>
    </row>
  </sheetData>
  <sheetProtection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&amp;LConfirm dateleDirector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sheetPr codeName="Sheet48">
    <pageSetUpPr fitToPage="1"/>
  </sheetPr>
  <dimension ref="A1:G470"/>
  <sheetViews>
    <sheetView workbookViewId="0">
      <selection activeCell="B10" sqref="B10:D10"/>
    </sheetView>
  </sheetViews>
  <sheetFormatPr defaultRowHeight="15.75"/>
  <cols>
    <col min="1" max="1" width="5.7109375" style="75" customWidth="1"/>
    <col min="2" max="2" width="80" style="356" customWidth="1"/>
    <col min="3" max="3" width="9.85546875" style="75" customWidth="1"/>
    <col min="4" max="4" width="23.5703125" style="75" bestFit="1" customWidth="1"/>
    <col min="5" max="5" width="13.7109375" style="75" customWidth="1"/>
    <col min="6" max="6" width="10.7109375" style="82" hidden="1" customWidth="1"/>
    <col min="7" max="7" width="9.140625" style="75" hidden="1" customWidth="1"/>
    <col min="8" max="16384" width="9.140625" style="75"/>
  </cols>
  <sheetData>
    <row r="1" spans="1:7" s="71" customFormat="1">
      <c r="A1" s="70" t="s">
        <v>482</v>
      </c>
      <c r="B1" s="434"/>
      <c r="D1" s="72"/>
      <c r="E1" s="72"/>
      <c r="F1" s="73"/>
    </row>
    <row r="2" spans="1:7" s="71" customFormat="1">
      <c r="A2" s="510" t="s">
        <v>449</v>
      </c>
      <c r="B2" s="510"/>
      <c r="D2" s="72"/>
      <c r="E2" s="72"/>
      <c r="F2" s="73"/>
    </row>
    <row r="3" spans="1:7">
      <c r="A3" s="511" t="s">
        <v>956</v>
      </c>
      <c r="B3" s="511"/>
      <c r="C3" s="511"/>
      <c r="D3" s="511"/>
      <c r="E3" s="511"/>
      <c r="F3" s="75"/>
    </row>
    <row r="4" spans="1:7" ht="43.5" customHeight="1">
      <c r="A4" s="466" t="s">
        <v>994</v>
      </c>
      <c r="B4" s="466"/>
      <c r="C4" s="466"/>
      <c r="D4" s="466"/>
      <c r="E4" s="466"/>
      <c r="F4" s="329"/>
    </row>
    <row r="6" spans="1:7" s="71" customFormat="1" ht="13.5" customHeight="1">
      <c r="A6" s="75"/>
      <c r="B6" s="356"/>
      <c r="C6" s="93"/>
      <c r="D6" s="75"/>
      <c r="E6" s="388" t="str">
        <f>CONCATENATE(functie," ",nume_candidat)</f>
        <v>Șef de lucrări Papazian Petru</v>
      </c>
      <c r="F6" s="82"/>
    </row>
    <row r="7" spans="1:7" ht="15" customHeight="1">
      <c r="A7" s="457" t="s">
        <v>337</v>
      </c>
      <c r="B7" s="457" t="s">
        <v>1089</v>
      </c>
      <c r="C7" s="457" t="s">
        <v>2</v>
      </c>
      <c r="D7" s="457" t="s">
        <v>459</v>
      </c>
      <c r="E7" s="458" t="s">
        <v>544</v>
      </c>
      <c r="F7" s="464" t="s">
        <v>540</v>
      </c>
    </row>
    <row r="8" spans="1:7" ht="54" customHeight="1">
      <c r="A8" s="457"/>
      <c r="B8" s="457"/>
      <c r="C8" s="457"/>
      <c r="D8" s="457"/>
      <c r="E8" s="459"/>
      <c r="F8" s="464"/>
      <c r="G8" s="75" t="s">
        <v>460</v>
      </c>
    </row>
    <row r="9" spans="1:7">
      <c r="A9" s="99"/>
      <c r="B9" s="76"/>
      <c r="C9" s="174"/>
      <c r="D9" s="85"/>
      <c r="E9" s="158">
        <f>SUMIF(E10:E259,"&gt;0")</f>
        <v>0</v>
      </c>
      <c r="F9" s="336"/>
    </row>
    <row r="10" spans="1:7">
      <c r="A10" s="5" t="s">
        <v>40</v>
      </c>
      <c r="B10" s="424"/>
      <c r="C10" s="229"/>
      <c r="D10" s="85"/>
      <c r="E10" s="19" t="str">
        <f t="shared" ref="E10:E73" si="0">IF(OR(,$B10="",$C10="",$C10&lt;an_initial,$C10&gt;an_final,),"",(80*(D10="premiu")+40*(D10="nominalizare")+20*(D10="selecționare")))</f>
        <v/>
      </c>
      <c r="F10" s="395" t="b">
        <f>IF(nume_candidat="",FALSE,ISNUMBER(SEARCH(nume_candidat,#REF!)))</f>
        <v>0</v>
      </c>
      <c r="G10" s="396" t="e">
        <f>LEN(#REF!)-LEN(SUBSTITUTE(#REF!,",",""))+1</f>
        <v>#REF!</v>
      </c>
    </row>
    <row r="11" spans="1:7" s="91" customFormat="1">
      <c r="A11" s="5" t="s">
        <v>24</v>
      </c>
      <c r="B11" s="424"/>
      <c r="C11" s="229"/>
      <c r="D11" s="85"/>
      <c r="E11" s="19" t="str">
        <f t="shared" si="0"/>
        <v/>
      </c>
      <c r="F11" s="395" t="b">
        <f>IF(nume_candidat="",FALSE,ISNUMBER(SEARCH(nume_candidat,#REF!)))</f>
        <v>0</v>
      </c>
      <c r="G11" s="396" t="e">
        <f>LEN(#REF!)-LEN(SUBSTITUTE(#REF!,",",""))+1</f>
        <v>#REF!</v>
      </c>
    </row>
    <row r="12" spans="1:7">
      <c r="A12" s="5" t="s">
        <v>25</v>
      </c>
      <c r="B12" s="424"/>
      <c r="C12" s="229"/>
      <c r="D12" s="85"/>
      <c r="E12" s="19" t="str">
        <f t="shared" si="0"/>
        <v/>
      </c>
      <c r="F12" s="395" t="b">
        <f>IF(nume_candidat="",FALSE,ISNUMBER(SEARCH(nume_candidat,#REF!)))</f>
        <v>0</v>
      </c>
      <c r="G12" s="396" t="e">
        <f>LEN(#REF!)-LEN(SUBSTITUTE(#REF!,",",""))+1</f>
        <v>#REF!</v>
      </c>
    </row>
    <row r="13" spans="1:7">
      <c r="A13" s="5" t="s">
        <v>26</v>
      </c>
      <c r="B13" s="5"/>
      <c r="C13" s="5"/>
      <c r="D13" s="85"/>
      <c r="E13" s="19" t="str">
        <f t="shared" si="0"/>
        <v/>
      </c>
      <c r="F13" s="395" t="b">
        <f>IF(nume_candidat="",FALSE,ISNUMBER(SEARCH(nume_candidat,#REF!)))</f>
        <v>0</v>
      </c>
      <c r="G13" s="396" t="e">
        <f>LEN(#REF!)-LEN(SUBSTITUTE(#REF!,",",""))+1</f>
        <v>#REF!</v>
      </c>
    </row>
    <row r="14" spans="1:7">
      <c r="A14" s="5" t="s">
        <v>64</v>
      </c>
      <c r="B14" s="5"/>
      <c r="C14" s="230"/>
      <c r="D14" s="85"/>
      <c r="E14" s="19" t="str">
        <f t="shared" si="0"/>
        <v/>
      </c>
      <c r="F14" s="395" t="b">
        <f>IF(nume_candidat="",FALSE,ISNUMBER(SEARCH(nume_candidat,#REF!)))</f>
        <v>0</v>
      </c>
      <c r="G14" s="396" t="e">
        <f>LEN(#REF!)-LEN(SUBSTITUTE(#REF!,",",""))+1</f>
        <v>#REF!</v>
      </c>
    </row>
    <row r="15" spans="1:7">
      <c r="A15" s="5" t="s">
        <v>65</v>
      </c>
      <c r="B15" s="5"/>
      <c r="C15" s="230"/>
      <c r="D15" s="85"/>
      <c r="E15" s="19" t="str">
        <f t="shared" si="0"/>
        <v/>
      </c>
      <c r="F15" s="395" t="b">
        <f>IF(nume_candidat="",FALSE,ISNUMBER(SEARCH(nume_candidat,#REF!)))</f>
        <v>0</v>
      </c>
      <c r="G15" s="396" t="e">
        <f>LEN(#REF!)-LEN(SUBSTITUTE(#REF!,",",""))+1</f>
        <v>#REF!</v>
      </c>
    </row>
    <row r="16" spans="1:7">
      <c r="A16" s="5" t="s">
        <v>66</v>
      </c>
      <c r="B16" s="424"/>
      <c r="C16" s="229"/>
      <c r="D16" s="85"/>
      <c r="E16" s="19" t="str">
        <f t="shared" si="0"/>
        <v/>
      </c>
      <c r="F16" s="395" t="b">
        <f>IF(nume_candidat="",FALSE,ISNUMBER(SEARCH(nume_candidat,#REF!)))</f>
        <v>0</v>
      </c>
      <c r="G16" s="396" t="e">
        <f>LEN(#REF!)-LEN(SUBSTITUTE(#REF!,",",""))+1</f>
        <v>#REF!</v>
      </c>
    </row>
    <row r="17" spans="1:7">
      <c r="A17" s="5" t="s">
        <v>67</v>
      </c>
      <c r="B17" s="5"/>
      <c r="C17" s="230"/>
      <c r="D17" s="85"/>
      <c r="E17" s="19" t="str">
        <f t="shared" si="0"/>
        <v/>
      </c>
      <c r="F17" s="395" t="b">
        <f>IF(nume_candidat="",FALSE,ISNUMBER(SEARCH(nume_candidat,#REF!)))</f>
        <v>0</v>
      </c>
      <c r="G17" s="396" t="e">
        <f>LEN(#REF!)-LEN(SUBSTITUTE(#REF!,",",""))+1</f>
        <v>#REF!</v>
      </c>
    </row>
    <row r="18" spans="1:7">
      <c r="A18" s="5" t="s">
        <v>68</v>
      </c>
      <c r="B18" s="5"/>
      <c r="C18" s="230"/>
      <c r="D18" s="85"/>
      <c r="E18" s="19" t="str">
        <f t="shared" si="0"/>
        <v/>
      </c>
      <c r="F18" s="395" t="b">
        <f>IF(nume_candidat="",FALSE,ISNUMBER(SEARCH(nume_candidat,#REF!)))</f>
        <v>0</v>
      </c>
      <c r="G18" s="396" t="e">
        <f>LEN(#REF!)-LEN(SUBSTITUTE(#REF!,",",""))+1</f>
        <v>#REF!</v>
      </c>
    </row>
    <row r="19" spans="1:7">
      <c r="A19" s="5" t="s">
        <v>69</v>
      </c>
      <c r="B19" s="424"/>
      <c r="C19" s="230"/>
      <c r="D19" s="85"/>
      <c r="E19" s="19" t="str">
        <f t="shared" si="0"/>
        <v/>
      </c>
      <c r="F19" s="395" t="b">
        <f>IF(nume_candidat="",FALSE,ISNUMBER(SEARCH(nume_candidat,#REF!)))</f>
        <v>0</v>
      </c>
      <c r="G19" s="396" t="e">
        <f>LEN(#REF!)-LEN(SUBSTITUTE(#REF!,",",""))+1</f>
        <v>#REF!</v>
      </c>
    </row>
    <row r="20" spans="1:7">
      <c r="A20" s="5" t="s">
        <v>70</v>
      </c>
      <c r="B20" s="424"/>
      <c r="C20" s="230"/>
      <c r="D20" s="85"/>
      <c r="E20" s="19" t="str">
        <f t="shared" si="0"/>
        <v/>
      </c>
      <c r="F20" s="395" t="b">
        <f>IF(nume_candidat="",FALSE,ISNUMBER(SEARCH(nume_candidat,#REF!)))</f>
        <v>0</v>
      </c>
      <c r="G20" s="396" t="e">
        <f>LEN(#REF!)-LEN(SUBSTITUTE(#REF!,",",""))+1</f>
        <v>#REF!</v>
      </c>
    </row>
    <row r="21" spans="1:7">
      <c r="A21" s="5" t="s">
        <v>71</v>
      </c>
      <c r="B21" s="424"/>
      <c r="C21" s="229"/>
      <c r="D21" s="85"/>
      <c r="E21" s="19" t="str">
        <f t="shared" si="0"/>
        <v/>
      </c>
      <c r="F21" s="395" t="b">
        <f>IF(nume_candidat="",FALSE,ISNUMBER(SEARCH(nume_candidat,#REF!)))</f>
        <v>0</v>
      </c>
      <c r="G21" s="396" t="e">
        <f>LEN(#REF!)-LEN(SUBSTITUTE(#REF!,",",""))+1</f>
        <v>#REF!</v>
      </c>
    </row>
    <row r="22" spans="1:7">
      <c r="A22" s="5" t="s">
        <v>72</v>
      </c>
      <c r="B22" s="424"/>
      <c r="C22" s="229"/>
      <c r="D22" s="85"/>
      <c r="E22" s="19" t="str">
        <f t="shared" si="0"/>
        <v/>
      </c>
      <c r="F22" s="395" t="b">
        <f>IF(nume_candidat="",FALSE,ISNUMBER(SEARCH(nume_candidat,#REF!)))</f>
        <v>0</v>
      </c>
      <c r="G22" s="396" t="e">
        <f>LEN(#REF!)-LEN(SUBSTITUTE(#REF!,",",""))+1</f>
        <v>#REF!</v>
      </c>
    </row>
    <row r="23" spans="1:7">
      <c r="A23" s="5" t="s">
        <v>73</v>
      </c>
      <c r="B23" s="424"/>
      <c r="C23" s="229"/>
      <c r="D23" s="85"/>
      <c r="E23" s="19" t="str">
        <f t="shared" si="0"/>
        <v/>
      </c>
      <c r="F23" s="395" t="b">
        <f>IF(nume_candidat="",FALSE,ISNUMBER(SEARCH(nume_candidat,#REF!)))</f>
        <v>0</v>
      </c>
      <c r="G23" s="396" t="e">
        <f>LEN(#REF!)-LEN(SUBSTITUTE(#REF!,",",""))+1</f>
        <v>#REF!</v>
      </c>
    </row>
    <row r="24" spans="1:7">
      <c r="A24" s="5" t="s">
        <v>74</v>
      </c>
      <c r="B24" s="424"/>
      <c r="C24" s="229"/>
      <c r="D24" s="85"/>
      <c r="E24" s="19" t="str">
        <f t="shared" si="0"/>
        <v/>
      </c>
      <c r="F24" s="395" t="b">
        <f>IF(nume_candidat="",FALSE,ISNUMBER(SEARCH(nume_candidat,#REF!)))</f>
        <v>0</v>
      </c>
      <c r="G24" s="396" t="e">
        <f>LEN(#REF!)-LEN(SUBSTITUTE(#REF!,",",""))+1</f>
        <v>#REF!</v>
      </c>
    </row>
    <row r="25" spans="1:7">
      <c r="A25" s="5" t="s">
        <v>75</v>
      </c>
      <c r="B25" s="424"/>
      <c r="C25" s="229"/>
      <c r="D25" s="85"/>
      <c r="E25" s="19" t="str">
        <f t="shared" si="0"/>
        <v/>
      </c>
      <c r="F25" s="395" t="b">
        <f>IF(nume_candidat="",FALSE,ISNUMBER(SEARCH(nume_candidat,#REF!)))</f>
        <v>0</v>
      </c>
      <c r="G25" s="396" t="e">
        <f>LEN(#REF!)-LEN(SUBSTITUTE(#REF!,",",""))+1</f>
        <v>#REF!</v>
      </c>
    </row>
    <row r="26" spans="1:7">
      <c r="A26" s="5" t="s">
        <v>76</v>
      </c>
      <c r="B26" s="424"/>
      <c r="C26" s="229"/>
      <c r="D26" s="85"/>
      <c r="E26" s="19" t="str">
        <f t="shared" si="0"/>
        <v/>
      </c>
      <c r="F26" s="395" t="b">
        <f>IF(nume_candidat="",FALSE,ISNUMBER(SEARCH(nume_candidat,#REF!)))</f>
        <v>0</v>
      </c>
      <c r="G26" s="396" t="e">
        <f>LEN(#REF!)-LEN(SUBSTITUTE(#REF!,",",""))+1</f>
        <v>#REF!</v>
      </c>
    </row>
    <row r="27" spans="1:7">
      <c r="A27" s="5" t="s">
        <v>77</v>
      </c>
      <c r="B27" s="424"/>
      <c r="C27" s="229"/>
      <c r="D27" s="85"/>
      <c r="E27" s="19" t="str">
        <f t="shared" si="0"/>
        <v/>
      </c>
      <c r="F27" s="395" t="b">
        <f>IF(nume_candidat="",FALSE,ISNUMBER(SEARCH(nume_candidat,#REF!)))</f>
        <v>0</v>
      </c>
      <c r="G27" s="396" t="e">
        <f>LEN(#REF!)-LEN(SUBSTITUTE(#REF!,",",""))+1</f>
        <v>#REF!</v>
      </c>
    </row>
    <row r="28" spans="1:7">
      <c r="A28" s="5" t="s">
        <v>78</v>
      </c>
      <c r="B28" s="424"/>
      <c r="C28" s="229"/>
      <c r="D28" s="85"/>
      <c r="E28" s="19" t="str">
        <f t="shared" si="0"/>
        <v/>
      </c>
      <c r="F28" s="395" t="b">
        <f>IF(nume_candidat="",FALSE,ISNUMBER(SEARCH(nume_candidat,#REF!)))</f>
        <v>0</v>
      </c>
      <c r="G28" s="396" t="e">
        <f>LEN(#REF!)-LEN(SUBSTITUTE(#REF!,",",""))+1</f>
        <v>#REF!</v>
      </c>
    </row>
    <row r="29" spans="1:7">
      <c r="A29" s="5" t="s">
        <v>79</v>
      </c>
      <c r="B29" s="424"/>
      <c r="C29" s="229"/>
      <c r="D29" s="85"/>
      <c r="E29" s="19" t="str">
        <f t="shared" si="0"/>
        <v/>
      </c>
      <c r="F29" s="395" t="b">
        <f>IF(nume_candidat="",FALSE,ISNUMBER(SEARCH(nume_candidat,#REF!)))</f>
        <v>0</v>
      </c>
      <c r="G29" s="396" t="e">
        <f>LEN(#REF!)-LEN(SUBSTITUTE(#REF!,",",""))+1</f>
        <v>#REF!</v>
      </c>
    </row>
    <row r="30" spans="1:7">
      <c r="A30" s="5" t="s">
        <v>80</v>
      </c>
      <c r="B30" s="424"/>
      <c r="C30" s="229"/>
      <c r="D30" s="85"/>
      <c r="E30" s="19" t="str">
        <f t="shared" si="0"/>
        <v/>
      </c>
      <c r="F30" s="395" t="b">
        <f>IF(nume_candidat="",FALSE,ISNUMBER(SEARCH(nume_candidat,#REF!)))</f>
        <v>0</v>
      </c>
      <c r="G30" s="396" t="e">
        <f>LEN(#REF!)-LEN(SUBSTITUTE(#REF!,",",""))+1</f>
        <v>#REF!</v>
      </c>
    </row>
    <row r="31" spans="1:7">
      <c r="A31" s="5" t="s">
        <v>81</v>
      </c>
      <c r="B31" s="424"/>
      <c r="C31" s="229"/>
      <c r="D31" s="85"/>
      <c r="E31" s="19" t="str">
        <f t="shared" si="0"/>
        <v/>
      </c>
      <c r="F31" s="395" t="b">
        <f>IF(nume_candidat="",FALSE,ISNUMBER(SEARCH(nume_candidat,#REF!)))</f>
        <v>0</v>
      </c>
      <c r="G31" s="396" t="e">
        <f>LEN(#REF!)-LEN(SUBSTITUTE(#REF!,",",""))+1</f>
        <v>#REF!</v>
      </c>
    </row>
    <row r="32" spans="1:7">
      <c r="A32" s="5" t="s">
        <v>82</v>
      </c>
      <c r="B32" s="424"/>
      <c r="C32" s="229"/>
      <c r="D32" s="85"/>
      <c r="E32" s="19" t="str">
        <f t="shared" si="0"/>
        <v/>
      </c>
      <c r="F32" s="395" t="b">
        <f>IF(nume_candidat="",FALSE,ISNUMBER(SEARCH(nume_candidat,#REF!)))</f>
        <v>0</v>
      </c>
      <c r="G32" s="396" t="e">
        <f>LEN(#REF!)-LEN(SUBSTITUTE(#REF!,",",""))+1</f>
        <v>#REF!</v>
      </c>
    </row>
    <row r="33" spans="1:7">
      <c r="A33" s="5" t="s">
        <v>83</v>
      </c>
      <c r="B33" s="424"/>
      <c r="C33" s="229"/>
      <c r="D33" s="85"/>
      <c r="E33" s="19" t="str">
        <f t="shared" si="0"/>
        <v/>
      </c>
      <c r="F33" s="395" t="b">
        <f>IF(nume_candidat="",FALSE,ISNUMBER(SEARCH(nume_candidat,#REF!)))</f>
        <v>0</v>
      </c>
      <c r="G33" s="396" t="e">
        <f>LEN(#REF!)-LEN(SUBSTITUTE(#REF!,",",""))+1</f>
        <v>#REF!</v>
      </c>
    </row>
    <row r="34" spans="1:7">
      <c r="A34" s="5" t="s">
        <v>84</v>
      </c>
      <c r="B34" s="424"/>
      <c r="C34" s="229"/>
      <c r="D34" s="85"/>
      <c r="E34" s="19" t="str">
        <f t="shared" si="0"/>
        <v/>
      </c>
      <c r="F34" s="395" t="b">
        <f>IF(nume_candidat="",FALSE,ISNUMBER(SEARCH(nume_candidat,#REF!)))</f>
        <v>0</v>
      </c>
      <c r="G34" s="396" t="e">
        <f>LEN(#REF!)-LEN(SUBSTITUTE(#REF!,",",""))+1</f>
        <v>#REF!</v>
      </c>
    </row>
    <row r="35" spans="1:7">
      <c r="A35" s="5" t="s">
        <v>85</v>
      </c>
      <c r="B35" s="424"/>
      <c r="C35" s="229"/>
      <c r="D35" s="85"/>
      <c r="E35" s="19" t="str">
        <f t="shared" si="0"/>
        <v/>
      </c>
      <c r="F35" s="395" t="b">
        <f>IF(nume_candidat="",FALSE,ISNUMBER(SEARCH(nume_candidat,#REF!)))</f>
        <v>0</v>
      </c>
      <c r="G35" s="396" t="e">
        <f>LEN(#REF!)-LEN(SUBSTITUTE(#REF!,",",""))+1</f>
        <v>#REF!</v>
      </c>
    </row>
    <row r="36" spans="1:7">
      <c r="A36" s="5" t="s">
        <v>86</v>
      </c>
      <c r="B36" s="424"/>
      <c r="C36" s="229"/>
      <c r="D36" s="85"/>
      <c r="E36" s="19" t="str">
        <f t="shared" si="0"/>
        <v/>
      </c>
      <c r="F36" s="395" t="b">
        <f>IF(nume_candidat="",FALSE,ISNUMBER(SEARCH(nume_candidat,#REF!)))</f>
        <v>0</v>
      </c>
      <c r="G36" s="396" t="e">
        <f>LEN(#REF!)-LEN(SUBSTITUTE(#REF!,",",""))+1</f>
        <v>#REF!</v>
      </c>
    </row>
    <row r="37" spans="1:7">
      <c r="A37" s="5" t="s">
        <v>87</v>
      </c>
      <c r="B37" s="424"/>
      <c r="C37" s="229"/>
      <c r="D37" s="85"/>
      <c r="E37" s="19" t="str">
        <f t="shared" si="0"/>
        <v/>
      </c>
      <c r="F37" s="395" t="b">
        <f>IF(nume_candidat="",FALSE,ISNUMBER(SEARCH(nume_candidat,#REF!)))</f>
        <v>0</v>
      </c>
      <c r="G37" s="396" t="e">
        <f>LEN(#REF!)-LEN(SUBSTITUTE(#REF!,",",""))+1</f>
        <v>#REF!</v>
      </c>
    </row>
    <row r="38" spans="1:7">
      <c r="A38" s="5" t="s">
        <v>88</v>
      </c>
      <c r="B38" s="424"/>
      <c r="C38" s="229"/>
      <c r="D38" s="85"/>
      <c r="E38" s="19" t="str">
        <f t="shared" si="0"/>
        <v/>
      </c>
      <c r="F38" s="395" t="b">
        <f>IF(nume_candidat="",FALSE,ISNUMBER(SEARCH(nume_candidat,#REF!)))</f>
        <v>0</v>
      </c>
      <c r="G38" s="396" t="e">
        <f>LEN(#REF!)-LEN(SUBSTITUTE(#REF!,",",""))+1</f>
        <v>#REF!</v>
      </c>
    </row>
    <row r="39" spans="1:7">
      <c r="A39" s="5" t="s">
        <v>89</v>
      </c>
      <c r="B39" s="424"/>
      <c r="C39" s="229"/>
      <c r="D39" s="85"/>
      <c r="E39" s="19" t="str">
        <f t="shared" si="0"/>
        <v/>
      </c>
      <c r="F39" s="395" t="b">
        <f>IF(nume_candidat="",FALSE,ISNUMBER(SEARCH(nume_candidat,#REF!)))</f>
        <v>0</v>
      </c>
      <c r="G39" s="396" t="e">
        <f>LEN(#REF!)-LEN(SUBSTITUTE(#REF!,",",""))+1</f>
        <v>#REF!</v>
      </c>
    </row>
    <row r="40" spans="1:7">
      <c r="A40" s="5" t="s">
        <v>97</v>
      </c>
      <c r="B40" s="424"/>
      <c r="C40" s="229"/>
      <c r="D40" s="85"/>
      <c r="E40" s="19" t="str">
        <f t="shared" si="0"/>
        <v/>
      </c>
      <c r="F40" s="395" t="b">
        <f>IF(nume_candidat="",FALSE,ISNUMBER(SEARCH(nume_candidat,#REF!)))</f>
        <v>0</v>
      </c>
      <c r="G40" s="396" t="e">
        <f>LEN(#REF!)-LEN(SUBSTITUTE(#REF!,",",""))+1</f>
        <v>#REF!</v>
      </c>
    </row>
    <row r="41" spans="1:7">
      <c r="A41" s="5" t="s">
        <v>98</v>
      </c>
      <c r="B41" s="424"/>
      <c r="C41" s="229"/>
      <c r="D41" s="85"/>
      <c r="E41" s="19" t="str">
        <f t="shared" si="0"/>
        <v/>
      </c>
      <c r="F41" s="395" t="b">
        <f>IF(nume_candidat="",FALSE,ISNUMBER(SEARCH(nume_candidat,#REF!)))</f>
        <v>0</v>
      </c>
      <c r="G41" s="396" t="e">
        <f>LEN(#REF!)-LEN(SUBSTITUTE(#REF!,",",""))+1</f>
        <v>#REF!</v>
      </c>
    </row>
    <row r="42" spans="1:7">
      <c r="A42" s="5" t="s">
        <v>99</v>
      </c>
      <c r="B42" s="424"/>
      <c r="C42" s="229"/>
      <c r="D42" s="85"/>
      <c r="E42" s="19" t="str">
        <f t="shared" si="0"/>
        <v/>
      </c>
      <c r="F42" s="395" t="b">
        <f>IF(nume_candidat="",FALSE,ISNUMBER(SEARCH(nume_candidat,#REF!)))</f>
        <v>0</v>
      </c>
      <c r="G42" s="396" t="e">
        <f>LEN(#REF!)-LEN(SUBSTITUTE(#REF!,",",""))+1</f>
        <v>#REF!</v>
      </c>
    </row>
    <row r="43" spans="1:7">
      <c r="A43" s="5" t="s">
        <v>100</v>
      </c>
      <c r="B43" s="424"/>
      <c r="C43" s="229"/>
      <c r="D43" s="85"/>
      <c r="E43" s="19" t="str">
        <f t="shared" si="0"/>
        <v/>
      </c>
      <c r="F43" s="395" t="b">
        <f>IF(nume_candidat="",FALSE,ISNUMBER(SEARCH(nume_candidat,#REF!)))</f>
        <v>0</v>
      </c>
      <c r="G43" s="396" t="e">
        <f>LEN(#REF!)-LEN(SUBSTITUTE(#REF!,",",""))+1</f>
        <v>#REF!</v>
      </c>
    </row>
    <row r="44" spans="1:7">
      <c r="A44" s="5" t="s">
        <v>101</v>
      </c>
      <c r="B44" s="424"/>
      <c r="C44" s="229"/>
      <c r="D44" s="85"/>
      <c r="E44" s="19" t="str">
        <f t="shared" si="0"/>
        <v/>
      </c>
      <c r="F44" s="395" t="b">
        <f>IF(nume_candidat="",FALSE,ISNUMBER(SEARCH(nume_candidat,#REF!)))</f>
        <v>0</v>
      </c>
      <c r="G44" s="396" t="e">
        <f>LEN(#REF!)-LEN(SUBSTITUTE(#REF!,",",""))+1</f>
        <v>#REF!</v>
      </c>
    </row>
    <row r="45" spans="1:7">
      <c r="A45" s="5" t="s">
        <v>102</v>
      </c>
      <c r="B45" s="424"/>
      <c r="C45" s="229"/>
      <c r="D45" s="85"/>
      <c r="E45" s="19" t="str">
        <f t="shared" si="0"/>
        <v/>
      </c>
      <c r="F45" s="395" t="b">
        <f>IF(nume_candidat="",FALSE,ISNUMBER(SEARCH(nume_candidat,#REF!)))</f>
        <v>0</v>
      </c>
      <c r="G45" s="396" t="e">
        <f>LEN(#REF!)-LEN(SUBSTITUTE(#REF!,",",""))+1</f>
        <v>#REF!</v>
      </c>
    </row>
    <row r="46" spans="1:7">
      <c r="A46" s="5" t="s">
        <v>104</v>
      </c>
      <c r="B46" s="424"/>
      <c r="C46" s="229"/>
      <c r="D46" s="85"/>
      <c r="E46" s="19" t="str">
        <f t="shared" si="0"/>
        <v/>
      </c>
      <c r="F46" s="395" t="b">
        <f>IF(nume_candidat="",FALSE,ISNUMBER(SEARCH(nume_candidat,#REF!)))</f>
        <v>0</v>
      </c>
      <c r="G46" s="396" t="e">
        <f>LEN(#REF!)-LEN(SUBSTITUTE(#REF!,",",""))+1</f>
        <v>#REF!</v>
      </c>
    </row>
    <row r="47" spans="1:7">
      <c r="A47" s="5" t="s">
        <v>105</v>
      </c>
      <c r="B47" s="424"/>
      <c r="C47" s="229"/>
      <c r="D47" s="85"/>
      <c r="E47" s="19" t="str">
        <f t="shared" si="0"/>
        <v/>
      </c>
      <c r="F47" s="395" t="b">
        <f>IF(nume_candidat="",FALSE,ISNUMBER(SEARCH(nume_candidat,#REF!)))</f>
        <v>0</v>
      </c>
      <c r="G47" s="396" t="e">
        <f>LEN(#REF!)-LEN(SUBSTITUTE(#REF!,",",""))+1</f>
        <v>#REF!</v>
      </c>
    </row>
    <row r="48" spans="1:7">
      <c r="A48" s="5" t="s">
        <v>106</v>
      </c>
      <c r="B48" s="424"/>
      <c r="C48" s="229"/>
      <c r="D48" s="85"/>
      <c r="E48" s="19" t="str">
        <f t="shared" si="0"/>
        <v/>
      </c>
      <c r="F48" s="395" t="b">
        <f>IF(nume_candidat="",FALSE,ISNUMBER(SEARCH(nume_candidat,#REF!)))</f>
        <v>0</v>
      </c>
      <c r="G48" s="396" t="e">
        <f>LEN(#REF!)-LEN(SUBSTITUTE(#REF!,",",""))+1</f>
        <v>#REF!</v>
      </c>
    </row>
    <row r="49" spans="1:7">
      <c r="A49" s="5" t="s">
        <v>107</v>
      </c>
      <c r="B49" s="424"/>
      <c r="C49" s="229"/>
      <c r="D49" s="85"/>
      <c r="E49" s="19" t="str">
        <f t="shared" si="0"/>
        <v/>
      </c>
      <c r="F49" s="395" t="b">
        <f>IF(nume_candidat="",FALSE,ISNUMBER(SEARCH(nume_candidat,#REF!)))</f>
        <v>0</v>
      </c>
      <c r="G49" s="396" t="e">
        <f>LEN(#REF!)-LEN(SUBSTITUTE(#REF!,",",""))+1</f>
        <v>#REF!</v>
      </c>
    </row>
    <row r="50" spans="1:7">
      <c r="A50" s="5" t="s">
        <v>108</v>
      </c>
      <c r="B50" s="424"/>
      <c r="C50" s="229"/>
      <c r="D50" s="85"/>
      <c r="E50" s="19" t="str">
        <f t="shared" si="0"/>
        <v/>
      </c>
      <c r="F50" s="395" t="b">
        <f>IF(nume_candidat="",FALSE,ISNUMBER(SEARCH(nume_candidat,#REF!)))</f>
        <v>0</v>
      </c>
      <c r="G50" s="396" t="e">
        <f>LEN(#REF!)-LEN(SUBSTITUTE(#REF!,",",""))+1</f>
        <v>#REF!</v>
      </c>
    </row>
    <row r="51" spans="1:7">
      <c r="A51" s="5" t="s">
        <v>109</v>
      </c>
      <c r="B51" s="424"/>
      <c r="C51" s="229"/>
      <c r="D51" s="85"/>
      <c r="E51" s="19" t="str">
        <f t="shared" si="0"/>
        <v/>
      </c>
      <c r="F51" s="395" t="b">
        <f>IF(nume_candidat="",FALSE,ISNUMBER(SEARCH(nume_candidat,#REF!)))</f>
        <v>0</v>
      </c>
      <c r="G51" s="396" t="e">
        <f>LEN(#REF!)-LEN(SUBSTITUTE(#REF!,",",""))+1</f>
        <v>#REF!</v>
      </c>
    </row>
    <row r="52" spans="1:7">
      <c r="A52" s="5" t="s">
        <v>110</v>
      </c>
      <c r="B52" s="424"/>
      <c r="C52" s="229"/>
      <c r="D52" s="85"/>
      <c r="E52" s="19" t="str">
        <f t="shared" si="0"/>
        <v/>
      </c>
      <c r="F52" s="395" t="b">
        <f>IF(nume_candidat="",FALSE,ISNUMBER(SEARCH(nume_candidat,#REF!)))</f>
        <v>0</v>
      </c>
      <c r="G52" s="396" t="e">
        <f>LEN(#REF!)-LEN(SUBSTITUTE(#REF!,",",""))+1</f>
        <v>#REF!</v>
      </c>
    </row>
    <row r="53" spans="1:7">
      <c r="A53" s="5" t="s">
        <v>111</v>
      </c>
      <c r="B53" s="424"/>
      <c r="C53" s="229"/>
      <c r="D53" s="85"/>
      <c r="E53" s="19" t="str">
        <f t="shared" si="0"/>
        <v/>
      </c>
      <c r="F53" s="395" t="b">
        <f>IF(nume_candidat="",FALSE,ISNUMBER(SEARCH(nume_candidat,#REF!)))</f>
        <v>0</v>
      </c>
      <c r="G53" s="396" t="e">
        <f>LEN(#REF!)-LEN(SUBSTITUTE(#REF!,",",""))+1</f>
        <v>#REF!</v>
      </c>
    </row>
    <row r="54" spans="1:7">
      <c r="A54" s="5" t="s">
        <v>112</v>
      </c>
      <c r="B54" s="424"/>
      <c r="C54" s="229"/>
      <c r="D54" s="85"/>
      <c r="E54" s="19" t="str">
        <f t="shared" si="0"/>
        <v/>
      </c>
      <c r="F54" s="395" t="b">
        <f>IF(nume_candidat="",FALSE,ISNUMBER(SEARCH(nume_candidat,#REF!)))</f>
        <v>0</v>
      </c>
      <c r="G54" s="396" t="e">
        <f>LEN(#REF!)-LEN(SUBSTITUTE(#REF!,",",""))+1</f>
        <v>#REF!</v>
      </c>
    </row>
    <row r="55" spans="1:7">
      <c r="A55" s="5" t="s">
        <v>113</v>
      </c>
      <c r="B55" s="424"/>
      <c r="C55" s="229"/>
      <c r="D55" s="85"/>
      <c r="E55" s="19" t="str">
        <f t="shared" si="0"/>
        <v/>
      </c>
      <c r="F55" s="395" t="b">
        <f>IF(nume_candidat="",FALSE,ISNUMBER(SEARCH(nume_candidat,#REF!)))</f>
        <v>0</v>
      </c>
      <c r="G55" s="396" t="e">
        <f>LEN(#REF!)-LEN(SUBSTITUTE(#REF!,",",""))+1</f>
        <v>#REF!</v>
      </c>
    </row>
    <row r="56" spans="1:7">
      <c r="A56" s="5" t="s">
        <v>114</v>
      </c>
      <c r="B56" s="424"/>
      <c r="C56" s="229"/>
      <c r="D56" s="85"/>
      <c r="E56" s="19" t="str">
        <f t="shared" si="0"/>
        <v/>
      </c>
      <c r="F56" s="395" t="b">
        <f>IF(nume_candidat="",FALSE,ISNUMBER(SEARCH(nume_candidat,#REF!)))</f>
        <v>0</v>
      </c>
      <c r="G56" s="396" t="e">
        <f>LEN(#REF!)-LEN(SUBSTITUTE(#REF!,",",""))+1</f>
        <v>#REF!</v>
      </c>
    </row>
    <row r="57" spans="1:7">
      <c r="A57" s="5" t="s">
        <v>115</v>
      </c>
      <c r="B57" s="424"/>
      <c r="C57" s="229"/>
      <c r="D57" s="85"/>
      <c r="E57" s="19" t="str">
        <f t="shared" si="0"/>
        <v/>
      </c>
      <c r="F57" s="395" t="b">
        <f>IF(nume_candidat="",FALSE,ISNUMBER(SEARCH(nume_candidat,#REF!)))</f>
        <v>0</v>
      </c>
      <c r="G57" s="396" t="e">
        <f>LEN(#REF!)-LEN(SUBSTITUTE(#REF!,",",""))+1</f>
        <v>#REF!</v>
      </c>
    </row>
    <row r="58" spans="1:7">
      <c r="A58" s="5" t="s">
        <v>116</v>
      </c>
      <c r="B58" s="424"/>
      <c r="C58" s="229"/>
      <c r="D58" s="85"/>
      <c r="E58" s="19" t="str">
        <f t="shared" si="0"/>
        <v/>
      </c>
      <c r="F58" s="395" t="b">
        <f>IF(nume_candidat="",FALSE,ISNUMBER(SEARCH(nume_candidat,#REF!)))</f>
        <v>0</v>
      </c>
      <c r="G58" s="396" t="e">
        <f>LEN(#REF!)-LEN(SUBSTITUTE(#REF!,",",""))+1</f>
        <v>#REF!</v>
      </c>
    </row>
    <row r="59" spans="1:7">
      <c r="A59" s="5" t="s">
        <v>117</v>
      </c>
      <c r="B59" s="424"/>
      <c r="C59" s="229"/>
      <c r="D59" s="85"/>
      <c r="E59" s="19" t="str">
        <f t="shared" si="0"/>
        <v/>
      </c>
      <c r="F59" s="395" t="b">
        <f>IF(nume_candidat="",FALSE,ISNUMBER(SEARCH(nume_candidat,#REF!)))</f>
        <v>0</v>
      </c>
      <c r="G59" s="396" t="e">
        <f>LEN(#REF!)-LEN(SUBSTITUTE(#REF!,",",""))+1</f>
        <v>#REF!</v>
      </c>
    </row>
    <row r="60" spans="1:7">
      <c r="A60" s="5" t="s">
        <v>118</v>
      </c>
      <c r="B60" s="424"/>
      <c r="C60" s="229"/>
      <c r="D60" s="85"/>
      <c r="E60" s="19" t="str">
        <f t="shared" si="0"/>
        <v/>
      </c>
      <c r="F60" s="395" t="b">
        <f>IF(nume_candidat="",FALSE,ISNUMBER(SEARCH(nume_candidat,#REF!)))</f>
        <v>0</v>
      </c>
      <c r="G60" s="396" t="e">
        <f>LEN(#REF!)-LEN(SUBSTITUTE(#REF!,",",""))+1</f>
        <v>#REF!</v>
      </c>
    </row>
    <row r="61" spans="1:7">
      <c r="A61" s="5" t="s">
        <v>119</v>
      </c>
      <c r="B61" s="424"/>
      <c r="C61" s="229"/>
      <c r="D61" s="85"/>
      <c r="E61" s="19" t="str">
        <f t="shared" si="0"/>
        <v/>
      </c>
      <c r="F61" s="395" t="b">
        <f>IF(nume_candidat="",FALSE,ISNUMBER(SEARCH(nume_candidat,#REF!)))</f>
        <v>0</v>
      </c>
      <c r="G61" s="396" t="e">
        <f>LEN(#REF!)-LEN(SUBSTITUTE(#REF!,",",""))+1</f>
        <v>#REF!</v>
      </c>
    </row>
    <row r="62" spans="1:7">
      <c r="A62" s="5" t="s">
        <v>120</v>
      </c>
      <c r="B62" s="424"/>
      <c r="C62" s="229"/>
      <c r="D62" s="85"/>
      <c r="E62" s="19" t="str">
        <f t="shared" si="0"/>
        <v/>
      </c>
      <c r="F62" s="395" t="b">
        <f>IF(nume_candidat="",FALSE,ISNUMBER(SEARCH(nume_candidat,#REF!)))</f>
        <v>0</v>
      </c>
      <c r="G62" s="396" t="e">
        <f>LEN(#REF!)-LEN(SUBSTITUTE(#REF!,",",""))+1</f>
        <v>#REF!</v>
      </c>
    </row>
    <row r="63" spans="1:7">
      <c r="A63" s="5" t="s">
        <v>121</v>
      </c>
      <c r="B63" s="424"/>
      <c r="C63" s="229"/>
      <c r="D63" s="85"/>
      <c r="E63" s="19" t="str">
        <f t="shared" si="0"/>
        <v/>
      </c>
      <c r="F63" s="395" t="b">
        <f>IF(nume_candidat="",FALSE,ISNUMBER(SEARCH(nume_candidat,#REF!)))</f>
        <v>0</v>
      </c>
      <c r="G63" s="396" t="e">
        <f>LEN(#REF!)-LEN(SUBSTITUTE(#REF!,",",""))+1</f>
        <v>#REF!</v>
      </c>
    </row>
    <row r="64" spans="1:7">
      <c r="A64" s="5" t="s">
        <v>122</v>
      </c>
      <c r="B64" s="424"/>
      <c r="C64" s="229"/>
      <c r="D64" s="85"/>
      <c r="E64" s="19" t="str">
        <f t="shared" si="0"/>
        <v/>
      </c>
      <c r="F64" s="395" t="b">
        <f>IF(nume_candidat="",FALSE,ISNUMBER(SEARCH(nume_candidat,#REF!)))</f>
        <v>0</v>
      </c>
      <c r="G64" s="396" t="e">
        <f>LEN(#REF!)-LEN(SUBSTITUTE(#REF!,",",""))+1</f>
        <v>#REF!</v>
      </c>
    </row>
    <row r="65" spans="1:7">
      <c r="A65" s="5" t="s">
        <v>123</v>
      </c>
      <c r="B65" s="424"/>
      <c r="C65" s="229"/>
      <c r="D65" s="85"/>
      <c r="E65" s="19" t="str">
        <f t="shared" si="0"/>
        <v/>
      </c>
      <c r="F65" s="395" t="b">
        <f>IF(nume_candidat="",FALSE,ISNUMBER(SEARCH(nume_candidat,#REF!)))</f>
        <v>0</v>
      </c>
      <c r="G65" s="396" t="e">
        <f>LEN(#REF!)-LEN(SUBSTITUTE(#REF!,",",""))+1</f>
        <v>#REF!</v>
      </c>
    </row>
    <row r="66" spans="1:7">
      <c r="A66" s="5" t="s">
        <v>124</v>
      </c>
      <c r="B66" s="424"/>
      <c r="C66" s="229"/>
      <c r="D66" s="85"/>
      <c r="E66" s="19" t="str">
        <f t="shared" si="0"/>
        <v/>
      </c>
      <c r="F66" s="395" t="b">
        <f>IF(nume_candidat="",FALSE,ISNUMBER(SEARCH(nume_candidat,#REF!)))</f>
        <v>0</v>
      </c>
      <c r="G66" s="396" t="e">
        <f>LEN(#REF!)-LEN(SUBSTITUTE(#REF!,",",""))+1</f>
        <v>#REF!</v>
      </c>
    </row>
    <row r="67" spans="1:7">
      <c r="A67" s="5" t="s">
        <v>125</v>
      </c>
      <c r="B67" s="424"/>
      <c r="C67" s="229"/>
      <c r="D67" s="85"/>
      <c r="E67" s="19" t="str">
        <f t="shared" si="0"/>
        <v/>
      </c>
      <c r="F67" s="395" t="b">
        <f>IF(nume_candidat="",FALSE,ISNUMBER(SEARCH(nume_candidat,#REF!)))</f>
        <v>0</v>
      </c>
      <c r="G67" s="396" t="e">
        <f>LEN(#REF!)-LEN(SUBSTITUTE(#REF!,",",""))+1</f>
        <v>#REF!</v>
      </c>
    </row>
    <row r="68" spans="1:7">
      <c r="A68" s="5" t="s">
        <v>126</v>
      </c>
      <c r="B68" s="424"/>
      <c r="C68" s="229"/>
      <c r="D68" s="85"/>
      <c r="E68" s="19" t="str">
        <f t="shared" si="0"/>
        <v/>
      </c>
      <c r="F68" s="395" t="b">
        <f>IF(nume_candidat="",FALSE,ISNUMBER(SEARCH(nume_candidat,#REF!)))</f>
        <v>0</v>
      </c>
      <c r="G68" s="396" t="e">
        <f>LEN(#REF!)-LEN(SUBSTITUTE(#REF!,",",""))+1</f>
        <v>#REF!</v>
      </c>
    </row>
    <row r="69" spans="1:7">
      <c r="A69" s="5" t="s">
        <v>127</v>
      </c>
      <c r="B69" s="424"/>
      <c r="C69" s="229"/>
      <c r="D69" s="85"/>
      <c r="E69" s="19" t="str">
        <f t="shared" si="0"/>
        <v/>
      </c>
      <c r="F69" s="395" t="b">
        <f>IF(nume_candidat="",FALSE,ISNUMBER(SEARCH(nume_candidat,#REF!)))</f>
        <v>0</v>
      </c>
      <c r="G69" s="396" t="e">
        <f>LEN(#REF!)-LEN(SUBSTITUTE(#REF!,",",""))+1</f>
        <v>#REF!</v>
      </c>
    </row>
    <row r="70" spans="1:7">
      <c r="A70" s="5" t="s">
        <v>128</v>
      </c>
      <c r="B70" s="424"/>
      <c r="C70" s="229"/>
      <c r="D70" s="85"/>
      <c r="E70" s="19" t="str">
        <f t="shared" si="0"/>
        <v/>
      </c>
      <c r="F70" s="395" t="b">
        <f>IF(nume_candidat="",FALSE,ISNUMBER(SEARCH(nume_candidat,#REF!)))</f>
        <v>0</v>
      </c>
      <c r="G70" s="396" t="e">
        <f>LEN(#REF!)-LEN(SUBSTITUTE(#REF!,",",""))+1</f>
        <v>#REF!</v>
      </c>
    </row>
    <row r="71" spans="1:7">
      <c r="A71" s="5" t="s">
        <v>129</v>
      </c>
      <c r="B71" s="424"/>
      <c r="C71" s="229"/>
      <c r="D71" s="85"/>
      <c r="E71" s="19" t="str">
        <f t="shared" si="0"/>
        <v/>
      </c>
      <c r="F71" s="395" t="b">
        <f>IF(nume_candidat="",FALSE,ISNUMBER(SEARCH(nume_candidat,#REF!)))</f>
        <v>0</v>
      </c>
      <c r="G71" s="396" t="e">
        <f>LEN(#REF!)-LEN(SUBSTITUTE(#REF!,",",""))+1</f>
        <v>#REF!</v>
      </c>
    </row>
    <row r="72" spans="1:7">
      <c r="A72" s="5" t="s">
        <v>130</v>
      </c>
      <c r="B72" s="424"/>
      <c r="C72" s="229"/>
      <c r="D72" s="85"/>
      <c r="E72" s="19" t="str">
        <f t="shared" si="0"/>
        <v/>
      </c>
      <c r="F72" s="395" t="b">
        <f>IF(nume_candidat="",FALSE,ISNUMBER(SEARCH(nume_candidat,#REF!)))</f>
        <v>0</v>
      </c>
      <c r="G72" s="396" t="e">
        <f>LEN(#REF!)-LEN(SUBSTITUTE(#REF!,",",""))+1</f>
        <v>#REF!</v>
      </c>
    </row>
    <row r="73" spans="1:7">
      <c r="A73" s="5" t="s">
        <v>131</v>
      </c>
      <c r="B73" s="424"/>
      <c r="C73" s="229"/>
      <c r="D73" s="85"/>
      <c r="E73" s="19" t="str">
        <f t="shared" si="0"/>
        <v/>
      </c>
      <c r="F73" s="395" t="b">
        <f>IF(nume_candidat="",FALSE,ISNUMBER(SEARCH(nume_candidat,#REF!)))</f>
        <v>0</v>
      </c>
      <c r="G73" s="396" t="e">
        <f>LEN(#REF!)-LEN(SUBSTITUTE(#REF!,",",""))+1</f>
        <v>#REF!</v>
      </c>
    </row>
    <row r="74" spans="1:7">
      <c r="A74" s="5" t="s">
        <v>132</v>
      </c>
      <c r="B74" s="424"/>
      <c r="C74" s="229"/>
      <c r="D74" s="85"/>
      <c r="E74" s="19" t="str">
        <f t="shared" ref="E74:E137" si="1">IF(OR(,$B74="",$C74="",$C74&lt;an_initial,$C74&gt;an_final,),"",(80*(D74="premiu")+40*(D74="nominalizare")+20*(D74="selecționare")))</f>
        <v/>
      </c>
      <c r="F74" s="395" t="b">
        <f>IF(nume_candidat="",FALSE,ISNUMBER(SEARCH(nume_candidat,#REF!)))</f>
        <v>0</v>
      </c>
      <c r="G74" s="396" t="e">
        <f>LEN(#REF!)-LEN(SUBSTITUTE(#REF!,",",""))+1</f>
        <v>#REF!</v>
      </c>
    </row>
    <row r="75" spans="1:7">
      <c r="A75" s="5" t="s">
        <v>133</v>
      </c>
      <c r="B75" s="424"/>
      <c r="C75" s="229"/>
      <c r="D75" s="85"/>
      <c r="E75" s="19" t="str">
        <f t="shared" si="1"/>
        <v/>
      </c>
      <c r="F75" s="395" t="b">
        <f>IF(nume_candidat="",FALSE,ISNUMBER(SEARCH(nume_candidat,#REF!)))</f>
        <v>0</v>
      </c>
      <c r="G75" s="396" t="e">
        <f>LEN(#REF!)-LEN(SUBSTITUTE(#REF!,",",""))+1</f>
        <v>#REF!</v>
      </c>
    </row>
    <row r="76" spans="1:7">
      <c r="A76" s="5" t="s">
        <v>134</v>
      </c>
      <c r="B76" s="424"/>
      <c r="C76" s="229"/>
      <c r="D76" s="85"/>
      <c r="E76" s="19" t="str">
        <f t="shared" si="1"/>
        <v/>
      </c>
      <c r="F76" s="395" t="b">
        <f>IF(nume_candidat="",FALSE,ISNUMBER(SEARCH(nume_candidat,#REF!)))</f>
        <v>0</v>
      </c>
      <c r="G76" s="396" t="e">
        <f>LEN(#REF!)-LEN(SUBSTITUTE(#REF!,",",""))+1</f>
        <v>#REF!</v>
      </c>
    </row>
    <row r="77" spans="1:7">
      <c r="A77" s="5" t="s">
        <v>135</v>
      </c>
      <c r="B77" s="424"/>
      <c r="C77" s="229"/>
      <c r="D77" s="85"/>
      <c r="E77" s="19" t="str">
        <f t="shared" si="1"/>
        <v/>
      </c>
      <c r="F77" s="395" t="b">
        <f>IF(nume_candidat="",FALSE,ISNUMBER(SEARCH(nume_candidat,#REF!)))</f>
        <v>0</v>
      </c>
      <c r="G77" s="396" t="e">
        <f>LEN(#REF!)-LEN(SUBSTITUTE(#REF!,",",""))+1</f>
        <v>#REF!</v>
      </c>
    </row>
    <row r="78" spans="1:7">
      <c r="A78" s="5" t="s">
        <v>136</v>
      </c>
      <c r="B78" s="424"/>
      <c r="C78" s="229"/>
      <c r="D78" s="85"/>
      <c r="E78" s="19" t="str">
        <f t="shared" si="1"/>
        <v/>
      </c>
      <c r="F78" s="395" t="b">
        <f>IF(nume_candidat="",FALSE,ISNUMBER(SEARCH(nume_candidat,#REF!)))</f>
        <v>0</v>
      </c>
      <c r="G78" s="396" t="e">
        <f>LEN(#REF!)-LEN(SUBSTITUTE(#REF!,",",""))+1</f>
        <v>#REF!</v>
      </c>
    </row>
    <row r="79" spans="1:7">
      <c r="A79" s="5" t="s">
        <v>137</v>
      </c>
      <c r="B79" s="424"/>
      <c r="C79" s="229"/>
      <c r="D79" s="85"/>
      <c r="E79" s="19" t="str">
        <f t="shared" si="1"/>
        <v/>
      </c>
      <c r="F79" s="395" t="b">
        <f>IF(nume_candidat="",FALSE,ISNUMBER(SEARCH(nume_candidat,#REF!)))</f>
        <v>0</v>
      </c>
      <c r="G79" s="396" t="e">
        <f>LEN(#REF!)-LEN(SUBSTITUTE(#REF!,",",""))+1</f>
        <v>#REF!</v>
      </c>
    </row>
    <row r="80" spans="1:7">
      <c r="A80" s="5" t="s">
        <v>138</v>
      </c>
      <c r="B80" s="424"/>
      <c r="C80" s="229"/>
      <c r="D80" s="85"/>
      <c r="E80" s="19" t="str">
        <f t="shared" si="1"/>
        <v/>
      </c>
      <c r="F80" s="395" t="b">
        <f>IF(nume_candidat="",FALSE,ISNUMBER(SEARCH(nume_candidat,#REF!)))</f>
        <v>0</v>
      </c>
      <c r="G80" s="396" t="e">
        <f>LEN(#REF!)-LEN(SUBSTITUTE(#REF!,",",""))+1</f>
        <v>#REF!</v>
      </c>
    </row>
    <row r="81" spans="1:7">
      <c r="A81" s="5" t="s">
        <v>139</v>
      </c>
      <c r="B81" s="424"/>
      <c r="C81" s="229"/>
      <c r="D81" s="85"/>
      <c r="E81" s="19" t="str">
        <f t="shared" si="1"/>
        <v/>
      </c>
      <c r="F81" s="395" t="b">
        <f>IF(nume_candidat="",FALSE,ISNUMBER(SEARCH(nume_candidat,#REF!)))</f>
        <v>0</v>
      </c>
      <c r="G81" s="396" t="e">
        <f>LEN(#REF!)-LEN(SUBSTITUTE(#REF!,",",""))+1</f>
        <v>#REF!</v>
      </c>
    </row>
    <row r="82" spans="1:7">
      <c r="A82" s="5" t="s">
        <v>140</v>
      </c>
      <c r="B82" s="424"/>
      <c r="C82" s="229"/>
      <c r="D82" s="85"/>
      <c r="E82" s="19" t="str">
        <f t="shared" si="1"/>
        <v/>
      </c>
      <c r="F82" s="395" t="b">
        <f>IF(nume_candidat="",FALSE,ISNUMBER(SEARCH(nume_candidat,#REF!)))</f>
        <v>0</v>
      </c>
      <c r="G82" s="396" t="e">
        <f>LEN(#REF!)-LEN(SUBSTITUTE(#REF!,",",""))+1</f>
        <v>#REF!</v>
      </c>
    </row>
    <row r="83" spans="1:7">
      <c r="A83" s="5" t="s">
        <v>141</v>
      </c>
      <c r="B83" s="424"/>
      <c r="C83" s="229"/>
      <c r="D83" s="85"/>
      <c r="E83" s="19" t="str">
        <f t="shared" si="1"/>
        <v/>
      </c>
      <c r="F83" s="395" t="b">
        <f>IF(nume_candidat="",FALSE,ISNUMBER(SEARCH(nume_candidat,#REF!)))</f>
        <v>0</v>
      </c>
      <c r="G83" s="396" t="e">
        <f>LEN(#REF!)-LEN(SUBSTITUTE(#REF!,",",""))+1</f>
        <v>#REF!</v>
      </c>
    </row>
    <row r="84" spans="1:7">
      <c r="A84" s="5" t="s">
        <v>142</v>
      </c>
      <c r="B84" s="424"/>
      <c r="C84" s="229"/>
      <c r="D84" s="85"/>
      <c r="E84" s="19" t="str">
        <f t="shared" si="1"/>
        <v/>
      </c>
      <c r="F84" s="395" t="b">
        <f>IF(nume_candidat="",FALSE,ISNUMBER(SEARCH(nume_candidat,#REF!)))</f>
        <v>0</v>
      </c>
      <c r="G84" s="396" t="e">
        <f>LEN(#REF!)-LEN(SUBSTITUTE(#REF!,",",""))+1</f>
        <v>#REF!</v>
      </c>
    </row>
    <row r="85" spans="1:7">
      <c r="A85" s="5" t="s">
        <v>143</v>
      </c>
      <c r="B85" s="424"/>
      <c r="C85" s="229"/>
      <c r="D85" s="85"/>
      <c r="E85" s="19" t="str">
        <f t="shared" si="1"/>
        <v/>
      </c>
      <c r="F85" s="395" t="b">
        <f>IF(nume_candidat="",FALSE,ISNUMBER(SEARCH(nume_candidat,#REF!)))</f>
        <v>0</v>
      </c>
      <c r="G85" s="396" t="e">
        <f>LEN(#REF!)-LEN(SUBSTITUTE(#REF!,",",""))+1</f>
        <v>#REF!</v>
      </c>
    </row>
    <row r="86" spans="1:7">
      <c r="A86" s="5" t="s">
        <v>144</v>
      </c>
      <c r="B86" s="424"/>
      <c r="C86" s="229"/>
      <c r="D86" s="85"/>
      <c r="E86" s="19" t="str">
        <f t="shared" si="1"/>
        <v/>
      </c>
      <c r="F86" s="395" t="b">
        <f>IF(nume_candidat="",FALSE,ISNUMBER(SEARCH(nume_candidat,#REF!)))</f>
        <v>0</v>
      </c>
      <c r="G86" s="396" t="e">
        <f>LEN(#REF!)-LEN(SUBSTITUTE(#REF!,",",""))+1</f>
        <v>#REF!</v>
      </c>
    </row>
    <row r="87" spans="1:7">
      <c r="A87" s="5" t="s">
        <v>145</v>
      </c>
      <c r="B87" s="424"/>
      <c r="C87" s="229"/>
      <c r="D87" s="85"/>
      <c r="E87" s="19" t="str">
        <f t="shared" si="1"/>
        <v/>
      </c>
      <c r="F87" s="395" t="b">
        <f>IF(nume_candidat="",FALSE,ISNUMBER(SEARCH(nume_candidat,#REF!)))</f>
        <v>0</v>
      </c>
      <c r="G87" s="396" t="e">
        <f>LEN(#REF!)-LEN(SUBSTITUTE(#REF!,",",""))+1</f>
        <v>#REF!</v>
      </c>
    </row>
    <row r="88" spans="1:7">
      <c r="A88" s="5" t="s">
        <v>146</v>
      </c>
      <c r="B88" s="424"/>
      <c r="C88" s="229"/>
      <c r="D88" s="85"/>
      <c r="E88" s="19" t="str">
        <f t="shared" si="1"/>
        <v/>
      </c>
      <c r="F88" s="395" t="b">
        <f>IF(nume_candidat="",FALSE,ISNUMBER(SEARCH(nume_candidat,#REF!)))</f>
        <v>0</v>
      </c>
      <c r="G88" s="396" t="e">
        <f>LEN(#REF!)-LEN(SUBSTITUTE(#REF!,",",""))+1</f>
        <v>#REF!</v>
      </c>
    </row>
    <row r="89" spans="1:7">
      <c r="A89" s="5" t="s">
        <v>147</v>
      </c>
      <c r="B89" s="424"/>
      <c r="C89" s="229"/>
      <c r="D89" s="85"/>
      <c r="E89" s="19" t="str">
        <f t="shared" si="1"/>
        <v/>
      </c>
      <c r="F89" s="395" t="b">
        <f>IF(nume_candidat="",FALSE,ISNUMBER(SEARCH(nume_candidat,#REF!)))</f>
        <v>0</v>
      </c>
      <c r="G89" s="396" t="e">
        <f>LEN(#REF!)-LEN(SUBSTITUTE(#REF!,",",""))+1</f>
        <v>#REF!</v>
      </c>
    </row>
    <row r="90" spans="1:7">
      <c r="A90" s="5" t="s">
        <v>148</v>
      </c>
      <c r="B90" s="424"/>
      <c r="C90" s="229"/>
      <c r="D90" s="85"/>
      <c r="E90" s="19" t="str">
        <f t="shared" si="1"/>
        <v/>
      </c>
      <c r="F90" s="395" t="b">
        <f>IF(nume_candidat="",FALSE,ISNUMBER(SEARCH(nume_candidat,#REF!)))</f>
        <v>0</v>
      </c>
      <c r="G90" s="396" t="e">
        <f>LEN(#REF!)-LEN(SUBSTITUTE(#REF!,",",""))+1</f>
        <v>#REF!</v>
      </c>
    </row>
    <row r="91" spans="1:7">
      <c r="A91" s="5" t="s">
        <v>149</v>
      </c>
      <c r="B91" s="424"/>
      <c r="C91" s="229"/>
      <c r="D91" s="85"/>
      <c r="E91" s="19" t="str">
        <f t="shared" si="1"/>
        <v/>
      </c>
      <c r="F91" s="395" t="b">
        <f>IF(nume_candidat="",FALSE,ISNUMBER(SEARCH(nume_candidat,#REF!)))</f>
        <v>0</v>
      </c>
      <c r="G91" s="396" t="e">
        <f>LEN(#REF!)-LEN(SUBSTITUTE(#REF!,",",""))+1</f>
        <v>#REF!</v>
      </c>
    </row>
    <row r="92" spans="1:7">
      <c r="A92" s="5" t="s">
        <v>150</v>
      </c>
      <c r="B92" s="424"/>
      <c r="C92" s="229"/>
      <c r="D92" s="85"/>
      <c r="E92" s="19" t="str">
        <f t="shared" si="1"/>
        <v/>
      </c>
      <c r="F92" s="395" t="b">
        <f>IF(nume_candidat="",FALSE,ISNUMBER(SEARCH(nume_candidat,#REF!)))</f>
        <v>0</v>
      </c>
      <c r="G92" s="396" t="e">
        <f>LEN(#REF!)-LEN(SUBSTITUTE(#REF!,",",""))+1</f>
        <v>#REF!</v>
      </c>
    </row>
    <row r="93" spans="1:7">
      <c r="A93" s="5" t="s">
        <v>151</v>
      </c>
      <c r="B93" s="424"/>
      <c r="C93" s="229"/>
      <c r="D93" s="85"/>
      <c r="E93" s="19" t="str">
        <f t="shared" si="1"/>
        <v/>
      </c>
      <c r="F93" s="395" t="b">
        <f>IF(nume_candidat="",FALSE,ISNUMBER(SEARCH(nume_candidat,#REF!)))</f>
        <v>0</v>
      </c>
      <c r="G93" s="396" t="e">
        <f>LEN(#REF!)-LEN(SUBSTITUTE(#REF!,",",""))+1</f>
        <v>#REF!</v>
      </c>
    </row>
    <row r="94" spans="1:7">
      <c r="A94" s="5" t="s">
        <v>152</v>
      </c>
      <c r="B94" s="424"/>
      <c r="C94" s="229"/>
      <c r="D94" s="85"/>
      <c r="E94" s="19" t="str">
        <f t="shared" si="1"/>
        <v/>
      </c>
      <c r="F94" s="395" t="b">
        <f>IF(nume_candidat="",FALSE,ISNUMBER(SEARCH(nume_candidat,#REF!)))</f>
        <v>0</v>
      </c>
      <c r="G94" s="396" t="e">
        <f>LEN(#REF!)-LEN(SUBSTITUTE(#REF!,",",""))+1</f>
        <v>#REF!</v>
      </c>
    </row>
    <row r="95" spans="1:7">
      <c r="A95" s="5" t="s">
        <v>153</v>
      </c>
      <c r="B95" s="424"/>
      <c r="C95" s="229"/>
      <c r="D95" s="85"/>
      <c r="E95" s="19" t="str">
        <f t="shared" si="1"/>
        <v/>
      </c>
      <c r="F95" s="395" t="b">
        <f>IF(nume_candidat="",FALSE,ISNUMBER(SEARCH(nume_candidat,#REF!)))</f>
        <v>0</v>
      </c>
      <c r="G95" s="396" t="e">
        <f>LEN(#REF!)-LEN(SUBSTITUTE(#REF!,",",""))+1</f>
        <v>#REF!</v>
      </c>
    </row>
    <row r="96" spans="1:7">
      <c r="A96" s="5" t="s">
        <v>154</v>
      </c>
      <c r="B96" s="424"/>
      <c r="C96" s="229"/>
      <c r="D96" s="85"/>
      <c r="E96" s="19" t="str">
        <f t="shared" si="1"/>
        <v/>
      </c>
      <c r="F96" s="395" t="b">
        <f>IF(nume_candidat="",FALSE,ISNUMBER(SEARCH(nume_candidat,#REF!)))</f>
        <v>0</v>
      </c>
      <c r="G96" s="396" t="e">
        <f>LEN(#REF!)-LEN(SUBSTITUTE(#REF!,",",""))+1</f>
        <v>#REF!</v>
      </c>
    </row>
    <row r="97" spans="1:7">
      <c r="A97" s="5" t="s">
        <v>155</v>
      </c>
      <c r="B97" s="424"/>
      <c r="C97" s="229"/>
      <c r="D97" s="85"/>
      <c r="E97" s="19" t="str">
        <f t="shared" si="1"/>
        <v/>
      </c>
      <c r="F97" s="395" t="b">
        <f>IF(nume_candidat="",FALSE,ISNUMBER(SEARCH(nume_candidat,#REF!)))</f>
        <v>0</v>
      </c>
      <c r="G97" s="396" t="e">
        <f>LEN(#REF!)-LEN(SUBSTITUTE(#REF!,",",""))+1</f>
        <v>#REF!</v>
      </c>
    </row>
    <row r="98" spans="1:7">
      <c r="A98" s="5" t="s">
        <v>156</v>
      </c>
      <c r="B98" s="424"/>
      <c r="C98" s="229"/>
      <c r="D98" s="85"/>
      <c r="E98" s="19" t="str">
        <f t="shared" si="1"/>
        <v/>
      </c>
      <c r="F98" s="395" t="b">
        <f>IF(nume_candidat="",FALSE,ISNUMBER(SEARCH(nume_candidat,#REF!)))</f>
        <v>0</v>
      </c>
      <c r="G98" s="396" t="e">
        <f>LEN(#REF!)-LEN(SUBSTITUTE(#REF!,",",""))+1</f>
        <v>#REF!</v>
      </c>
    </row>
    <row r="99" spans="1:7">
      <c r="A99" s="5" t="s">
        <v>157</v>
      </c>
      <c r="B99" s="424"/>
      <c r="C99" s="229"/>
      <c r="D99" s="85"/>
      <c r="E99" s="19" t="str">
        <f t="shared" si="1"/>
        <v/>
      </c>
      <c r="F99" s="395" t="b">
        <f>IF(nume_candidat="",FALSE,ISNUMBER(SEARCH(nume_candidat,#REF!)))</f>
        <v>0</v>
      </c>
      <c r="G99" s="396" t="e">
        <f>LEN(#REF!)-LEN(SUBSTITUTE(#REF!,",",""))+1</f>
        <v>#REF!</v>
      </c>
    </row>
    <row r="100" spans="1:7">
      <c r="A100" s="5" t="s">
        <v>158</v>
      </c>
      <c r="B100" s="424"/>
      <c r="C100" s="229"/>
      <c r="D100" s="85"/>
      <c r="E100" s="19" t="str">
        <f t="shared" si="1"/>
        <v/>
      </c>
      <c r="F100" s="395" t="b">
        <f>IF(nume_candidat="",FALSE,ISNUMBER(SEARCH(nume_candidat,#REF!)))</f>
        <v>0</v>
      </c>
      <c r="G100" s="396" t="e">
        <f>LEN(#REF!)-LEN(SUBSTITUTE(#REF!,",",""))+1</f>
        <v>#REF!</v>
      </c>
    </row>
    <row r="101" spans="1:7">
      <c r="A101" s="5" t="s">
        <v>159</v>
      </c>
      <c r="B101" s="424"/>
      <c r="C101" s="229"/>
      <c r="D101" s="85"/>
      <c r="E101" s="19" t="str">
        <f t="shared" si="1"/>
        <v/>
      </c>
      <c r="F101" s="395" t="b">
        <f>IF(nume_candidat="",FALSE,ISNUMBER(SEARCH(nume_candidat,#REF!)))</f>
        <v>0</v>
      </c>
      <c r="G101" s="396" t="e">
        <f>LEN(#REF!)-LEN(SUBSTITUTE(#REF!,",",""))+1</f>
        <v>#REF!</v>
      </c>
    </row>
    <row r="102" spans="1:7">
      <c r="A102" s="5" t="s">
        <v>160</v>
      </c>
      <c r="B102" s="424"/>
      <c r="C102" s="229"/>
      <c r="D102" s="85"/>
      <c r="E102" s="19" t="str">
        <f t="shared" si="1"/>
        <v/>
      </c>
      <c r="F102" s="395" t="b">
        <f>IF(nume_candidat="",FALSE,ISNUMBER(SEARCH(nume_candidat,#REF!)))</f>
        <v>0</v>
      </c>
      <c r="G102" s="396" t="e">
        <f>LEN(#REF!)-LEN(SUBSTITUTE(#REF!,",",""))+1</f>
        <v>#REF!</v>
      </c>
    </row>
    <row r="103" spans="1:7">
      <c r="A103" s="5" t="s">
        <v>161</v>
      </c>
      <c r="B103" s="424"/>
      <c r="C103" s="229"/>
      <c r="D103" s="85"/>
      <c r="E103" s="19" t="str">
        <f t="shared" si="1"/>
        <v/>
      </c>
      <c r="F103" s="395" t="b">
        <f>IF(nume_candidat="",FALSE,ISNUMBER(SEARCH(nume_candidat,#REF!)))</f>
        <v>0</v>
      </c>
      <c r="G103" s="396" t="e">
        <f>LEN(#REF!)-LEN(SUBSTITUTE(#REF!,",",""))+1</f>
        <v>#REF!</v>
      </c>
    </row>
    <row r="104" spans="1:7">
      <c r="A104" s="5" t="s">
        <v>162</v>
      </c>
      <c r="B104" s="424"/>
      <c r="C104" s="229"/>
      <c r="D104" s="85"/>
      <c r="E104" s="19" t="str">
        <f t="shared" si="1"/>
        <v/>
      </c>
      <c r="F104" s="395" t="b">
        <f>IF(nume_candidat="",FALSE,ISNUMBER(SEARCH(nume_candidat,#REF!)))</f>
        <v>0</v>
      </c>
      <c r="G104" s="396" t="e">
        <f>LEN(#REF!)-LEN(SUBSTITUTE(#REF!,",",""))+1</f>
        <v>#REF!</v>
      </c>
    </row>
    <row r="105" spans="1:7">
      <c r="A105" s="5" t="s">
        <v>163</v>
      </c>
      <c r="B105" s="424"/>
      <c r="C105" s="229"/>
      <c r="D105" s="85"/>
      <c r="E105" s="19" t="str">
        <f t="shared" si="1"/>
        <v/>
      </c>
      <c r="F105" s="395" t="b">
        <f>IF(nume_candidat="",FALSE,ISNUMBER(SEARCH(nume_candidat,#REF!)))</f>
        <v>0</v>
      </c>
      <c r="G105" s="396" t="e">
        <f>LEN(#REF!)-LEN(SUBSTITUTE(#REF!,",",""))+1</f>
        <v>#REF!</v>
      </c>
    </row>
    <row r="106" spans="1:7">
      <c r="A106" s="5" t="s">
        <v>164</v>
      </c>
      <c r="B106" s="424"/>
      <c r="C106" s="229"/>
      <c r="D106" s="85"/>
      <c r="E106" s="19" t="str">
        <f t="shared" si="1"/>
        <v/>
      </c>
      <c r="F106" s="395" t="b">
        <f>IF(nume_candidat="",FALSE,ISNUMBER(SEARCH(nume_candidat,#REF!)))</f>
        <v>0</v>
      </c>
      <c r="G106" s="396" t="e">
        <f>LEN(#REF!)-LEN(SUBSTITUTE(#REF!,",",""))+1</f>
        <v>#REF!</v>
      </c>
    </row>
    <row r="107" spans="1:7">
      <c r="A107" s="5" t="s">
        <v>165</v>
      </c>
      <c r="B107" s="424"/>
      <c r="C107" s="229"/>
      <c r="D107" s="85"/>
      <c r="E107" s="19" t="str">
        <f t="shared" si="1"/>
        <v/>
      </c>
      <c r="F107" s="395" t="b">
        <f>IF(nume_candidat="",FALSE,ISNUMBER(SEARCH(nume_candidat,#REF!)))</f>
        <v>0</v>
      </c>
      <c r="G107" s="396" t="e">
        <f>LEN(#REF!)-LEN(SUBSTITUTE(#REF!,",",""))+1</f>
        <v>#REF!</v>
      </c>
    </row>
    <row r="108" spans="1:7">
      <c r="A108" s="5" t="s">
        <v>166</v>
      </c>
      <c r="B108" s="424"/>
      <c r="C108" s="229"/>
      <c r="D108" s="85"/>
      <c r="E108" s="19" t="str">
        <f t="shared" si="1"/>
        <v/>
      </c>
      <c r="F108" s="395" t="b">
        <f>IF(nume_candidat="",FALSE,ISNUMBER(SEARCH(nume_candidat,#REF!)))</f>
        <v>0</v>
      </c>
      <c r="G108" s="396" t="e">
        <f>LEN(#REF!)-LEN(SUBSTITUTE(#REF!,",",""))+1</f>
        <v>#REF!</v>
      </c>
    </row>
    <row r="109" spans="1:7">
      <c r="A109" s="5" t="s">
        <v>167</v>
      </c>
      <c r="B109" s="424"/>
      <c r="C109" s="229"/>
      <c r="D109" s="85"/>
      <c r="E109" s="19" t="str">
        <f t="shared" si="1"/>
        <v/>
      </c>
      <c r="F109" s="395" t="b">
        <f>IF(nume_candidat="",FALSE,ISNUMBER(SEARCH(nume_candidat,#REF!)))</f>
        <v>0</v>
      </c>
      <c r="G109" s="396" t="e">
        <f>LEN(#REF!)-LEN(SUBSTITUTE(#REF!,",",""))+1</f>
        <v>#REF!</v>
      </c>
    </row>
    <row r="110" spans="1:7">
      <c r="A110" s="5" t="s">
        <v>168</v>
      </c>
      <c r="B110" s="424"/>
      <c r="C110" s="229"/>
      <c r="D110" s="85"/>
      <c r="E110" s="19" t="str">
        <f t="shared" si="1"/>
        <v/>
      </c>
      <c r="F110" s="395" t="b">
        <f>IF(nume_candidat="",FALSE,ISNUMBER(SEARCH(nume_candidat,#REF!)))</f>
        <v>0</v>
      </c>
      <c r="G110" s="396" t="e">
        <f>LEN(#REF!)-LEN(SUBSTITUTE(#REF!,",",""))+1</f>
        <v>#REF!</v>
      </c>
    </row>
    <row r="111" spans="1:7">
      <c r="A111" s="5" t="s">
        <v>169</v>
      </c>
      <c r="B111" s="424"/>
      <c r="C111" s="229"/>
      <c r="D111" s="85"/>
      <c r="E111" s="19" t="str">
        <f t="shared" si="1"/>
        <v/>
      </c>
      <c r="F111" s="395" t="b">
        <f>IF(nume_candidat="",FALSE,ISNUMBER(SEARCH(nume_candidat,#REF!)))</f>
        <v>0</v>
      </c>
      <c r="G111" s="396" t="e">
        <f>LEN(#REF!)-LEN(SUBSTITUTE(#REF!,",",""))+1</f>
        <v>#REF!</v>
      </c>
    </row>
    <row r="112" spans="1:7">
      <c r="A112" s="5" t="s">
        <v>170</v>
      </c>
      <c r="B112" s="424"/>
      <c r="C112" s="229"/>
      <c r="D112" s="85"/>
      <c r="E112" s="19" t="str">
        <f t="shared" si="1"/>
        <v/>
      </c>
      <c r="F112" s="395" t="b">
        <f>IF(nume_candidat="",FALSE,ISNUMBER(SEARCH(nume_candidat,#REF!)))</f>
        <v>0</v>
      </c>
      <c r="G112" s="396" t="e">
        <f>LEN(#REF!)-LEN(SUBSTITUTE(#REF!,",",""))+1</f>
        <v>#REF!</v>
      </c>
    </row>
    <row r="113" spans="1:7">
      <c r="A113" s="5" t="s">
        <v>171</v>
      </c>
      <c r="B113" s="424"/>
      <c r="C113" s="229"/>
      <c r="D113" s="85"/>
      <c r="E113" s="19" t="str">
        <f t="shared" si="1"/>
        <v/>
      </c>
      <c r="F113" s="395" t="b">
        <f>IF(nume_candidat="",FALSE,ISNUMBER(SEARCH(nume_candidat,#REF!)))</f>
        <v>0</v>
      </c>
      <c r="G113" s="396" t="e">
        <f>LEN(#REF!)-LEN(SUBSTITUTE(#REF!,",",""))+1</f>
        <v>#REF!</v>
      </c>
    </row>
    <row r="114" spans="1:7">
      <c r="A114" s="5" t="s">
        <v>172</v>
      </c>
      <c r="B114" s="424"/>
      <c r="C114" s="229"/>
      <c r="D114" s="85"/>
      <c r="E114" s="19" t="str">
        <f t="shared" si="1"/>
        <v/>
      </c>
      <c r="F114" s="395" t="b">
        <f>IF(nume_candidat="",FALSE,ISNUMBER(SEARCH(nume_candidat,#REF!)))</f>
        <v>0</v>
      </c>
      <c r="G114" s="396" t="e">
        <f>LEN(#REF!)-LEN(SUBSTITUTE(#REF!,",",""))+1</f>
        <v>#REF!</v>
      </c>
    </row>
    <row r="115" spans="1:7">
      <c r="A115" s="5" t="s">
        <v>173</v>
      </c>
      <c r="B115" s="424"/>
      <c r="C115" s="229"/>
      <c r="D115" s="85"/>
      <c r="E115" s="19" t="str">
        <f t="shared" si="1"/>
        <v/>
      </c>
      <c r="F115" s="395" t="b">
        <f>IF(nume_candidat="",FALSE,ISNUMBER(SEARCH(nume_candidat,#REF!)))</f>
        <v>0</v>
      </c>
      <c r="G115" s="396" t="e">
        <f>LEN(#REF!)-LEN(SUBSTITUTE(#REF!,",",""))+1</f>
        <v>#REF!</v>
      </c>
    </row>
    <row r="116" spans="1:7">
      <c r="A116" s="5" t="s">
        <v>174</v>
      </c>
      <c r="B116" s="424"/>
      <c r="C116" s="229"/>
      <c r="D116" s="85"/>
      <c r="E116" s="19" t="str">
        <f t="shared" si="1"/>
        <v/>
      </c>
      <c r="F116" s="395" t="b">
        <f>IF(nume_candidat="",FALSE,ISNUMBER(SEARCH(nume_candidat,#REF!)))</f>
        <v>0</v>
      </c>
      <c r="G116" s="396" t="e">
        <f>LEN(#REF!)-LEN(SUBSTITUTE(#REF!,",",""))+1</f>
        <v>#REF!</v>
      </c>
    </row>
    <row r="117" spans="1:7">
      <c r="A117" s="5" t="s">
        <v>175</v>
      </c>
      <c r="B117" s="424"/>
      <c r="C117" s="229"/>
      <c r="D117" s="85"/>
      <c r="E117" s="19" t="str">
        <f t="shared" si="1"/>
        <v/>
      </c>
      <c r="F117" s="395" t="b">
        <f>IF(nume_candidat="",FALSE,ISNUMBER(SEARCH(nume_candidat,#REF!)))</f>
        <v>0</v>
      </c>
      <c r="G117" s="396" t="e">
        <f>LEN(#REF!)-LEN(SUBSTITUTE(#REF!,",",""))+1</f>
        <v>#REF!</v>
      </c>
    </row>
    <row r="118" spans="1:7">
      <c r="A118" s="5" t="s">
        <v>176</v>
      </c>
      <c r="B118" s="424"/>
      <c r="C118" s="229"/>
      <c r="D118" s="85"/>
      <c r="E118" s="19" t="str">
        <f t="shared" si="1"/>
        <v/>
      </c>
      <c r="F118" s="395" t="b">
        <f>IF(nume_candidat="",FALSE,ISNUMBER(SEARCH(nume_candidat,#REF!)))</f>
        <v>0</v>
      </c>
      <c r="G118" s="396" t="e">
        <f>LEN(#REF!)-LEN(SUBSTITUTE(#REF!,",",""))+1</f>
        <v>#REF!</v>
      </c>
    </row>
    <row r="119" spans="1:7">
      <c r="A119" s="5" t="s">
        <v>177</v>
      </c>
      <c r="B119" s="424"/>
      <c r="C119" s="229"/>
      <c r="D119" s="85"/>
      <c r="E119" s="19" t="str">
        <f t="shared" si="1"/>
        <v/>
      </c>
      <c r="F119" s="395" t="b">
        <f>IF(nume_candidat="",FALSE,ISNUMBER(SEARCH(nume_candidat,#REF!)))</f>
        <v>0</v>
      </c>
      <c r="G119" s="396" t="e">
        <f>LEN(#REF!)-LEN(SUBSTITUTE(#REF!,",",""))+1</f>
        <v>#REF!</v>
      </c>
    </row>
    <row r="120" spans="1:7">
      <c r="A120" s="5" t="s">
        <v>178</v>
      </c>
      <c r="B120" s="424"/>
      <c r="C120" s="229"/>
      <c r="D120" s="85"/>
      <c r="E120" s="19" t="str">
        <f t="shared" si="1"/>
        <v/>
      </c>
      <c r="F120" s="395" t="b">
        <f>IF(nume_candidat="",FALSE,ISNUMBER(SEARCH(nume_candidat,#REF!)))</f>
        <v>0</v>
      </c>
      <c r="G120" s="396" t="e">
        <f>LEN(#REF!)-LEN(SUBSTITUTE(#REF!,",",""))+1</f>
        <v>#REF!</v>
      </c>
    </row>
    <row r="121" spans="1:7">
      <c r="A121" s="5" t="s">
        <v>179</v>
      </c>
      <c r="B121" s="424"/>
      <c r="C121" s="229"/>
      <c r="D121" s="85"/>
      <c r="E121" s="19" t="str">
        <f t="shared" si="1"/>
        <v/>
      </c>
      <c r="F121" s="395" t="b">
        <f>IF(nume_candidat="",FALSE,ISNUMBER(SEARCH(nume_candidat,#REF!)))</f>
        <v>0</v>
      </c>
      <c r="G121" s="396" t="e">
        <f>LEN(#REF!)-LEN(SUBSTITUTE(#REF!,",",""))+1</f>
        <v>#REF!</v>
      </c>
    </row>
    <row r="122" spans="1:7">
      <c r="A122" s="5" t="s">
        <v>180</v>
      </c>
      <c r="B122" s="424"/>
      <c r="C122" s="229"/>
      <c r="D122" s="85"/>
      <c r="E122" s="19" t="str">
        <f t="shared" si="1"/>
        <v/>
      </c>
      <c r="F122" s="395" t="b">
        <f>IF(nume_candidat="",FALSE,ISNUMBER(SEARCH(nume_candidat,#REF!)))</f>
        <v>0</v>
      </c>
      <c r="G122" s="396" t="e">
        <f>LEN(#REF!)-LEN(SUBSTITUTE(#REF!,",",""))+1</f>
        <v>#REF!</v>
      </c>
    </row>
    <row r="123" spans="1:7">
      <c r="A123" s="5" t="s">
        <v>181</v>
      </c>
      <c r="B123" s="424"/>
      <c r="C123" s="229"/>
      <c r="D123" s="85"/>
      <c r="E123" s="19" t="str">
        <f t="shared" si="1"/>
        <v/>
      </c>
      <c r="F123" s="395" t="b">
        <f>IF(nume_candidat="",FALSE,ISNUMBER(SEARCH(nume_candidat,#REF!)))</f>
        <v>0</v>
      </c>
      <c r="G123" s="396" t="e">
        <f>LEN(#REF!)-LEN(SUBSTITUTE(#REF!,",",""))+1</f>
        <v>#REF!</v>
      </c>
    </row>
    <row r="124" spans="1:7">
      <c r="A124" s="5" t="s">
        <v>182</v>
      </c>
      <c r="B124" s="424"/>
      <c r="C124" s="229"/>
      <c r="D124" s="85"/>
      <c r="E124" s="19" t="str">
        <f t="shared" si="1"/>
        <v/>
      </c>
      <c r="F124" s="395" t="b">
        <f>IF(nume_candidat="",FALSE,ISNUMBER(SEARCH(nume_candidat,#REF!)))</f>
        <v>0</v>
      </c>
      <c r="G124" s="396" t="e">
        <f>LEN(#REF!)-LEN(SUBSTITUTE(#REF!,",",""))+1</f>
        <v>#REF!</v>
      </c>
    </row>
    <row r="125" spans="1:7">
      <c r="A125" s="5" t="s">
        <v>183</v>
      </c>
      <c r="B125" s="424"/>
      <c r="C125" s="229"/>
      <c r="D125" s="85"/>
      <c r="E125" s="19" t="str">
        <f t="shared" si="1"/>
        <v/>
      </c>
      <c r="F125" s="395" t="b">
        <f>IF(nume_candidat="",FALSE,ISNUMBER(SEARCH(nume_candidat,#REF!)))</f>
        <v>0</v>
      </c>
      <c r="G125" s="396" t="e">
        <f>LEN(#REF!)-LEN(SUBSTITUTE(#REF!,",",""))+1</f>
        <v>#REF!</v>
      </c>
    </row>
    <row r="126" spans="1:7">
      <c r="A126" s="5" t="s">
        <v>184</v>
      </c>
      <c r="B126" s="424"/>
      <c r="C126" s="229"/>
      <c r="D126" s="85"/>
      <c r="E126" s="19" t="str">
        <f t="shared" si="1"/>
        <v/>
      </c>
      <c r="F126" s="395" t="b">
        <f>IF(nume_candidat="",FALSE,ISNUMBER(SEARCH(nume_candidat,#REF!)))</f>
        <v>0</v>
      </c>
      <c r="G126" s="396" t="e">
        <f>LEN(#REF!)-LEN(SUBSTITUTE(#REF!,",",""))+1</f>
        <v>#REF!</v>
      </c>
    </row>
    <row r="127" spans="1:7">
      <c r="A127" s="5" t="s">
        <v>185</v>
      </c>
      <c r="B127" s="424"/>
      <c r="C127" s="229"/>
      <c r="D127" s="85"/>
      <c r="E127" s="19" t="str">
        <f t="shared" si="1"/>
        <v/>
      </c>
      <c r="F127" s="395" t="b">
        <f>IF(nume_candidat="",FALSE,ISNUMBER(SEARCH(nume_candidat,#REF!)))</f>
        <v>0</v>
      </c>
      <c r="G127" s="396" t="e">
        <f>LEN(#REF!)-LEN(SUBSTITUTE(#REF!,",",""))+1</f>
        <v>#REF!</v>
      </c>
    </row>
    <row r="128" spans="1:7">
      <c r="A128" s="5" t="s">
        <v>186</v>
      </c>
      <c r="B128" s="424"/>
      <c r="C128" s="229"/>
      <c r="D128" s="85"/>
      <c r="E128" s="19" t="str">
        <f t="shared" si="1"/>
        <v/>
      </c>
      <c r="F128" s="395" t="b">
        <f>IF(nume_candidat="",FALSE,ISNUMBER(SEARCH(nume_candidat,#REF!)))</f>
        <v>0</v>
      </c>
      <c r="G128" s="396" t="e">
        <f>LEN(#REF!)-LEN(SUBSTITUTE(#REF!,",",""))+1</f>
        <v>#REF!</v>
      </c>
    </row>
    <row r="129" spans="1:7">
      <c r="A129" s="5" t="s">
        <v>187</v>
      </c>
      <c r="B129" s="424"/>
      <c r="C129" s="229"/>
      <c r="D129" s="85"/>
      <c r="E129" s="19" t="str">
        <f t="shared" si="1"/>
        <v/>
      </c>
      <c r="F129" s="395" t="b">
        <f>IF(nume_candidat="",FALSE,ISNUMBER(SEARCH(nume_candidat,#REF!)))</f>
        <v>0</v>
      </c>
      <c r="G129" s="396" t="e">
        <f>LEN(#REF!)-LEN(SUBSTITUTE(#REF!,",",""))+1</f>
        <v>#REF!</v>
      </c>
    </row>
    <row r="130" spans="1:7">
      <c r="A130" s="5" t="s">
        <v>188</v>
      </c>
      <c r="B130" s="424"/>
      <c r="C130" s="229"/>
      <c r="D130" s="85"/>
      <c r="E130" s="19" t="str">
        <f t="shared" si="1"/>
        <v/>
      </c>
      <c r="F130" s="395" t="b">
        <f>IF(nume_candidat="",FALSE,ISNUMBER(SEARCH(nume_candidat,#REF!)))</f>
        <v>0</v>
      </c>
      <c r="G130" s="396" t="e">
        <f>LEN(#REF!)-LEN(SUBSTITUTE(#REF!,",",""))+1</f>
        <v>#REF!</v>
      </c>
    </row>
    <row r="131" spans="1:7">
      <c r="A131" s="5" t="s">
        <v>189</v>
      </c>
      <c r="B131" s="424"/>
      <c r="C131" s="229"/>
      <c r="D131" s="85"/>
      <c r="E131" s="19" t="str">
        <f t="shared" si="1"/>
        <v/>
      </c>
      <c r="F131" s="395" t="b">
        <f>IF(nume_candidat="",FALSE,ISNUMBER(SEARCH(nume_candidat,#REF!)))</f>
        <v>0</v>
      </c>
      <c r="G131" s="396" t="e">
        <f>LEN(#REF!)-LEN(SUBSTITUTE(#REF!,",",""))+1</f>
        <v>#REF!</v>
      </c>
    </row>
    <row r="132" spans="1:7">
      <c r="A132" s="5" t="s">
        <v>190</v>
      </c>
      <c r="B132" s="424"/>
      <c r="C132" s="229"/>
      <c r="D132" s="85"/>
      <c r="E132" s="19" t="str">
        <f t="shared" si="1"/>
        <v/>
      </c>
      <c r="F132" s="395" t="b">
        <f>IF(nume_candidat="",FALSE,ISNUMBER(SEARCH(nume_candidat,#REF!)))</f>
        <v>0</v>
      </c>
      <c r="G132" s="396" t="e">
        <f>LEN(#REF!)-LEN(SUBSTITUTE(#REF!,",",""))+1</f>
        <v>#REF!</v>
      </c>
    </row>
    <row r="133" spans="1:7">
      <c r="A133" s="5" t="s">
        <v>191</v>
      </c>
      <c r="B133" s="424"/>
      <c r="C133" s="229"/>
      <c r="D133" s="85"/>
      <c r="E133" s="19" t="str">
        <f t="shared" si="1"/>
        <v/>
      </c>
      <c r="F133" s="395" t="b">
        <f>IF(nume_candidat="",FALSE,ISNUMBER(SEARCH(nume_candidat,#REF!)))</f>
        <v>0</v>
      </c>
      <c r="G133" s="396" t="e">
        <f>LEN(#REF!)-LEN(SUBSTITUTE(#REF!,",",""))+1</f>
        <v>#REF!</v>
      </c>
    </row>
    <row r="134" spans="1:7">
      <c r="A134" s="5" t="s">
        <v>192</v>
      </c>
      <c r="B134" s="424"/>
      <c r="C134" s="229"/>
      <c r="D134" s="85"/>
      <c r="E134" s="19" t="str">
        <f t="shared" si="1"/>
        <v/>
      </c>
      <c r="F134" s="395" t="b">
        <f>IF(nume_candidat="",FALSE,ISNUMBER(SEARCH(nume_candidat,#REF!)))</f>
        <v>0</v>
      </c>
      <c r="G134" s="396" t="e">
        <f>LEN(#REF!)-LEN(SUBSTITUTE(#REF!,",",""))+1</f>
        <v>#REF!</v>
      </c>
    </row>
    <row r="135" spans="1:7">
      <c r="A135" s="5" t="s">
        <v>193</v>
      </c>
      <c r="B135" s="424"/>
      <c r="C135" s="229"/>
      <c r="D135" s="85"/>
      <c r="E135" s="19" t="str">
        <f t="shared" si="1"/>
        <v/>
      </c>
      <c r="F135" s="395" t="b">
        <f>IF(nume_candidat="",FALSE,ISNUMBER(SEARCH(nume_candidat,#REF!)))</f>
        <v>0</v>
      </c>
      <c r="G135" s="396" t="e">
        <f>LEN(#REF!)-LEN(SUBSTITUTE(#REF!,",",""))+1</f>
        <v>#REF!</v>
      </c>
    </row>
    <row r="136" spans="1:7">
      <c r="A136" s="5" t="s">
        <v>194</v>
      </c>
      <c r="B136" s="424"/>
      <c r="C136" s="229"/>
      <c r="D136" s="85"/>
      <c r="E136" s="19" t="str">
        <f t="shared" si="1"/>
        <v/>
      </c>
      <c r="F136" s="395" t="b">
        <f>IF(nume_candidat="",FALSE,ISNUMBER(SEARCH(nume_candidat,#REF!)))</f>
        <v>0</v>
      </c>
      <c r="G136" s="396" t="e">
        <f>LEN(#REF!)-LEN(SUBSTITUTE(#REF!,",",""))+1</f>
        <v>#REF!</v>
      </c>
    </row>
    <row r="137" spans="1:7">
      <c r="A137" s="5" t="s">
        <v>195</v>
      </c>
      <c r="B137" s="424"/>
      <c r="C137" s="229"/>
      <c r="D137" s="85"/>
      <c r="E137" s="19" t="str">
        <f t="shared" si="1"/>
        <v/>
      </c>
      <c r="F137" s="395" t="b">
        <f>IF(nume_candidat="",FALSE,ISNUMBER(SEARCH(nume_candidat,#REF!)))</f>
        <v>0</v>
      </c>
      <c r="G137" s="396" t="e">
        <f>LEN(#REF!)-LEN(SUBSTITUTE(#REF!,",",""))+1</f>
        <v>#REF!</v>
      </c>
    </row>
    <row r="138" spans="1:7">
      <c r="A138" s="5" t="s">
        <v>196</v>
      </c>
      <c r="B138" s="424"/>
      <c r="C138" s="229"/>
      <c r="D138" s="85"/>
      <c r="E138" s="19" t="str">
        <f t="shared" ref="E138:E201" si="2">IF(OR(,$B138="",$C138="",$C138&lt;an_initial,$C138&gt;an_final,),"",(80*(D138="premiu")+40*(D138="nominalizare")+20*(D138="selecționare")))</f>
        <v/>
      </c>
      <c r="F138" s="395" t="b">
        <f>IF(nume_candidat="",FALSE,ISNUMBER(SEARCH(nume_candidat,#REF!)))</f>
        <v>0</v>
      </c>
      <c r="G138" s="396" t="e">
        <f>LEN(#REF!)-LEN(SUBSTITUTE(#REF!,",",""))+1</f>
        <v>#REF!</v>
      </c>
    </row>
    <row r="139" spans="1:7">
      <c r="A139" s="5" t="s">
        <v>197</v>
      </c>
      <c r="B139" s="424"/>
      <c r="C139" s="229"/>
      <c r="D139" s="85"/>
      <c r="E139" s="19" t="str">
        <f t="shared" si="2"/>
        <v/>
      </c>
      <c r="F139" s="395" t="b">
        <f>IF(nume_candidat="",FALSE,ISNUMBER(SEARCH(nume_candidat,#REF!)))</f>
        <v>0</v>
      </c>
      <c r="G139" s="396" t="e">
        <f>LEN(#REF!)-LEN(SUBSTITUTE(#REF!,",",""))+1</f>
        <v>#REF!</v>
      </c>
    </row>
    <row r="140" spans="1:7">
      <c r="A140" s="5" t="s">
        <v>198</v>
      </c>
      <c r="B140" s="424"/>
      <c r="C140" s="229"/>
      <c r="D140" s="85"/>
      <c r="E140" s="19" t="str">
        <f t="shared" si="2"/>
        <v/>
      </c>
      <c r="F140" s="395" t="b">
        <f>IF(nume_candidat="",FALSE,ISNUMBER(SEARCH(nume_candidat,#REF!)))</f>
        <v>0</v>
      </c>
      <c r="G140" s="396" t="e">
        <f>LEN(#REF!)-LEN(SUBSTITUTE(#REF!,",",""))+1</f>
        <v>#REF!</v>
      </c>
    </row>
    <row r="141" spans="1:7">
      <c r="A141" s="5" t="s">
        <v>199</v>
      </c>
      <c r="B141" s="424"/>
      <c r="C141" s="229"/>
      <c r="D141" s="85"/>
      <c r="E141" s="19" t="str">
        <f t="shared" si="2"/>
        <v/>
      </c>
      <c r="F141" s="395" t="b">
        <f>IF(nume_candidat="",FALSE,ISNUMBER(SEARCH(nume_candidat,#REF!)))</f>
        <v>0</v>
      </c>
      <c r="G141" s="396" t="e">
        <f>LEN(#REF!)-LEN(SUBSTITUTE(#REF!,",",""))+1</f>
        <v>#REF!</v>
      </c>
    </row>
    <row r="142" spans="1:7">
      <c r="A142" s="5" t="s">
        <v>200</v>
      </c>
      <c r="B142" s="424"/>
      <c r="C142" s="229"/>
      <c r="D142" s="85"/>
      <c r="E142" s="19" t="str">
        <f t="shared" si="2"/>
        <v/>
      </c>
      <c r="F142" s="395" t="b">
        <f>IF(nume_candidat="",FALSE,ISNUMBER(SEARCH(nume_candidat,#REF!)))</f>
        <v>0</v>
      </c>
      <c r="G142" s="396" t="e">
        <f>LEN(#REF!)-LEN(SUBSTITUTE(#REF!,",",""))+1</f>
        <v>#REF!</v>
      </c>
    </row>
    <row r="143" spans="1:7">
      <c r="A143" s="5" t="s">
        <v>201</v>
      </c>
      <c r="B143" s="424"/>
      <c r="C143" s="229"/>
      <c r="D143" s="85"/>
      <c r="E143" s="19" t="str">
        <f t="shared" si="2"/>
        <v/>
      </c>
      <c r="F143" s="395" t="b">
        <f>IF(nume_candidat="",FALSE,ISNUMBER(SEARCH(nume_candidat,#REF!)))</f>
        <v>0</v>
      </c>
      <c r="G143" s="396" t="e">
        <f>LEN(#REF!)-LEN(SUBSTITUTE(#REF!,",",""))+1</f>
        <v>#REF!</v>
      </c>
    </row>
    <row r="144" spans="1:7">
      <c r="A144" s="5" t="s">
        <v>202</v>
      </c>
      <c r="B144" s="424"/>
      <c r="C144" s="229"/>
      <c r="D144" s="85"/>
      <c r="E144" s="19" t="str">
        <f t="shared" si="2"/>
        <v/>
      </c>
      <c r="F144" s="395" t="b">
        <f>IF(nume_candidat="",FALSE,ISNUMBER(SEARCH(nume_candidat,#REF!)))</f>
        <v>0</v>
      </c>
      <c r="G144" s="396" t="e">
        <f>LEN(#REF!)-LEN(SUBSTITUTE(#REF!,",",""))+1</f>
        <v>#REF!</v>
      </c>
    </row>
    <row r="145" spans="1:7">
      <c r="A145" s="5" t="s">
        <v>203</v>
      </c>
      <c r="B145" s="424"/>
      <c r="C145" s="229"/>
      <c r="D145" s="85"/>
      <c r="E145" s="19" t="str">
        <f t="shared" si="2"/>
        <v/>
      </c>
      <c r="F145" s="395" t="b">
        <f>IF(nume_candidat="",FALSE,ISNUMBER(SEARCH(nume_candidat,#REF!)))</f>
        <v>0</v>
      </c>
      <c r="G145" s="396" t="e">
        <f>LEN(#REF!)-LEN(SUBSTITUTE(#REF!,",",""))+1</f>
        <v>#REF!</v>
      </c>
    </row>
    <row r="146" spans="1:7">
      <c r="A146" s="5" t="s">
        <v>204</v>
      </c>
      <c r="B146" s="424"/>
      <c r="C146" s="229"/>
      <c r="D146" s="85"/>
      <c r="E146" s="19" t="str">
        <f t="shared" si="2"/>
        <v/>
      </c>
      <c r="F146" s="395" t="b">
        <f>IF(nume_candidat="",FALSE,ISNUMBER(SEARCH(nume_candidat,#REF!)))</f>
        <v>0</v>
      </c>
      <c r="G146" s="396" t="e">
        <f>LEN(#REF!)-LEN(SUBSTITUTE(#REF!,",",""))+1</f>
        <v>#REF!</v>
      </c>
    </row>
    <row r="147" spans="1:7">
      <c r="A147" s="5" t="s">
        <v>205</v>
      </c>
      <c r="B147" s="424"/>
      <c r="C147" s="229"/>
      <c r="D147" s="85"/>
      <c r="E147" s="19" t="str">
        <f t="shared" si="2"/>
        <v/>
      </c>
      <c r="F147" s="395" t="b">
        <f>IF(nume_candidat="",FALSE,ISNUMBER(SEARCH(nume_candidat,#REF!)))</f>
        <v>0</v>
      </c>
      <c r="G147" s="396" t="e">
        <f>LEN(#REF!)-LEN(SUBSTITUTE(#REF!,",",""))+1</f>
        <v>#REF!</v>
      </c>
    </row>
    <row r="148" spans="1:7">
      <c r="A148" s="5" t="s">
        <v>206</v>
      </c>
      <c r="B148" s="424"/>
      <c r="C148" s="229"/>
      <c r="D148" s="85"/>
      <c r="E148" s="19" t="str">
        <f t="shared" si="2"/>
        <v/>
      </c>
      <c r="F148" s="395" t="b">
        <f>IF(nume_candidat="",FALSE,ISNUMBER(SEARCH(nume_candidat,#REF!)))</f>
        <v>0</v>
      </c>
      <c r="G148" s="396" t="e">
        <f>LEN(#REF!)-LEN(SUBSTITUTE(#REF!,",",""))+1</f>
        <v>#REF!</v>
      </c>
    </row>
    <row r="149" spans="1:7">
      <c r="A149" s="5" t="s">
        <v>207</v>
      </c>
      <c r="B149" s="424"/>
      <c r="C149" s="229"/>
      <c r="D149" s="85"/>
      <c r="E149" s="19" t="str">
        <f t="shared" si="2"/>
        <v/>
      </c>
      <c r="F149" s="395" t="b">
        <f>IF(nume_candidat="",FALSE,ISNUMBER(SEARCH(nume_candidat,#REF!)))</f>
        <v>0</v>
      </c>
      <c r="G149" s="396" t="e">
        <f>LEN(#REF!)-LEN(SUBSTITUTE(#REF!,",",""))+1</f>
        <v>#REF!</v>
      </c>
    </row>
    <row r="150" spans="1:7">
      <c r="A150" s="5" t="s">
        <v>208</v>
      </c>
      <c r="B150" s="424"/>
      <c r="C150" s="229"/>
      <c r="D150" s="85"/>
      <c r="E150" s="19" t="str">
        <f t="shared" si="2"/>
        <v/>
      </c>
      <c r="F150" s="395" t="b">
        <f>IF(nume_candidat="",FALSE,ISNUMBER(SEARCH(nume_candidat,#REF!)))</f>
        <v>0</v>
      </c>
      <c r="G150" s="396" t="e">
        <f>LEN(#REF!)-LEN(SUBSTITUTE(#REF!,",",""))+1</f>
        <v>#REF!</v>
      </c>
    </row>
    <row r="151" spans="1:7">
      <c r="A151" s="5" t="s">
        <v>209</v>
      </c>
      <c r="B151" s="424"/>
      <c r="C151" s="229"/>
      <c r="D151" s="85"/>
      <c r="E151" s="19" t="str">
        <f t="shared" si="2"/>
        <v/>
      </c>
      <c r="F151" s="395" t="b">
        <f>IF(nume_candidat="",FALSE,ISNUMBER(SEARCH(nume_candidat,#REF!)))</f>
        <v>0</v>
      </c>
      <c r="G151" s="396" t="e">
        <f>LEN(#REF!)-LEN(SUBSTITUTE(#REF!,",",""))+1</f>
        <v>#REF!</v>
      </c>
    </row>
    <row r="152" spans="1:7">
      <c r="A152" s="5" t="s">
        <v>210</v>
      </c>
      <c r="B152" s="424"/>
      <c r="C152" s="229"/>
      <c r="D152" s="85"/>
      <c r="E152" s="19" t="str">
        <f t="shared" si="2"/>
        <v/>
      </c>
      <c r="F152" s="395" t="b">
        <f>IF(nume_candidat="",FALSE,ISNUMBER(SEARCH(nume_candidat,#REF!)))</f>
        <v>0</v>
      </c>
      <c r="G152" s="396" t="e">
        <f>LEN(#REF!)-LEN(SUBSTITUTE(#REF!,",",""))+1</f>
        <v>#REF!</v>
      </c>
    </row>
    <row r="153" spans="1:7">
      <c r="A153" s="5" t="s">
        <v>211</v>
      </c>
      <c r="B153" s="424"/>
      <c r="C153" s="229"/>
      <c r="D153" s="85"/>
      <c r="E153" s="19" t="str">
        <f t="shared" si="2"/>
        <v/>
      </c>
      <c r="F153" s="395" t="b">
        <f>IF(nume_candidat="",FALSE,ISNUMBER(SEARCH(nume_candidat,#REF!)))</f>
        <v>0</v>
      </c>
      <c r="G153" s="396" t="e">
        <f>LEN(#REF!)-LEN(SUBSTITUTE(#REF!,",",""))+1</f>
        <v>#REF!</v>
      </c>
    </row>
    <row r="154" spans="1:7">
      <c r="A154" s="5" t="s">
        <v>212</v>
      </c>
      <c r="B154" s="424"/>
      <c r="C154" s="229"/>
      <c r="D154" s="85"/>
      <c r="E154" s="19" t="str">
        <f t="shared" si="2"/>
        <v/>
      </c>
      <c r="F154" s="395" t="b">
        <f>IF(nume_candidat="",FALSE,ISNUMBER(SEARCH(nume_candidat,#REF!)))</f>
        <v>0</v>
      </c>
      <c r="G154" s="396" t="e">
        <f>LEN(#REF!)-LEN(SUBSTITUTE(#REF!,",",""))+1</f>
        <v>#REF!</v>
      </c>
    </row>
    <row r="155" spans="1:7">
      <c r="A155" s="5" t="s">
        <v>213</v>
      </c>
      <c r="B155" s="424"/>
      <c r="C155" s="229"/>
      <c r="D155" s="85"/>
      <c r="E155" s="19" t="str">
        <f t="shared" si="2"/>
        <v/>
      </c>
      <c r="F155" s="395" t="b">
        <f>IF(nume_candidat="",FALSE,ISNUMBER(SEARCH(nume_candidat,#REF!)))</f>
        <v>0</v>
      </c>
      <c r="G155" s="396" t="e">
        <f>LEN(#REF!)-LEN(SUBSTITUTE(#REF!,",",""))+1</f>
        <v>#REF!</v>
      </c>
    </row>
    <row r="156" spans="1:7">
      <c r="A156" s="5" t="s">
        <v>214</v>
      </c>
      <c r="B156" s="424"/>
      <c r="C156" s="229"/>
      <c r="D156" s="85"/>
      <c r="E156" s="19" t="str">
        <f t="shared" si="2"/>
        <v/>
      </c>
      <c r="F156" s="395" t="b">
        <f>IF(nume_candidat="",FALSE,ISNUMBER(SEARCH(nume_candidat,#REF!)))</f>
        <v>0</v>
      </c>
      <c r="G156" s="396" t="e">
        <f>LEN(#REF!)-LEN(SUBSTITUTE(#REF!,",",""))+1</f>
        <v>#REF!</v>
      </c>
    </row>
    <row r="157" spans="1:7">
      <c r="A157" s="5" t="s">
        <v>215</v>
      </c>
      <c r="B157" s="424"/>
      <c r="C157" s="229"/>
      <c r="D157" s="85"/>
      <c r="E157" s="19" t="str">
        <f t="shared" si="2"/>
        <v/>
      </c>
      <c r="F157" s="395" t="b">
        <f>IF(nume_candidat="",FALSE,ISNUMBER(SEARCH(nume_candidat,#REF!)))</f>
        <v>0</v>
      </c>
      <c r="G157" s="396" t="e">
        <f>LEN(#REF!)-LEN(SUBSTITUTE(#REF!,",",""))+1</f>
        <v>#REF!</v>
      </c>
    </row>
    <row r="158" spans="1:7">
      <c r="A158" s="5" t="s">
        <v>216</v>
      </c>
      <c r="B158" s="424"/>
      <c r="C158" s="229"/>
      <c r="D158" s="85"/>
      <c r="E158" s="19" t="str">
        <f t="shared" si="2"/>
        <v/>
      </c>
      <c r="F158" s="395" t="b">
        <f>IF(nume_candidat="",FALSE,ISNUMBER(SEARCH(nume_candidat,#REF!)))</f>
        <v>0</v>
      </c>
      <c r="G158" s="396" t="e">
        <f>LEN(#REF!)-LEN(SUBSTITUTE(#REF!,",",""))+1</f>
        <v>#REF!</v>
      </c>
    </row>
    <row r="159" spans="1:7">
      <c r="A159" s="5" t="s">
        <v>217</v>
      </c>
      <c r="B159" s="424"/>
      <c r="C159" s="229"/>
      <c r="D159" s="85"/>
      <c r="E159" s="19" t="str">
        <f t="shared" si="2"/>
        <v/>
      </c>
      <c r="F159" s="395" t="b">
        <f>IF(nume_candidat="",FALSE,ISNUMBER(SEARCH(nume_candidat,#REF!)))</f>
        <v>0</v>
      </c>
      <c r="G159" s="396" t="e">
        <f>LEN(#REF!)-LEN(SUBSTITUTE(#REF!,",",""))+1</f>
        <v>#REF!</v>
      </c>
    </row>
    <row r="160" spans="1:7">
      <c r="A160" s="5" t="s">
        <v>218</v>
      </c>
      <c r="B160" s="424"/>
      <c r="C160" s="229"/>
      <c r="D160" s="85"/>
      <c r="E160" s="19" t="str">
        <f t="shared" si="2"/>
        <v/>
      </c>
      <c r="F160" s="395" t="b">
        <f>IF(nume_candidat="",FALSE,ISNUMBER(SEARCH(nume_candidat,#REF!)))</f>
        <v>0</v>
      </c>
      <c r="G160" s="396" t="e">
        <f>LEN(#REF!)-LEN(SUBSTITUTE(#REF!,",",""))+1</f>
        <v>#REF!</v>
      </c>
    </row>
    <row r="161" spans="1:7">
      <c r="A161" s="5" t="s">
        <v>219</v>
      </c>
      <c r="B161" s="424"/>
      <c r="C161" s="229"/>
      <c r="D161" s="85"/>
      <c r="E161" s="19" t="str">
        <f t="shared" si="2"/>
        <v/>
      </c>
      <c r="F161" s="395" t="b">
        <f>IF(nume_candidat="",FALSE,ISNUMBER(SEARCH(nume_candidat,#REF!)))</f>
        <v>0</v>
      </c>
      <c r="G161" s="396" t="e">
        <f>LEN(#REF!)-LEN(SUBSTITUTE(#REF!,",",""))+1</f>
        <v>#REF!</v>
      </c>
    </row>
    <row r="162" spans="1:7">
      <c r="A162" s="5" t="s">
        <v>220</v>
      </c>
      <c r="B162" s="424"/>
      <c r="C162" s="229"/>
      <c r="D162" s="85"/>
      <c r="E162" s="19" t="str">
        <f t="shared" si="2"/>
        <v/>
      </c>
      <c r="F162" s="395" t="b">
        <f>IF(nume_candidat="",FALSE,ISNUMBER(SEARCH(nume_candidat,#REF!)))</f>
        <v>0</v>
      </c>
      <c r="G162" s="396" t="e">
        <f>LEN(#REF!)-LEN(SUBSTITUTE(#REF!,",",""))+1</f>
        <v>#REF!</v>
      </c>
    </row>
    <row r="163" spans="1:7">
      <c r="A163" s="5" t="s">
        <v>221</v>
      </c>
      <c r="B163" s="424"/>
      <c r="C163" s="229"/>
      <c r="D163" s="85"/>
      <c r="E163" s="19" t="str">
        <f t="shared" si="2"/>
        <v/>
      </c>
      <c r="F163" s="395" t="b">
        <f>IF(nume_candidat="",FALSE,ISNUMBER(SEARCH(nume_candidat,#REF!)))</f>
        <v>0</v>
      </c>
      <c r="G163" s="396" t="e">
        <f>LEN(#REF!)-LEN(SUBSTITUTE(#REF!,",",""))+1</f>
        <v>#REF!</v>
      </c>
    </row>
    <row r="164" spans="1:7">
      <c r="A164" s="5" t="s">
        <v>222</v>
      </c>
      <c r="B164" s="424"/>
      <c r="C164" s="229"/>
      <c r="D164" s="85"/>
      <c r="E164" s="19" t="str">
        <f t="shared" si="2"/>
        <v/>
      </c>
      <c r="F164" s="395" t="b">
        <f>IF(nume_candidat="",FALSE,ISNUMBER(SEARCH(nume_candidat,#REF!)))</f>
        <v>0</v>
      </c>
      <c r="G164" s="396" t="e">
        <f>LEN(#REF!)-LEN(SUBSTITUTE(#REF!,",",""))+1</f>
        <v>#REF!</v>
      </c>
    </row>
    <row r="165" spans="1:7">
      <c r="A165" s="5" t="s">
        <v>223</v>
      </c>
      <c r="B165" s="424"/>
      <c r="C165" s="229"/>
      <c r="D165" s="85"/>
      <c r="E165" s="19" t="str">
        <f t="shared" si="2"/>
        <v/>
      </c>
      <c r="F165" s="395" t="b">
        <f>IF(nume_candidat="",FALSE,ISNUMBER(SEARCH(nume_candidat,#REF!)))</f>
        <v>0</v>
      </c>
      <c r="G165" s="396" t="e">
        <f>LEN(#REF!)-LEN(SUBSTITUTE(#REF!,",",""))+1</f>
        <v>#REF!</v>
      </c>
    </row>
    <row r="166" spans="1:7">
      <c r="A166" s="5" t="s">
        <v>224</v>
      </c>
      <c r="B166" s="424"/>
      <c r="C166" s="229"/>
      <c r="D166" s="85"/>
      <c r="E166" s="19" t="str">
        <f t="shared" si="2"/>
        <v/>
      </c>
      <c r="F166" s="395" t="b">
        <f>IF(nume_candidat="",FALSE,ISNUMBER(SEARCH(nume_candidat,#REF!)))</f>
        <v>0</v>
      </c>
      <c r="G166" s="396" t="e">
        <f>LEN(#REF!)-LEN(SUBSTITUTE(#REF!,",",""))+1</f>
        <v>#REF!</v>
      </c>
    </row>
    <row r="167" spans="1:7">
      <c r="A167" s="5" t="s">
        <v>225</v>
      </c>
      <c r="B167" s="424"/>
      <c r="C167" s="229"/>
      <c r="D167" s="85"/>
      <c r="E167" s="19" t="str">
        <f t="shared" si="2"/>
        <v/>
      </c>
      <c r="F167" s="395" t="b">
        <f>IF(nume_candidat="",FALSE,ISNUMBER(SEARCH(nume_candidat,#REF!)))</f>
        <v>0</v>
      </c>
      <c r="G167" s="396" t="e">
        <f>LEN(#REF!)-LEN(SUBSTITUTE(#REF!,",",""))+1</f>
        <v>#REF!</v>
      </c>
    </row>
    <row r="168" spans="1:7">
      <c r="A168" s="5" t="s">
        <v>226</v>
      </c>
      <c r="B168" s="424"/>
      <c r="C168" s="229"/>
      <c r="D168" s="85"/>
      <c r="E168" s="19" t="str">
        <f t="shared" si="2"/>
        <v/>
      </c>
      <c r="F168" s="395" t="b">
        <f>IF(nume_candidat="",FALSE,ISNUMBER(SEARCH(nume_candidat,#REF!)))</f>
        <v>0</v>
      </c>
      <c r="G168" s="396" t="e">
        <f>LEN(#REF!)-LEN(SUBSTITUTE(#REF!,",",""))+1</f>
        <v>#REF!</v>
      </c>
    </row>
    <row r="169" spans="1:7">
      <c r="A169" s="5" t="s">
        <v>227</v>
      </c>
      <c r="B169" s="424"/>
      <c r="C169" s="229"/>
      <c r="D169" s="85"/>
      <c r="E169" s="19" t="str">
        <f t="shared" si="2"/>
        <v/>
      </c>
      <c r="F169" s="395" t="b">
        <f>IF(nume_candidat="",FALSE,ISNUMBER(SEARCH(nume_candidat,#REF!)))</f>
        <v>0</v>
      </c>
      <c r="G169" s="396" t="e">
        <f>LEN(#REF!)-LEN(SUBSTITUTE(#REF!,",",""))+1</f>
        <v>#REF!</v>
      </c>
    </row>
    <row r="170" spans="1:7">
      <c r="A170" s="5" t="s">
        <v>228</v>
      </c>
      <c r="B170" s="424"/>
      <c r="C170" s="229"/>
      <c r="D170" s="85"/>
      <c r="E170" s="19" t="str">
        <f t="shared" si="2"/>
        <v/>
      </c>
      <c r="F170" s="395" t="b">
        <f>IF(nume_candidat="",FALSE,ISNUMBER(SEARCH(nume_candidat,#REF!)))</f>
        <v>0</v>
      </c>
      <c r="G170" s="396" t="e">
        <f>LEN(#REF!)-LEN(SUBSTITUTE(#REF!,",",""))+1</f>
        <v>#REF!</v>
      </c>
    </row>
    <row r="171" spans="1:7">
      <c r="A171" s="5" t="s">
        <v>229</v>
      </c>
      <c r="B171" s="424"/>
      <c r="C171" s="229"/>
      <c r="D171" s="85"/>
      <c r="E171" s="19" t="str">
        <f t="shared" si="2"/>
        <v/>
      </c>
      <c r="F171" s="395" t="b">
        <f>IF(nume_candidat="",FALSE,ISNUMBER(SEARCH(nume_candidat,#REF!)))</f>
        <v>0</v>
      </c>
      <c r="G171" s="396" t="e">
        <f>LEN(#REF!)-LEN(SUBSTITUTE(#REF!,",",""))+1</f>
        <v>#REF!</v>
      </c>
    </row>
    <row r="172" spans="1:7">
      <c r="A172" s="5" t="s">
        <v>230</v>
      </c>
      <c r="B172" s="424"/>
      <c r="C172" s="229"/>
      <c r="D172" s="85"/>
      <c r="E172" s="19" t="str">
        <f t="shared" si="2"/>
        <v/>
      </c>
      <c r="F172" s="395" t="b">
        <f>IF(nume_candidat="",FALSE,ISNUMBER(SEARCH(nume_candidat,#REF!)))</f>
        <v>0</v>
      </c>
      <c r="G172" s="396" t="e">
        <f>LEN(#REF!)-LEN(SUBSTITUTE(#REF!,",",""))+1</f>
        <v>#REF!</v>
      </c>
    </row>
    <row r="173" spans="1:7">
      <c r="A173" s="5" t="s">
        <v>231</v>
      </c>
      <c r="B173" s="424"/>
      <c r="C173" s="229"/>
      <c r="D173" s="85"/>
      <c r="E173" s="19" t="str">
        <f t="shared" si="2"/>
        <v/>
      </c>
      <c r="F173" s="395" t="b">
        <f>IF(nume_candidat="",FALSE,ISNUMBER(SEARCH(nume_candidat,#REF!)))</f>
        <v>0</v>
      </c>
      <c r="G173" s="396" t="e">
        <f>LEN(#REF!)-LEN(SUBSTITUTE(#REF!,",",""))+1</f>
        <v>#REF!</v>
      </c>
    </row>
    <row r="174" spans="1:7">
      <c r="A174" s="5" t="s">
        <v>232</v>
      </c>
      <c r="B174" s="424"/>
      <c r="C174" s="229"/>
      <c r="D174" s="85"/>
      <c r="E174" s="19" t="str">
        <f t="shared" si="2"/>
        <v/>
      </c>
      <c r="F174" s="395" t="b">
        <f>IF(nume_candidat="",FALSE,ISNUMBER(SEARCH(nume_candidat,#REF!)))</f>
        <v>0</v>
      </c>
      <c r="G174" s="396" t="e">
        <f>LEN(#REF!)-LEN(SUBSTITUTE(#REF!,",",""))+1</f>
        <v>#REF!</v>
      </c>
    </row>
    <row r="175" spans="1:7">
      <c r="A175" s="5" t="s">
        <v>233</v>
      </c>
      <c r="B175" s="424"/>
      <c r="C175" s="229"/>
      <c r="D175" s="85"/>
      <c r="E175" s="19" t="str">
        <f t="shared" si="2"/>
        <v/>
      </c>
      <c r="F175" s="395" t="b">
        <f>IF(nume_candidat="",FALSE,ISNUMBER(SEARCH(nume_candidat,#REF!)))</f>
        <v>0</v>
      </c>
      <c r="G175" s="396" t="e">
        <f>LEN(#REF!)-LEN(SUBSTITUTE(#REF!,",",""))+1</f>
        <v>#REF!</v>
      </c>
    </row>
    <row r="176" spans="1:7">
      <c r="A176" s="5" t="s">
        <v>234</v>
      </c>
      <c r="B176" s="424"/>
      <c r="C176" s="229"/>
      <c r="D176" s="85"/>
      <c r="E176" s="19" t="str">
        <f t="shared" si="2"/>
        <v/>
      </c>
      <c r="F176" s="395" t="b">
        <f>IF(nume_candidat="",FALSE,ISNUMBER(SEARCH(nume_candidat,#REF!)))</f>
        <v>0</v>
      </c>
      <c r="G176" s="396" t="e">
        <f>LEN(#REF!)-LEN(SUBSTITUTE(#REF!,",",""))+1</f>
        <v>#REF!</v>
      </c>
    </row>
    <row r="177" spans="1:7">
      <c r="A177" s="5" t="s">
        <v>235</v>
      </c>
      <c r="B177" s="424"/>
      <c r="C177" s="229"/>
      <c r="D177" s="85"/>
      <c r="E177" s="19" t="str">
        <f t="shared" si="2"/>
        <v/>
      </c>
      <c r="F177" s="395" t="b">
        <f>IF(nume_candidat="",FALSE,ISNUMBER(SEARCH(nume_candidat,#REF!)))</f>
        <v>0</v>
      </c>
      <c r="G177" s="396" t="e">
        <f>LEN(#REF!)-LEN(SUBSTITUTE(#REF!,",",""))+1</f>
        <v>#REF!</v>
      </c>
    </row>
    <row r="178" spans="1:7">
      <c r="A178" s="5" t="s">
        <v>236</v>
      </c>
      <c r="B178" s="424"/>
      <c r="C178" s="229"/>
      <c r="D178" s="85"/>
      <c r="E178" s="19" t="str">
        <f t="shared" si="2"/>
        <v/>
      </c>
      <c r="F178" s="395" t="b">
        <f>IF(nume_candidat="",FALSE,ISNUMBER(SEARCH(nume_candidat,#REF!)))</f>
        <v>0</v>
      </c>
      <c r="G178" s="396" t="e">
        <f>LEN(#REF!)-LEN(SUBSTITUTE(#REF!,",",""))+1</f>
        <v>#REF!</v>
      </c>
    </row>
    <row r="179" spans="1:7">
      <c r="A179" s="5" t="s">
        <v>237</v>
      </c>
      <c r="B179" s="424"/>
      <c r="C179" s="229"/>
      <c r="D179" s="85"/>
      <c r="E179" s="19" t="str">
        <f t="shared" si="2"/>
        <v/>
      </c>
      <c r="F179" s="395" t="b">
        <f>IF(nume_candidat="",FALSE,ISNUMBER(SEARCH(nume_candidat,#REF!)))</f>
        <v>0</v>
      </c>
      <c r="G179" s="396" t="e">
        <f>LEN(#REF!)-LEN(SUBSTITUTE(#REF!,",",""))+1</f>
        <v>#REF!</v>
      </c>
    </row>
    <row r="180" spans="1:7">
      <c r="A180" s="5" t="s">
        <v>238</v>
      </c>
      <c r="B180" s="424"/>
      <c r="C180" s="229"/>
      <c r="D180" s="85"/>
      <c r="E180" s="19" t="str">
        <f t="shared" si="2"/>
        <v/>
      </c>
      <c r="F180" s="395" t="b">
        <f>IF(nume_candidat="",FALSE,ISNUMBER(SEARCH(nume_candidat,#REF!)))</f>
        <v>0</v>
      </c>
      <c r="G180" s="396" t="e">
        <f>LEN(#REF!)-LEN(SUBSTITUTE(#REF!,",",""))+1</f>
        <v>#REF!</v>
      </c>
    </row>
    <row r="181" spans="1:7">
      <c r="A181" s="5" t="s">
        <v>239</v>
      </c>
      <c r="B181" s="424"/>
      <c r="C181" s="229"/>
      <c r="D181" s="85"/>
      <c r="E181" s="19" t="str">
        <f t="shared" si="2"/>
        <v/>
      </c>
      <c r="F181" s="395" t="b">
        <f>IF(nume_candidat="",FALSE,ISNUMBER(SEARCH(nume_candidat,#REF!)))</f>
        <v>0</v>
      </c>
      <c r="G181" s="396" t="e">
        <f>LEN(#REF!)-LEN(SUBSTITUTE(#REF!,",",""))+1</f>
        <v>#REF!</v>
      </c>
    </row>
    <row r="182" spans="1:7">
      <c r="A182" s="5" t="s">
        <v>240</v>
      </c>
      <c r="B182" s="424"/>
      <c r="C182" s="229"/>
      <c r="D182" s="85"/>
      <c r="E182" s="19" t="str">
        <f t="shared" si="2"/>
        <v/>
      </c>
      <c r="F182" s="395" t="b">
        <f>IF(nume_candidat="",FALSE,ISNUMBER(SEARCH(nume_candidat,#REF!)))</f>
        <v>0</v>
      </c>
      <c r="G182" s="396" t="e">
        <f>LEN(#REF!)-LEN(SUBSTITUTE(#REF!,",",""))+1</f>
        <v>#REF!</v>
      </c>
    </row>
    <row r="183" spans="1:7">
      <c r="A183" s="5" t="s">
        <v>241</v>
      </c>
      <c r="B183" s="424"/>
      <c r="C183" s="229"/>
      <c r="D183" s="85"/>
      <c r="E183" s="19" t="str">
        <f t="shared" si="2"/>
        <v/>
      </c>
      <c r="F183" s="395" t="b">
        <f>IF(nume_candidat="",FALSE,ISNUMBER(SEARCH(nume_candidat,#REF!)))</f>
        <v>0</v>
      </c>
      <c r="G183" s="396" t="e">
        <f>LEN(#REF!)-LEN(SUBSTITUTE(#REF!,",",""))+1</f>
        <v>#REF!</v>
      </c>
    </row>
    <row r="184" spans="1:7">
      <c r="A184" s="5" t="s">
        <v>242</v>
      </c>
      <c r="B184" s="424"/>
      <c r="C184" s="229"/>
      <c r="D184" s="85"/>
      <c r="E184" s="19" t="str">
        <f t="shared" si="2"/>
        <v/>
      </c>
      <c r="F184" s="395" t="b">
        <f>IF(nume_candidat="",FALSE,ISNUMBER(SEARCH(nume_candidat,#REF!)))</f>
        <v>0</v>
      </c>
      <c r="G184" s="396" t="e">
        <f>LEN(#REF!)-LEN(SUBSTITUTE(#REF!,",",""))+1</f>
        <v>#REF!</v>
      </c>
    </row>
    <row r="185" spans="1:7">
      <c r="A185" s="5" t="s">
        <v>243</v>
      </c>
      <c r="B185" s="424"/>
      <c r="C185" s="229"/>
      <c r="D185" s="85"/>
      <c r="E185" s="19" t="str">
        <f t="shared" si="2"/>
        <v/>
      </c>
      <c r="F185" s="395" t="b">
        <f>IF(nume_candidat="",FALSE,ISNUMBER(SEARCH(nume_candidat,#REF!)))</f>
        <v>0</v>
      </c>
      <c r="G185" s="396" t="e">
        <f>LEN(#REF!)-LEN(SUBSTITUTE(#REF!,",",""))+1</f>
        <v>#REF!</v>
      </c>
    </row>
    <row r="186" spans="1:7">
      <c r="A186" s="5" t="s">
        <v>244</v>
      </c>
      <c r="B186" s="424"/>
      <c r="C186" s="229"/>
      <c r="D186" s="85"/>
      <c r="E186" s="19" t="str">
        <f t="shared" si="2"/>
        <v/>
      </c>
      <c r="F186" s="395" t="b">
        <f>IF(nume_candidat="",FALSE,ISNUMBER(SEARCH(nume_candidat,#REF!)))</f>
        <v>0</v>
      </c>
      <c r="G186" s="396" t="e">
        <f>LEN(#REF!)-LEN(SUBSTITUTE(#REF!,",",""))+1</f>
        <v>#REF!</v>
      </c>
    </row>
    <row r="187" spans="1:7">
      <c r="A187" s="5" t="s">
        <v>245</v>
      </c>
      <c r="B187" s="424"/>
      <c r="C187" s="229"/>
      <c r="D187" s="85"/>
      <c r="E187" s="19" t="str">
        <f t="shared" si="2"/>
        <v/>
      </c>
      <c r="F187" s="395" t="b">
        <f>IF(nume_candidat="",FALSE,ISNUMBER(SEARCH(nume_candidat,#REF!)))</f>
        <v>0</v>
      </c>
      <c r="G187" s="396" t="e">
        <f>LEN(#REF!)-LEN(SUBSTITUTE(#REF!,",",""))+1</f>
        <v>#REF!</v>
      </c>
    </row>
    <row r="188" spans="1:7">
      <c r="A188" s="5" t="s">
        <v>246</v>
      </c>
      <c r="B188" s="424"/>
      <c r="C188" s="229"/>
      <c r="D188" s="85"/>
      <c r="E188" s="19" t="str">
        <f t="shared" si="2"/>
        <v/>
      </c>
      <c r="F188" s="395" t="b">
        <f>IF(nume_candidat="",FALSE,ISNUMBER(SEARCH(nume_candidat,#REF!)))</f>
        <v>0</v>
      </c>
      <c r="G188" s="396" t="e">
        <f>LEN(#REF!)-LEN(SUBSTITUTE(#REF!,",",""))+1</f>
        <v>#REF!</v>
      </c>
    </row>
    <row r="189" spans="1:7">
      <c r="A189" s="5" t="s">
        <v>247</v>
      </c>
      <c r="B189" s="424"/>
      <c r="C189" s="229"/>
      <c r="D189" s="85"/>
      <c r="E189" s="19" t="str">
        <f t="shared" si="2"/>
        <v/>
      </c>
      <c r="F189" s="395" t="b">
        <f>IF(nume_candidat="",FALSE,ISNUMBER(SEARCH(nume_candidat,#REF!)))</f>
        <v>0</v>
      </c>
      <c r="G189" s="396" t="e">
        <f>LEN(#REF!)-LEN(SUBSTITUTE(#REF!,",",""))+1</f>
        <v>#REF!</v>
      </c>
    </row>
    <row r="190" spans="1:7">
      <c r="A190" s="5" t="s">
        <v>248</v>
      </c>
      <c r="B190" s="424"/>
      <c r="C190" s="229"/>
      <c r="D190" s="85"/>
      <c r="E190" s="19" t="str">
        <f t="shared" si="2"/>
        <v/>
      </c>
      <c r="F190" s="395" t="b">
        <f>IF(nume_candidat="",FALSE,ISNUMBER(SEARCH(nume_candidat,#REF!)))</f>
        <v>0</v>
      </c>
      <c r="G190" s="396" t="e">
        <f>LEN(#REF!)-LEN(SUBSTITUTE(#REF!,",",""))+1</f>
        <v>#REF!</v>
      </c>
    </row>
    <row r="191" spans="1:7">
      <c r="A191" s="5" t="s">
        <v>249</v>
      </c>
      <c r="B191" s="424"/>
      <c r="C191" s="229"/>
      <c r="D191" s="85"/>
      <c r="E191" s="19" t="str">
        <f t="shared" si="2"/>
        <v/>
      </c>
      <c r="F191" s="395" t="b">
        <f>IF(nume_candidat="",FALSE,ISNUMBER(SEARCH(nume_candidat,#REF!)))</f>
        <v>0</v>
      </c>
      <c r="G191" s="396" t="e">
        <f>LEN(#REF!)-LEN(SUBSTITUTE(#REF!,",",""))+1</f>
        <v>#REF!</v>
      </c>
    </row>
    <row r="192" spans="1:7">
      <c r="A192" s="5" t="s">
        <v>250</v>
      </c>
      <c r="B192" s="424"/>
      <c r="C192" s="229"/>
      <c r="D192" s="85"/>
      <c r="E192" s="19" t="str">
        <f t="shared" si="2"/>
        <v/>
      </c>
      <c r="F192" s="395" t="b">
        <f>IF(nume_candidat="",FALSE,ISNUMBER(SEARCH(nume_candidat,#REF!)))</f>
        <v>0</v>
      </c>
      <c r="G192" s="396" t="e">
        <f>LEN(#REF!)-LEN(SUBSTITUTE(#REF!,",",""))+1</f>
        <v>#REF!</v>
      </c>
    </row>
    <row r="193" spans="1:7">
      <c r="A193" s="5" t="s">
        <v>251</v>
      </c>
      <c r="B193" s="424"/>
      <c r="C193" s="229"/>
      <c r="D193" s="85"/>
      <c r="E193" s="19" t="str">
        <f t="shared" si="2"/>
        <v/>
      </c>
      <c r="F193" s="395" t="b">
        <f>IF(nume_candidat="",FALSE,ISNUMBER(SEARCH(nume_candidat,#REF!)))</f>
        <v>0</v>
      </c>
      <c r="G193" s="396" t="e">
        <f>LEN(#REF!)-LEN(SUBSTITUTE(#REF!,",",""))+1</f>
        <v>#REF!</v>
      </c>
    </row>
    <row r="194" spans="1:7">
      <c r="A194" s="5" t="s">
        <v>252</v>
      </c>
      <c r="B194" s="424"/>
      <c r="C194" s="229"/>
      <c r="D194" s="85"/>
      <c r="E194" s="19" t="str">
        <f t="shared" si="2"/>
        <v/>
      </c>
      <c r="F194" s="395" t="b">
        <f>IF(nume_candidat="",FALSE,ISNUMBER(SEARCH(nume_candidat,#REF!)))</f>
        <v>0</v>
      </c>
      <c r="G194" s="396" t="e">
        <f>LEN(#REF!)-LEN(SUBSTITUTE(#REF!,",",""))+1</f>
        <v>#REF!</v>
      </c>
    </row>
    <row r="195" spans="1:7">
      <c r="A195" s="5" t="s">
        <v>253</v>
      </c>
      <c r="B195" s="424"/>
      <c r="C195" s="229"/>
      <c r="D195" s="85"/>
      <c r="E195" s="19" t="str">
        <f t="shared" si="2"/>
        <v/>
      </c>
      <c r="F195" s="395" t="b">
        <f>IF(nume_candidat="",FALSE,ISNUMBER(SEARCH(nume_candidat,#REF!)))</f>
        <v>0</v>
      </c>
      <c r="G195" s="396" t="e">
        <f>LEN(#REF!)-LEN(SUBSTITUTE(#REF!,",",""))+1</f>
        <v>#REF!</v>
      </c>
    </row>
    <row r="196" spans="1:7">
      <c r="A196" s="5" t="s">
        <v>254</v>
      </c>
      <c r="B196" s="424"/>
      <c r="C196" s="229"/>
      <c r="D196" s="85"/>
      <c r="E196" s="19" t="str">
        <f t="shared" si="2"/>
        <v/>
      </c>
      <c r="F196" s="395" t="b">
        <f>IF(nume_candidat="",FALSE,ISNUMBER(SEARCH(nume_candidat,#REF!)))</f>
        <v>0</v>
      </c>
      <c r="G196" s="396" t="e">
        <f>LEN(#REF!)-LEN(SUBSTITUTE(#REF!,",",""))+1</f>
        <v>#REF!</v>
      </c>
    </row>
    <row r="197" spans="1:7">
      <c r="A197" s="5" t="s">
        <v>255</v>
      </c>
      <c r="B197" s="424"/>
      <c r="C197" s="229"/>
      <c r="D197" s="85"/>
      <c r="E197" s="19" t="str">
        <f t="shared" si="2"/>
        <v/>
      </c>
      <c r="F197" s="395" t="b">
        <f>IF(nume_candidat="",FALSE,ISNUMBER(SEARCH(nume_candidat,#REF!)))</f>
        <v>0</v>
      </c>
      <c r="G197" s="396" t="e">
        <f>LEN(#REF!)-LEN(SUBSTITUTE(#REF!,",",""))+1</f>
        <v>#REF!</v>
      </c>
    </row>
    <row r="198" spans="1:7">
      <c r="A198" s="5" t="s">
        <v>256</v>
      </c>
      <c r="B198" s="424"/>
      <c r="C198" s="229"/>
      <c r="D198" s="85"/>
      <c r="E198" s="19" t="str">
        <f t="shared" si="2"/>
        <v/>
      </c>
      <c r="F198" s="395" t="b">
        <f>IF(nume_candidat="",FALSE,ISNUMBER(SEARCH(nume_candidat,#REF!)))</f>
        <v>0</v>
      </c>
      <c r="G198" s="396" t="e">
        <f>LEN(#REF!)-LEN(SUBSTITUTE(#REF!,",",""))+1</f>
        <v>#REF!</v>
      </c>
    </row>
    <row r="199" spans="1:7">
      <c r="A199" s="5" t="s">
        <v>257</v>
      </c>
      <c r="B199" s="424"/>
      <c r="C199" s="229"/>
      <c r="D199" s="85"/>
      <c r="E199" s="19" t="str">
        <f t="shared" si="2"/>
        <v/>
      </c>
      <c r="F199" s="395" t="b">
        <f>IF(nume_candidat="",FALSE,ISNUMBER(SEARCH(nume_candidat,#REF!)))</f>
        <v>0</v>
      </c>
      <c r="G199" s="396" t="e">
        <f>LEN(#REF!)-LEN(SUBSTITUTE(#REF!,",",""))+1</f>
        <v>#REF!</v>
      </c>
    </row>
    <row r="200" spans="1:7">
      <c r="A200" s="5" t="s">
        <v>258</v>
      </c>
      <c r="B200" s="424"/>
      <c r="C200" s="229"/>
      <c r="D200" s="85"/>
      <c r="E200" s="19" t="str">
        <f t="shared" si="2"/>
        <v/>
      </c>
      <c r="F200" s="395" t="b">
        <f>IF(nume_candidat="",FALSE,ISNUMBER(SEARCH(nume_candidat,#REF!)))</f>
        <v>0</v>
      </c>
      <c r="G200" s="396" t="e">
        <f>LEN(#REF!)-LEN(SUBSTITUTE(#REF!,",",""))+1</f>
        <v>#REF!</v>
      </c>
    </row>
    <row r="201" spans="1:7">
      <c r="A201" s="5" t="s">
        <v>259</v>
      </c>
      <c r="B201" s="424"/>
      <c r="C201" s="229"/>
      <c r="D201" s="85"/>
      <c r="E201" s="19" t="str">
        <f t="shared" si="2"/>
        <v/>
      </c>
      <c r="F201" s="395" t="b">
        <f>IF(nume_candidat="",FALSE,ISNUMBER(SEARCH(nume_candidat,#REF!)))</f>
        <v>0</v>
      </c>
      <c r="G201" s="396" t="e">
        <f>LEN(#REF!)-LEN(SUBSTITUTE(#REF!,",",""))+1</f>
        <v>#REF!</v>
      </c>
    </row>
    <row r="202" spans="1:7">
      <c r="A202" s="5" t="s">
        <v>260</v>
      </c>
      <c r="B202" s="424"/>
      <c r="C202" s="229"/>
      <c r="D202" s="85"/>
      <c r="E202" s="19" t="str">
        <f t="shared" ref="E202:E259" si="3">IF(OR(,$B202="",$C202="",$C202&lt;an_initial,$C202&gt;an_final,),"",(80*(D202="premiu")+40*(D202="nominalizare")+20*(D202="selecționare")))</f>
        <v/>
      </c>
      <c r="F202" s="395" t="b">
        <f>IF(nume_candidat="",FALSE,ISNUMBER(SEARCH(nume_candidat,#REF!)))</f>
        <v>0</v>
      </c>
      <c r="G202" s="396" t="e">
        <f>LEN(#REF!)-LEN(SUBSTITUTE(#REF!,",",""))+1</f>
        <v>#REF!</v>
      </c>
    </row>
    <row r="203" spans="1:7">
      <c r="A203" s="5" t="s">
        <v>261</v>
      </c>
      <c r="B203" s="424"/>
      <c r="C203" s="229"/>
      <c r="D203" s="85"/>
      <c r="E203" s="19" t="str">
        <f t="shared" si="3"/>
        <v/>
      </c>
      <c r="F203" s="395" t="b">
        <f>IF(nume_candidat="",FALSE,ISNUMBER(SEARCH(nume_candidat,#REF!)))</f>
        <v>0</v>
      </c>
      <c r="G203" s="396" t="e">
        <f>LEN(#REF!)-LEN(SUBSTITUTE(#REF!,",",""))+1</f>
        <v>#REF!</v>
      </c>
    </row>
    <row r="204" spans="1:7">
      <c r="A204" s="5" t="s">
        <v>262</v>
      </c>
      <c r="B204" s="424"/>
      <c r="C204" s="229"/>
      <c r="D204" s="85"/>
      <c r="E204" s="19" t="str">
        <f t="shared" si="3"/>
        <v/>
      </c>
      <c r="F204" s="395" t="b">
        <f>IF(nume_candidat="",FALSE,ISNUMBER(SEARCH(nume_candidat,#REF!)))</f>
        <v>0</v>
      </c>
      <c r="G204" s="396" t="e">
        <f>LEN(#REF!)-LEN(SUBSTITUTE(#REF!,",",""))+1</f>
        <v>#REF!</v>
      </c>
    </row>
    <row r="205" spans="1:7">
      <c r="A205" s="5" t="s">
        <v>263</v>
      </c>
      <c r="B205" s="424"/>
      <c r="C205" s="229"/>
      <c r="D205" s="85"/>
      <c r="E205" s="19" t="str">
        <f t="shared" si="3"/>
        <v/>
      </c>
      <c r="F205" s="395" t="b">
        <f>IF(nume_candidat="",FALSE,ISNUMBER(SEARCH(nume_candidat,#REF!)))</f>
        <v>0</v>
      </c>
      <c r="G205" s="396" t="e">
        <f>LEN(#REF!)-LEN(SUBSTITUTE(#REF!,",",""))+1</f>
        <v>#REF!</v>
      </c>
    </row>
    <row r="206" spans="1:7">
      <c r="A206" s="5" t="s">
        <v>264</v>
      </c>
      <c r="B206" s="424"/>
      <c r="C206" s="229"/>
      <c r="D206" s="85"/>
      <c r="E206" s="19" t="str">
        <f t="shared" si="3"/>
        <v/>
      </c>
      <c r="F206" s="395" t="b">
        <f>IF(nume_candidat="",FALSE,ISNUMBER(SEARCH(nume_candidat,#REF!)))</f>
        <v>0</v>
      </c>
      <c r="G206" s="396" t="e">
        <f>LEN(#REF!)-LEN(SUBSTITUTE(#REF!,",",""))+1</f>
        <v>#REF!</v>
      </c>
    </row>
    <row r="207" spans="1:7">
      <c r="A207" s="5" t="s">
        <v>265</v>
      </c>
      <c r="B207" s="424"/>
      <c r="C207" s="229"/>
      <c r="D207" s="85"/>
      <c r="E207" s="19" t="str">
        <f t="shared" si="3"/>
        <v/>
      </c>
      <c r="F207" s="395" t="b">
        <f>IF(nume_candidat="",FALSE,ISNUMBER(SEARCH(nume_candidat,#REF!)))</f>
        <v>0</v>
      </c>
      <c r="G207" s="396" t="e">
        <f>LEN(#REF!)-LEN(SUBSTITUTE(#REF!,",",""))+1</f>
        <v>#REF!</v>
      </c>
    </row>
    <row r="208" spans="1:7">
      <c r="A208" s="5" t="s">
        <v>266</v>
      </c>
      <c r="B208" s="424"/>
      <c r="C208" s="229"/>
      <c r="D208" s="85"/>
      <c r="E208" s="19" t="str">
        <f t="shared" si="3"/>
        <v/>
      </c>
      <c r="F208" s="395" t="b">
        <f>IF(nume_candidat="",FALSE,ISNUMBER(SEARCH(nume_candidat,#REF!)))</f>
        <v>0</v>
      </c>
      <c r="G208" s="396" t="e">
        <f>LEN(#REF!)-LEN(SUBSTITUTE(#REF!,",",""))+1</f>
        <v>#REF!</v>
      </c>
    </row>
    <row r="209" spans="1:7">
      <c r="A209" s="5" t="s">
        <v>267</v>
      </c>
      <c r="B209" s="424"/>
      <c r="C209" s="229"/>
      <c r="D209" s="85"/>
      <c r="E209" s="19" t="str">
        <f t="shared" si="3"/>
        <v/>
      </c>
      <c r="F209" s="395" t="b">
        <f>IF(nume_candidat="",FALSE,ISNUMBER(SEARCH(nume_candidat,#REF!)))</f>
        <v>0</v>
      </c>
      <c r="G209" s="396" t="e">
        <f>LEN(#REF!)-LEN(SUBSTITUTE(#REF!,",",""))+1</f>
        <v>#REF!</v>
      </c>
    </row>
    <row r="210" spans="1:7">
      <c r="A210" s="5" t="s">
        <v>268</v>
      </c>
      <c r="B210" s="424"/>
      <c r="C210" s="229"/>
      <c r="D210" s="85"/>
      <c r="E210" s="19" t="str">
        <f t="shared" si="3"/>
        <v/>
      </c>
      <c r="F210" s="395" t="b">
        <f>IF(nume_candidat="",FALSE,ISNUMBER(SEARCH(nume_candidat,#REF!)))</f>
        <v>0</v>
      </c>
      <c r="G210" s="396" t="e">
        <f>LEN(#REF!)-LEN(SUBSTITUTE(#REF!,",",""))+1</f>
        <v>#REF!</v>
      </c>
    </row>
    <row r="211" spans="1:7">
      <c r="A211" s="5" t="s">
        <v>269</v>
      </c>
      <c r="B211" s="424"/>
      <c r="C211" s="229"/>
      <c r="D211" s="85"/>
      <c r="E211" s="19" t="str">
        <f t="shared" si="3"/>
        <v/>
      </c>
      <c r="F211" s="395" t="b">
        <f>IF(nume_candidat="",FALSE,ISNUMBER(SEARCH(nume_candidat,#REF!)))</f>
        <v>0</v>
      </c>
      <c r="G211" s="396" t="e">
        <f>LEN(#REF!)-LEN(SUBSTITUTE(#REF!,",",""))+1</f>
        <v>#REF!</v>
      </c>
    </row>
    <row r="212" spans="1:7">
      <c r="A212" s="5" t="s">
        <v>270</v>
      </c>
      <c r="B212" s="424"/>
      <c r="C212" s="229"/>
      <c r="D212" s="85"/>
      <c r="E212" s="19" t="str">
        <f t="shared" si="3"/>
        <v/>
      </c>
      <c r="F212" s="395" t="b">
        <f>IF(nume_candidat="",FALSE,ISNUMBER(SEARCH(nume_candidat,#REF!)))</f>
        <v>0</v>
      </c>
      <c r="G212" s="396" t="e">
        <f>LEN(#REF!)-LEN(SUBSTITUTE(#REF!,",",""))+1</f>
        <v>#REF!</v>
      </c>
    </row>
    <row r="213" spans="1:7">
      <c r="A213" s="5" t="s">
        <v>271</v>
      </c>
      <c r="B213" s="424"/>
      <c r="C213" s="229"/>
      <c r="D213" s="85"/>
      <c r="E213" s="19" t="str">
        <f t="shared" si="3"/>
        <v/>
      </c>
      <c r="F213" s="395" t="b">
        <f>IF(nume_candidat="",FALSE,ISNUMBER(SEARCH(nume_candidat,#REF!)))</f>
        <v>0</v>
      </c>
      <c r="G213" s="396" t="e">
        <f>LEN(#REF!)-LEN(SUBSTITUTE(#REF!,",",""))+1</f>
        <v>#REF!</v>
      </c>
    </row>
    <row r="214" spans="1:7">
      <c r="A214" s="5" t="s">
        <v>272</v>
      </c>
      <c r="B214" s="424"/>
      <c r="C214" s="229"/>
      <c r="D214" s="85"/>
      <c r="E214" s="19" t="str">
        <f t="shared" si="3"/>
        <v/>
      </c>
      <c r="F214" s="395" t="b">
        <f>IF(nume_candidat="",FALSE,ISNUMBER(SEARCH(nume_candidat,#REF!)))</f>
        <v>0</v>
      </c>
      <c r="G214" s="396" t="e">
        <f>LEN(#REF!)-LEN(SUBSTITUTE(#REF!,",",""))+1</f>
        <v>#REF!</v>
      </c>
    </row>
    <row r="215" spans="1:7">
      <c r="A215" s="5" t="s">
        <v>273</v>
      </c>
      <c r="B215" s="424"/>
      <c r="C215" s="229"/>
      <c r="D215" s="85"/>
      <c r="E215" s="19" t="str">
        <f t="shared" si="3"/>
        <v/>
      </c>
      <c r="F215" s="395" t="b">
        <f>IF(nume_candidat="",FALSE,ISNUMBER(SEARCH(nume_candidat,#REF!)))</f>
        <v>0</v>
      </c>
      <c r="G215" s="396" t="e">
        <f>LEN(#REF!)-LEN(SUBSTITUTE(#REF!,",",""))+1</f>
        <v>#REF!</v>
      </c>
    </row>
    <row r="216" spans="1:7">
      <c r="A216" s="5" t="s">
        <v>274</v>
      </c>
      <c r="B216" s="424"/>
      <c r="C216" s="229"/>
      <c r="D216" s="85"/>
      <c r="E216" s="19" t="str">
        <f t="shared" si="3"/>
        <v/>
      </c>
      <c r="F216" s="395" t="b">
        <f>IF(nume_candidat="",FALSE,ISNUMBER(SEARCH(nume_candidat,#REF!)))</f>
        <v>0</v>
      </c>
      <c r="G216" s="396" t="e">
        <f>LEN(#REF!)-LEN(SUBSTITUTE(#REF!,",",""))+1</f>
        <v>#REF!</v>
      </c>
    </row>
    <row r="217" spans="1:7">
      <c r="A217" s="5" t="s">
        <v>275</v>
      </c>
      <c r="B217" s="424"/>
      <c r="C217" s="229"/>
      <c r="D217" s="85"/>
      <c r="E217" s="19" t="str">
        <f t="shared" si="3"/>
        <v/>
      </c>
      <c r="F217" s="395" t="b">
        <f>IF(nume_candidat="",FALSE,ISNUMBER(SEARCH(nume_candidat,#REF!)))</f>
        <v>0</v>
      </c>
      <c r="G217" s="396" t="e">
        <f>LEN(#REF!)-LEN(SUBSTITUTE(#REF!,",",""))+1</f>
        <v>#REF!</v>
      </c>
    </row>
    <row r="218" spans="1:7">
      <c r="A218" s="5" t="s">
        <v>276</v>
      </c>
      <c r="B218" s="424"/>
      <c r="C218" s="229"/>
      <c r="D218" s="85"/>
      <c r="E218" s="19" t="str">
        <f t="shared" si="3"/>
        <v/>
      </c>
      <c r="F218" s="395" t="b">
        <f>IF(nume_candidat="",FALSE,ISNUMBER(SEARCH(nume_candidat,#REF!)))</f>
        <v>0</v>
      </c>
      <c r="G218" s="396" t="e">
        <f>LEN(#REF!)-LEN(SUBSTITUTE(#REF!,",",""))+1</f>
        <v>#REF!</v>
      </c>
    </row>
    <row r="219" spans="1:7">
      <c r="A219" s="5" t="s">
        <v>277</v>
      </c>
      <c r="B219" s="424"/>
      <c r="C219" s="229"/>
      <c r="D219" s="85"/>
      <c r="E219" s="19" t="str">
        <f t="shared" si="3"/>
        <v/>
      </c>
      <c r="F219" s="395" t="b">
        <f>IF(nume_candidat="",FALSE,ISNUMBER(SEARCH(nume_candidat,#REF!)))</f>
        <v>0</v>
      </c>
      <c r="G219" s="396" t="e">
        <f>LEN(#REF!)-LEN(SUBSTITUTE(#REF!,",",""))+1</f>
        <v>#REF!</v>
      </c>
    </row>
    <row r="220" spans="1:7">
      <c r="A220" s="5" t="s">
        <v>278</v>
      </c>
      <c r="B220" s="424"/>
      <c r="C220" s="229"/>
      <c r="D220" s="85"/>
      <c r="E220" s="19" t="str">
        <f t="shared" si="3"/>
        <v/>
      </c>
      <c r="F220" s="395" t="b">
        <f>IF(nume_candidat="",FALSE,ISNUMBER(SEARCH(nume_candidat,#REF!)))</f>
        <v>0</v>
      </c>
      <c r="G220" s="396" t="e">
        <f>LEN(#REF!)-LEN(SUBSTITUTE(#REF!,",",""))+1</f>
        <v>#REF!</v>
      </c>
    </row>
    <row r="221" spans="1:7">
      <c r="A221" s="5" t="s">
        <v>279</v>
      </c>
      <c r="B221" s="424"/>
      <c r="C221" s="229"/>
      <c r="D221" s="85"/>
      <c r="E221" s="19" t="str">
        <f t="shared" si="3"/>
        <v/>
      </c>
      <c r="F221" s="395" t="b">
        <f>IF(nume_candidat="",FALSE,ISNUMBER(SEARCH(nume_candidat,#REF!)))</f>
        <v>0</v>
      </c>
      <c r="G221" s="396" t="e">
        <f>LEN(#REF!)-LEN(SUBSTITUTE(#REF!,",",""))+1</f>
        <v>#REF!</v>
      </c>
    </row>
    <row r="222" spans="1:7">
      <c r="A222" s="5" t="s">
        <v>280</v>
      </c>
      <c r="B222" s="424"/>
      <c r="C222" s="229"/>
      <c r="D222" s="85"/>
      <c r="E222" s="19" t="str">
        <f t="shared" si="3"/>
        <v/>
      </c>
      <c r="F222" s="395" t="b">
        <f>IF(nume_candidat="",FALSE,ISNUMBER(SEARCH(nume_candidat,#REF!)))</f>
        <v>0</v>
      </c>
      <c r="G222" s="396" t="e">
        <f>LEN(#REF!)-LEN(SUBSTITUTE(#REF!,",",""))+1</f>
        <v>#REF!</v>
      </c>
    </row>
    <row r="223" spans="1:7">
      <c r="A223" s="5" t="s">
        <v>281</v>
      </c>
      <c r="B223" s="424"/>
      <c r="C223" s="229"/>
      <c r="D223" s="85"/>
      <c r="E223" s="19" t="str">
        <f t="shared" si="3"/>
        <v/>
      </c>
      <c r="F223" s="395" t="b">
        <f>IF(nume_candidat="",FALSE,ISNUMBER(SEARCH(nume_candidat,#REF!)))</f>
        <v>0</v>
      </c>
      <c r="G223" s="396" t="e">
        <f>LEN(#REF!)-LEN(SUBSTITUTE(#REF!,",",""))+1</f>
        <v>#REF!</v>
      </c>
    </row>
    <row r="224" spans="1:7">
      <c r="A224" s="5" t="s">
        <v>282</v>
      </c>
      <c r="B224" s="424"/>
      <c r="C224" s="229"/>
      <c r="D224" s="85"/>
      <c r="E224" s="19" t="str">
        <f t="shared" si="3"/>
        <v/>
      </c>
      <c r="F224" s="395" t="b">
        <f>IF(nume_candidat="",FALSE,ISNUMBER(SEARCH(nume_candidat,#REF!)))</f>
        <v>0</v>
      </c>
      <c r="G224" s="396" t="e">
        <f>LEN(#REF!)-LEN(SUBSTITUTE(#REF!,",",""))+1</f>
        <v>#REF!</v>
      </c>
    </row>
    <row r="225" spans="1:7">
      <c r="A225" s="5" t="s">
        <v>283</v>
      </c>
      <c r="B225" s="424"/>
      <c r="C225" s="229"/>
      <c r="D225" s="85"/>
      <c r="E225" s="19" t="str">
        <f t="shared" si="3"/>
        <v/>
      </c>
      <c r="F225" s="395" t="b">
        <f>IF(nume_candidat="",FALSE,ISNUMBER(SEARCH(nume_candidat,#REF!)))</f>
        <v>0</v>
      </c>
      <c r="G225" s="396" t="e">
        <f>LEN(#REF!)-LEN(SUBSTITUTE(#REF!,",",""))+1</f>
        <v>#REF!</v>
      </c>
    </row>
    <row r="226" spans="1:7">
      <c r="A226" s="5" t="s">
        <v>284</v>
      </c>
      <c r="B226" s="424"/>
      <c r="C226" s="229"/>
      <c r="D226" s="85"/>
      <c r="E226" s="19" t="str">
        <f t="shared" si="3"/>
        <v/>
      </c>
      <c r="F226" s="395" t="b">
        <f>IF(nume_candidat="",FALSE,ISNUMBER(SEARCH(nume_candidat,#REF!)))</f>
        <v>0</v>
      </c>
      <c r="G226" s="396" t="e">
        <f>LEN(#REF!)-LEN(SUBSTITUTE(#REF!,",",""))+1</f>
        <v>#REF!</v>
      </c>
    </row>
    <row r="227" spans="1:7">
      <c r="A227" s="5" t="s">
        <v>285</v>
      </c>
      <c r="B227" s="424"/>
      <c r="C227" s="229"/>
      <c r="D227" s="85"/>
      <c r="E227" s="19" t="str">
        <f t="shared" si="3"/>
        <v/>
      </c>
      <c r="F227" s="395" t="b">
        <f>IF(nume_candidat="",FALSE,ISNUMBER(SEARCH(nume_candidat,#REF!)))</f>
        <v>0</v>
      </c>
      <c r="G227" s="396" t="e">
        <f>LEN(#REF!)-LEN(SUBSTITUTE(#REF!,",",""))+1</f>
        <v>#REF!</v>
      </c>
    </row>
    <row r="228" spans="1:7">
      <c r="A228" s="5" t="s">
        <v>286</v>
      </c>
      <c r="B228" s="424"/>
      <c r="C228" s="229"/>
      <c r="D228" s="85"/>
      <c r="E228" s="19" t="str">
        <f t="shared" si="3"/>
        <v/>
      </c>
      <c r="F228" s="395" t="b">
        <f>IF(nume_candidat="",FALSE,ISNUMBER(SEARCH(nume_candidat,#REF!)))</f>
        <v>0</v>
      </c>
      <c r="G228" s="396" t="e">
        <f>LEN(#REF!)-LEN(SUBSTITUTE(#REF!,",",""))+1</f>
        <v>#REF!</v>
      </c>
    </row>
    <row r="229" spans="1:7">
      <c r="A229" s="5" t="s">
        <v>287</v>
      </c>
      <c r="B229" s="424"/>
      <c r="C229" s="229"/>
      <c r="D229" s="85"/>
      <c r="E229" s="19" t="str">
        <f t="shared" si="3"/>
        <v/>
      </c>
      <c r="F229" s="395" t="b">
        <f>IF(nume_candidat="",FALSE,ISNUMBER(SEARCH(nume_candidat,#REF!)))</f>
        <v>0</v>
      </c>
      <c r="G229" s="396" t="e">
        <f>LEN(#REF!)-LEN(SUBSTITUTE(#REF!,",",""))+1</f>
        <v>#REF!</v>
      </c>
    </row>
    <row r="230" spans="1:7">
      <c r="A230" s="5" t="s">
        <v>288</v>
      </c>
      <c r="B230" s="424"/>
      <c r="C230" s="229"/>
      <c r="D230" s="85"/>
      <c r="E230" s="19" t="str">
        <f t="shared" si="3"/>
        <v/>
      </c>
      <c r="F230" s="395" t="b">
        <f>IF(nume_candidat="",FALSE,ISNUMBER(SEARCH(nume_candidat,#REF!)))</f>
        <v>0</v>
      </c>
      <c r="G230" s="396" t="e">
        <f>LEN(#REF!)-LEN(SUBSTITUTE(#REF!,",",""))+1</f>
        <v>#REF!</v>
      </c>
    </row>
    <row r="231" spans="1:7">
      <c r="A231" s="5" t="s">
        <v>289</v>
      </c>
      <c r="B231" s="424"/>
      <c r="C231" s="229"/>
      <c r="D231" s="85"/>
      <c r="E231" s="19" t="str">
        <f t="shared" si="3"/>
        <v/>
      </c>
      <c r="F231" s="395" t="b">
        <f>IF(nume_candidat="",FALSE,ISNUMBER(SEARCH(nume_candidat,#REF!)))</f>
        <v>0</v>
      </c>
      <c r="G231" s="396" t="e">
        <f>LEN(#REF!)-LEN(SUBSTITUTE(#REF!,",",""))+1</f>
        <v>#REF!</v>
      </c>
    </row>
    <row r="232" spans="1:7">
      <c r="A232" s="5" t="s">
        <v>290</v>
      </c>
      <c r="B232" s="424"/>
      <c r="C232" s="229"/>
      <c r="D232" s="85"/>
      <c r="E232" s="19" t="str">
        <f t="shared" si="3"/>
        <v/>
      </c>
      <c r="F232" s="395" t="b">
        <f>IF(nume_candidat="",FALSE,ISNUMBER(SEARCH(nume_candidat,#REF!)))</f>
        <v>0</v>
      </c>
      <c r="G232" s="396" t="e">
        <f>LEN(#REF!)-LEN(SUBSTITUTE(#REF!,",",""))+1</f>
        <v>#REF!</v>
      </c>
    </row>
    <row r="233" spans="1:7">
      <c r="A233" s="5" t="s">
        <v>291</v>
      </c>
      <c r="B233" s="424"/>
      <c r="C233" s="229"/>
      <c r="D233" s="85"/>
      <c r="E233" s="19" t="str">
        <f t="shared" si="3"/>
        <v/>
      </c>
      <c r="F233" s="395" t="b">
        <f>IF(nume_candidat="",FALSE,ISNUMBER(SEARCH(nume_candidat,#REF!)))</f>
        <v>0</v>
      </c>
      <c r="G233" s="396" t="e">
        <f>LEN(#REF!)-LEN(SUBSTITUTE(#REF!,",",""))+1</f>
        <v>#REF!</v>
      </c>
    </row>
    <row r="234" spans="1:7">
      <c r="A234" s="5" t="s">
        <v>292</v>
      </c>
      <c r="B234" s="424"/>
      <c r="C234" s="229"/>
      <c r="D234" s="85"/>
      <c r="E234" s="19" t="str">
        <f t="shared" si="3"/>
        <v/>
      </c>
      <c r="F234" s="395" t="b">
        <f>IF(nume_candidat="",FALSE,ISNUMBER(SEARCH(nume_candidat,#REF!)))</f>
        <v>0</v>
      </c>
      <c r="G234" s="396" t="e">
        <f>LEN(#REF!)-LEN(SUBSTITUTE(#REF!,",",""))+1</f>
        <v>#REF!</v>
      </c>
    </row>
    <row r="235" spans="1:7">
      <c r="A235" s="5" t="s">
        <v>293</v>
      </c>
      <c r="B235" s="424"/>
      <c r="C235" s="229"/>
      <c r="D235" s="85"/>
      <c r="E235" s="19" t="str">
        <f t="shared" si="3"/>
        <v/>
      </c>
      <c r="F235" s="395" t="b">
        <f>IF(nume_candidat="",FALSE,ISNUMBER(SEARCH(nume_candidat,#REF!)))</f>
        <v>0</v>
      </c>
      <c r="G235" s="396" t="e">
        <f>LEN(#REF!)-LEN(SUBSTITUTE(#REF!,",",""))+1</f>
        <v>#REF!</v>
      </c>
    </row>
    <row r="236" spans="1:7">
      <c r="A236" s="5" t="s">
        <v>294</v>
      </c>
      <c r="B236" s="424"/>
      <c r="C236" s="229"/>
      <c r="D236" s="85"/>
      <c r="E236" s="19" t="str">
        <f t="shared" si="3"/>
        <v/>
      </c>
      <c r="F236" s="395" t="b">
        <f>IF(nume_candidat="",FALSE,ISNUMBER(SEARCH(nume_candidat,#REF!)))</f>
        <v>0</v>
      </c>
      <c r="G236" s="396" t="e">
        <f>LEN(#REF!)-LEN(SUBSTITUTE(#REF!,",",""))+1</f>
        <v>#REF!</v>
      </c>
    </row>
    <row r="237" spans="1:7">
      <c r="A237" s="5" t="s">
        <v>295</v>
      </c>
      <c r="B237" s="424"/>
      <c r="C237" s="229"/>
      <c r="D237" s="85"/>
      <c r="E237" s="19" t="str">
        <f t="shared" si="3"/>
        <v/>
      </c>
      <c r="F237" s="395" t="b">
        <f>IF(nume_candidat="",FALSE,ISNUMBER(SEARCH(nume_candidat,#REF!)))</f>
        <v>0</v>
      </c>
      <c r="G237" s="396" t="e">
        <f>LEN(#REF!)-LEN(SUBSTITUTE(#REF!,",",""))+1</f>
        <v>#REF!</v>
      </c>
    </row>
    <row r="238" spans="1:7">
      <c r="A238" s="5" t="s">
        <v>296</v>
      </c>
      <c r="B238" s="424"/>
      <c r="C238" s="229"/>
      <c r="D238" s="85"/>
      <c r="E238" s="19" t="str">
        <f t="shared" si="3"/>
        <v/>
      </c>
      <c r="F238" s="395" t="b">
        <f>IF(nume_candidat="",FALSE,ISNUMBER(SEARCH(nume_candidat,#REF!)))</f>
        <v>0</v>
      </c>
      <c r="G238" s="396" t="e">
        <f>LEN(#REF!)-LEN(SUBSTITUTE(#REF!,",",""))+1</f>
        <v>#REF!</v>
      </c>
    </row>
    <row r="239" spans="1:7">
      <c r="A239" s="5" t="s">
        <v>297</v>
      </c>
      <c r="B239" s="424"/>
      <c r="C239" s="229"/>
      <c r="D239" s="85"/>
      <c r="E239" s="19" t="str">
        <f t="shared" si="3"/>
        <v/>
      </c>
      <c r="F239" s="395" t="b">
        <f>IF(nume_candidat="",FALSE,ISNUMBER(SEARCH(nume_candidat,#REF!)))</f>
        <v>0</v>
      </c>
      <c r="G239" s="396" t="e">
        <f>LEN(#REF!)-LEN(SUBSTITUTE(#REF!,",",""))+1</f>
        <v>#REF!</v>
      </c>
    </row>
    <row r="240" spans="1:7">
      <c r="A240" s="5" t="s">
        <v>298</v>
      </c>
      <c r="B240" s="424"/>
      <c r="C240" s="229"/>
      <c r="D240" s="85"/>
      <c r="E240" s="19" t="str">
        <f t="shared" si="3"/>
        <v/>
      </c>
      <c r="F240" s="395" t="b">
        <f>IF(nume_candidat="",FALSE,ISNUMBER(SEARCH(nume_candidat,#REF!)))</f>
        <v>0</v>
      </c>
      <c r="G240" s="396" t="e">
        <f>LEN(#REF!)-LEN(SUBSTITUTE(#REF!,",",""))+1</f>
        <v>#REF!</v>
      </c>
    </row>
    <row r="241" spans="1:7">
      <c r="A241" s="5" t="s">
        <v>299</v>
      </c>
      <c r="B241" s="424"/>
      <c r="C241" s="229"/>
      <c r="D241" s="85"/>
      <c r="E241" s="19" t="str">
        <f t="shared" si="3"/>
        <v/>
      </c>
      <c r="F241" s="395" t="b">
        <f>IF(nume_candidat="",FALSE,ISNUMBER(SEARCH(nume_candidat,#REF!)))</f>
        <v>0</v>
      </c>
      <c r="G241" s="396" t="e">
        <f>LEN(#REF!)-LEN(SUBSTITUTE(#REF!,",",""))+1</f>
        <v>#REF!</v>
      </c>
    </row>
    <row r="242" spans="1:7">
      <c r="A242" s="5" t="s">
        <v>300</v>
      </c>
      <c r="B242" s="424"/>
      <c r="C242" s="229"/>
      <c r="D242" s="85"/>
      <c r="E242" s="19" t="str">
        <f t="shared" si="3"/>
        <v/>
      </c>
      <c r="F242" s="395" t="b">
        <f>IF(nume_candidat="",FALSE,ISNUMBER(SEARCH(nume_candidat,#REF!)))</f>
        <v>0</v>
      </c>
      <c r="G242" s="396" t="e">
        <f>LEN(#REF!)-LEN(SUBSTITUTE(#REF!,",",""))+1</f>
        <v>#REF!</v>
      </c>
    </row>
    <row r="243" spans="1:7">
      <c r="A243" s="5" t="s">
        <v>301</v>
      </c>
      <c r="B243" s="424"/>
      <c r="C243" s="229"/>
      <c r="D243" s="85"/>
      <c r="E243" s="19" t="str">
        <f t="shared" si="3"/>
        <v/>
      </c>
      <c r="F243" s="395" t="b">
        <f>IF(nume_candidat="",FALSE,ISNUMBER(SEARCH(nume_candidat,#REF!)))</f>
        <v>0</v>
      </c>
      <c r="G243" s="396" t="e">
        <f>LEN(#REF!)-LEN(SUBSTITUTE(#REF!,",",""))+1</f>
        <v>#REF!</v>
      </c>
    </row>
    <row r="244" spans="1:7">
      <c r="A244" s="5" t="s">
        <v>302</v>
      </c>
      <c r="B244" s="424"/>
      <c r="C244" s="229"/>
      <c r="D244" s="85"/>
      <c r="E244" s="19" t="str">
        <f t="shared" si="3"/>
        <v/>
      </c>
      <c r="F244" s="395" t="b">
        <f>IF(nume_candidat="",FALSE,ISNUMBER(SEARCH(nume_candidat,#REF!)))</f>
        <v>0</v>
      </c>
      <c r="G244" s="396" t="e">
        <f>LEN(#REF!)-LEN(SUBSTITUTE(#REF!,",",""))+1</f>
        <v>#REF!</v>
      </c>
    </row>
    <row r="245" spans="1:7">
      <c r="A245" s="5" t="s">
        <v>303</v>
      </c>
      <c r="B245" s="424"/>
      <c r="C245" s="229"/>
      <c r="D245" s="85"/>
      <c r="E245" s="19" t="str">
        <f t="shared" si="3"/>
        <v/>
      </c>
      <c r="F245" s="395" t="b">
        <f>IF(nume_candidat="",FALSE,ISNUMBER(SEARCH(nume_candidat,#REF!)))</f>
        <v>0</v>
      </c>
      <c r="G245" s="396" t="e">
        <f>LEN(#REF!)-LEN(SUBSTITUTE(#REF!,",",""))+1</f>
        <v>#REF!</v>
      </c>
    </row>
    <row r="246" spans="1:7">
      <c r="A246" s="5" t="s">
        <v>304</v>
      </c>
      <c r="B246" s="424"/>
      <c r="C246" s="229"/>
      <c r="D246" s="85"/>
      <c r="E246" s="19" t="str">
        <f t="shared" si="3"/>
        <v/>
      </c>
      <c r="F246" s="395" t="b">
        <f>IF(nume_candidat="",FALSE,ISNUMBER(SEARCH(nume_candidat,#REF!)))</f>
        <v>0</v>
      </c>
      <c r="G246" s="396" t="e">
        <f>LEN(#REF!)-LEN(SUBSTITUTE(#REF!,",",""))+1</f>
        <v>#REF!</v>
      </c>
    </row>
    <row r="247" spans="1:7">
      <c r="A247" s="5" t="s">
        <v>305</v>
      </c>
      <c r="B247" s="424"/>
      <c r="C247" s="229"/>
      <c r="D247" s="85"/>
      <c r="E247" s="19" t="str">
        <f t="shared" si="3"/>
        <v/>
      </c>
      <c r="F247" s="395" t="b">
        <f>IF(nume_candidat="",FALSE,ISNUMBER(SEARCH(nume_candidat,#REF!)))</f>
        <v>0</v>
      </c>
      <c r="G247" s="396" t="e">
        <f>LEN(#REF!)-LEN(SUBSTITUTE(#REF!,",",""))+1</f>
        <v>#REF!</v>
      </c>
    </row>
    <row r="248" spans="1:7">
      <c r="A248" s="5" t="s">
        <v>306</v>
      </c>
      <c r="B248" s="424"/>
      <c r="C248" s="229"/>
      <c r="D248" s="85"/>
      <c r="E248" s="19" t="str">
        <f t="shared" si="3"/>
        <v/>
      </c>
      <c r="F248" s="395" t="b">
        <f>IF(nume_candidat="",FALSE,ISNUMBER(SEARCH(nume_candidat,#REF!)))</f>
        <v>0</v>
      </c>
      <c r="G248" s="396" t="e">
        <f>LEN(#REF!)-LEN(SUBSTITUTE(#REF!,",",""))+1</f>
        <v>#REF!</v>
      </c>
    </row>
    <row r="249" spans="1:7">
      <c r="A249" s="5" t="s">
        <v>307</v>
      </c>
      <c r="B249" s="424"/>
      <c r="C249" s="229"/>
      <c r="D249" s="85"/>
      <c r="E249" s="19" t="str">
        <f t="shared" si="3"/>
        <v/>
      </c>
      <c r="F249" s="395" t="b">
        <f>IF(nume_candidat="",FALSE,ISNUMBER(SEARCH(nume_candidat,#REF!)))</f>
        <v>0</v>
      </c>
      <c r="G249" s="396" t="e">
        <f>LEN(#REF!)-LEN(SUBSTITUTE(#REF!,",",""))+1</f>
        <v>#REF!</v>
      </c>
    </row>
    <row r="250" spans="1:7">
      <c r="A250" s="5" t="s">
        <v>308</v>
      </c>
      <c r="B250" s="424"/>
      <c r="C250" s="229"/>
      <c r="D250" s="85"/>
      <c r="E250" s="19" t="str">
        <f t="shared" si="3"/>
        <v/>
      </c>
      <c r="F250" s="395" t="b">
        <f>IF(nume_candidat="",FALSE,ISNUMBER(SEARCH(nume_candidat,#REF!)))</f>
        <v>0</v>
      </c>
      <c r="G250" s="396" t="e">
        <f>LEN(#REF!)-LEN(SUBSTITUTE(#REF!,",",""))+1</f>
        <v>#REF!</v>
      </c>
    </row>
    <row r="251" spans="1:7">
      <c r="A251" s="5" t="s">
        <v>309</v>
      </c>
      <c r="B251" s="424"/>
      <c r="C251" s="229"/>
      <c r="D251" s="85"/>
      <c r="E251" s="19" t="str">
        <f t="shared" si="3"/>
        <v/>
      </c>
      <c r="F251" s="395" t="b">
        <f>IF(nume_candidat="",FALSE,ISNUMBER(SEARCH(nume_candidat,#REF!)))</f>
        <v>0</v>
      </c>
      <c r="G251" s="396" t="e">
        <f>LEN(#REF!)-LEN(SUBSTITUTE(#REF!,",",""))+1</f>
        <v>#REF!</v>
      </c>
    </row>
    <row r="252" spans="1:7">
      <c r="A252" s="5" t="s">
        <v>310</v>
      </c>
      <c r="B252" s="424"/>
      <c r="C252" s="229"/>
      <c r="D252" s="85"/>
      <c r="E252" s="19" t="str">
        <f t="shared" si="3"/>
        <v/>
      </c>
      <c r="F252" s="395" t="b">
        <f>IF(nume_candidat="",FALSE,ISNUMBER(SEARCH(nume_candidat,#REF!)))</f>
        <v>0</v>
      </c>
      <c r="G252" s="396" t="e">
        <f>LEN(#REF!)-LEN(SUBSTITUTE(#REF!,",",""))+1</f>
        <v>#REF!</v>
      </c>
    </row>
    <row r="253" spans="1:7">
      <c r="A253" s="5" t="s">
        <v>311</v>
      </c>
      <c r="B253" s="424"/>
      <c r="C253" s="229"/>
      <c r="D253" s="85"/>
      <c r="E253" s="19" t="str">
        <f t="shared" si="3"/>
        <v/>
      </c>
      <c r="F253" s="395" t="b">
        <f>IF(nume_candidat="",FALSE,ISNUMBER(SEARCH(nume_candidat,#REF!)))</f>
        <v>0</v>
      </c>
      <c r="G253" s="396" t="e">
        <f>LEN(#REF!)-LEN(SUBSTITUTE(#REF!,",",""))+1</f>
        <v>#REF!</v>
      </c>
    </row>
    <row r="254" spans="1:7">
      <c r="A254" s="5" t="s">
        <v>312</v>
      </c>
      <c r="B254" s="424"/>
      <c r="C254" s="229"/>
      <c r="D254" s="85"/>
      <c r="E254" s="19" t="str">
        <f t="shared" si="3"/>
        <v/>
      </c>
      <c r="F254" s="395" t="b">
        <f>IF(nume_candidat="",FALSE,ISNUMBER(SEARCH(nume_candidat,#REF!)))</f>
        <v>0</v>
      </c>
      <c r="G254" s="396" t="e">
        <f>LEN(#REF!)-LEN(SUBSTITUTE(#REF!,",",""))+1</f>
        <v>#REF!</v>
      </c>
    </row>
    <row r="255" spans="1:7">
      <c r="A255" s="5" t="s">
        <v>313</v>
      </c>
      <c r="B255" s="424"/>
      <c r="C255" s="229"/>
      <c r="D255" s="85"/>
      <c r="E255" s="19" t="str">
        <f t="shared" si="3"/>
        <v/>
      </c>
      <c r="F255" s="395" t="b">
        <f>IF(nume_candidat="",FALSE,ISNUMBER(SEARCH(nume_candidat,#REF!)))</f>
        <v>0</v>
      </c>
      <c r="G255" s="396" t="e">
        <f>LEN(#REF!)-LEN(SUBSTITUTE(#REF!,",",""))+1</f>
        <v>#REF!</v>
      </c>
    </row>
    <row r="256" spans="1:7">
      <c r="A256" s="5" t="s">
        <v>314</v>
      </c>
      <c r="B256" s="424"/>
      <c r="C256" s="229"/>
      <c r="D256" s="85"/>
      <c r="E256" s="19" t="str">
        <f t="shared" si="3"/>
        <v/>
      </c>
      <c r="F256" s="395" t="b">
        <f>IF(nume_candidat="",FALSE,ISNUMBER(SEARCH(nume_candidat,#REF!)))</f>
        <v>0</v>
      </c>
      <c r="G256" s="396" t="e">
        <f>LEN(#REF!)-LEN(SUBSTITUTE(#REF!,",",""))+1</f>
        <v>#REF!</v>
      </c>
    </row>
    <row r="257" spans="1:7">
      <c r="A257" s="5" t="s">
        <v>315</v>
      </c>
      <c r="B257" s="424"/>
      <c r="C257" s="229"/>
      <c r="D257" s="85"/>
      <c r="E257" s="19" t="str">
        <f t="shared" si="3"/>
        <v/>
      </c>
      <c r="F257" s="395" t="b">
        <f>IF(nume_candidat="",FALSE,ISNUMBER(SEARCH(nume_candidat,#REF!)))</f>
        <v>0</v>
      </c>
      <c r="G257" s="396" t="e">
        <f>LEN(#REF!)-LEN(SUBSTITUTE(#REF!,",",""))+1</f>
        <v>#REF!</v>
      </c>
    </row>
    <row r="258" spans="1:7">
      <c r="A258" s="5" t="s">
        <v>316</v>
      </c>
      <c r="B258" s="424"/>
      <c r="C258" s="229"/>
      <c r="D258" s="85"/>
      <c r="E258" s="19" t="str">
        <f t="shared" si="3"/>
        <v/>
      </c>
      <c r="F258" s="395" t="b">
        <f>IF(nume_candidat="",FALSE,ISNUMBER(SEARCH(nume_candidat,#REF!)))</f>
        <v>0</v>
      </c>
      <c r="G258" s="396" t="e">
        <f>LEN(#REF!)-LEN(SUBSTITUTE(#REF!,",",""))+1</f>
        <v>#REF!</v>
      </c>
    </row>
    <row r="259" spans="1:7">
      <c r="A259" s="5" t="s">
        <v>317</v>
      </c>
      <c r="B259" s="424"/>
      <c r="C259" s="229"/>
      <c r="D259" s="85"/>
      <c r="E259" s="19" t="str">
        <f t="shared" si="3"/>
        <v/>
      </c>
      <c r="F259" s="395" t="b">
        <f>IF(nume_candidat="",FALSE,ISNUMBER(SEARCH(nume_candidat,#REF!)))</f>
        <v>0</v>
      </c>
      <c r="G259" s="396" t="e">
        <f>LEN(#REF!)-LEN(SUBSTITUTE(#REF!,",",""))+1</f>
        <v>#REF!</v>
      </c>
    </row>
    <row r="260" spans="1:7">
      <c r="A260" s="328"/>
      <c r="B260" s="426"/>
      <c r="C260" s="328"/>
      <c r="D260" s="328"/>
      <c r="E260" s="328"/>
    </row>
    <row r="261" spans="1:7">
      <c r="A261" s="328"/>
      <c r="B261" s="426"/>
      <c r="C261" s="328"/>
      <c r="D261" s="328"/>
      <c r="E261" s="328"/>
    </row>
    <row r="262" spans="1:7">
      <c r="A262" s="328"/>
      <c r="B262" s="426"/>
      <c r="C262" s="328"/>
      <c r="D262" s="328"/>
      <c r="E262" s="328"/>
    </row>
    <row r="263" spans="1:7">
      <c r="A263" s="328"/>
      <c r="B263" s="426"/>
      <c r="C263" s="328"/>
      <c r="D263" s="328"/>
      <c r="E263" s="328"/>
    </row>
    <row r="264" spans="1:7">
      <c r="A264" s="328"/>
      <c r="B264" s="426"/>
      <c r="C264" s="328"/>
      <c r="D264" s="328"/>
      <c r="E264" s="328"/>
    </row>
    <row r="265" spans="1:7">
      <c r="A265" s="328"/>
      <c r="B265" s="426"/>
      <c r="C265" s="328"/>
      <c r="D265" s="328"/>
      <c r="E265" s="328"/>
    </row>
    <row r="266" spans="1:7">
      <c r="A266" s="328"/>
      <c r="B266" s="426"/>
      <c r="C266" s="328"/>
      <c r="D266" s="328"/>
      <c r="E266" s="328"/>
    </row>
    <row r="267" spans="1:7">
      <c r="A267" s="328"/>
      <c r="B267" s="426"/>
      <c r="C267" s="328"/>
      <c r="D267" s="328"/>
      <c r="E267" s="328"/>
    </row>
    <row r="268" spans="1:7">
      <c r="A268" s="328"/>
      <c r="B268" s="426"/>
      <c r="C268" s="328"/>
      <c r="D268" s="328"/>
      <c r="E268" s="328"/>
    </row>
    <row r="269" spans="1:7">
      <c r="A269" s="328"/>
      <c r="B269" s="426"/>
      <c r="C269" s="328"/>
      <c r="D269" s="328"/>
      <c r="E269" s="328"/>
    </row>
    <row r="270" spans="1:7">
      <c r="A270" s="328"/>
      <c r="B270" s="426"/>
      <c r="C270" s="328"/>
      <c r="D270" s="328"/>
      <c r="E270" s="328"/>
    </row>
    <row r="271" spans="1:7">
      <c r="A271" s="328"/>
      <c r="B271" s="426"/>
      <c r="C271" s="328"/>
      <c r="D271" s="328"/>
      <c r="E271" s="328"/>
    </row>
    <row r="272" spans="1:7">
      <c r="A272" s="328"/>
      <c r="B272" s="426"/>
      <c r="C272" s="328"/>
      <c r="D272" s="328"/>
      <c r="E272" s="328"/>
    </row>
    <row r="273" spans="1:5">
      <c r="A273" s="328"/>
      <c r="B273" s="426"/>
      <c r="C273" s="328"/>
      <c r="D273" s="328"/>
      <c r="E273" s="328"/>
    </row>
    <row r="274" spans="1:5">
      <c r="A274" s="328"/>
      <c r="B274" s="426"/>
      <c r="C274" s="328"/>
      <c r="D274" s="328"/>
      <c r="E274" s="328"/>
    </row>
    <row r="275" spans="1:5">
      <c r="A275" s="328"/>
      <c r="B275" s="426"/>
      <c r="C275" s="328"/>
      <c r="D275" s="328"/>
      <c r="E275" s="328"/>
    </row>
    <row r="276" spans="1:5">
      <c r="A276" s="328"/>
      <c r="B276" s="426"/>
      <c r="C276" s="328"/>
      <c r="D276" s="328"/>
      <c r="E276" s="328"/>
    </row>
    <row r="277" spans="1:5">
      <c r="A277" s="328"/>
      <c r="B277" s="426"/>
      <c r="C277" s="328"/>
      <c r="D277" s="328"/>
      <c r="E277" s="328"/>
    </row>
    <row r="278" spans="1:5">
      <c r="A278" s="328"/>
      <c r="B278" s="426"/>
      <c r="C278" s="328"/>
      <c r="D278" s="328"/>
      <c r="E278" s="328"/>
    </row>
    <row r="279" spans="1:5">
      <c r="A279" s="328"/>
      <c r="B279" s="426"/>
      <c r="C279" s="328"/>
      <c r="D279" s="328"/>
      <c r="E279" s="328"/>
    </row>
    <row r="280" spans="1:5">
      <c r="A280" s="328"/>
      <c r="B280" s="426"/>
      <c r="C280" s="328"/>
      <c r="D280" s="328"/>
      <c r="E280" s="328"/>
    </row>
    <row r="281" spans="1:5">
      <c r="A281" s="328"/>
      <c r="B281" s="426"/>
      <c r="C281" s="328"/>
      <c r="D281" s="328"/>
      <c r="E281" s="328"/>
    </row>
    <row r="282" spans="1:5">
      <c r="A282" s="328"/>
      <c r="B282" s="426"/>
      <c r="C282" s="328"/>
      <c r="D282" s="328"/>
      <c r="E282" s="328"/>
    </row>
    <row r="283" spans="1:5">
      <c r="A283" s="328"/>
      <c r="B283" s="426"/>
      <c r="C283" s="328"/>
      <c r="D283" s="328"/>
      <c r="E283" s="328"/>
    </row>
    <row r="284" spans="1:5">
      <c r="A284" s="328"/>
      <c r="B284" s="426"/>
      <c r="C284" s="328"/>
      <c r="D284" s="328"/>
      <c r="E284" s="328"/>
    </row>
    <row r="285" spans="1:5">
      <c r="A285" s="328"/>
      <c r="B285" s="426"/>
      <c r="C285" s="328"/>
      <c r="D285" s="328"/>
      <c r="E285" s="328"/>
    </row>
    <row r="286" spans="1:5">
      <c r="A286" s="328"/>
      <c r="B286" s="426"/>
      <c r="C286" s="328"/>
      <c r="D286" s="328"/>
      <c r="E286" s="328"/>
    </row>
    <row r="287" spans="1:5">
      <c r="A287" s="328"/>
      <c r="B287" s="426"/>
      <c r="C287" s="328"/>
      <c r="D287" s="328"/>
      <c r="E287" s="328"/>
    </row>
    <row r="288" spans="1:5">
      <c r="A288" s="328"/>
      <c r="B288" s="426"/>
      <c r="C288" s="328"/>
      <c r="D288" s="328"/>
      <c r="E288" s="328"/>
    </row>
    <row r="289" spans="1:5">
      <c r="A289" s="328"/>
      <c r="B289" s="426"/>
      <c r="C289" s="328"/>
      <c r="D289" s="328"/>
      <c r="E289" s="328"/>
    </row>
    <row r="290" spans="1:5">
      <c r="A290" s="328"/>
      <c r="B290" s="426"/>
      <c r="C290" s="328"/>
      <c r="D290" s="328"/>
      <c r="E290" s="328"/>
    </row>
    <row r="291" spans="1:5">
      <c r="A291" s="328"/>
      <c r="B291" s="426"/>
      <c r="C291" s="328"/>
      <c r="D291" s="328"/>
      <c r="E291" s="328"/>
    </row>
    <row r="292" spans="1:5">
      <c r="A292" s="328"/>
      <c r="B292" s="426"/>
      <c r="C292" s="328"/>
      <c r="D292" s="328"/>
      <c r="E292" s="328"/>
    </row>
    <row r="293" spans="1:5">
      <c r="A293" s="328"/>
      <c r="B293" s="426"/>
      <c r="C293" s="328"/>
      <c r="D293" s="328"/>
      <c r="E293" s="328"/>
    </row>
    <row r="294" spans="1:5">
      <c r="A294" s="328"/>
      <c r="B294" s="426"/>
      <c r="C294" s="328"/>
      <c r="D294" s="328"/>
      <c r="E294" s="328"/>
    </row>
    <row r="295" spans="1:5">
      <c r="A295" s="328"/>
      <c r="B295" s="426"/>
      <c r="C295" s="328"/>
      <c r="D295" s="328"/>
      <c r="E295" s="328"/>
    </row>
    <row r="296" spans="1:5">
      <c r="A296" s="328"/>
      <c r="B296" s="426"/>
      <c r="C296" s="328"/>
      <c r="D296" s="328"/>
      <c r="E296" s="328"/>
    </row>
    <row r="297" spans="1:5">
      <c r="A297" s="328"/>
      <c r="B297" s="426"/>
      <c r="C297" s="328"/>
      <c r="D297" s="328"/>
      <c r="E297" s="328"/>
    </row>
    <row r="298" spans="1:5">
      <c r="A298" s="328"/>
      <c r="B298" s="426"/>
      <c r="C298" s="328"/>
      <c r="D298" s="328"/>
      <c r="E298" s="328"/>
    </row>
    <row r="299" spans="1:5">
      <c r="A299" s="328"/>
      <c r="B299" s="426"/>
      <c r="C299" s="328"/>
      <c r="D299" s="328"/>
      <c r="E299" s="328"/>
    </row>
    <row r="300" spans="1:5">
      <c r="A300" s="328"/>
      <c r="B300" s="426"/>
      <c r="C300" s="328"/>
      <c r="D300" s="328"/>
      <c r="E300" s="328"/>
    </row>
    <row r="301" spans="1:5">
      <c r="A301" s="328"/>
      <c r="B301" s="426"/>
      <c r="C301" s="328"/>
      <c r="D301" s="328"/>
      <c r="E301" s="328"/>
    </row>
    <row r="302" spans="1:5">
      <c r="A302" s="328"/>
      <c r="B302" s="426"/>
      <c r="C302" s="328"/>
      <c r="D302" s="328"/>
      <c r="E302" s="328"/>
    </row>
    <row r="303" spans="1:5">
      <c r="A303" s="328"/>
      <c r="B303" s="426"/>
      <c r="C303" s="328"/>
      <c r="D303" s="328"/>
      <c r="E303" s="328"/>
    </row>
    <row r="304" spans="1:5">
      <c r="A304" s="328"/>
      <c r="B304" s="426"/>
      <c r="C304" s="328"/>
      <c r="D304" s="328"/>
      <c r="E304" s="328"/>
    </row>
    <row r="305" spans="1:5">
      <c r="A305" s="328"/>
      <c r="B305" s="426"/>
      <c r="C305" s="328"/>
      <c r="D305" s="328"/>
      <c r="E305" s="328"/>
    </row>
    <row r="306" spans="1:5">
      <c r="A306" s="328"/>
      <c r="B306" s="426"/>
      <c r="C306" s="328"/>
      <c r="D306" s="328"/>
      <c r="E306" s="328"/>
    </row>
    <row r="307" spans="1:5">
      <c r="A307" s="328"/>
      <c r="B307" s="426"/>
      <c r="C307" s="328"/>
      <c r="D307" s="328"/>
      <c r="E307" s="328"/>
    </row>
    <row r="308" spans="1:5">
      <c r="A308" s="328"/>
      <c r="B308" s="426"/>
      <c r="C308" s="328"/>
      <c r="D308" s="328"/>
      <c r="E308" s="328"/>
    </row>
    <row r="309" spans="1:5">
      <c r="A309" s="328"/>
      <c r="B309" s="426"/>
      <c r="C309" s="328"/>
      <c r="D309" s="328"/>
      <c r="E309" s="328"/>
    </row>
    <row r="310" spans="1:5">
      <c r="A310" s="328"/>
      <c r="B310" s="426"/>
      <c r="C310" s="328"/>
      <c r="D310" s="328"/>
      <c r="E310" s="328"/>
    </row>
    <row r="311" spans="1:5">
      <c r="A311" s="328"/>
      <c r="B311" s="426"/>
      <c r="C311" s="328"/>
      <c r="D311" s="328"/>
      <c r="E311" s="328"/>
    </row>
    <row r="312" spans="1:5">
      <c r="A312" s="328"/>
      <c r="B312" s="426"/>
      <c r="C312" s="328"/>
      <c r="D312" s="328"/>
      <c r="E312" s="328"/>
    </row>
    <row r="313" spans="1:5">
      <c r="A313" s="328"/>
      <c r="B313" s="426"/>
      <c r="C313" s="328"/>
      <c r="D313" s="328"/>
      <c r="E313" s="328"/>
    </row>
    <row r="314" spans="1:5">
      <c r="A314" s="328"/>
      <c r="B314" s="426"/>
      <c r="C314" s="328"/>
      <c r="D314" s="328"/>
      <c r="E314" s="328"/>
    </row>
    <row r="315" spans="1:5">
      <c r="A315" s="328"/>
      <c r="B315" s="426"/>
      <c r="C315" s="328"/>
      <c r="D315" s="328"/>
      <c r="E315" s="328"/>
    </row>
    <row r="316" spans="1:5">
      <c r="A316" s="328"/>
      <c r="B316" s="426"/>
      <c r="C316" s="328"/>
      <c r="D316" s="328"/>
      <c r="E316" s="328"/>
    </row>
    <row r="317" spans="1:5">
      <c r="A317" s="328"/>
      <c r="B317" s="426"/>
      <c r="C317" s="328"/>
      <c r="D317" s="328"/>
      <c r="E317" s="328"/>
    </row>
    <row r="318" spans="1:5">
      <c r="A318" s="328"/>
      <c r="B318" s="426"/>
      <c r="C318" s="328"/>
      <c r="D318" s="328"/>
      <c r="E318" s="328"/>
    </row>
    <row r="319" spans="1:5">
      <c r="A319" s="328"/>
      <c r="B319" s="426"/>
      <c r="C319" s="328"/>
      <c r="D319" s="328"/>
      <c r="E319" s="328"/>
    </row>
    <row r="320" spans="1:5">
      <c r="A320" s="328"/>
      <c r="B320" s="426"/>
      <c r="C320" s="328"/>
      <c r="D320" s="328"/>
      <c r="E320" s="328"/>
    </row>
    <row r="321" spans="1:5">
      <c r="A321" s="328"/>
      <c r="B321" s="426"/>
      <c r="C321" s="328"/>
      <c r="D321" s="328"/>
      <c r="E321" s="328"/>
    </row>
    <row r="322" spans="1:5">
      <c r="A322" s="328"/>
      <c r="B322" s="426"/>
      <c r="C322" s="328"/>
      <c r="D322" s="328"/>
      <c r="E322" s="328"/>
    </row>
    <row r="323" spans="1:5">
      <c r="A323" s="328"/>
      <c r="B323" s="426"/>
      <c r="C323" s="328"/>
      <c r="D323" s="328"/>
      <c r="E323" s="328"/>
    </row>
    <row r="324" spans="1:5">
      <c r="A324" s="328"/>
      <c r="B324" s="426"/>
      <c r="C324" s="328"/>
      <c r="D324" s="328"/>
      <c r="E324" s="328"/>
    </row>
    <row r="325" spans="1:5">
      <c r="A325" s="328"/>
      <c r="B325" s="426"/>
      <c r="C325" s="328"/>
      <c r="D325" s="328"/>
      <c r="E325" s="328"/>
    </row>
    <row r="326" spans="1:5">
      <c r="A326" s="328"/>
      <c r="B326" s="426"/>
      <c r="C326" s="328"/>
      <c r="D326" s="328"/>
      <c r="E326" s="328"/>
    </row>
    <row r="327" spans="1:5">
      <c r="A327" s="328"/>
      <c r="B327" s="426"/>
      <c r="C327" s="328"/>
      <c r="D327" s="328"/>
      <c r="E327" s="328"/>
    </row>
    <row r="328" spans="1:5">
      <c r="A328" s="328"/>
      <c r="B328" s="426"/>
      <c r="C328" s="328"/>
      <c r="D328" s="328"/>
      <c r="E328" s="328"/>
    </row>
    <row r="329" spans="1:5">
      <c r="A329" s="328"/>
      <c r="B329" s="426"/>
      <c r="C329" s="328"/>
      <c r="D329" s="328"/>
      <c r="E329" s="328"/>
    </row>
    <row r="330" spans="1:5">
      <c r="A330" s="328"/>
      <c r="B330" s="426"/>
      <c r="C330" s="328"/>
      <c r="D330" s="328"/>
      <c r="E330" s="328"/>
    </row>
    <row r="331" spans="1:5">
      <c r="A331" s="328"/>
      <c r="B331" s="426"/>
      <c r="C331" s="328"/>
      <c r="D331" s="328"/>
      <c r="E331" s="328"/>
    </row>
    <row r="332" spans="1:5">
      <c r="A332" s="328"/>
      <c r="B332" s="426"/>
      <c r="C332" s="328"/>
      <c r="D332" s="328"/>
      <c r="E332" s="328"/>
    </row>
    <row r="333" spans="1:5">
      <c r="A333" s="328"/>
      <c r="B333" s="426"/>
      <c r="C333" s="328"/>
      <c r="D333" s="328"/>
      <c r="E333" s="328"/>
    </row>
    <row r="334" spans="1:5">
      <c r="A334" s="328"/>
      <c r="B334" s="426"/>
      <c r="C334" s="328"/>
      <c r="D334" s="328"/>
      <c r="E334" s="328"/>
    </row>
    <row r="335" spans="1:5">
      <c r="A335" s="328"/>
      <c r="B335" s="426"/>
      <c r="C335" s="328"/>
      <c r="D335" s="328"/>
      <c r="E335" s="328"/>
    </row>
    <row r="336" spans="1:5">
      <c r="A336" s="328"/>
      <c r="B336" s="426"/>
      <c r="C336" s="328"/>
      <c r="D336" s="328"/>
      <c r="E336" s="328"/>
    </row>
    <row r="337" spans="1:5">
      <c r="A337" s="328"/>
      <c r="B337" s="426"/>
      <c r="C337" s="328"/>
      <c r="D337" s="328"/>
      <c r="E337" s="328"/>
    </row>
    <row r="338" spans="1:5">
      <c r="A338" s="328"/>
      <c r="B338" s="426"/>
      <c r="C338" s="328"/>
      <c r="D338" s="328"/>
      <c r="E338" s="328"/>
    </row>
    <row r="339" spans="1:5">
      <c r="A339" s="328"/>
      <c r="B339" s="426"/>
      <c r="C339" s="328"/>
      <c r="D339" s="328"/>
      <c r="E339" s="328"/>
    </row>
    <row r="340" spans="1:5">
      <c r="A340" s="328"/>
      <c r="B340" s="426"/>
      <c r="C340" s="328"/>
      <c r="D340" s="328"/>
      <c r="E340" s="328"/>
    </row>
    <row r="341" spans="1:5">
      <c r="A341" s="328"/>
      <c r="B341" s="426"/>
      <c r="C341" s="328"/>
      <c r="D341" s="328"/>
      <c r="E341" s="328"/>
    </row>
    <row r="342" spans="1:5">
      <c r="A342" s="328"/>
      <c r="B342" s="426"/>
      <c r="C342" s="328"/>
      <c r="D342" s="328"/>
      <c r="E342" s="328"/>
    </row>
    <row r="343" spans="1:5">
      <c r="A343" s="328"/>
      <c r="B343" s="426"/>
      <c r="C343" s="328"/>
      <c r="D343" s="328"/>
      <c r="E343" s="328"/>
    </row>
    <row r="344" spans="1:5">
      <c r="A344" s="328"/>
      <c r="B344" s="426"/>
      <c r="C344" s="328"/>
      <c r="D344" s="328"/>
      <c r="E344" s="328"/>
    </row>
    <row r="345" spans="1:5">
      <c r="A345" s="328"/>
      <c r="B345" s="426"/>
      <c r="C345" s="328"/>
      <c r="D345" s="328"/>
      <c r="E345" s="328"/>
    </row>
    <row r="346" spans="1:5">
      <c r="A346" s="328"/>
      <c r="B346" s="426"/>
      <c r="C346" s="328"/>
      <c r="D346" s="328"/>
      <c r="E346" s="328"/>
    </row>
    <row r="347" spans="1:5">
      <c r="A347" s="328"/>
      <c r="B347" s="426"/>
      <c r="C347" s="328"/>
      <c r="D347" s="328"/>
      <c r="E347" s="328"/>
    </row>
    <row r="348" spans="1:5">
      <c r="A348" s="328"/>
      <c r="B348" s="426"/>
      <c r="C348" s="328"/>
      <c r="D348" s="328"/>
      <c r="E348" s="328"/>
    </row>
    <row r="349" spans="1:5">
      <c r="A349" s="328"/>
      <c r="B349" s="426"/>
      <c r="C349" s="328"/>
      <c r="D349" s="328"/>
      <c r="E349" s="328"/>
    </row>
    <row r="350" spans="1:5">
      <c r="A350" s="328"/>
      <c r="B350" s="426"/>
      <c r="C350" s="328"/>
      <c r="D350" s="328"/>
      <c r="E350" s="328"/>
    </row>
    <row r="351" spans="1:5">
      <c r="A351" s="328"/>
      <c r="B351" s="426"/>
      <c r="C351" s="328"/>
      <c r="D351" s="328"/>
      <c r="E351" s="328"/>
    </row>
    <row r="352" spans="1:5">
      <c r="A352" s="328"/>
      <c r="B352" s="426"/>
      <c r="C352" s="328"/>
      <c r="D352" s="328"/>
      <c r="E352" s="328"/>
    </row>
    <row r="353" spans="1:5">
      <c r="A353" s="328"/>
      <c r="B353" s="426"/>
      <c r="C353" s="328"/>
      <c r="D353" s="328"/>
      <c r="E353" s="328"/>
    </row>
    <row r="354" spans="1:5">
      <c r="A354" s="328"/>
      <c r="B354" s="426"/>
      <c r="C354" s="328"/>
      <c r="D354" s="328"/>
      <c r="E354" s="328"/>
    </row>
    <row r="355" spans="1:5">
      <c r="A355" s="328"/>
      <c r="B355" s="426"/>
      <c r="C355" s="328"/>
      <c r="D355" s="328"/>
      <c r="E355" s="328"/>
    </row>
    <row r="356" spans="1:5">
      <c r="A356" s="328"/>
      <c r="B356" s="426"/>
      <c r="C356" s="328"/>
      <c r="D356" s="328"/>
      <c r="E356" s="328"/>
    </row>
    <row r="357" spans="1:5">
      <c r="A357" s="328"/>
      <c r="B357" s="426"/>
      <c r="C357" s="328"/>
      <c r="D357" s="328"/>
      <c r="E357" s="328"/>
    </row>
    <row r="358" spans="1:5">
      <c r="A358" s="328"/>
      <c r="B358" s="426"/>
      <c r="C358" s="328"/>
      <c r="D358" s="328"/>
      <c r="E358" s="328"/>
    </row>
    <row r="359" spans="1:5">
      <c r="A359" s="328"/>
      <c r="B359" s="426"/>
      <c r="C359" s="328"/>
      <c r="D359" s="328"/>
      <c r="E359" s="328"/>
    </row>
    <row r="360" spans="1:5">
      <c r="A360" s="328"/>
      <c r="B360" s="426"/>
      <c r="C360" s="328"/>
      <c r="D360" s="328"/>
      <c r="E360" s="328"/>
    </row>
    <row r="361" spans="1:5">
      <c r="A361" s="328"/>
      <c r="B361" s="426"/>
      <c r="C361" s="328"/>
      <c r="D361" s="328"/>
      <c r="E361" s="328"/>
    </row>
    <row r="362" spans="1:5">
      <c r="A362" s="328"/>
      <c r="B362" s="426"/>
      <c r="C362" s="328"/>
      <c r="D362" s="328"/>
      <c r="E362" s="328"/>
    </row>
    <row r="363" spans="1:5">
      <c r="A363" s="328"/>
      <c r="B363" s="426"/>
      <c r="C363" s="328"/>
      <c r="D363" s="328"/>
      <c r="E363" s="328"/>
    </row>
    <row r="364" spans="1:5">
      <c r="A364" s="328"/>
      <c r="B364" s="426"/>
      <c r="C364" s="328"/>
      <c r="D364" s="328"/>
      <c r="E364" s="328"/>
    </row>
    <row r="365" spans="1:5">
      <c r="A365" s="328"/>
      <c r="B365" s="426"/>
      <c r="C365" s="328"/>
      <c r="D365" s="328"/>
      <c r="E365" s="328"/>
    </row>
    <row r="366" spans="1:5">
      <c r="A366" s="328"/>
      <c r="B366" s="426"/>
      <c r="C366" s="328"/>
      <c r="D366" s="328"/>
      <c r="E366" s="328"/>
    </row>
    <row r="367" spans="1:5">
      <c r="A367" s="328"/>
      <c r="B367" s="426"/>
      <c r="C367" s="328"/>
      <c r="D367" s="328"/>
      <c r="E367" s="328"/>
    </row>
    <row r="368" spans="1:5">
      <c r="A368" s="328"/>
      <c r="B368" s="426"/>
      <c r="C368" s="328"/>
      <c r="D368" s="328"/>
      <c r="E368" s="328"/>
    </row>
    <row r="369" spans="1:5">
      <c r="A369" s="328"/>
      <c r="B369" s="426"/>
      <c r="C369" s="328"/>
      <c r="D369" s="328"/>
      <c r="E369" s="328"/>
    </row>
    <row r="370" spans="1:5">
      <c r="A370" s="328"/>
      <c r="B370" s="426"/>
      <c r="C370" s="328"/>
      <c r="D370" s="328"/>
      <c r="E370" s="328"/>
    </row>
    <row r="371" spans="1:5">
      <c r="A371" s="328"/>
      <c r="B371" s="426"/>
      <c r="C371" s="328"/>
      <c r="D371" s="328"/>
      <c r="E371" s="328"/>
    </row>
    <row r="372" spans="1:5">
      <c r="A372" s="328"/>
      <c r="B372" s="426"/>
      <c r="C372" s="328"/>
      <c r="D372" s="328"/>
      <c r="E372" s="328"/>
    </row>
    <row r="373" spans="1:5">
      <c r="A373" s="328"/>
      <c r="B373" s="426"/>
      <c r="C373" s="328"/>
      <c r="D373" s="328"/>
      <c r="E373" s="328"/>
    </row>
    <row r="374" spans="1:5">
      <c r="A374" s="328"/>
      <c r="B374" s="426"/>
      <c r="C374" s="328"/>
      <c r="D374" s="328"/>
      <c r="E374" s="328"/>
    </row>
    <row r="375" spans="1:5">
      <c r="A375" s="328"/>
      <c r="B375" s="426"/>
      <c r="C375" s="328"/>
      <c r="D375" s="328"/>
      <c r="E375" s="328"/>
    </row>
    <row r="376" spans="1:5">
      <c r="A376" s="328"/>
      <c r="B376" s="426"/>
      <c r="C376" s="328"/>
      <c r="D376" s="328"/>
      <c r="E376" s="328"/>
    </row>
    <row r="377" spans="1:5">
      <c r="A377" s="328"/>
      <c r="B377" s="426"/>
      <c r="C377" s="328"/>
      <c r="D377" s="328"/>
      <c r="E377" s="328"/>
    </row>
    <row r="378" spans="1:5">
      <c r="A378" s="328"/>
      <c r="B378" s="426"/>
      <c r="C378" s="328"/>
      <c r="D378" s="328"/>
      <c r="E378" s="328"/>
    </row>
    <row r="379" spans="1:5">
      <c r="A379" s="328"/>
      <c r="B379" s="426"/>
      <c r="C379" s="328"/>
      <c r="D379" s="328"/>
      <c r="E379" s="328"/>
    </row>
    <row r="380" spans="1:5">
      <c r="A380" s="328"/>
      <c r="B380" s="426"/>
      <c r="C380" s="328"/>
      <c r="D380" s="328"/>
      <c r="E380" s="328"/>
    </row>
    <row r="381" spans="1:5">
      <c r="A381" s="328"/>
      <c r="B381" s="426"/>
      <c r="C381" s="328"/>
      <c r="D381" s="328"/>
      <c r="E381" s="328"/>
    </row>
    <row r="382" spans="1:5">
      <c r="A382" s="328"/>
      <c r="B382" s="426"/>
      <c r="C382" s="328"/>
      <c r="D382" s="328"/>
      <c r="E382" s="328"/>
    </row>
    <row r="383" spans="1:5">
      <c r="A383" s="328"/>
      <c r="B383" s="426"/>
      <c r="C383" s="328"/>
      <c r="D383" s="328"/>
      <c r="E383" s="328"/>
    </row>
    <row r="384" spans="1:5">
      <c r="A384" s="328"/>
      <c r="B384" s="426"/>
      <c r="C384" s="328"/>
      <c r="D384" s="328"/>
      <c r="E384" s="328"/>
    </row>
    <row r="385" spans="1:5">
      <c r="A385" s="328"/>
      <c r="B385" s="426"/>
      <c r="C385" s="328"/>
      <c r="D385" s="328"/>
      <c r="E385" s="328"/>
    </row>
    <row r="386" spans="1:5">
      <c r="A386" s="328"/>
      <c r="B386" s="426"/>
      <c r="C386" s="328"/>
      <c r="D386" s="328"/>
      <c r="E386" s="328"/>
    </row>
    <row r="387" spans="1:5">
      <c r="A387" s="328"/>
      <c r="B387" s="426"/>
      <c r="C387" s="328"/>
      <c r="D387" s="328"/>
      <c r="E387" s="328"/>
    </row>
    <row r="388" spans="1:5">
      <c r="A388" s="328"/>
      <c r="B388" s="426"/>
      <c r="C388" s="328"/>
      <c r="D388" s="328"/>
      <c r="E388" s="328"/>
    </row>
    <row r="389" spans="1:5">
      <c r="A389" s="328"/>
      <c r="B389" s="426"/>
      <c r="C389" s="328"/>
      <c r="D389" s="328"/>
      <c r="E389" s="328"/>
    </row>
    <row r="390" spans="1:5">
      <c r="A390" s="328"/>
      <c r="B390" s="426"/>
      <c r="C390" s="328"/>
      <c r="D390" s="328"/>
      <c r="E390" s="328"/>
    </row>
    <row r="391" spans="1:5">
      <c r="A391" s="328"/>
      <c r="B391" s="426"/>
      <c r="C391" s="328"/>
      <c r="D391" s="328"/>
      <c r="E391" s="328"/>
    </row>
    <row r="392" spans="1:5">
      <c r="A392" s="328"/>
      <c r="B392" s="426"/>
      <c r="C392" s="328"/>
      <c r="D392" s="328"/>
      <c r="E392" s="328"/>
    </row>
    <row r="393" spans="1:5">
      <c r="A393" s="328"/>
      <c r="B393" s="426"/>
      <c r="C393" s="328"/>
      <c r="D393" s="328"/>
      <c r="E393" s="328"/>
    </row>
    <row r="394" spans="1:5">
      <c r="A394" s="328"/>
      <c r="B394" s="426"/>
      <c r="C394" s="328"/>
      <c r="D394" s="328"/>
      <c r="E394" s="328"/>
    </row>
    <row r="395" spans="1:5">
      <c r="A395" s="328"/>
      <c r="B395" s="426"/>
      <c r="C395" s="328"/>
      <c r="D395" s="328"/>
      <c r="E395" s="328"/>
    </row>
    <row r="396" spans="1:5">
      <c r="A396" s="328"/>
      <c r="B396" s="426"/>
      <c r="C396" s="328"/>
      <c r="D396" s="328"/>
      <c r="E396" s="328"/>
    </row>
    <row r="397" spans="1:5">
      <c r="A397" s="328"/>
      <c r="B397" s="426"/>
      <c r="C397" s="328"/>
      <c r="D397" s="328"/>
      <c r="E397" s="328"/>
    </row>
    <row r="398" spans="1:5">
      <c r="A398" s="328"/>
      <c r="B398" s="426"/>
      <c r="C398" s="328"/>
      <c r="D398" s="328"/>
      <c r="E398" s="328"/>
    </row>
    <row r="399" spans="1:5">
      <c r="A399" s="328"/>
      <c r="B399" s="426"/>
      <c r="C399" s="328"/>
      <c r="D399" s="328"/>
      <c r="E399" s="328"/>
    </row>
    <row r="400" spans="1:5">
      <c r="A400" s="328"/>
      <c r="B400" s="426"/>
      <c r="C400" s="328"/>
      <c r="D400" s="328"/>
      <c r="E400" s="328"/>
    </row>
    <row r="401" spans="1:5">
      <c r="A401" s="328"/>
      <c r="B401" s="426"/>
      <c r="C401" s="328"/>
      <c r="D401" s="328"/>
      <c r="E401" s="328"/>
    </row>
    <row r="402" spans="1:5">
      <c r="A402" s="328"/>
      <c r="B402" s="426"/>
      <c r="C402" s="328"/>
      <c r="D402" s="328"/>
      <c r="E402" s="328"/>
    </row>
    <row r="403" spans="1:5">
      <c r="A403" s="328"/>
      <c r="B403" s="426"/>
      <c r="C403" s="328"/>
      <c r="D403" s="328"/>
      <c r="E403" s="328"/>
    </row>
    <row r="404" spans="1:5">
      <c r="A404" s="328"/>
      <c r="B404" s="426"/>
      <c r="C404" s="328"/>
      <c r="D404" s="328"/>
      <c r="E404" s="328"/>
    </row>
    <row r="405" spans="1:5">
      <c r="A405" s="328"/>
      <c r="B405" s="426"/>
      <c r="C405" s="328"/>
      <c r="D405" s="328"/>
      <c r="E405" s="328"/>
    </row>
    <row r="406" spans="1:5">
      <c r="A406" s="328"/>
      <c r="B406" s="426"/>
      <c r="C406" s="328"/>
      <c r="D406" s="328"/>
      <c r="E406" s="328"/>
    </row>
    <row r="407" spans="1:5">
      <c r="A407" s="328"/>
      <c r="B407" s="426"/>
      <c r="C407" s="328"/>
      <c r="D407" s="328"/>
      <c r="E407" s="328"/>
    </row>
    <row r="408" spans="1:5">
      <c r="A408" s="328"/>
      <c r="B408" s="426"/>
      <c r="C408" s="328"/>
      <c r="D408" s="328"/>
      <c r="E408" s="328"/>
    </row>
    <row r="409" spans="1:5">
      <c r="A409" s="328"/>
      <c r="B409" s="426"/>
      <c r="C409" s="328"/>
      <c r="D409" s="328"/>
      <c r="E409" s="328"/>
    </row>
    <row r="410" spans="1:5">
      <c r="A410" s="328"/>
      <c r="B410" s="426"/>
      <c r="C410" s="328"/>
      <c r="D410" s="328"/>
      <c r="E410" s="328"/>
    </row>
    <row r="411" spans="1:5">
      <c r="A411" s="328"/>
      <c r="B411" s="426"/>
      <c r="C411" s="328"/>
      <c r="D411" s="328"/>
      <c r="E411" s="328"/>
    </row>
    <row r="412" spans="1:5">
      <c r="A412" s="328"/>
      <c r="B412" s="426"/>
      <c r="C412" s="328"/>
      <c r="D412" s="328"/>
      <c r="E412" s="328"/>
    </row>
    <row r="413" spans="1:5">
      <c r="A413" s="328"/>
      <c r="B413" s="426"/>
      <c r="C413" s="328"/>
      <c r="D413" s="328"/>
      <c r="E413" s="328"/>
    </row>
    <row r="414" spans="1:5">
      <c r="A414" s="328"/>
      <c r="B414" s="426"/>
      <c r="C414" s="328"/>
      <c r="D414" s="328"/>
      <c r="E414" s="328"/>
    </row>
    <row r="415" spans="1:5">
      <c r="A415" s="328"/>
      <c r="B415" s="426"/>
      <c r="C415" s="328"/>
      <c r="D415" s="328"/>
      <c r="E415" s="328"/>
    </row>
    <row r="416" spans="1:5">
      <c r="A416" s="328"/>
      <c r="B416" s="426"/>
      <c r="C416" s="328"/>
      <c r="D416" s="328"/>
      <c r="E416" s="328"/>
    </row>
    <row r="417" spans="1:5">
      <c r="A417" s="328"/>
      <c r="B417" s="426"/>
      <c r="C417" s="328"/>
      <c r="D417" s="328"/>
      <c r="E417" s="328"/>
    </row>
    <row r="418" spans="1:5">
      <c r="A418" s="328"/>
      <c r="B418" s="426"/>
      <c r="C418" s="328"/>
      <c r="D418" s="328"/>
      <c r="E418" s="328"/>
    </row>
    <row r="419" spans="1:5">
      <c r="A419" s="328"/>
      <c r="B419" s="426"/>
      <c r="C419" s="328"/>
      <c r="D419" s="328"/>
      <c r="E419" s="328"/>
    </row>
    <row r="420" spans="1:5">
      <c r="A420" s="328"/>
      <c r="B420" s="426"/>
      <c r="C420" s="328"/>
      <c r="D420" s="328"/>
      <c r="E420" s="328"/>
    </row>
    <row r="421" spans="1:5">
      <c r="A421" s="328"/>
      <c r="B421" s="426"/>
      <c r="C421" s="328"/>
      <c r="D421" s="328"/>
      <c r="E421" s="328"/>
    </row>
    <row r="422" spans="1:5">
      <c r="A422" s="328"/>
      <c r="B422" s="426"/>
      <c r="C422" s="328"/>
      <c r="D422" s="328"/>
      <c r="E422" s="328"/>
    </row>
    <row r="423" spans="1:5">
      <c r="A423" s="328"/>
      <c r="B423" s="426"/>
      <c r="C423" s="328"/>
      <c r="D423" s="328"/>
      <c r="E423" s="328"/>
    </row>
    <row r="424" spans="1:5">
      <c r="A424" s="328"/>
      <c r="B424" s="426"/>
      <c r="C424" s="328"/>
      <c r="D424" s="328"/>
      <c r="E424" s="328"/>
    </row>
    <row r="425" spans="1:5">
      <c r="A425" s="328"/>
      <c r="B425" s="426"/>
      <c r="C425" s="328"/>
      <c r="D425" s="328"/>
      <c r="E425" s="328"/>
    </row>
    <row r="426" spans="1:5">
      <c r="A426" s="328"/>
      <c r="B426" s="426"/>
      <c r="C426" s="328"/>
      <c r="D426" s="328"/>
      <c r="E426" s="328"/>
    </row>
    <row r="427" spans="1:5">
      <c r="A427" s="328"/>
      <c r="B427" s="426"/>
      <c r="C427" s="328"/>
      <c r="D427" s="328"/>
      <c r="E427" s="328"/>
    </row>
    <row r="428" spans="1:5">
      <c r="A428" s="328"/>
      <c r="B428" s="426"/>
      <c r="C428" s="328"/>
      <c r="D428" s="328"/>
      <c r="E428" s="328"/>
    </row>
    <row r="429" spans="1:5">
      <c r="A429" s="328"/>
      <c r="B429" s="426"/>
      <c r="C429" s="328"/>
      <c r="D429" s="328"/>
      <c r="E429" s="328"/>
    </row>
    <row r="430" spans="1:5">
      <c r="A430" s="328"/>
      <c r="B430" s="426"/>
      <c r="C430" s="328"/>
      <c r="D430" s="328"/>
      <c r="E430" s="328"/>
    </row>
    <row r="431" spans="1:5">
      <c r="A431" s="328"/>
      <c r="B431" s="426"/>
      <c r="C431" s="328"/>
      <c r="D431" s="328"/>
      <c r="E431" s="328"/>
    </row>
    <row r="432" spans="1:5">
      <c r="A432" s="328"/>
      <c r="B432" s="426"/>
      <c r="C432" s="328"/>
      <c r="D432" s="328"/>
      <c r="E432" s="328"/>
    </row>
    <row r="433" spans="1:5">
      <c r="A433" s="328"/>
      <c r="B433" s="426"/>
      <c r="C433" s="328"/>
      <c r="D433" s="328"/>
      <c r="E433" s="328"/>
    </row>
    <row r="434" spans="1:5">
      <c r="A434" s="328"/>
      <c r="B434" s="426"/>
      <c r="C434" s="328"/>
      <c r="D434" s="328"/>
      <c r="E434" s="328"/>
    </row>
    <row r="435" spans="1:5">
      <c r="A435" s="328"/>
      <c r="B435" s="426"/>
      <c r="C435" s="328"/>
      <c r="D435" s="328"/>
      <c r="E435" s="328"/>
    </row>
    <row r="436" spans="1:5">
      <c r="A436" s="328"/>
      <c r="B436" s="426"/>
      <c r="C436" s="328"/>
      <c r="D436" s="328"/>
      <c r="E436" s="328"/>
    </row>
    <row r="437" spans="1:5">
      <c r="A437" s="328"/>
      <c r="B437" s="426"/>
      <c r="C437" s="328"/>
      <c r="D437" s="328"/>
      <c r="E437" s="328"/>
    </row>
    <row r="438" spans="1:5">
      <c r="A438" s="328"/>
      <c r="B438" s="426"/>
      <c r="C438" s="328"/>
      <c r="D438" s="328"/>
      <c r="E438" s="328"/>
    </row>
    <row r="439" spans="1:5">
      <c r="A439" s="328"/>
      <c r="B439" s="426"/>
      <c r="C439" s="328"/>
      <c r="D439" s="328"/>
      <c r="E439" s="328"/>
    </row>
    <row r="440" spans="1:5">
      <c r="A440" s="328"/>
      <c r="B440" s="426"/>
      <c r="C440" s="328"/>
      <c r="D440" s="328"/>
      <c r="E440" s="328"/>
    </row>
    <row r="441" spans="1:5">
      <c r="A441" s="328"/>
      <c r="B441" s="426"/>
      <c r="C441" s="328"/>
      <c r="D441" s="328"/>
      <c r="E441" s="328"/>
    </row>
    <row r="442" spans="1:5">
      <c r="A442" s="328"/>
      <c r="B442" s="426"/>
      <c r="C442" s="328"/>
      <c r="D442" s="328"/>
      <c r="E442" s="328"/>
    </row>
    <row r="443" spans="1:5">
      <c r="A443" s="328"/>
      <c r="B443" s="426"/>
      <c r="C443" s="328"/>
      <c r="D443" s="328"/>
      <c r="E443" s="328"/>
    </row>
    <row r="444" spans="1:5">
      <c r="A444" s="328"/>
      <c r="B444" s="426"/>
      <c r="C444" s="328"/>
      <c r="D444" s="328"/>
      <c r="E444" s="328"/>
    </row>
    <row r="445" spans="1:5">
      <c r="A445" s="328"/>
      <c r="B445" s="426"/>
      <c r="C445" s="328"/>
      <c r="D445" s="328"/>
      <c r="E445" s="328"/>
    </row>
    <row r="446" spans="1:5">
      <c r="A446" s="328"/>
      <c r="B446" s="426"/>
      <c r="C446" s="328"/>
      <c r="D446" s="328"/>
      <c r="E446" s="328"/>
    </row>
    <row r="447" spans="1:5">
      <c r="A447" s="328"/>
      <c r="B447" s="426"/>
      <c r="C447" s="328"/>
      <c r="D447" s="328"/>
      <c r="E447" s="328"/>
    </row>
    <row r="448" spans="1:5">
      <c r="A448" s="328"/>
      <c r="B448" s="426"/>
      <c r="C448" s="328"/>
      <c r="D448" s="328"/>
      <c r="E448" s="328"/>
    </row>
    <row r="449" spans="1:5">
      <c r="A449" s="328"/>
      <c r="B449" s="426"/>
      <c r="C449" s="328"/>
      <c r="D449" s="328"/>
      <c r="E449" s="328"/>
    </row>
    <row r="450" spans="1:5">
      <c r="A450" s="328"/>
      <c r="B450" s="426"/>
      <c r="C450" s="328"/>
      <c r="D450" s="328"/>
      <c r="E450" s="328"/>
    </row>
    <row r="451" spans="1:5">
      <c r="A451" s="328"/>
      <c r="B451" s="426"/>
      <c r="C451" s="328"/>
      <c r="D451" s="328"/>
      <c r="E451" s="328"/>
    </row>
    <row r="452" spans="1:5">
      <c r="A452" s="328"/>
      <c r="B452" s="426"/>
      <c r="C452" s="328"/>
      <c r="D452" s="328"/>
      <c r="E452" s="328"/>
    </row>
    <row r="453" spans="1:5">
      <c r="A453" s="328"/>
      <c r="B453" s="426"/>
      <c r="C453" s="328"/>
      <c r="D453" s="328"/>
      <c r="E453" s="328"/>
    </row>
    <row r="454" spans="1:5">
      <c r="A454" s="328"/>
      <c r="B454" s="426"/>
      <c r="C454" s="328"/>
      <c r="D454" s="328"/>
      <c r="E454" s="328"/>
    </row>
    <row r="455" spans="1:5">
      <c r="A455" s="328"/>
      <c r="B455" s="426"/>
      <c r="C455" s="328"/>
      <c r="D455" s="328"/>
      <c r="E455" s="328"/>
    </row>
    <row r="456" spans="1:5">
      <c r="A456" s="328"/>
      <c r="B456" s="426"/>
      <c r="C456" s="328"/>
      <c r="D456" s="328"/>
      <c r="E456" s="328"/>
    </row>
    <row r="457" spans="1:5">
      <c r="A457" s="328"/>
      <c r="B457" s="426"/>
      <c r="C457" s="328"/>
      <c r="D457" s="328"/>
      <c r="E457" s="328"/>
    </row>
    <row r="458" spans="1:5">
      <c r="A458" s="328"/>
      <c r="B458" s="426"/>
      <c r="C458" s="328"/>
      <c r="D458" s="328"/>
      <c r="E458" s="328"/>
    </row>
    <row r="459" spans="1:5">
      <c r="A459" s="328"/>
      <c r="B459" s="426"/>
      <c r="C459" s="328"/>
      <c r="D459" s="328"/>
      <c r="E459" s="328"/>
    </row>
    <row r="460" spans="1:5">
      <c r="A460" s="328"/>
      <c r="B460" s="426"/>
      <c r="C460" s="328"/>
      <c r="D460" s="328"/>
      <c r="E460" s="328"/>
    </row>
    <row r="461" spans="1:5">
      <c r="A461" s="328"/>
      <c r="B461" s="426"/>
      <c r="C461" s="328"/>
      <c r="D461" s="328"/>
      <c r="E461" s="328"/>
    </row>
    <row r="462" spans="1:5">
      <c r="A462" s="328"/>
      <c r="B462" s="426"/>
      <c r="C462" s="328"/>
      <c r="D462" s="328"/>
      <c r="E462" s="328"/>
    </row>
    <row r="463" spans="1:5">
      <c r="A463" s="328"/>
      <c r="B463" s="426"/>
      <c r="C463" s="328"/>
      <c r="D463" s="328"/>
      <c r="E463" s="328"/>
    </row>
    <row r="464" spans="1:5">
      <c r="A464" s="328"/>
      <c r="B464" s="426"/>
      <c r="C464" s="328"/>
      <c r="D464" s="328"/>
      <c r="E464" s="328"/>
    </row>
    <row r="465" spans="1:5">
      <c r="A465" s="328"/>
      <c r="B465" s="426"/>
      <c r="C465" s="328"/>
      <c r="D465" s="328"/>
      <c r="E465" s="328"/>
    </row>
    <row r="466" spans="1:5">
      <c r="A466" s="328"/>
      <c r="B466" s="426"/>
      <c r="C466" s="328"/>
      <c r="D466" s="328"/>
      <c r="E466" s="328"/>
    </row>
    <row r="467" spans="1:5">
      <c r="A467" s="328"/>
      <c r="B467" s="426"/>
      <c r="C467" s="328"/>
      <c r="D467" s="328"/>
      <c r="E467" s="328"/>
    </row>
    <row r="468" spans="1:5">
      <c r="A468" s="328"/>
      <c r="B468" s="426"/>
      <c r="C468" s="328"/>
      <c r="D468" s="328"/>
      <c r="E468" s="328"/>
    </row>
    <row r="469" spans="1:5">
      <c r="A469" s="328"/>
      <c r="B469" s="426"/>
      <c r="C469" s="328"/>
      <c r="D469" s="328"/>
      <c r="E469" s="328"/>
    </row>
    <row r="470" spans="1:5">
      <c r="A470" s="328"/>
      <c r="B470" s="426"/>
      <c r="C470" s="328"/>
      <c r="D470" s="328"/>
      <c r="E470" s="328"/>
    </row>
  </sheetData>
  <sheetProtection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&amp;LConfirm dateleDirector de departament&amp;RCandidat</oddFooter>
  </headerFooter>
</worksheet>
</file>

<file path=xl/worksheets/sheet44.xml><?xml version="1.0" encoding="utf-8"?>
<worksheet xmlns="http://schemas.openxmlformats.org/spreadsheetml/2006/main" xmlns:r="http://schemas.openxmlformats.org/officeDocument/2006/relationships">
  <sheetPr codeName="Sheet49">
    <pageSetUpPr fitToPage="1"/>
  </sheetPr>
  <dimension ref="A1:G259"/>
  <sheetViews>
    <sheetView workbookViewId="0">
      <selection activeCell="B10" sqref="B10:D10"/>
    </sheetView>
  </sheetViews>
  <sheetFormatPr defaultRowHeight="15.75"/>
  <cols>
    <col min="1" max="1" width="5.7109375" style="75" customWidth="1"/>
    <col min="2" max="2" width="50.140625" style="356" customWidth="1"/>
    <col min="3" max="3" width="12.7109375" style="328" customWidth="1"/>
    <col min="4" max="4" width="23.5703125" style="75" bestFit="1" customWidth="1"/>
    <col min="5" max="5" width="13.7109375" style="75" customWidth="1"/>
    <col min="6" max="6" width="10.7109375" style="82" hidden="1" customWidth="1"/>
    <col min="7" max="7" width="9.140625" style="75" hidden="1" customWidth="1"/>
    <col min="8" max="16384" width="9.140625" style="75"/>
  </cols>
  <sheetData>
    <row r="1" spans="1:7" s="71" customFormat="1">
      <c r="A1" s="70" t="s">
        <v>482</v>
      </c>
      <c r="B1" s="434"/>
      <c r="C1" s="73"/>
      <c r="D1" s="72"/>
      <c r="E1" s="72"/>
      <c r="F1" s="73"/>
    </row>
    <row r="2" spans="1:7" s="71" customFormat="1">
      <c r="A2" s="510" t="s">
        <v>449</v>
      </c>
      <c r="B2" s="510"/>
      <c r="C2" s="73"/>
      <c r="D2" s="72"/>
      <c r="E2" s="72"/>
      <c r="F2" s="73"/>
    </row>
    <row r="3" spans="1:7">
      <c r="A3" s="511" t="s">
        <v>956</v>
      </c>
      <c r="B3" s="511"/>
      <c r="C3" s="511"/>
      <c r="D3" s="511"/>
      <c r="E3" s="511"/>
      <c r="F3" s="75"/>
    </row>
    <row r="4" spans="1:7" ht="43.5" customHeight="1">
      <c r="A4" s="466" t="s">
        <v>995</v>
      </c>
      <c r="B4" s="466"/>
      <c r="C4" s="466"/>
      <c r="D4" s="466"/>
      <c r="E4" s="466"/>
      <c r="F4" s="329"/>
    </row>
    <row r="6" spans="1:7" s="71" customFormat="1" ht="13.5" customHeight="1">
      <c r="A6" s="75"/>
      <c r="B6" s="356"/>
      <c r="C6" s="164"/>
      <c r="D6" s="75"/>
      <c r="E6" s="388" t="str">
        <f>CONCATENATE(functie," ",nume_candidat)</f>
        <v>Șef de lucrări Papazian Petru</v>
      </c>
      <c r="F6" s="82"/>
    </row>
    <row r="7" spans="1:7" ht="15" customHeight="1">
      <c r="A7" s="457" t="s">
        <v>337</v>
      </c>
      <c r="B7" s="457" t="s">
        <v>1089</v>
      </c>
      <c r="C7" s="457" t="s">
        <v>2</v>
      </c>
      <c r="D7" s="457" t="s">
        <v>459</v>
      </c>
      <c r="E7" s="458" t="s">
        <v>544</v>
      </c>
      <c r="F7" s="464" t="s">
        <v>540</v>
      </c>
    </row>
    <row r="8" spans="1:7" ht="54" customHeight="1">
      <c r="A8" s="457"/>
      <c r="B8" s="457"/>
      <c r="C8" s="457"/>
      <c r="D8" s="457"/>
      <c r="E8" s="459"/>
      <c r="F8" s="464"/>
      <c r="G8" s="75" t="s">
        <v>460</v>
      </c>
    </row>
    <row r="9" spans="1:7">
      <c r="A9" s="99"/>
      <c r="B9" s="76"/>
      <c r="C9" s="174"/>
      <c r="D9" s="85"/>
      <c r="E9" s="158">
        <f>SUMIF(E10:E259,"&gt;0")</f>
        <v>0</v>
      </c>
      <c r="F9" s="336"/>
    </row>
    <row r="10" spans="1:7">
      <c r="A10" s="5" t="s">
        <v>40</v>
      </c>
      <c r="B10" s="7"/>
      <c r="C10" s="229"/>
      <c r="D10" s="85"/>
      <c r="E10" s="19" t="str">
        <f t="shared" ref="E10:E73" si="0">IF(OR($B10="",$C10="",$C10&lt;an_initial,$C10&gt;an_final,),"",(50*(D10="premiu")+25*(D10="nominalizare")))</f>
        <v/>
      </c>
      <c r="F10" s="395" t="b">
        <f>IF(nume_candidat="",FALSE,ISNUMBER(SEARCH(nume_candidat,#REF!)))</f>
        <v>0</v>
      </c>
      <c r="G10" s="396" t="e">
        <f>LEN(#REF!)-LEN(SUBSTITUTE(#REF!,",",""))+1</f>
        <v>#REF!</v>
      </c>
    </row>
    <row r="11" spans="1:7" s="91" customFormat="1">
      <c r="A11" s="5" t="s">
        <v>24</v>
      </c>
      <c r="B11" s="7"/>
      <c r="C11" s="229"/>
      <c r="D11" s="85"/>
      <c r="E11" s="19" t="str">
        <f t="shared" si="0"/>
        <v/>
      </c>
      <c r="F11" s="395" t="b">
        <f>IF(nume_candidat="",FALSE,ISNUMBER(SEARCH(nume_candidat,#REF!)))</f>
        <v>0</v>
      </c>
      <c r="G11" s="396" t="e">
        <f>LEN(#REF!)-LEN(SUBSTITUTE(#REF!,",",""))+1</f>
        <v>#REF!</v>
      </c>
    </row>
    <row r="12" spans="1:7">
      <c r="A12" s="5" t="s">
        <v>25</v>
      </c>
      <c r="B12" s="7"/>
      <c r="C12" s="229"/>
      <c r="D12" s="85"/>
      <c r="E12" s="19" t="str">
        <f t="shared" si="0"/>
        <v/>
      </c>
      <c r="F12" s="395" t="b">
        <f>IF(nume_candidat="",FALSE,ISNUMBER(SEARCH(nume_candidat,#REF!)))</f>
        <v>0</v>
      </c>
      <c r="G12" s="396" t="e">
        <f>LEN(#REF!)-LEN(SUBSTITUTE(#REF!,",",""))+1</f>
        <v>#REF!</v>
      </c>
    </row>
    <row r="13" spans="1:7">
      <c r="A13" s="5" t="s">
        <v>26</v>
      </c>
      <c r="B13" s="421"/>
      <c r="C13" s="5"/>
      <c r="D13" s="85"/>
      <c r="E13" s="19" t="str">
        <f t="shared" si="0"/>
        <v/>
      </c>
      <c r="F13" s="395" t="b">
        <f>IF(nume_candidat="",FALSE,ISNUMBER(SEARCH(nume_candidat,#REF!)))</f>
        <v>0</v>
      </c>
      <c r="G13" s="396" t="e">
        <f>LEN(#REF!)-LEN(SUBSTITUTE(#REF!,",",""))+1</f>
        <v>#REF!</v>
      </c>
    </row>
    <row r="14" spans="1:7">
      <c r="A14" s="5" t="s">
        <v>64</v>
      </c>
      <c r="B14" s="421"/>
      <c r="C14" s="230"/>
      <c r="D14" s="85"/>
      <c r="E14" s="19" t="str">
        <f t="shared" si="0"/>
        <v/>
      </c>
      <c r="F14" s="395" t="b">
        <f>IF(nume_candidat="",FALSE,ISNUMBER(SEARCH(nume_candidat,#REF!)))</f>
        <v>0</v>
      </c>
      <c r="G14" s="396" t="e">
        <f>LEN(#REF!)-LEN(SUBSTITUTE(#REF!,",",""))+1</f>
        <v>#REF!</v>
      </c>
    </row>
    <row r="15" spans="1:7">
      <c r="A15" s="5" t="s">
        <v>65</v>
      </c>
      <c r="B15" s="421"/>
      <c r="C15" s="230"/>
      <c r="D15" s="85"/>
      <c r="E15" s="19" t="str">
        <f t="shared" si="0"/>
        <v/>
      </c>
      <c r="F15" s="395" t="b">
        <f>IF(nume_candidat="",FALSE,ISNUMBER(SEARCH(nume_candidat,#REF!)))</f>
        <v>0</v>
      </c>
      <c r="G15" s="396" t="e">
        <f>LEN(#REF!)-LEN(SUBSTITUTE(#REF!,",",""))+1</f>
        <v>#REF!</v>
      </c>
    </row>
    <row r="16" spans="1:7">
      <c r="A16" s="5" t="s">
        <v>66</v>
      </c>
      <c r="B16" s="7"/>
      <c r="C16" s="229"/>
      <c r="D16" s="85"/>
      <c r="E16" s="19" t="str">
        <f t="shared" si="0"/>
        <v/>
      </c>
      <c r="F16" s="395" t="b">
        <f>IF(nume_candidat="",FALSE,ISNUMBER(SEARCH(nume_candidat,#REF!)))</f>
        <v>0</v>
      </c>
      <c r="G16" s="396" t="e">
        <f>LEN(#REF!)-LEN(SUBSTITUTE(#REF!,",",""))+1</f>
        <v>#REF!</v>
      </c>
    </row>
    <row r="17" spans="1:7">
      <c r="A17" s="5" t="s">
        <v>67</v>
      </c>
      <c r="B17" s="421"/>
      <c r="C17" s="230"/>
      <c r="D17" s="85"/>
      <c r="E17" s="19" t="str">
        <f t="shared" si="0"/>
        <v/>
      </c>
      <c r="F17" s="395" t="b">
        <f>IF(nume_candidat="",FALSE,ISNUMBER(SEARCH(nume_candidat,#REF!)))</f>
        <v>0</v>
      </c>
      <c r="G17" s="396" t="e">
        <f>LEN(#REF!)-LEN(SUBSTITUTE(#REF!,",",""))+1</f>
        <v>#REF!</v>
      </c>
    </row>
    <row r="18" spans="1:7">
      <c r="A18" s="5" t="s">
        <v>68</v>
      </c>
      <c r="B18" s="421"/>
      <c r="C18" s="230"/>
      <c r="D18" s="85"/>
      <c r="E18" s="19" t="str">
        <f t="shared" si="0"/>
        <v/>
      </c>
      <c r="F18" s="395" t="b">
        <f>IF(nume_candidat="",FALSE,ISNUMBER(SEARCH(nume_candidat,#REF!)))</f>
        <v>0</v>
      </c>
      <c r="G18" s="396" t="e">
        <f>LEN(#REF!)-LEN(SUBSTITUTE(#REF!,",",""))+1</f>
        <v>#REF!</v>
      </c>
    </row>
    <row r="19" spans="1:7">
      <c r="A19" s="5" t="s">
        <v>69</v>
      </c>
      <c r="B19" s="7"/>
      <c r="C19" s="230"/>
      <c r="D19" s="85"/>
      <c r="E19" s="19" t="str">
        <f t="shared" si="0"/>
        <v/>
      </c>
      <c r="F19" s="395" t="b">
        <f>IF(nume_candidat="",FALSE,ISNUMBER(SEARCH(nume_candidat,#REF!)))</f>
        <v>0</v>
      </c>
      <c r="G19" s="396" t="e">
        <f>LEN(#REF!)-LEN(SUBSTITUTE(#REF!,",",""))+1</f>
        <v>#REF!</v>
      </c>
    </row>
    <row r="20" spans="1:7">
      <c r="A20" s="5" t="s">
        <v>70</v>
      </c>
      <c r="B20" s="7"/>
      <c r="C20" s="230"/>
      <c r="D20" s="85"/>
      <c r="E20" s="19" t="str">
        <f t="shared" si="0"/>
        <v/>
      </c>
      <c r="F20" s="395" t="b">
        <f>IF(nume_candidat="",FALSE,ISNUMBER(SEARCH(nume_candidat,#REF!)))</f>
        <v>0</v>
      </c>
      <c r="G20" s="396" t="e">
        <f>LEN(#REF!)-LEN(SUBSTITUTE(#REF!,",",""))+1</f>
        <v>#REF!</v>
      </c>
    </row>
    <row r="21" spans="1:7">
      <c r="A21" s="5" t="s">
        <v>71</v>
      </c>
      <c r="B21" s="7"/>
      <c r="C21" s="229"/>
      <c r="D21" s="85"/>
      <c r="E21" s="19" t="str">
        <f t="shared" si="0"/>
        <v/>
      </c>
      <c r="F21" s="395" t="b">
        <f>IF(nume_candidat="",FALSE,ISNUMBER(SEARCH(nume_candidat,#REF!)))</f>
        <v>0</v>
      </c>
      <c r="G21" s="396" t="e">
        <f>LEN(#REF!)-LEN(SUBSTITUTE(#REF!,",",""))+1</f>
        <v>#REF!</v>
      </c>
    </row>
    <row r="22" spans="1:7">
      <c r="A22" s="5" t="s">
        <v>72</v>
      </c>
      <c r="B22" s="7"/>
      <c r="C22" s="229"/>
      <c r="D22" s="85"/>
      <c r="E22" s="19" t="str">
        <f t="shared" si="0"/>
        <v/>
      </c>
      <c r="F22" s="395" t="b">
        <f>IF(nume_candidat="",FALSE,ISNUMBER(SEARCH(nume_candidat,#REF!)))</f>
        <v>0</v>
      </c>
      <c r="G22" s="396" t="e">
        <f>LEN(#REF!)-LEN(SUBSTITUTE(#REF!,",",""))+1</f>
        <v>#REF!</v>
      </c>
    </row>
    <row r="23" spans="1:7">
      <c r="A23" s="5" t="s">
        <v>73</v>
      </c>
      <c r="B23" s="7"/>
      <c r="C23" s="229"/>
      <c r="D23" s="85"/>
      <c r="E23" s="19" t="str">
        <f t="shared" si="0"/>
        <v/>
      </c>
      <c r="F23" s="395" t="b">
        <f>IF(nume_candidat="",FALSE,ISNUMBER(SEARCH(nume_candidat,#REF!)))</f>
        <v>0</v>
      </c>
      <c r="G23" s="396" t="e">
        <f>LEN(#REF!)-LEN(SUBSTITUTE(#REF!,",",""))+1</f>
        <v>#REF!</v>
      </c>
    </row>
    <row r="24" spans="1:7">
      <c r="A24" s="5" t="s">
        <v>74</v>
      </c>
      <c r="B24" s="7"/>
      <c r="C24" s="229"/>
      <c r="D24" s="85"/>
      <c r="E24" s="19" t="str">
        <f t="shared" si="0"/>
        <v/>
      </c>
      <c r="F24" s="395" t="b">
        <f>IF(nume_candidat="",FALSE,ISNUMBER(SEARCH(nume_candidat,#REF!)))</f>
        <v>0</v>
      </c>
      <c r="G24" s="396" t="e">
        <f>LEN(#REF!)-LEN(SUBSTITUTE(#REF!,",",""))+1</f>
        <v>#REF!</v>
      </c>
    </row>
    <row r="25" spans="1:7">
      <c r="A25" s="5" t="s">
        <v>75</v>
      </c>
      <c r="B25" s="7"/>
      <c r="C25" s="229"/>
      <c r="D25" s="85"/>
      <c r="E25" s="19" t="str">
        <f t="shared" si="0"/>
        <v/>
      </c>
      <c r="F25" s="395" t="b">
        <f>IF(nume_candidat="",FALSE,ISNUMBER(SEARCH(nume_candidat,#REF!)))</f>
        <v>0</v>
      </c>
      <c r="G25" s="396" t="e">
        <f>LEN(#REF!)-LEN(SUBSTITUTE(#REF!,",",""))+1</f>
        <v>#REF!</v>
      </c>
    </row>
    <row r="26" spans="1:7">
      <c r="A26" s="5" t="s">
        <v>76</v>
      </c>
      <c r="B26" s="7"/>
      <c r="C26" s="229"/>
      <c r="D26" s="85"/>
      <c r="E26" s="19" t="str">
        <f t="shared" si="0"/>
        <v/>
      </c>
      <c r="F26" s="395" t="b">
        <f>IF(nume_candidat="",FALSE,ISNUMBER(SEARCH(nume_candidat,#REF!)))</f>
        <v>0</v>
      </c>
      <c r="G26" s="396" t="e">
        <f>LEN(#REF!)-LEN(SUBSTITUTE(#REF!,",",""))+1</f>
        <v>#REF!</v>
      </c>
    </row>
    <row r="27" spans="1:7">
      <c r="A27" s="5" t="s">
        <v>77</v>
      </c>
      <c r="B27" s="7"/>
      <c r="C27" s="229"/>
      <c r="D27" s="85"/>
      <c r="E27" s="19" t="str">
        <f t="shared" si="0"/>
        <v/>
      </c>
      <c r="F27" s="395" t="b">
        <f>IF(nume_candidat="",FALSE,ISNUMBER(SEARCH(nume_candidat,#REF!)))</f>
        <v>0</v>
      </c>
      <c r="G27" s="396" t="e">
        <f>LEN(#REF!)-LEN(SUBSTITUTE(#REF!,",",""))+1</f>
        <v>#REF!</v>
      </c>
    </row>
    <row r="28" spans="1:7">
      <c r="A28" s="5" t="s">
        <v>78</v>
      </c>
      <c r="B28" s="7"/>
      <c r="C28" s="229"/>
      <c r="D28" s="85"/>
      <c r="E28" s="19" t="str">
        <f t="shared" si="0"/>
        <v/>
      </c>
      <c r="F28" s="395" t="b">
        <f>IF(nume_candidat="",FALSE,ISNUMBER(SEARCH(nume_candidat,#REF!)))</f>
        <v>0</v>
      </c>
      <c r="G28" s="396" t="e">
        <f>LEN(#REF!)-LEN(SUBSTITUTE(#REF!,",",""))+1</f>
        <v>#REF!</v>
      </c>
    </row>
    <row r="29" spans="1:7">
      <c r="A29" s="5" t="s">
        <v>79</v>
      </c>
      <c r="B29" s="7"/>
      <c r="C29" s="229"/>
      <c r="D29" s="85"/>
      <c r="E29" s="19" t="str">
        <f t="shared" si="0"/>
        <v/>
      </c>
      <c r="F29" s="395" t="b">
        <f>IF(nume_candidat="",FALSE,ISNUMBER(SEARCH(nume_candidat,#REF!)))</f>
        <v>0</v>
      </c>
      <c r="G29" s="396" t="e">
        <f>LEN(#REF!)-LEN(SUBSTITUTE(#REF!,",",""))+1</f>
        <v>#REF!</v>
      </c>
    </row>
    <row r="30" spans="1:7">
      <c r="A30" s="5" t="s">
        <v>80</v>
      </c>
      <c r="B30" s="7"/>
      <c r="C30" s="229"/>
      <c r="D30" s="85"/>
      <c r="E30" s="19" t="str">
        <f t="shared" si="0"/>
        <v/>
      </c>
      <c r="F30" s="395" t="b">
        <f>IF(nume_candidat="",FALSE,ISNUMBER(SEARCH(nume_candidat,#REF!)))</f>
        <v>0</v>
      </c>
      <c r="G30" s="396" t="e">
        <f>LEN(#REF!)-LEN(SUBSTITUTE(#REF!,",",""))+1</f>
        <v>#REF!</v>
      </c>
    </row>
    <row r="31" spans="1:7">
      <c r="A31" s="5" t="s">
        <v>81</v>
      </c>
      <c r="B31" s="7"/>
      <c r="C31" s="229"/>
      <c r="D31" s="85"/>
      <c r="E31" s="19" t="str">
        <f t="shared" si="0"/>
        <v/>
      </c>
      <c r="F31" s="395" t="b">
        <f>IF(nume_candidat="",FALSE,ISNUMBER(SEARCH(nume_candidat,#REF!)))</f>
        <v>0</v>
      </c>
      <c r="G31" s="396" t="e">
        <f>LEN(#REF!)-LEN(SUBSTITUTE(#REF!,",",""))+1</f>
        <v>#REF!</v>
      </c>
    </row>
    <row r="32" spans="1:7">
      <c r="A32" s="5" t="s">
        <v>82</v>
      </c>
      <c r="B32" s="7"/>
      <c r="C32" s="229"/>
      <c r="D32" s="85"/>
      <c r="E32" s="19" t="str">
        <f t="shared" si="0"/>
        <v/>
      </c>
      <c r="F32" s="395" t="b">
        <f>IF(nume_candidat="",FALSE,ISNUMBER(SEARCH(nume_candidat,#REF!)))</f>
        <v>0</v>
      </c>
      <c r="G32" s="396" t="e">
        <f>LEN(#REF!)-LEN(SUBSTITUTE(#REF!,",",""))+1</f>
        <v>#REF!</v>
      </c>
    </row>
    <row r="33" spans="1:7">
      <c r="A33" s="5" t="s">
        <v>83</v>
      </c>
      <c r="B33" s="7"/>
      <c r="C33" s="229"/>
      <c r="D33" s="85"/>
      <c r="E33" s="19" t="str">
        <f t="shared" si="0"/>
        <v/>
      </c>
      <c r="F33" s="395" t="b">
        <f>IF(nume_candidat="",FALSE,ISNUMBER(SEARCH(nume_candidat,#REF!)))</f>
        <v>0</v>
      </c>
      <c r="G33" s="396" t="e">
        <f>LEN(#REF!)-LEN(SUBSTITUTE(#REF!,",",""))+1</f>
        <v>#REF!</v>
      </c>
    </row>
    <row r="34" spans="1:7">
      <c r="A34" s="5" t="s">
        <v>84</v>
      </c>
      <c r="B34" s="7"/>
      <c r="C34" s="229"/>
      <c r="D34" s="85"/>
      <c r="E34" s="19" t="str">
        <f t="shared" si="0"/>
        <v/>
      </c>
      <c r="F34" s="395" t="b">
        <f>IF(nume_candidat="",FALSE,ISNUMBER(SEARCH(nume_candidat,#REF!)))</f>
        <v>0</v>
      </c>
      <c r="G34" s="396" t="e">
        <f>LEN(#REF!)-LEN(SUBSTITUTE(#REF!,",",""))+1</f>
        <v>#REF!</v>
      </c>
    </row>
    <row r="35" spans="1:7">
      <c r="A35" s="5" t="s">
        <v>85</v>
      </c>
      <c r="B35" s="7"/>
      <c r="C35" s="229"/>
      <c r="D35" s="85"/>
      <c r="E35" s="19" t="str">
        <f t="shared" si="0"/>
        <v/>
      </c>
      <c r="F35" s="395" t="b">
        <f>IF(nume_candidat="",FALSE,ISNUMBER(SEARCH(nume_candidat,#REF!)))</f>
        <v>0</v>
      </c>
      <c r="G35" s="396" t="e">
        <f>LEN(#REF!)-LEN(SUBSTITUTE(#REF!,",",""))+1</f>
        <v>#REF!</v>
      </c>
    </row>
    <row r="36" spans="1:7">
      <c r="A36" s="5" t="s">
        <v>86</v>
      </c>
      <c r="B36" s="7"/>
      <c r="C36" s="229"/>
      <c r="D36" s="85"/>
      <c r="E36" s="19" t="str">
        <f t="shared" si="0"/>
        <v/>
      </c>
      <c r="F36" s="395" t="b">
        <f>IF(nume_candidat="",FALSE,ISNUMBER(SEARCH(nume_candidat,#REF!)))</f>
        <v>0</v>
      </c>
      <c r="G36" s="396" t="e">
        <f>LEN(#REF!)-LEN(SUBSTITUTE(#REF!,",",""))+1</f>
        <v>#REF!</v>
      </c>
    </row>
    <row r="37" spans="1:7">
      <c r="A37" s="5" t="s">
        <v>87</v>
      </c>
      <c r="B37" s="7"/>
      <c r="C37" s="229"/>
      <c r="D37" s="85"/>
      <c r="E37" s="19" t="str">
        <f t="shared" si="0"/>
        <v/>
      </c>
      <c r="F37" s="395" t="b">
        <f>IF(nume_candidat="",FALSE,ISNUMBER(SEARCH(nume_candidat,#REF!)))</f>
        <v>0</v>
      </c>
      <c r="G37" s="396" t="e">
        <f>LEN(#REF!)-LEN(SUBSTITUTE(#REF!,",",""))+1</f>
        <v>#REF!</v>
      </c>
    </row>
    <row r="38" spans="1:7">
      <c r="A38" s="5" t="s">
        <v>88</v>
      </c>
      <c r="B38" s="7"/>
      <c r="C38" s="229"/>
      <c r="D38" s="85"/>
      <c r="E38" s="19" t="str">
        <f t="shared" si="0"/>
        <v/>
      </c>
      <c r="F38" s="395" t="b">
        <f>IF(nume_candidat="",FALSE,ISNUMBER(SEARCH(nume_candidat,#REF!)))</f>
        <v>0</v>
      </c>
      <c r="G38" s="396" t="e">
        <f>LEN(#REF!)-LEN(SUBSTITUTE(#REF!,",",""))+1</f>
        <v>#REF!</v>
      </c>
    </row>
    <row r="39" spans="1:7">
      <c r="A39" s="5" t="s">
        <v>89</v>
      </c>
      <c r="B39" s="7"/>
      <c r="C39" s="229"/>
      <c r="D39" s="85"/>
      <c r="E39" s="19" t="str">
        <f t="shared" si="0"/>
        <v/>
      </c>
      <c r="F39" s="395" t="b">
        <f>IF(nume_candidat="",FALSE,ISNUMBER(SEARCH(nume_candidat,#REF!)))</f>
        <v>0</v>
      </c>
      <c r="G39" s="396" t="e">
        <f>LEN(#REF!)-LEN(SUBSTITUTE(#REF!,",",""))+1</f>
        <v>#REF!</v>
      </c>
    </row>
    <row r="40" spans="1:7">
      <c r="A40" s="5" t="s">
        <v>97</v>
      </c>
      <c r="B40" s="7"/>
      <c r="C40" s="229"/>
      <c r="D40" s="85"/>
      <c r="E40" s="19" t="str">
        <f t="shared" si="0"/>
        <v/>
      </c>
      <c r="F40" s="395" t="b">
        <f>IF(nume_candidat="",FALSE,ISNUMBER(SEARCH(nume_candidat,#REF!)))</f>
        <v>0</v>
      </c>
      <c r="G40" s="396" t="e">
        <f>LEN(#REF!)-LEN(SUBSTITUTE(#REF!,",",""))+1</f>
        <v>#REF!</v>
      </c>
    </row>
    <row r="41" spans="1:7">
      <c r="A41" s="5" t="s">
        <v>98</v>
      </c>
      <c r="B41" s="7"/>
      <c r="C41" s="229"/>
      <c r="D41" s="85"/>
      <c r="E41" s="19" t="str">
        <f t="shared" si="0"/>
        <v/>
      </c>
      <c r="F41" s="395" t="b">
        <f>IF(nume_candidat="",FALSE,ISNUMBER(SEARCH(nume_candidat,#REF!)))</f>
        <v>0</v>
      </c>
      <c r="G41" s="396" t="e">
        <f>LEN(#REF!)-LEN(SUBSTITUTE(#REF!,",",""))+1</f>
        <v>#REF!</v>
      </c>
    </row>
    <row r="42" spans="1:7">
      <c r="A42" s="5" t="s">
        <v>99</v>
      </c>
      <c r="B42" s="7"/>
      <c r="C42" s="229"/>
      <c r="D42" s="85"/>
      <c r="E42" s="19" t="str">
        <f t="shared" si="0"/>
        <v/>
      </c>
      <c r="F42" s="395" t="b">
        <f>IF(nume_candidat="",FALSE,ISNUMBER(SEARCH(nume_candidat,#REF!)))</f>
        <v>0</v>
      </c>
      <c r="G42" s="396" t="e">
        <f>LEN(#REF!)-LEN(SUBSTITUTE(#REF!,",",""))+1</f>
        <v>#REF!</v>
      </c>
    </row>
    <row r="43" spans="1:7">
      <c r="A43" s="5" t="s">
        <v>100</v>
      </c>
      <c r="B43" s="7"/>
      <c r="C43" s="229"/>
      <c r="D43" s="85"/>
      <c r="E43" s="19" t="str">
        <f t="shared" si="0"/>
        <v/>
      </c>
      <c r="F43" s="395" t="b">
        <f>IF(nume_candidat="",FALSE,ISNUMBER(SEARCH(nume_candidat,#REF!)))</f>
        <v>0</v>
      </c>
      <c r="G43" s="396" t="e">
        <f>LEN(#REF!)-LEN(SUBSTITUTE(#REF!,",",""))+1</f>
        <v>#REF!</v>
      </c>
    </row>
    <row r="44" spans="1:7">
      <c r="A44" s="5" t="s">
        <v>101</v>
      </c>
      <c r="B44" s="7"/>
      <c r="C44" s="229"/>
      <c r="D44" s="85"/>
      <c r="E44" s="19" t="str">
        <f t="shared" si="0"/>
        <v/>
      </c>
      <c r="F44" s="395" t="b">
        <f>IF(nume_candidat="",FALSE,ISNUMBER(SEARCH(nume_candidat,#REF!)))</f>
        <v>0</v>
      </c>
      <c r="G44" s="396" t="e">
        <f>LEN(#REF!)-LEN(SUBSTITUTE(#REF!,",",""))+1</f>
        <v>#REF!</v>
      </c>
    </row>
    <row r="45" spans="1:7">
      <c r="A45" s="5" t="s">
        <v>102</v>
      </c>
      <c r="B45" s="7"/>
      <c r="C45" s="229"/>
      <c r="D45" s="85"/>
      <c r="E45" s="19" t="str">
        <f t="shared" si="0"/>
        <v/>
      </c>
      <c r="F45" s="395" t="b">
        <f>IF(nume_candidat="",FALSE,ISNUMBER(SEARCH(nume_candidat,#REF!)))</f>
        <v>0</v>
      </c>
      <c r="G45" s="396" t="e">
        <f>LEN(#REF!)-LEN(SUBSTITUTE(#REF!,",",""))+1</f>
        <v>#REF!</v>
      </c>
    </row>
    <row r="46" spans="1:7">
      <c r="A46" s="5" t="s">
        <v>104</v>
      </c>
      <c r="B46" s="7"/>
      <c r="C46" s="229"/>
      <c r="D46" s="85"/>
      <c r="E46" s="19" t="str">
        <f t="shared" si="0"/>
        <v/>
      </c>
      <c r="F46" s="395" t="b">
        <f>IF(nume_candidat="",FALSE,ISNUMBER(SEARCH(nume_candidat,#REF!)))</f>
        <v>0</v>
      </c>
      <c r="G46" s="396" t="e">
        <f>LEN(#REF!)-LEN(SUBSTITUTE(#REF!,",",""))+1</f>
        <v>#REF!</v>
      </c>
    </row>
    <row r="47" spans="1:7">
      <c r="A47" s="5" t="s">
        <v>105</v>
      </c>
      <c r="B47" s="7"/>
      <c r="C47" s="229"/>
      <c r="D47" s="85"/>
      <c r="E47" s="19" t="str">
        <f t="shared" si="0"/>
        <v/>
      </c>
      <c r="F47" s="395" t="b">
        <f>IF(nume_candidat="",FALSE,ISNUMBER(SEARCH(nume_candidat,#REF!)))</f>
        <v>0</v>
      </c>
      <c r="G47" s="396" t="e">
        <f>LEN(#REF!)-LEN(SUBSTITUTE(#REF!,",",""))+1</f>
        <v>#REF!</v>
      </c>
    </row>
    <row r="48" spans="1:7">
      <c r="A48" s="5" t="s">
        <v>106</v>
      </c>
      <c r="B48" s="7"/>
      <c r="C48" s="229"/>
      <c r="D48" s="85"/>
      <c r="E48" s="19" t="str">
        <f t="shared" si="0"/>
        <v/>
      </c>
      <c r="F48" s="395" t="b">
        <f>IF(nume_candidat="",FALSE,ISNUMBER(SEARCH(nume_candidat,#REF!)))</f>
        <v>0</v>
      </c>
      <c r="G48" s="396" t="e">
        <f>LEN(#REF!)-LEN(SUBSTITUTE(#REF!,",",""))+1</f>
        <v>#REF!</v>
      </c>
    </row>
    <row r="49" spans="1:7">
      <c r="A49" s="5" t="s">
        <v>107</v>
      </c>
      <c r="B49" s="7"/>
      <c r="C49" s="229"/>
      <c r="D49" s="85"/>
      <c r="E49" s="19" t="str">
        <f t="shared" si="0"/>
        <v/>
      </c>
      <c r="F49" s="395" t="b">
        <f>IF(nume_candidat="",FALSE,ISNUMBER(SEARCH(nume_candidat,#REF!)))</f>
        <v>0</v>
      </c>
      <c r="G49" s="396" t="e">
        <f>LEN(#REF!)-LEN(SUBSTITUTE(#REF!,",",""))+1</f>
        <v>#REF!</v>
      </c>
    </row>
    <row r="50" spans="1:7">
      <c r="A50" s="5" t="s">
        <v>108</v>
      </c>
      <c r="B50" s="7"/>
      <c r="C50" s="229"/>
      <c r="D50" s="85"/>
      <c r="E50" s="19" t="str">
        <f t="shared" si="0"/>
        <v/>
      </c>
      <c r="F50" s="395" t="b">
        <f>IF(nume_candidat="",FALSE,ISNUMBER(SEARCH(nume_candidat,#REF!)))</f>
        <v>0</v>
      </c>
      <c r="G50" s="396" t="e">
        <f>LEN(#REF!)-LEN(SUBSTITUTE(#REF!,",",""))+1</f>
        <v>#REF!</v>
      </c>
    </row>
    <row r="51" spans="1:7">
      <c r="A51" s="5" t="s">
        <v>109</v>
      </c>
      <c r="B51" s="7"/>
      <c r="C51" s="229"/>
      <c r="D51" s="85"/>
      <c r="E51" s="19" t="str">
        <f t="shared" si="0"/>
        <v/>
      </c>
      <c r="F51" s="395" t="b">
        <f>IF(nume_candidat="",FALSE,ISNUMBER(SEARCH(nume_candidat,#REF!)))</f>
        <v>0</v>
      </c>
      <c r="G51" s="396" t="e">
        <f>LEN(#REF!)-LEN(SUBSTITUTE(#REF!,",",""))+1</f>
        <v>#REF!</v>
      </c>
    </row>
    <row r="52" spans="1:7">
      <c r="A52" s="5" t="s">
        <v>110</v>
      </c>
      <c r="B52" s="7"/>
      <c r="C52" s="229"/>
      <c r="D52" s="85"/>
      <c r="E52" s="19" t="str">
        <f t="shared" si="0"/>
        <v/>
      </c>
      <c r="F52" s="395" t="b">
        <f>IF(nume_candidat="",FALSE,ISNUMBER(SEARCH(nume_candidat,#REF!)))</f>
        <v>0</v>
      </c>
      <c r="G52" s="396" t="e">
        <f>LEN(#REF!)-LEN(SUBSTITUTE(#REF!,",",""))+1</f>
        <v>#REF!</v>
      </c>
    </row>
    <row r="53" spans="1:7">
      <c r="A53" s="5" t="s">
        <v>111</v>
      </c>
      <c r="B53" s="7"/>
      <c r="C53" s="229"/>
      <c r="D53" s="85"/>
      <c r="E53" s="19" t="str">
        <f t="shared" si="0"/>
        <v/>
      </c>
      <c r="F53" s="395" t="b">
        <f>IF(nume_candidat="",FALSE,ISNUMBER(SEARCH(nume_candidat,#REF!)))</f>
        <v>0</v>
      </c>
      <c r="G53" s="396" t="e">
        <f>LEN(#REF!)-LEN(SUBSTITUTE(#REF!,",",""))+1</f>
        <v>#REF!</v>
      </c>
    </row>
    <row r="54" spans="1:7">
      <c r="A54" s="5" t="s">
        <v>112</v>
      </c>
      <c r="B54" s="7"/>
      <c r="C54" s="229"/>
      <c r="D54" s="85"/>
      <c r="E54" s="19" t="str">
        <f t="shared" si="0"/>
        <v/>
      </c>
      <c r="F54" s="395" t="b">
        <f>IF(nume_candidat="",FALSE,ISNUMBER(SEARCH(nume_candidat,#REF!)))</f>
        <v>0</v>
      </c>
      <c r="G54" s="396" t="e">
        <f>LEN(#REF!)-LEN(SUBSTITUTE(#REF!,",",""))+1</f>
        <v>#REF!</v>
      </c>
    </row>
    <row r="55" spans="1:7">
      <c r="A55" s="5" t="s">
        <v>113</v>
      </c>
      <c r="B55" s="7"/>
      <c r="C55" s="229"/>
      <c r="D55" s="85"/>
      <c r="E55" s="19" t="str">
        <f t="shared" si="0"/>
        <v/>
      </c>
      <c r="F55" s="395" t="b">
        <f>IF(nume_candidat="",FALSE,ISNUMBER(SEARCH(nume_candidat,#REF!)))</f>
        <v>0</v>
      </c>
      <c r="G55" s="396" t="e">
        <f>LEN(#REF!)-LEN(SUBSTITUTE(#REF!,",",""))+1</f>
        <v>#REF!</v>
      </c>
    </row>
    <row r="56" spans="1:7">
      <c r="A56" s="5" t="s">
        <v>114</v>
      </c>
      <c r="B56" s="7"/>
      <c r="C56" s="229"/>
      <c r="D56" s="85"/>
      <c r="E56" s="19" t="str">
        <f t="shared" si="0"/>
        <v/>
      </c>
      <c r="F56" s="395" t="b">
        <f>IF(nume_candidat="",FALSE,ISNUMBER(SEARCH(nume_candidat,#REF!)))</f>
        <v>0</v>
      </c>
      <c r="G56" s="396" t="e">
        <f>LEN(#REF!)-LEN(SUBSTITUTE(#REF!,",",""))+1</f>
        <v>#REF!</v>
      </c>
    </row>
    <row r="57" spans="1:7">
      <c r="A57" s="5" t="s">
        <v>115</v>
      </c>
      <c r="B57" s="7"/>
      <c r="C57" s="229"/>
      <c r="D57" s="85"/>
      <c r="E57" s="19" t="str">
        <f t="shared" si="0"/>
        <v/>
      </c>
      <c r="F57" s="395" t="b">
        <f>IF(nume_candidat="",FALSE,ISNUMBER(SEARCH(nume_candidat,#REF!)))</f>
        <v>0</v>
      </c>
      <c r="G57" s="396" t="e">
        <f>LEN(#REF!)-LEN(SUBSTITUTE(#REF!,",",""))+1</f>
        <v>#REF!</v>
      </c>
    </row>
    <row r="58" spans="1:7">
      <c r="A58" s="5" t="s">
        <v>116</v>
      </c>
      <c r="B58" s="7"/>
      <c r="C58" s="229"/>
      <c r="D58" s="85"/>
      <c r="E58" s="19" t="str">
        <f t="shared" si="0"/>
        <v/>
      </c>
      <c r="F58" s="395" t="b">
        <f>IF(nume_candidat="",FALSE,ISNUMBER(SEARCH(nume_candidat,#REF!)))</f>
        <v>0</v>
      </c>
      <c r="G58" s="396" t="e">
        <f>LEN(#REF!)-LEN(SUBSTITUTE(#REF!,",",""))+1</f>
        <v>#REF!</v>
      </c>
    </row>
    <row r="59" spans="1:7">
      <c r="A59" s="5" t="s">
        <v>117</v>
      </c>
      <c r="B59" s="7"/>
      <c r="C59" s="229"/>
      <c r="D59" s="85"/>
      <c r="E59" s="19" t="str">
        <f t="shared" si="0"/>
        <v/>
      </c>
      <c r="F59" s="395" t="b">
        <f>IF(nume_candidat="",FALSE,ISNUMBER(SEARCH(nume_candidat,#REF!)))</f>
        <v>0</v>
      </c>
      <c r="G59" s="396" t="e">
        <f>LEN(#REF!)-LEN(SUBSTITUTE(#REF!,",",""))+1</f>
        <v>#REF!</v>
      </c>
    </row>
    <row r="60" spans="1:7">
      <c r="A60" s="5" t="s">
        <v>118</v>
      </c>
      <c r="B60" s="7"/>
      <c r="C60" s="229"/>
      <c r="D60" s="85"/>
      <c r="E60" s="19" t="str">
        <f t="shared" si="0"/>
        <v/>
      </c>
      <c r="F60" s="395" t="b">
        <f>IF(nume_candidat="",FALSE,ISNUMBER(SEARCH(nume_candidat,#REF!)))</f>
        <v>0</v>
      </c>
      <c r="G60" s="396" t="e">
        <f>LEN(#REF!)-LEN(SUBSTITUTE(#REF!,",",""))+1</f>
        <v>#REF!</v>
      </c>
    </row>
    <row r="61" spans="1:7">
      <c r="A61" s="5" t="s">
        <v>119</v>
      </c>
      <c r="B61" s="7"/>
      <c r="C61" s="229"/>
      <c r="D61" s="85"/>
      <c r="E61" s="19" t="str">
        <f t="shared" si="0"/>
        <v/>
      </c>
      <c r="F61" s="395" t="b">
        <f>IF(nume_candidat="",FALSE,ISNUMBER(SEARCH(nume_candidat,#REF!)))</f>
        <v>0</v>
      </c>
      <c r="G61" s="396" t="e">
        <f>LEN(#REF!)-LEN(SUBSTITUTE(#REF!,",",""))+1</f>
        <v>#REF!</v>
      </c>
    </row>
    <row r="62" spans="1:7">
      <c r="A62" s="5" t="s">
        <v>120</v>
      </c>
      <c r="B62" s="7"/>
      <c r="C62" s="229"/>
      <c r="D62" s="85"/>
      <c r="E62" s="19" t="str">
        <f t="shared" si="0"/>
        <v/>
      </c>
      <c r="F62" s="395" t="b">
        <f>IF(nume_candidat="",FALSE,ISNUMBER(SEARCH(nume_candidat,#REF!)))</f>
        <v>0</v>
      </c>
      <c r="G62" s="396" t="e">
        <f>LEN(#REF!)-LEN(SUBSTITUTE(#REF!,",",""))+1</f>
        <v>#REF!</v>
      </c>
    </row>
    <row r="63" spans="1:7">
      <c r="A63" s="5" t="s">
        <v>121</v>
      </c>
      <c r="B63" s="7"/>
      <c r="C63" s="229"/>
      <c r="D63" s="85"/>
      <c r="E63" s="19" t="str">
        <f t="shared" si="0"/>
        <v/>
      </c>
      <c r="F63" s="395" t="b">
        <f>IF(nume_candidat="",FALSE,ISNUMBER(SEARCH(nume_candidat,#REF!)))</f>
        <v>0</v>
      </c>
      <c r="G63" s="396" t="e">
        <f>LEN(#REF!)-LEN(SUBSTITUTE(#REF!,",",""))+1</f>
        <v>#REF!</v>
      </c>
    </row>
    <row r="64" spans="1:7">
      <c r="A64" s="5" t="s">
        <v>122</v>
      </c>
      <c r="B64" s="7"/>
      <c r="C64" s="229"/>
      <c r="D64" s="85"/>
      <c r="E64" s="19" t="str">
        <f t="shared" si="0"/>
        <v/>
      </c>
      <c r="F64" s="395" t="b">
        <f>IF(nume_candidat="",FALSE,ISNUMBER(SEARCH(nume_candidat,#REF!)))</f>
        <v>0</v>
      </c>
      <c r="G64" s="396" t="e">
        <f>LEN(#REF!)-LEN(SUBSTITUTE(#REF!,",",""))+1</f>
        <v>#REF!</v>
      </c>
    </row>
    <row r="65" spans="1:7">
      <c r="A65" s="5" t="s">
        <v>123</v>
      </c>
      <c r="B65" s="7"/>
      <c r="C65" s="229"/>
      <c r="D65" s="85"/>
      <c r="E65" s="19" t="str">
        <f t="shared" si="0"/>
        <v/>
      </c>
      <c r="F65" s="395" t="b">
        <f>IF(nume_candidat="",FALSE,ISNUMBER(SEARCH(nume_candidat,#REF!)))</f>
        <v>0</v>
      </c>
      <c r="G65" s="396" t="e">
        <f>LEN(#REF!)-LEN(SUBSTITUTE(#REF!,",",""))+1</f>
        <v>#REF!</v>
      </c>
    </row>
    <row r="66" spans="1:7">
      <c r="A66" s="5" t="s">
        <v>124</v>
      </c>
      <c r="B66" s="7"/>
      <c r="C66" s="229"/>
      <c r="D66" s="85"/>
      <c r="E66" s="19" t="str">
        <f t="shared" si="0"/>
        <v/>
      </c>
      <c r="F66" s="395" t="b">
        <f>IF(nume_candidat="",FALSE,ISNUMBER(SEARCH(nume_candidat,#REF!)))</f>
        <v>0</v>
      </c>
      <c r="G66" s="396" t="e">
        <f>LEN(#REF!)-LEN(SUBSTITUTE(#REF!,",",""))+1</f>
        <v>#REF!</v>
      </c>
    </row>
    <row r="67" spans="1:7">
      <c r="A67" s="5" t="s">
        <v>125</v>
      </c>
      <c r="B67" s="7"/>
      <c r="C67" s="229"/>
      <c r="D67" s="85"/>
      <c r="E67" s="19" t="str">
        <f t="shared" si="0"/>
        <v/>
      </c>
      <c r="F67" s="395" t="b">
        <f>IF(nume_candidat="",FALSE,ISNUMBER(SEARCH(nume_candidat,#REF!)))</f>
        <v>0</v>
      </c>
      <c r="G67" s="396" t="e">
        <f>LEN(#REF!)-LEN(SUBSTITUTE(#REF!,",",""))+1</f>
        <v>#REF!</v>
      </c>
    </row>
    <row r="68" spans="1:7">
      <c r="A68" s="5" t="s">
        <v>126</v>
      </c>
      <c r="B68" s="7"/>
      <c r="C68" s="229"/>
      <c r="D68" s="85"/>
      <c r="E68" s="19" t="str">
        <f t="shared" si="0"/>
        <v/>
      </c>
      <c r="F68" s="395" t="b">
        <f>IF(nume_candidat="",FALSE,ISNUMBER(SEARCH(nume_candidat,#REF!)))</f>
        <v>0</v>
      </c>
      <c r="G68" s="396" t="e">
        <f>LEN(#REF!)-LEN(SUBSTITUTE(#REF!,",",""))+1</f>
        <v>#REF!</v>
      </c>
    </row>
    <row r="69" spans="1:7">
      <c r="A69" s="5" t="s">
        <v>127</v>
      </c>
      <c r="B69" s="7"/>
      <c r="C69" s="229"/>
      <c r="D69" s="85"/>
      <c r="E69" s="19" t="str">
        <f t="shared" si="0"/>
        <v/>
      </c>
      <c r="F69" s="395" t="b">
        <f>IF(nume_candidat="",FALSE,ISNUMBER(SEARCH(nume_candidat,#REF!)))</f>
        <v>0</v>
      </c>
      <c r="G69" s="396" t="e">
        <f>LEN(#REF!)-LEN(SUBSTITUTE(#REF!,",",""))+1</f>
        <v>#REF!</v>
      </c>
    </row>
    <row r="70" spans="1:7">
      <c r="A70" s="5" t="s">
        <v>128</v>
      </c>
      <c r="B70" s="7"/>
      <c r="C70" s="229"/>
      <c r="D70" s="85"/>
      <c r="E70" s="19" t="str">
        <f t="shared" si="0"/>
        <v/>
      </c>
      <c r="F70" s="395" t="b">
        <f>IF(nume_candidat="",FALSE,ISNUMBER(SEARCH(nume_candidat,#REF!)))</f>
        <v>0</v>
      </c>
      <c r="G70" s="396" t="e">
        <f>LEN(#REF!)-LEN(SUBSTITUTE(#REF!,",",""))+1</f>
        <v>#REF!</v>
      </c>
    </row>
    <row r="71" spans="1:7">
      <c r="A71" s="5" t="s">
        <v>129</v>
      </c>
      <c r="B71" s="7"/>
      <c r="C71" s="229"/>
      <c r="D71" s="85"/>
      <c r="E71" s="19" t="str">
        <f t="shared" si="0"/>
        <v/>
      </c>
      <c r="F71" s="395" t="b">
        <f>IF(nume_candidat="",FALSE,ISNUMBER(SEARCH(nume_candidat,#REF!)))</f>
        <v>0</v>
      </c>
      <c r="G71" s="396" t="e">
        <f>LEN(#REF!)-LEN(SUBSTITUTE(#REF!,",",""))+1</f>
        <v>#REF!</v>
      </c>
    </row>
    <row r="72" spans="1:7">
      <c r="A72" s="5" t="s">
        <v>130</v>
      </c>
      <c r="B72" s="7"/>
      <c r="C72" s="229"/>
      <c r="D72" s="85"/>
      <c r="E72" s="19" t="str">
        <f t="shared" si="0"/>
        <v/>
      </c>
      <c r="F72" s="395" t="b">
        <f>IF(nume_candidat="",FALSE,ISNUMBER(SEARCH(nume_candidat,#REF!)))</f>
        <v>0</v>
      </c>
      <c r="G72" s="396" t="e">
        <f>LEN(#REF!)-LEN(SUBSTITUTE(#REF!,",",""))+1</f>
        <v>#REF!</v>
      </c>
    </row>
    <row r="73" spans="1:7">
      <c r="A73" s="5" t="s">
        <v>131</v>
      </c>
      <c r="B73" s="7"/>
      <c r="C73" s="229"/>
      <c r="D73" s="85"/>
      <c r="E73" s="19" t="str">
        <f t="shared" si="0"/>
        <v/>
      </c>
      <c r="F73" s="395" t="b">
        <f>IF(nume_candidat="",FALSE,ISNUMBER(SEARCH(nume_candidat,#REF!)))</f>
        <v>0</v>
      </c>
      <c r="G73" s="396" t="e">
        <f>LEN(#REF!)-LEN(SUBSTITUTE(#REF!,",",""))+1</f>
        <v>#REF!</v>
      </c>
    </row>
    <row r="74" spans="1:7">
      <c r="A74" s="5" t="s">
        <v>132</v>
      </c>
      <c r="B74" s="7"/>
      <c r="C74" s="229"/>
      <c r="D74" s="85"/>
      <c r="E74" s="19" t="str">
        <f t="shared" ref="E74:E137" si="1">IF(OR($B74="",$C74="",$C74&lt;an_initial,$C74&gt;an_final,),"",(50*(D74="premiu")+25*(D74="nominalizare")))</f>
        <v/>
      </c>
      <c r="F74" s="395" t="b">
        <f>IF(nume_candidat="",FALSE,ISNUMBER(SEARCH(nume_candidat,#REF!)))</f>
        <v>0</v>
      </c>
      <c r="G74" s="396" t="e">
        <f>LEN(#REF!)-LEN(SUBSTITUTE(#REF!,",",""))+1</f>
        <v>#REF!</v>
      </c>
    </row>
    <row r="75" spans="1:7">
      <c r="A75" s="5" t="s">
        <v>133</v>
      </c>
      <c r="B75" s="7"/>
      <c r="C75" s="229"/>
      <c r="D75" s="85"/>
      <c r="E75" s="19" t="str">
        <f t="shared" si="1"/>
        <v/>
      </c>
      <c r="F75" s="395" t="b">
        <f>IF(nume_candidat="",FALSE,ISNUMBER(SEARCH(nume_candidat,#REF!)))</f>
        <v>0</v>
      </c>
      <c r="G75" s="396" t="e">
        <f>LEN(#REF!)-LEN(SUBSTITUTE(#REF!,",",""))+1</f>
        <v>#REF!</v>
      </c>
    </row>
    <row r="76" spans="1:7">
      <c r="A76" s="5" t="s">
        <v>134</v>
      </c>
      <c r="B76" s="7"/>
      <c r="C76" s="229"/>
      <c r="D76" s="85"/>
      <c r="E76" s="19" t="str">
        <f t="shared" si="1"/>
        <v/>
      </c>
      <c r="F76" s="395" t="b">
        <f>IF(nume_candidat="",FALSE,ISNUMBER(SEARCH(nume_candidat,#REF!)))</f>
        <v>0</v>
      </c>
      <c r="G76" s="396" t="e">
        <f>LEN(#REF!)-LEN(SUBSTITUTE(#REF!,",",""))+1</f>
        <v>#REF!</v>
      </c>
    </row>
    <row r="77" spans="1:7">
      <c r="A77" s="5" t="s">
        <v>135</v>
      </c>
      <c r="B77" s="7"/>
      <c r="C77" s="229"/>
      <c r="D77" s="85"/>
      <c r="E77" s="19" t="str">
        <f t="shared" si="1"/>
        <v/>
      </c>
      <c r="F77" s="395" t="b">
        <f>IF(nume_candidat="",FALSE,ISNUMBER(SEARCH(nume_candidat,#REF!)))</f>
        <v>0</v>
      </c>
      <c r="G77" s="396" t="e">
        <f>LEN(#REF!)-LEN(SUBSTITUTE(#REF!,",",""))+1</f>
        <v>#REF!</v>
      </c>
    </row>
    <row r="78" spans="1:7">
      <c r="A78" s="5" t="s">
        <v>136</v>
      </c>
      <c r="B78" s="7"/>
      <c r="C78" s="229"/>
      <c r="D78" s="85"/>
      <c r="E78" s="19" t="str">
        <f t="shared" si="1"/>
        <v/>
      </c>
      <c r="F78" s="395" t="b">
        <f>IF(nume_candidat="",FALSE,ISNUMBER(SEARCH(nume_candidat,#REF!)))</f>
        <v>0</v>
      </c>
      <c r="G78" s="396" t="e">
        <f>LEN(#REF!)-LEN(SUBSTITUTE(#REF!,",",""))+1</f>
        <v>#REF!</v>
      </c>
    </row>
    <row r="79" spans="1:7">
      <c r="A79" s="5" t="s">
        <v>137</v>
      </c>
      <c r="B79" s="7"/>
      <c r="C79" s="229"/>
      <c r="D79" s="85"/>
      <c r="E79" s="19" t="str">
        <f t="shared" si="1"/>
        <v/>
      </c>
      <c r="F79" s="395" t="b">
        <f>IF(nume_candidat="",FALSE,ISNUMBER(SEARCH(nume_candidat,#REF!)))</f>
        <v>0</v>
      </c>
      <c r="G79" s="396" t="e">
        <f>LEN(#REF!)-LEN(SUBSTITUTE(#REF!,",",""))+1</f>
        <v>#REF!</v>
      </c>
    </row>
    <row r="80" spans="1:7">
      <c r="A80" s="5" t="s">
        <v>138</v>
      </c>
      <c r="B80" s="7"/>
      <c r="C80" s="229"/>
      <c r="D80" s="85"/>
      <c r="E80" s="19" t="str">
        <f t="shared" si="1"/>
        <v/>
      </c>
      <c r="F80" s="395" t="b">
        <f>IF(nume_candidat="",FALSE,ISNUMBER(SEARCH(nume_candidat,#REF!)))</f>
        <v>0</v>
      </c>
      <c r="G80" s="396" t="e">
        <f>LEN(#REF!)-LEN(SUBSTITUTE(#REF!,",",""))+1</f>
        <v>#REF!</v>
      </c>
    </row>
    <row r="81" spans="1:7">
      <c r="A81" s="5" t="s">
        <v>139</v>
      </c>
      <c r="B81" s="7"/>
      <c r="C81" s="229"/>
      <c r="D81" s="85"/>
      <c r="E81" s="19" t="str">
        <f t="shared" si="1"/>
        <v/>
      </c>
      <c r="F81" s="395" t="b">
        <f>IF(nume_candidat="",FALSE,ISNUMBER(SEARCH(nume_candidat,#REF!)))</f>
        <v>0</v>
      </c>
      <c r="G81" s="396" t="e">
        <f>LEN(#REF!)-LEN(SUBSTITUTE(#REF!,",",""))+1</f>
        <v>#REF!</v>
      </c>
    </row>
    <row r="82" spans="1:7">
      <c r="A82" s="5" t="s">
        <v>140</v>
      </c>
      <c r="B82" s="7"/>
      <c r="C82" s="229"/>
      <c r="D82" s="85"/>
      <c r="E82" s="19" t="str">
        <f t="shared" si="1"/>
        <v/>
      </c>
      <c r="F82" s="395" t="b">
        <f>IF(nume_candidat="",FALSE,ISNUMBER(SEARCH(nume_candidat,#REF!)))</f>
        <v>0</v>
      </c>
      <c r="G82" s="396" t="e">
        <f>LEN(#REF!)-LEN(SUBSTITUTE(#REF!,",",""))+1</f>
        <v>#REF!</v>
      </c>
    </row>
    <row r="83" spans="1:7">
      <c r="A83" s="5" t="s">
        <v>141</v>
      </c>
      <c r="B83" s="7"/>
      <c r="C83" s="229"/>
      <c r="D83" s="85"/>
      <c r="E83" s="19" t="str">
        <f t="shared" si="1"/>
        <v/>
      </c>
      <c r="F83" s="395" t="b">
        <f>IF(nume_candidat="",FALSE,ISNUMBER(SEARCH(nume_candidat,#REF!)))</f>
        <v>0</v>
      </c>
      <c r="G83" s="396" t="e">
        <f>LEN(#REF!)-LEN(SUBSTITUTE(#REF!,",",""))+1</f>
        <v>#REF!</v>
      </c>
    </row>
    <row r="84" spans="1:7">
      <c r="A84" s="5" t="s">
        <v>142</v>
      </c>
      <c r="B84" s="7"/>
      <c r="C84" s="229"/>
      <c r="D84" s="85"/>
      <c r="E84" s="19" t="str">
        <f t="shared" si="1"/>
        <v/>
      </c>
      <c r="F84" s="395" t="b">
        <f>IF(nume_candidat="",FALSE,ISNUMBER(SEARCH(nume_candidat,#REF!)))</f>
        <v>0</v>
      </c>
      <c r="G84" s="396" t="e">
        <f>LEN(#REF!)-LEN(SUBSTITUTE(#REF!,",",""))+1</f>
        <v>#REF!</v>
      </c>
    </row>
    <row r="85" spans="1:7">
      <c r="A85" s="5" t="s">
        <v>143</v>
      </c>
      <c r="B85" s="7"/>
      <c r="C85" s="229"/>
      <c r="D85" s="85"/>
      <c r="E85" s="19" t="str">
        <f t="shared" si="1"/>
        <v/>
      </c>
      <c r="F85" s="395" t="b">
        <f>IF(nume_candidat="",FALSE,ISNUMBER(SEARCH(nume_candidat,#REF!)))</f>
        <v>0</v>
      </c>
      <c r="G85" s="396" t="e">
        <f>LEN(#REF!)-LEN(SUBSTITUTE(#REF!,",",""))+1</f>
        <v>#REF!</v>
      </c>
    </row>
    <row r="86" spans="1:7">
      <c r="A86" s="5" t="s">
        <v>144</v>
      </c>
      <c r="B86" s="7"/>
      <c r="C86" s="229"/>
      <c r="D86" s="85"/>
      <c r="E86" s="19" t="str">
        <f t="shared" si="1"/>
        <v/>
      </c>
      <c r="F86" s="395" t="b">
        <f>IF(nume_candidat="",FALSE,ISNUMBER(SEARCH(nume_candidat,#REF!)))</f>
        <v>0</v>
      </c>
      <c r="G86" s="396" t="e">
        <f>LEN(#REF!)-LEN(SUBSTITUTE(#REF!,",",""))+1</f>
        <v>#REF!</v>
      </c>
    </row>
    <row r="87" spans="1:7">
      <c r="A87" s="5" t="s">
        <v>145</v>
      </c>
      <c r="B87" s="7"/>
      <c r="C87" s="229"/>
      <c r="D87" s="85"/>
      <c r="E87" s="19" t="str">
        <f t="shared" si="1"/>
        <v/>
      </c>
      <c r="F87" s="395" t="b">
        <f>IF(nume_candidat="",FALSE,ISNUMBER(SEARCH(nume_candidat,#REF!)))</f>
        <v>0</v>
      </c>
      <c r="G87" s="396" t="e">
        <f>LEN(#REF!)-LEN(SUBSTITUTE(#REF!,",",""))+1</f>
        <v>#REF!</v>
      </c>
    </row>
    <row r="88" spans="1:7">
      <c r="A88" s="5" t="s">
        <v>146</v>
      </c>
      <c r="B88" s="7"/>
      <c r="C88" s="229"/>
      <c r="D88" s="85"/>
      <c r="E88" s="19" t="str">
        <f t="shared" si="1"/>
        <v/>
      </c>
      <c r="F88" s="395" t="b">
        <f>IF(nume_candidat="",FALSE,ISNUMBER(SEARCH(nume_candidat,#REF!)))</f>
        <v>0</v>
      </c>
      <c r="G88" s="396" t="e">
        <f>LEN(#REF!)-LEN(SUBSTITUTE(#REF!,",",""))+1</f>
        <v>#REF!</v>
      </c>
    </row>
    <row r="89" spans="1:7">
      <c r="A89" s="5" t="s">
        <v>147</v>
      </c>
      <c r="B89" s="7"/>
      <c r="C89" s="229"/>
      <c r="D89" s="85"/>
      <c r="E89" s="19" t="str">
        <f t="shared" si="1"/>
        <v/>
      </c>
      <c r="F89" s="395" t="b">
        <f>IF(nume_candidat="",FALSE,ISNUMBER(SEARCH(nume_candidat,#REF!)))</f>
        <v>0</v>
      </c>
      <c r="G89" s="396" t="e">
        <f>LEN(#REF!)-LEN(SUBSTITUTE(#REF!,",",""))+1</f>
        <v>#REF!</v>
      </c>
    </row>
    <row r="90" spans="1:7">
      <c r="A90" s="5" t="s">
        <v>148</v>
      </c>
      <c r="B90" s="7"/>
      <c r="C90" s="229"/>
      <c r="D90" s="85"/>
      <c r="E90" s="19" t="str">
        <f t="shared" si="1"/>
        <v/>
      </c>
      <c r="F90" s="395" t="b">
        <f>IF(nume_candidat="",FALSE,ISNUMBER(SEARCH(nume_candidat,#REF!)))</f>
        <v>0</v>
      </c>
      <c r="G90" s="396" t="e">
        <f>LEN(#REF!)-LEN(SUBSTITUTE(#REF!,",",""))+1</f>
        <v>#REF!</v>
      </c>
    </row>
    <row r="91" spans="1:7">
      <c r="A91" s="5" t="s">
        <v>149</v>
      </c>
      <c r="B91" s="7"/>
      <c r="C91" s="229"/>
      <c r="D91" s="85"/>
      <c r="E91" s="19" t="str">
        <f t="shared" si="1"/>
        <v/>
      </c>
      <c r="F91" s="395" t="b">
        <f>IF(nume_candidat="",FALSE,ISNUMBER(SEARCH(nume_candidat,#REF!)))</f>
        <v>0</v>
      </c>
      <c r="G91" s="396" t="e">
        <f>LEN(#REF!)-LEN(SUBSTITUTE(#REF!,",",""))+1</f>
        <v>#REF!</v>
      </c>
    </row>
    <row r="92" spans="1:7">
      <c r="A92" s="5" t="s">
        <v>150</v>
      </c>
      <c r="B92" s="7"/>
      <c r="C92" s="229"/>
      <c r="D92" s="85"/>
      <c r="E92" s="19" t="str">
        <f t="shared" si="1"/>
        <v/>
      </c>
      <c r="F92" s="395" t="b">
        <f>IF(nume_candidat="",FALSE,ISNUMBER(SEARCH(nume_candidat,#REF!)))</f>
        <v>0</v>
      </c>
      <c r="G92" s="396" t="e">
        <f>LEN(#REF!)-LEN(SUBSTITUTE(#REF!,",",""))+1</f>
        <v>#REF!</v>
      </c>
    </row>
    <row r="93" spans="1:7">
      <c r="A93" s="5" t="s">
        <v>151</v>
      </c>
      <c r="B93" s="7"/>
      <c r="C93" s="229"/>
      <c r="D93" s="85"/>
      <c r="E93" s="19" t="str">
        <f t="shared" si="1"/>
        <v/>
      </c>
      <c r="F93" s="395" t="b">
        <f>IF(nume_candidat="",FALSE,ISNUMBER(SEARCH(nume_candidat,#REF!)))</f>
        <v>0</v>
      </c>
      <c r="G93" s="396" t="e">
        <f>LEN(#REF!)-LEN(SUBSTITUTE(#REF!,",",""))+1</f>
        <v>#REF!</v>
      </c>
    </row>
    <row r="94" spans="1:7">
      <c r="A94" s="5" t="s">
        <v>152</v>
      </c>
      <c r="B94" s="7"/>
      <c r="C94" s="229"/>
      <c r="D94" s="85"/>
      <c r="E94" s="19" t="str">
        <f t="shared" si="1"/>
        <v/>
      </c>
      <c r="F94" s="395" t="b">
        <f>IF(nume_candidat="",FALSE,ISNUMBER(SEARCH(nume_candidat,#REF!)))</f>
        <v>0</v>
      </c>
      <c r="G94" s="396" t="e">
        <f>LEN(#REF!)-LEN(SUBSTITUTE(#REF!,",",""))+1</f>
        <v>#REF!</v>
      </c>
    </row>
    <row r="95" spans="1:7">
      <c r="A95" s="5" t="s">
        <v>153</v>
      </c>
      <c r="B95" s="7"/>
      <c r="C95" s="229"/>
      <c r="D95" s="85"/>
      <c r="E95" s="19" t="str">
        <f t="shared" si="1"/>
        <v/>
      </c>
      <c r="F95" s="395" t="b">
        <f>IF(nume_candidat="",FALSE,ISNUMBER(SEARCH(nume_candidat,#REF!)))</f>
        <v>0</v>
      </c>
      <c r="G95" s="396" t="e">
        <f>LEN(#REF!)-LEN(SUBSTITUTE(#REF!,",",""))+1</f>
        <v>#REF!</v>
      </c>
    </row>
    <row r="96" spans="1:7">
      <c r="A96" s="5" t="s">
        <v>154</v>
      </c>
      <c r="B96" s="7"/>
      <c r="C96" s="229"/>
      <c r="D96" s="85"/>
      <c r="E96" s="19" t="str">
        <f t="shared" si="1"/>
        <v/>
      </c>
      <c r="F96" s="395" t="b">
        <f>IF(nume_candidat="",FALSE,ISNUMBER(SEARCH(nume_candidat,#REF!)))</f>
        <v>0</v>
      </c>
      <c r="G96" s="396" t="e">
        <f>LEN(#REF!)-LEN(SUBSTITUTE(#REF!,",",""))+1</f>
        <v>#REF!</v>
      </c>
    </row>
    <row r="97" spans="1:7">
      <c r="A97" s="5" t="s">
        <v>155</v>
      </c>
      <c r="B97" s="7"/>
      <c r="C97" s="229"/>
      <c r="D97" s="85"/>
      <c r="E97" s="19" t="str">
        <f t="shared" si="1"/>
        <v/>
      </c>
      <c r="F97" s="395" t="b">
        <f>IF(nume_candidat="",FALSE,ISNUMBER(SEARCH(nume_candidat,#REF!)))</f>
        <v>0</v>
      </c>
      <c r="G97" s="396" t="e">
        <f>LEN(#REF!)-LEN(SUBSTITUTE(#REF!,",",""))+1</f>
        <v>#REF!</v>
      </c>
    </row>
    <row r="98" spans="1:7">
      <c r="A98" s="5" t="s">
        <v>156</v>
      </c>
      <c r="B98" s="7"/>
      <c r="C98" s="229"/>
      <c r="D98" s="85"/>
      <c r="E98" s="19" t="str">
        <f t="shared" si="1"/>
        <v/>
      </c>
      <c r="F98" s="395" t="b">
        <f>IF(nume_candidat="",FALSE,ISNUMBER(SEARCH(nume_candidat,#REF!)))</f>
        <v>0</v>
      </c>
      <c r="G98" s="396" t="e">
        <f>LEN(#REF!)-LEN(SUBSTITUTE(#REF!,",",""))+1</f>
        <v>#REF!</v>
      </c>
    </row>
    <row r="99" spans="1:7">
      <c r="A99" s="5" t="s">
        <v>157</v>
      </c>
      <c r="B99" s="7"/>
      <c r="C99" s="229"/>
      <c r="D99" s="85"/>
      <c r="E99" s="19" t="str">
        <f t="shared" si="1"/>
        <v/>
      </c>
      <c r="F99" s="395" t="b">
        <f>IF(nume_candidat="",FALSE,ISNUMBER(SEARCH(nume_candidat,#REF!)))</f>
        <v>0</v>
      </c>
      <c r="G99" s="396" t="e">
        <f>LEN(#REF!)-LEN(SUBSTITUTE(#REF!,",",""))+1</f>
        <v>#REF!</v>
      </c>
    </row>
    <row r="100" spans="1:7">
      <c r="A100" s="5" t="s">
        <v>158</v>
      </c>
      <c r="B100" s="7"/>
      <c r="C100" s="229"/>
      <c r="D100" s="85"/>
      <c r="E100" s="19" t="str">
        <f t="shared" si="1"/>
        <v/>
      </c>
      <c r="F100" s="395" t="b">
        <f>IF(nume_candidat="",FALSE,ISNUMBER(SEARCH(nume_candidat,#REF!)))</f>
        <v>0</v>
      </c>
      <c r="G100" s="396" t="e">
        <f>LEN(#REF!)-LEN(SUBSTITUTE(#REF!,",",""))+1</f>
        <v>#REF!</v>
      </c>
    </row>
    <row r="101" spans="1:7">
      <c r="A101" s="5" t="s">
        <v>159</v>
      </c>
      <c r="B101" s="7"/>
      <c r="C101" s="229"/>
      <c r="D101" s="85"/>
      <c r="E101" s="19" t="str">
        <f t="shared" si="1"/>
        <v/>
      </c>
      <c r="F101" s="395" t="b">
        <f>IF(nume_candidat="",FALSE,ISNUMBER(SEARCH(nume_candidat,#REF!)))</f>
        <v>0</v>
      </c>
      <c r="G101" s="396" t="e">
        <f>LEN(#REF!)-LEN(SUBSTITUTE(#REF!,",",""))+1</f>
        <v>#REF!</v>
      </c>
    </row>
    <row r="102" spans="1:7">
      <c r="A102" s="5" t="s">
        <v>160</v>
      </c>
      <c r="B102" s="7"/>
      <c r="C102" s="229"/>
      <c r="D102" s="85"/>
      <c r="E102" s="19" t="str">
        <f t="shared" si="1"/>
        <v/>
      </c>
      <c r="F102" s="395" t="b">
        <f>IF(nume_candidat="",FALSE,ISNUMBER(SEARCH(nume_candidat,#REF!)))</f>
        <v>0</v>
      </c>
      <c r="G102" s="396" t="e">
        <f>LEN(#REF!)-LEN(SUBSTITUTE(#REF!,",",""))+1</f>
        <v>#REF!</v>
      </c>
    </row>
    <row r="103" spans="1:7">
      <c r="A103" s="5" t="s">
        <v>161</v>
      </c>
      <c r="B103" s="7"/>
      <c r="C103" s="229"/>
      <c r="D103" s="85"/>
      <c r="E103" s="19" t="str">
        <f t="shared" si="1"/>
        <v/>
      </c>
      <c r="F103" s="395" t="b">
        <f>IF(nume_candidat="",FALSE,ISNUMBER(SEARCH(nume_candidat,#REF!)))</f>
        <v>0</v>
      </c>
      <c r="G103" s="396" t="e">
        <f>LEN(#REF!)-LEN(SUBSTITUTE(#REF!,",",""))+1</f>
        <v>#REF!</v>
      </c>
    </row>
    <row r="104" spans="1:7">
      <c r="A104" s="5" t="s">
        <v>162</v>
      </c>
      <c r="B104" s="7"/>
      <c r="C104" s="229"/>
      <c r="D104" s="85"/>
      <c r="E104" s="19" t="str">
        <f t="shared" si="1"/>
        <v/>
      </c>
      <c r="F104" s="395" t="b">
        <f>IF(nume_candidat="",FALSE,ISNUMBER(SEARCH(nume_candidat,#REF!)))</f>
        <v>0</v>
      </c>
      <c r="G104" s="396" t="e">
        <f>LEN(#REF!)-LEN(SUBSTITUTE(#REF!,",",""))+1</f>
        <v>#REF!</v>
      </c>
    </row>
    <row r="105" spans="1:7">
      <c r="A105" s="5" t="s">
        <v>163</v>
      </c>
      <c r="B105" s="7"/>
      <c r="C105" s="229"/>
      <c r="D105" s="85"/>
      <c r="E105" s="19" t="str">
        <f t="shared" si="1"/>
        <v/>
      </c>
      <c r="F105" s="395" t="b">
        <f>IF(nume_candidat="",FALSE,ISNUMBER(SEARCH(nume_candidat,#REF!)))</f>
        <v>0</v>
      </c>
      <c r="G105" s="396" t="e">
        <f>LEN(#REF!)-LEN(SUBSTITUTE(#REF!,",",""))+1</f>
        <v>#REF!</v>
      </c>
    </row>
    <row r="106" spans="1:7">
      <c r="A106" s="5" t="s">
        <v>164</v>
      </c>
      <c r="B106" s="7"/>
      <c r="C106" s="229"/>
      <c r="D106" s="85"/>
      <c r="E106" s="19" t="str">
        <f t="shared" si="1"/>
        <v/>
      </c>
      <c r="F106" s="395" t="b">
        <f>IF(nume_candidat="",FALSE,ISNUMBER(SEARCH(nume_candidat,#REF!)))</f>
        <v>0</v>
      </c>
      <c r="G106" s="396" t="e">
        <f>LEN(#REF!)-LEN(SUBSTITUTE(#REF!,",",""))+1</f>
        <v>#REF!</v>
      </c>
    </row>
    <row r="107" spans="1:7">
      <c r="A107" s="5" t="s">
        <v>165</v>
      </c>
      <c r="B107" s="7"/>
      <c r="C107" s="229"/>
      <c r="D107" s="85"/>
      <c r="E107" s="19" t="str">
        <f t="shared" si="1"/>
        <v/>
      </c>
      <c r="F107" s="395" t="b">
        <f>IF(nume_candidat="",FALSE,ISNUMBER(SEARCH(nume_candidat,#REF!)))</f>
        <v>0</v>
      </c>
      <c r="G107" s="396" t="e">
        <f>LEN(#REF!)-LEN(SUBSTITUTE(#REF!,",",""))+1</f>
        <v>#REF!</v>
      </c>
    </row>
    <row r="108" spans="1:7">
      <c r="A108" s="5" t="s">
        <v>166</v>
      </c>
      <c r="B108" s="7"/>
      <c r="C108" s="229"/>
      <c r="D108" s="85"/>
      <c r="E108" s="19" t="str">
        <f t="shared" si="1"/>
        <v/>
      </c>
      <c r="F108" s="395" t="b">
        <f>IF(nume_candidat="",FALSE,ISNUMBER(SEARCH(nume_candidat,#REF!)))</f>
        <v>0</v>
      </c>
      <c r="G108" s="396" t="e">
        <f>LEN(#REF!)-LEN(SUBSTITUTE(#REF!,",",""))+1</f>
        <v>#REF!</v>
      </c>
    </row>
    <row r="109" spans="1:7">
      <c r="A109" s="5" t="s">
        <v>167</v>
      </c>
      <c r="B109" s="7"/>
      <c r="C109" s="229"/>
      <c r="D109" s="85"/>
      <c r="E109" s="19" t="str">
        <f t="shared" si="1"/>
        <v/>
      </c>
      <c r="F109" s="395" t="b">
        <f>IF(nume_candidat="",FALSE,ISNUMBER(SEARCH(nume_candidat,#REF!)))</f>
        <v>0</v>
      </c>
      <c r="G109" s="396" t="e">
        <f>LEN(#REF!)-LEN(SUBSTITUTE(#REF!,",",""))+1</f>
        <v>#REF!</v>
      </c>
    </row>
    <row r="110" spans="1:7">
      <c r="A110" s="5" t="s">
        <v>168</v>
      </c>
      <c r="B110" s="7"/>
      <c r="C110" s="229"/>
      <c r="D110" s="85"/>
      <c r="E110" s="19" t="str">
        <f t="shared" si="1"/>
        <v/>
      </c>
      <c r="F110" s="395" t="b">
        <f>IF(nume_candidat="",FALSE,ISNUMBER(SEARCH(nume_candidat,#REF!)))</f>
        <v>0</v>
      </c>
      <c r="G110" s="396" t="e">
        <f>LEN(#REF!)-LEN(SUBSTITUTE(#REF!,",",""))+1</f>
        <v>#REF!</v>
      </c>
    </row>
    <row r="111" spans="1:7">
      <c r="A111" s="5" t="s">
        <v>169</v>
      </c>
      <c r="B111" s="7"/>
      <c r="C111" s="229"/>
      <c r="D111" s="85"/>
      <c r="E111" s="19" t="str">
        <f t="shared" si="1"/>
        <v/>
      </c>
      <c r="F111" s="395" t="b">
        <f>IF(nume_candidat="",FALSE,ISNUMBER(SEARCH(nume_candidat,#REF!)))</f>
        <v>0</v>
      </c>
      <c r="G111" s="396" t="e">
        <f>LEN(#REF!)-LEN(SUBSTITUTE(#REF!,",",""))+1</f>
        <v>#REF!</v>
      </c>
    </row>
    <row r="112" spans="1:7">
      <c r="A112" s="5" t="s">
        <v>170</v>
      </c>
      <c r="B112" s="7"/>
      <c r="C112" s="229"/>
      <c r="D112" s="85"/>
      <c r="E112" s="19" t="str">
        <f t="shared" si="1"/>
        <v/>
      </c>
      <c r="F112" s="395" t="b">
        <f>IF(nume_candidat="",FALSE,ISNUMBER(SEARCH(nume_candidat,#REF!)))</f>
        <v>0</v>
      </c>
      <c r="G112" s="396" t="e">
        <f>LEN(#REF!)-LEN(SUBSTITUTE(#REF!,",",""))+1</f>
        <v>#REF!</v>
      </c>
    </row>
    <row r="113" spans="1:7">
      <c r="A113" s="5" t="s">
        <v>171</v>
      </c>
      <c r="B113" s="7"/>
      <c r="C113" s="229"/>
      <c r="D113" s="85"/>
      <c r="E113" s="19" t="str">
        <f t="shared" si="1"/>
        <v/>
      </c>
      <c r="F113" s="395" t="b">
        <f>IF(nume_candidat="",FALSE,ISNUMBER(SEARCH(nume_candidat,#REF!)))</f>
        <v>0</v>
      </c>
      <c r="G113" s="396" t="e">
        <f>LEN(#REF!)-LEN(SUBSTITUTE(#REF!,",",""))+1</f>
        <v>#REF!</v>
      </c>
    </row>
    <row r="114" spans="1:7">
      <c r="A114" s="5" t="s">
        <v>172</v>
      </c>
      <c r="B114" s="7"/>
      <c r="C114" s="229"/>
      <c r="D114" s="85"/>
      <c r="E114" s="19" t="str">
        <f t="shared" si="1"/>
        <v/>
      </c>
      <c r="F114" s="395" t="b">
        <f>IF(nume_candidat="",FALSE,ISNUMBER(SEARCH(nume_candidat,#REF!)))</f>
        <v>0</v>
      </c>
      <c r="G114" s="396" t="e">
        <f>LEN(#REF!)-LEN(SUBSTITUTE(#REF!,",",""))+1</f>
        <v>#REF!</v>
      </c>
    </row>
    <row r="115" spans="1:7">
      <c r="A115" s="5" t="s">
        <v>173</v>
      </c>
      <c r="B115" s="7"/>
      <c r="C115" s="229"/>
      <c r="D115" s="85"/>
      <c r="E115" s="19" t="str">
        <f t="shared" si="1"/>
        <v/>
      </c>
      <c r="F115" s="395" t="b">
        <f>IF(nume_candidat="",FALSE,ISNUMBER(SEARCH(nume_candidat,#REF!)))</f>
        <v>0</v>
      </c>
      <c r="G115" s="396" t="e">
        <f>LEN(#REF!)-LEN(SUBSTITUTE(#REF!,",",""))+1</f>
        <v>#REF!</v>
      </c>
    </row>
    <row r="116" spans="1:7">
      <c r="A116" s="5" t="s">
        <v>174</v>
      </c>
      <c r="B116" s="7"/>
      <c r="C116" s="229"/>
      <c r="D116" s="85"/>
      <c r="E116" s="19" t="str">
        <f t="shared" si="1"/>
        <v/>
      </c>
      <c r="F116" s="395" t="b">
        <f>IF(nume_candidat="",FALSE,ISNUMBER(SEARCH(nume_candidat,#REF!)))</f>
        <v>0</v>
      </c>
      <c r="G116" s="396" t="e">
        <f>LEN(#REF!)-LEN(SUBSTITUTE(#REF!,",",""))+1</f>
        <v>#REF!</v>
      </c>
    </row>
    <row r="117" spans="1:7">
      <c r="A117" s="5" t="s">
        <v>175</v>
      </c>
      <c r="B117" s="7"/>
      <c r="C117" s="229"/>
      <c r="D117" s="85"/>
      <c r="E117" s="19" t="str">
        <f t="shared" si="1"/>
        <v/>
      </c>
      <c r="F117" s="395" t="b">
        <f>IF(nume_candidat="",FALSE,ISNUMBER(SEARCH(nume_candidat,#REF!)))</f>
        <v>0</v>
      </c>
      <c r="G117" s="396" t="e">
        <f>LEN(#REF!)-LEN(SUBSTITUTE(#REF!,",",""))+1</f>
        <v>#REF!</v>
      </c>
    </row>
    <row r="118" spans="1:7">
      <c r="A118" s="5" t="s">
        <v>176</v>
      </c>
      <c r="B118" s="7"/>
      <c r="C118" s="229"/>
      <c r="D118" s="85"/>
      <c r="E118" s="19" t="str">
        <f t="shared" si="1"/>
        <v/>
      </c>
      <c r="F118" s="395" t="b">
        <f>IF(nume_candidat="",FALSE,ISNUMBER(SEARCH(nume_candidat,#REF!)))</f>
        <v>0</v>
      </c>
      <c r="G118" s="396" t="e">
        <f>LEN(#REF!)-LEN(SUBSTITUTE(#REF!,",",""))+1</f>
        <v>#REF!</v>
      </c>
    </row>
    <row r="119" spans="1:7">
      <c r="A119" s="5" t="s">
        <v>177</v>
      </c>
      <c r="B119" s="7"/>
      <c r="C119" s="229"/>
      <c r="D119" s="85"/>
      <c r="E119" s="19" t="str">
        <f t="shared" si="1"/>
        <v/>
      </c>
      <c r="F119" s="395" t="b">
        <f>IF(nume_candidat="",FALSE,ISNUMBER(SEARCH(nume_candidat,#REF!)))</f>
        <v>0</v>
      </c>
      <c r="G119" s="396" t="e">
        <f>LEN(#REF!)-LEN(SUBSTITUTE(#REF!,",",""))+1</f>
        <v>#REF!</v>
      </c>
    </row>
    <row r="120" spans="1:7">
      <c r="A120" s="5" t="s">
        <v>178</v>
      </c>
      <c r="B120" s="7"/>
      <c r="C120" s="229"/>
      <c r="D120" s="85"/>
      <c r="E120" s="19" t="str">
        <f t="shared" si="1"/>
        <v/>
      </c>
      <c r="F120" s="395" t="b">
        <f>IF(nume_candidat="",FALSE,ISNUMBER(SEARCH(nume_candidat,#REF!)))</f>
        <v>0</v>
      </c>
      <c r="G120" s="396" t="e">
        <f>LEN(#REF!)-LEN(SUBSTITUTE(#REF!,",",""))+1</f>
        <v>#REF!</v>
      </c>
    </row>
    <row r="121" spans="1:7">
      <c r="A121" s="5" t="s">
        <v>179</v>
      </c>
      <c r="B121" s="7"/>
      <c r="C121" s="229"/>
      <c r="D121" s="85"/>
      <c r="E121" s="19" t="str">
        <f t="shared" si="1"/>
        <v/>
      </c>
      <c r="F121" s="395" t="b">
        <f>IF(nume_candidat="",FALSE,ISNUMBER(SEARCH(nume_candidat,#REF!)))</f>
        <v>0</v>
      </c>
      <c r="G121" s="396" t="e">
        <f>LEN(#REF!)-LEN(SUBSTITUTE(#REF!,",",""))+1</f>
        <v>#REF!</v>
      </c>
    </row>
    <row r="122" spans="1:7">
      <c r="A122" s="5" t="s">
        <v>180</v>
      </c>
      <c r="B122" s="7"/>
      <c r="C122" s="229"/>
      <c r="D122" s="85"/>
      <c r="E122" s="19" t="str">
        <f t="shared" si="1"/>
        <v/>
      </c>
      <c r="F122" s="395" t="b">
        <f>IF(nume_candidat="",FALSE,ISNUMBER(SEARCH(nume_candidat,#REF!)))</f>
        <v>0</v>
      </c>
      <c r="G122" s="396" t="e">
        <f>LEN(#REF!)-LEN(SUBSTITUTE(#REF!,",",""))+1</f>
        <v>#REF!</v>
      </c>
    </row>
    <row r="123" spans="1:7">
      <c r="A123" s="5" t="s">
        <v>181</v>
      </c>
      <c r="B123" s="7"/>
      <c r="C123" s="229"/>
      <c r="D123" s="85"/>
      <c r="E123" s="19" t="str">
        <f t="shared" si="1"/>
        <v/>
      </c>
      <c r="F123" s="395" t="b">
        <f>IF(nume_candidat="",FALSE,ISNUMBER(SEARCH(nume_candidat,#REF!)))</f>
        <v>0</v>
      </c>
      <c r="G123" s="396" t="e">
        <f>LEN(#REF!)-LEN(SUBSTITUTE(#REF!,",",""))+1</f>
        <v>#REF!</v>
      </c>
    </row>
    <row r="124" spans="1:7">
      <c r="A124" s="5" t="s">
        <v>182</v>
      </c>
      <c r="B124" s="7"/>
      <c r="C124" s="229"/>
      <c r="D124" s="85"/>
      <c r="E124" s="19" t="str">
        <f t="shared" si="1"/>
        <v/>
      </c>
      <c r="F124" s="395" t="b">
        <f>IF(nume_candidat="",FALSE,ISNUMBER(SEARCH(nume_candidat,#REF!)))</f>
        <v>0</v>
      </c>
      <c r="G124" s="396" t="e">
        <f>LEN(#REF!)-LEN(SUBSTITUTE(#REF!,",",""))+1</f>
        <v>#REF!</v>
      </c>
    </row>
    <row r="125" spans="1:7">
      <c r="A125" s="5" t="s">
        <v>183</v>
      </c>
      <c r="B125" s="7"/>
      <c r="C125" s="229"/>
      <c r="D125" s="85"/>
      <c r="E125" s="19" t="str">
        <f t="shared" si="1"/>
        <v/>
      </c>
      <c r="F125" s="395" t="b">
        <f>IF(nume_candidat="",FALSE,ISNUMBER(SEARCH(nume_candidat,#REF!)))</f>
        <v>0</v>
      </c>
      <c r="G125" s="396" t="e">
        <f>LEN(#REF!)-LEN(SUBSTITUTE(#REF!,",",""))+1</f>
        <v>#REF!</v>
      </c>
    </row>
    <row r="126" spans="1:7">
      <c r="A126" s="5" t="s">
        <v>184</v>
      </c>
      <c r="B126" s="7"/>
      <c r="C126" s="229"/>
      <c r="D126" s="85"/>
      <c r="E126" s="19" t="str">
        <f t="shared" si="1"/>
        <v/>
      </c>
      <c r="F126" s="395" t="b">
        <f>IF(nume_candidat="",FALSE,ISNUMBER(SEARCH(nume_candidat,#REF!)))</f>
        <v>0</v>
      </c>
      <c r="G126" s="396" t="e">
        <f>LEN(#REF!)-LEN(SUBSTITUTE(#REF!,",",""))+1</f>
        <v>#REF!</v>
      </c>
    </row>
    <row r="127" spans="1:7">
      <c r="A127" s="5" t="s">
        <v>185</v>
      </c>
      <c r="B127" s="7"/>
      <c r="C127" s="229"/>
      <c r="D127" s="85"/>
      <c r="E127" s="19" t="str">
        <f t="shared" si="1"/>
        <v/>
      </c>
      <c r="F127" s="395" t="b">
        <f>IF(nume_candidat="",FALSE,ISNUMBER(SEARCH(nume_candidat,#REF!)))</f>
        <v>0</v>
      </c>
      <c r="G127" s="396" t="e">
        <f>LEN(#REF!)-LEN(SUBSTITUTE(#REF!,",",""))+1</f>
        <v>#REF!</v>
      </c>
    </row>
    <row r="128" spans="1:7">
      <c r="A128" s="5" t="s">
        <v>186</v>
      </c>
      <c r="B128" s="7"/>
      <c r="C128" s="229"/>
      <c r="D128" s="85"/>
      <c r="E128" s="19" t="str">
        <f t="shared" si="1"/>
        <v/>
      </c>
      <c r="F128" s="395" t="b">
        <f>IF(nume_candidat="",FALSE,ISNUMBER(SEARCH(nume_candidat,#REF!)))</f>
        <v>0</v>
      </c>
      <c r="G128" s="396" t="e">
        <f>LEN(#REF!)-LEN(SUBSTITUTE(#REF!,",",""))+1</f>
        <v>#REF!</v>
      </c>
    </row>
    <row r="129" spans="1:7">
      <c r="A129" s="5" t="s">
        <v>187</v>
      </c>
      <c r="B129" s="7"/>
      <c r="C129" s="229"/>
      <c r="D129" s="85"/>
      <c r="E129" s="19" t="str">
        <f t="shared" si="1"/>
        <v/>
      </c>
      <c r="F129" s="395" t="b">
        <f>IF(nume_candidat="",FALSE,ISNUMBER(SEARCH(nume_candidat,#REF!)))</f>
        <v>0</v>
      </c>
      <c r="G129" s="396" t="e">
        <f>LEN(#REF!)-LEN(SUBSTITUTE(#REF!,",",""))+1</f>
        <v>#REF!</v>
      </c>
    </row>
    <row r="130" spans="1:7">
      <c r="A130" s="5" t="s">
        <v>188</v>
      </c>
      <c r="B130" s="7"/>
      <c r="C130" s="229"/>
      <c r="D130" s="85"/>
      <c r="E130" s="19" t="str">
        <f t="shared" si="1"/>
        <v/>
      </c>
      <c r="F130" s="395" t="b">
        <f>IF(nume_candidat="",FALSE,ISNUMBER(SEARCH(nume_candidat,#REF!)))</f>
        <v>0</v>
      </c>
      <c r="G130" s="396" t="e">
        <f>LEN(#REF!)-LEN(SUBSTITUTE(#REF!,",",""))+1</f>
        <v>#REF!</v>
      </c>
    </row>
    <row r="131" spans="1:7">
      <c r="A131" s="5" t="s">
        <v>189</v>
      </c>
      <c r="B131" s="7"/>
      <c r="C131" s="229"/>
      <c r="D131" s="85"/>
      <c r="E131" s="19" t="str">
        <f t="shared" si="1"/>
        <v/>
      </c>
      <c r="F131" s="395" t="b">
        <f>IF(nume_candidat="",FALSE,ISNUMBER(SEARCH(nume_candidat,#REF!)))</f>
        <v>0</v>
      </c>
      <c r="G131" s="396" t="e">
        <f>LEN(#REF!)-LEN(SUBSTITUTE(#REF!,",",""))+1</f>
        <v>#REF!</v>
      </c>
    </row>
    <row r="132" spans="1:7">
      <c r="A132" s="5" t="s">
        <v>190</v>
      </c>
      <c r="B132" s="7"/>
      <c r="C132" s="229"/>
      <c r="D132" s="85"/>
      <c r="E132" s="19" t="str">
        <f t="shared" si="1"/>
        <v/>
      </c>
      <c r="F132" s="395" t="b">
        <f>IF(nume_candidat="",FALSE,ISNUMBER(SEARCH(nume_candidat,#REF!)))</f>
        <v>0</v>
      </c>
      <c r="G132" s="396" t="e">
        <f>LEN(#REF!)-LEN(SUBSTITUTE(#REF!,",",""))+1</f>
        <v>#REF!</v>
      </c>
    </row>
    <row r="133" spans="1:7">
      <c r="A133" s="5" t="s">
        <v>191</v>
      </c>
      <c r="B133" s="7"/>
      <c r="C133" s="229"/>
      <c r="D133" s="85"/>
      <c r="E133" s="19" t="str">
        <f t="shared" si="1"/>
        <v/>
      </c>
      <c r="F133" s="395" t="b">
        <f>IF(nume_candidat="",FALSE,ISNUMBER(SEARCH(nume_candidat,#REF!)))</f>
        <v>0</v>
      </c>
      <c r="G133" s="396" t="e">
        <f>LEN(#REF!)-LEN(SUBSTITUTE(#REF!,",",""))+1</f>
        <v>#REF!</v>
      </c>
    </row>
    <row r="134" spans="1:7">
      <c r="A134" s="5" t="s">
        <v>192</v>
      </c>
      <c r="B134" s="7"/>
      <c r="C134" s="229"/>
      <c r="D134" s="85"/>
      <c r="E134" s="19" t="str">
        <f t="shared" si="1"/>
        <v/>
      </c>
      <c r="F134" s="395" t="b">
        <f>IF(nume_candidat="",FALSE,ISNUMBER(SEARCH(nume_candidat,#REF!)))</f>
        <v>0</v>
      </c>
      <c r="G134" s="396" t="e">
        <f>LEN(#REF!)-LEN(SUBSTITUTE(#REF!,",",""))+1</f>
        <v>#REF!</v>
      </c>
    </row>
    <row r="135" spans="1:7">
      <c r="A135" s="5" t="s">
        <v>193</v>
      </c>
      <c r="B135" s="7"/>
      <c r="C135" s="229"/>
      <c r="D135" s="85"/>
      <c r="E135" s="19" t="str">
        <f t="shared" si="1"/>
        <v/>
      </c>
      <c r="F135" s="395" t="b">
        <f>IF(nume_candidat="",FALSE,ISNUMBER(SEARCH(nume_candidat,#REF!)))</f>
        <v>0</v>
      </c>
      <c r="G135" s="396" t="e">
        <f>LEN(#REF!)-LEN(SUBSTITUTE(#REF!,",",""))+1</f>
        <v>#REF!</v>
      </c>
    </row>
    <row r="136" spans="1:7">
      <c r="A136" s="5" t="s">
        <v>194</v>
      </c>
      <c r="B136" s="7"/>
      <c r="C136" s="229"/>
      <c r="D136" s="85"/>
      <c r="E136" s="19" t="str">
        <f t="shared" si="1"/>
        <v/>
      </c>
      <c r="F136" s="395" t="b">
        <f>IF(nume_candidat="",FALSE,ISNUMBER(SEARCH(nume_candidat,#REF!)))</f>
        <v>0</v>
      </c>
      <c r="G136" s="396" t="e">
        <f>LEN(#REF!)-LEN(SUBSTITUTE(#REF!,",",""))+1</f>
        <v>#REF!</v>
      </c>
    </row>
    <row r="137" spans="1:7">
      <c r="A137" s="5" t="s">
        <v>195</v>
      </c>
      <c r="B137" s="7"/>
      <c r="C137" s="229"/>
      <c r="D137" s="85"/>
      <c r="E137" s="19" t="str">
        <f t="shared" si="1"/>
        <v/>
      </c>
      <c r="F137" s="395" t="b">
        <f>IF(nume_candidat="",FALSE,ISNUMBER(SEARCH(nume_candidat,#REF!)))</f>
        <v>0</v>
      </c>
      <c r="G137" s="396" t="e">
        <f>LEN(#REF!)-LEN(SUBSTITUTE(#REF!,",",""))+1</f>
        <v>#REF!</v>
      </c>
    </row>
    <row r="138" spans="1:7">
      <c r="A138" s="5" t="s">
        <v>196</v>
      </c>
      <c r="B138" s="7"/>
      <c r="C138" s="229"/>
      <c r="D138" s="85"/>
      <c r="E138" s="19" t="str">
        <f t="shared" ref="E138:E201" si="2">IF(OR($B138="",$C138="",$C138&lt;an_initial,$C138&gt;an_final,),"",(50*(D138="premiu")+25*(D138="nominalizare")))</f>
        <v/>
      </c>
      <c r="F138" s="395" t="b">
        <f>IF(nume_candidat="",FALSE,ISNUMBER(SEARCH(nume_candidat,#REF!)))</f>
        <v>0</v>
      </c>
      <c r="G138" s="396" t="e">
        <f>LEN(#REF!)-LEN(SUBSTITUTE(#REF!,",",""))+1</f>
        <v>#REF!</v>
      </c>
    </row>
    <row r="139" spans="1:7">
      <c r="A139" s="5" t="s">
        <v>197</v>
      </c>
      <c r="B139" s="7"/>
      <c r="C139" s="229"/>
      <c r="D139" s="85"/>
      <c r="E139" s="19" t="str">
        <f t="shared" si="2"/>
        <v/>
      </c>
      <c r="F139" s="395" t="b">
        <f>IF(nume_candidat="",FALSE,ISNUMBER(SEARCH(nume_candidat,#REF!)))</f>
        <v>0</v>
      </c>
      <c r="G139" s="396" t="e">
        <f>LEN(#REF!)-LEN(SUBSTITUTE(#REF!,",",""))+1</f>
        <v>#REF!</v>
      </c>
    </row>
    <row r="140" spans="1:7">
      <c r="A140" s="5" t="s">
        <v>198</v>
      </c>
      <c r="B140" s="7"/>
      <c r="C140" s="229"/>
      <c r="D140" s="85"/>
      <c r="E140" s="19" t="str">
        <f t="shared" si="2"/>
        <v/>
      </c>
      <c r="F140" s="395" t="b">
        <f>IF(nume_candidat="",FALSE,ISNUMBER(SEARCH(nume_candidat,#REF!)))</f>
        <v>0</v>
      </c>
      <c r="G140" s="396" t="e">
        <f>LEN(#REF!)-LEN(SUBSTITUTE(#REF!,",",""))+1</f>
        <v>#REF!</v>
      </c>
    </row>
    <row r="141" spans="1:7">
      <c r="A141" s="5" t="s">
        <v>199</v>
      </c>
      <c r="B141" s="7"/>
      <c r="C141" s="229"/>
      <c r="D141" s="85"/>
      <c r="E141" s="19" t="str">
        <f t="shared" si="2"/>
        <v/>
      </c>
      <c r="F141" s="395" t="b">
        <f>IF(nume_candidat="",FALSE,ISNUMBER(SEARCH(nume_candidat,#REF!)))</f>
        <v>0</v>
      </c>
      <c r="G141" s="396" t="e">
        <f>LEN(#REF!)-LEN(SUBSTITUTE(#REF!,",",""))+1</f>
        <v>#REF!</v>
      </c>
    </row>
    <row r="142" spans="1:7">
      <c r="A142" s="5" t="s">
        <v>200</v>
      </c>
      <c r="B142" s="7"/>
      <c r="C142" s="229"/>
      <c r="D142" s="85"/>
      <c r="E142" s="19" t="str">
        <f t="shared" si="2"/>
        <v/>
      </c>
      <c r="F142" s="395" t="b">
        <f>IF(nume_candidat="",FALSE,ISNUMBER(SEARCH(nume_candidat,#REF!)))</f>
        <v>0</v>
      </c>
      <c r="G142" s="396" t="e">
        <f>LEN(#REF!)-LEN(SUBSTITUTE(#REF!,",",""))+1</f>
        <v>#REF!</v>
      </c>
    </row>
    <row r="143" spans="1:7">
      <c r="A143" s="5" t="s">
        <v>201</v>
      </c>
      <c r="B143" s="7"/>
      <c r="C143" s="229"/>
      <c r="D143" s="85"/>
      <c r="E143" s="19" t="str">
        <f t="shared" si="2"/>
        <v/>
      </c>
      <c r="F143" s="395" t="b">
        <f>IF(nume_candidat="",FALSE,ISNUMBER(SEARCH(nume_candidat,#REF!)))</f>
        <v>0</v>
      </c>
      <c r="G143" s="396" t="e">
        <f>LEN(#REF!)-LEN(SUBSTITUTE(#REF!,",",""))+1</f>
        <v>#REF!</v>
      </c>
    </row>
    <row r="144" spans="1:7">
      <c r="A144" s="5" t="s">
        <v>202</v>
      </c>
      <c r="B144" s="7"/>
      <c r="C144" s="229"/>
      <c r="D144" s="85"/>
      <c r="E144" s="19" t="str">
        <f t="shared" si="2"/>
        <v/>
      </c>
      <c r="F144" s="395" t="b">
        <f>IF(nume_candidat="",FALSE,ISNUMBER(SEARCH(nume_candidat,#REF!)))</f>
        <v>0</v>
      </c>
      <c r="G144" s="396" t="e">
        <f>LEN(#REF!)-LEN(SUBSTITUTE(#REF!,",",""))+1</f>
        <v>#REF!</v>
      </c>
    </row>
    <row r="145" spans="1:7">
      <c r="A145" s="5" t="s">
        <v>203</v>
      </c>
      <c r="B145" s="7"/>
      <c r="C145" s="229"/>
      <c r="D145" s="85"/>
      <c r="E145" s="19" t="str">
        <f t="shared" si="2"/>
        <v/>
      </c>
      <c r="F145" s="395" t="b">
        <f>IF(nume_candidat="",FALSE,ISNUMBER(SEARCH(nume_candidat,#REF!)))</f>
        <v>0</v>
      </c>
      <c r="G145" s="396" t="e">
        <f>LEN(#REF!)-LEN(SUBSTITUTE(#REF!,",",""))+1</f>
        <v>#REF!</v>
      </c>
    </row>
    <row r="146" spans="1:7">
      <c r="A146" s="5" t="s">
        <v>204</v>
      </c>
      <c r="B146" s="7"/>
      <c r="C146" s="229"/>
      <c r="D146" s="85"/>
      <c r="E146" s="19" t="str">
        <f t="shared" si="2"/>
        <v/>
      </c>
      <c r="F146" s="395" t="b">
        <f>IF(nume_candidat="",FALSE,ISNUMBER(SEARCH(nume_candidat,#REF!)))</f>
        <v>0</v>
      </c>
      <c r="G146" s="396" t="e">
        <f>LEN(#REF!)-LEN(SUBSTITUTE(#REF!,",",""))+1</f>
        <v>#REF!</v>
      </c>
    </row>
    <row r="147" spans="1:7">
      <c r="A147" s="5" t="s">
        <v>205</v>
      </c>
      <c r="B147" s="7"/>
      <c r="C147" s="229"/>
      <c r="D147" s="85"/>
      <c r="E147" s="19" t="str">
        <f t="shared" si="2"/>
        <v/>
      </c>
      <c r="F147" s="395" t="b">
        <f>IF(nume_candidat="",FALSE,ISNUMBER(SEARCH(nume_candidat,#REF!)))</f>
        <v>0</v>
      </c>
      <c r="G147" s="396" t="e">
        <f>LEN(#REF!)-LEN(SUBSTITUTE(#REF!,",",""))+1</f>
        <v>#REF!</v>
      </c>
    </row>
    <row r="148" spans="1:7">
      <c r="A148" s="5" t="s">
        <v>206</v>
      </c>
      <c r="B148" s="7"/>
      <c r="C148" s="229"/>
      <c r="D148" s="85"/>
      <c r="E148" s="19" t="str">
        <f t="shared" si="2"/>
        <v/>
      </c>
      <c r="F148" s="395" t="b">
        <f>IF(nume_candidat="",FALSE,ISNUMBER(SEARCH(nume_candidat,#REF!)))</f>
        <v>0</v>
      </c>
      <c r="G148" s="396" t="e">
        <f>LEN(#REF!)-LEN(SUBSTITUTE(#REF!,",",""))+1</f>
        <v>#REF!</v>
      </c>
    </row>
    <row r="149" spans="1:7">
      <c r="A149" s="5" t="s">
        <v>207</v>
      </c>
      <c r="B149" s="7"/>
      <c r="C149" s="229"/>
      <c r="D149" s="85"/>
      <c r="E149" s="19" t="str">
        <f t="shared" si="2"/>
        <v/>
      </c>
      <c r="F149" s="395" t="b">
        <f>IF(nume_candidat="",FALSE,ISNUMBER(SEARCH(nume_candidat,#REF!)))</f>
        <v>0</v>
      </c>
      <c r="G149" s="396" t="e">
        <f>LEN(#REF!)-LEN(SUBSTITUTE(#REF!,",",""))+1</f>
        <v>#REF!</v>
      </c>
    </row>
    <row r="150" spans="1:7">
      <c r="A150" s="5" t="s">
        <v>208</v>
      </c>
      <c r="B150" s="7"/>
      <c r="C150" s="229"/>
      <c r="D150" s="85"/>
      <c r="E150" s="19" t="str">
        <f t="shared" si="2"/>
        <v/>
      </c>
      <c r="F150" s="395" t="b">
        <f>IF(nume_candidat="",FALSE,ISNUMBER(SEARCH(nume_candidat,#REF!)))</f>
        <v>0</v>
      </c>
      <c r="G150" s="396" t="e">
        <f>LEN(#REF!)-LEN(SUBSTITUTE(#REF!,",",""))+1</f>
        <v>#REF!</v>
      </c>
    </row>
    <row r="151" spans="1:7">
      <c r="A151" s="5" t="s">
        <v>209</v>
      </c>
      <c r="B151" s="7"/>
      <c r="C151" s="229"/>
      <c r="D151" s="85"/>
      <c r="E151" s="19" t="str">
        <f t="shared" si="2"/>
        <v/>
      </c>
      <c r="F151" s="395" t="b">
        <f>IF(nume_candidat="",FALSE,ISNUMBER(SEARCH(nume_candidat,#REF!)))</f>
        <v>0</v>
      </c>
      <c r="G151" s="396" t="e">
        <f>LEN(#REF!)-LEN(SUBSTITUTE(#REF!,",",""))+1</f>
        <v>#REF!</v>
      </c>
    </row>
    <row r="152" spans="1:7">
      <c r="A152" s="5" t="s">
        <v>210</v>
      </c>
      <c r="B152" s="7"/>
      <c r="C152" s="229"/>
      <c r="D152" s="85"/>
      <c r="E152" s="19" t="str">
        <f t="shared" si="2"/>
        <v/>
      </c>
      <c r="F152" s="395" t="b">
        <f>IF(nume_candidat="",FALSE,ISNUMBER(SEARCH(nume_candidat,#REF!)))</f>
        <v>0</v>
      </c>
      <c r="G152" s="396" t="e">
        <f>LEN(#REF!)-LEN(SUBSTITUTE(#REF!,",",""))+1</f>
        <v>#REF!</v>
      </c>
    </row>
    <row r="153" spans="1:7">
      <c r="A153" s="5" t="s">
        <v>211</v>
      </c>
      <c r="B153" s="7"/>
      <c r="C153" s="229"/>
      <c r="D153" s="85"/>
      <c r="E153" s="19" t="str">
        <f t="shared" si="2"/>
        <v/>
      </c>
      <c r="F153" s="395" t="b">
        <f>IF(nume_candidat="",FALSE,ISNUMBER(SEARCH(nume_candidat,#REF!)))</f>
        <v>0</v>
      </c>
      <c r="G153" s="396" t="e">
        <f>LEN(#REF!)-LEN(SUBSTITUTE(#REF!,",",""))+1</f>
        <v>#REF!</v>
      </c>
    </row>
    <row r="154" spans="1:7">
      <c r="A154" s="5" t="s">
        <v>212</v>
      </c>
      <c r="B154" s="7"/>
      <c r="C154" s="229"/>
      <c r="D154" s="85"/>
      <c r="E154" s="19" t="str">
        <f t="shared" si="2"/>
        <v/>
      </c>
      <c r="F154" s="395" t="b">
        <f>IF(nume_candidat="",FALSE,ISNUMBER(SEARCH(nume_candidat,#REF!)))</f>
        <v>0</v>
      </c>
      <c r="G154" s="396" t="e">
        <f>LEN(#REF!)-LEN(SUBSTITUTE(#REF!,",",""))+1</f>
        <v>#REF!</v>
      </c>
    </row>
    <row r="155" spans="1:7">
      <c r="A155" s="5" t="s">
        <v>213</v>
      </c>
      <c r="B155" s="7"/>
      <c r="C155" s="229"/>
      <c r="D155" s="85"/>
      <c r="E155" s="19" t="str">
        <f t="shared" si="2"/>
        <v/>
      </c>
      <c r="F155" s="395" t="b">
        <f>IF(nume_candidat="",FALSE,ISNUMBER(SEARCH(nume_candidat,#REF!)))</f>
        <v>0</v>
      </c>
      <c r="G155" s="396" t="e">
        <f>LEN(#REF!)-LEN(SUBSTITUTE(#REF!,",",""))+1</f>
        <v>#REF!</v>
      </c>
    </row>
    <row r="156" spans="1:7">
      <c r="A156" s="5" t="s">
        <v>214</v>
      </c>
      <c r="B156" s="7"/>
      <c r="C156" s="229"/>
      <c r="D156" s="85"/>
      <c r="E156" s="19" t="str">
        <f t="shared" si="2"/>
        <v/>
      </c>
      <c r="F156" s="395" t="b">
        <f>IF(nume_candidat="",FALSE,ISNUMBER(SEARCH(nume_candidat,#REF!)))</f>
        <v>0</v>
      </c>
      <c r="G156" s="396" t="e">
        <f>LEN(#REF!)-LEN(SUBSTITUTE(#REF!,",",""))+1</f>
        <v>#REF!</v>
      </c>
    </row>
    <row r="157" spans="1:7">
      <c r="A157" s="5" t="s">
        <v>215</v>
      </c>
      <c r="B157" s="7"/>
      <c r="C157" s="229"/>
      <c r="D157" s="85"/>
      <c r="E157" s="19" t="str">
        <f t="shared" si="2"/>
        <v/>
      </c>
      <c r="F157" s="395" t="b">
        <f>IF(nume_candidat="",FALSE,ISNUMBER(SEARCH(nume_candidat,#REF!)))</f>
        <v>0</v>
      </c>
      <c r="G157" s="396" t="e">
        <f>LEN(#REF!)-LEN(SUBSTITUTE(#REF!,",",""))+1</f>
        <v>#REF!</v>
      </c>
    </row>
    <row r="158" spans="1:7">
      <c r="A158" s="5" t="s">
        <v>216</v>
      </c>
      <c r="B158" s="7"/>
      <c r="C158" s="229"/>
      <c r="D158" s="85"/>
      <c r="E158" s="19" t="str">
        <f t="shared" si="2"/>
        <v/>
      </c>
      <c r="F158" s="395" t="b">
        <f>IF(nume_candidat="",FALSE,ISNUMBER(SEARCH(nume_candidat,#REF!)))</f>
        <v>0</v>
      </c>
      <c r="G158" s="396" t="e">
        <f>LEN(#REF!)-LEN(SUBSTITUTE(#REF!,",",""))+1</f>
        <v>#REF!</v>
      </c>
    </row>
    <row r="159" spans="1:7">
      <c r="A159" s="5" t="s">
        <v>217</v>
      </c>
      <c r="B159" s="7"/>
      <c r="C159" s="229"/>
      <c r="D159" s="85"/>
      <c r="E159" s="19" t="str">
        <f t="shared" si="2"/>
        <v/>
      </c>
      <c r="F159" s="395" t="b">
        <f>IF(nume_candidat="",FALSE,ISNUMBER(SEARCH(nume_candidat,#REF!)))</f>
        <v>0</v>
      </c>
      <c r="G159" s="396" t="e">
        <f>LEN(#REF!)-LEN(SUBSTITUTE(#REF!,",",""))+1</f>
        <v>#REF!</v>
      </c>
    </row>
    <row r="160" spans="1:7">
      <c r="A160" s="5" t="s">
        <v>218</v>
      </c>
      <c r="B160" s="7"/>
      <c r="C160" s="229"/>
      <c r="D160" s="85"/>
      <c r="E160" s="19" t="str">
        <f t="shared" si="2"/>
        <v/>
      </c>
      <c r="F160" s="395" t="b">
        <f>IF(nume_candidat="",FALSE,ISNUMBER(SEARCH(nume_candidat,#REF!)))</f>
        <v>0</v>
      </c>
      <c r="G160" s="396" t="e">
        <f>LEN(#REF!)-LEN(SUBSTITUTE(#REF!,",",""))+1</f>
        <v>#REF!</v>
      </c>
    </row>
    <row r="161" spans="1:7">
      <c r="A161" s="5" t="s">
        <v>219</v>
      </c>
      <c r="B161" s="7"/>
      <c r="C161" s="229"/>
      <c r="D161" s="85"/>
      <c r="E161" s="19" t="str">
        <f t="shared" si="2"/>
        <v/>
      </c>
      <c r="F161" s="395" t="b">
        <f>IF(nume_candidat="",FALSE,ISNUMBER(SEARCH(nume_candidat,#REF!)))</f>
        <v>0</v>
      </c>
      <c r="G161" s="396" t="e">
        <f>LEN(#REF!)-LEN(SUBSTITUTE(#REF!,",",""))+1</f>
        <v>#REF!</v>
      </c>
    </row>
    <row r="162" spans="1:7">
      <c r="A162" s="5" t="s">
        <v>220</v>
      </c>
      <c r="B162" s="7"/>
      <c r="C162" s="229"/>
      <c r="D162" s="85"/>
      <c r="E162" s="19" t="str">
        <f t="shared" si="2"/>
        <v/>
      </c>
      <c r="F162" s="395" t="b">
        <f>IF(nume_candidat="",FALSE,ISNUMBER(SEARCH(nume_candidat,#REF!)))</f>
        <v>0</v>
      </c>
      <c r="G162" s="396" t="e">
        <f>LEN(#REF!)-LEN(SUBSTITUTE(#REF!,",",""))+1</f>
        <v>#REF!</v>
      </c>
    </row>
    <row r="163" spans="1:7">
      <c r="A163" s="5" t="s">
        <v>221</v>
      </c>
      <c r="B163" s="7"/>
      <c r="C163" s="229"/>
      <c r="D163" s="85"/>
      <c r="E163" s="19" t="str">
        <f t="shared" si="2"/>
        <v/>
      </c>
      <c r="F163" s="395" t="b">
        <f>IF(nume_candidat="",FALSE,ISNUMBER(SEARCH(nume_candidat,#REF!)))</f>
        <v>0</v>
      </c>
      <c r="G163" s="396" t="e">
        <f>LEN(#REF!)-LEN(SUBSTITUTE(#REF!,",",""))+1</f>
        <v>#REF!</v>
      </c>
    </row>
    <row r="164" spans="1:7">
      <c r="A164" s="5" t="s">
        <v>222</v>
      </c>
      <c r="B164" s="7"/>
      <c r="C164" s="229"/>
      <c r="D164" s="85"/>
      <c r="E164" s="19" t="str">
        <f t="shared" si="2"/>
        <v/>
      </c>
      <c r="F164" s="395" t="b">
        <f>IF(nume_candidat="",FALSE,ISNUMBER(SEARCH(nume_candidat,#REF!)))</f>
        <v>0</v>
      </c>
      <c r="G164" s="396" t="e">
        <f>LEN(#REF!)-LEN(SUBSTITUTE(#REF!,",",""))+1</f>
        <v>#REF!</v>
      </c>
    </row>
    <row r="165" spans="1:7">
      <c r="A165" s="5" t="s">
        <v>223</v>
      </c>
      <c r="B165" s="7"/>
      <c r="C165" s="229"/>
      <c r="D165" s="85"/>
      <c r="E165" s="19" t="str">
        <f t="shared" si="2"/>
        <v/>
      </c>
      <c r="F165" s="395" t="b">
        <f>IF(nume_candidat="",FALSE,ISNUMBER(SEARCH(nume_candidat,#REF!)))</f>
        <v>0</v>
      </c>
      <c r="G165" s="396" t="e">
        <f>LEN(#REF!)-LEN(SUBSTITUTE(#REF!,",",""))+1</f>
        <v>#REF!</v>
      </c>
    </row>
    <row r="166" spans="1:7">
      <c r="A166" s="5" t="s">
        <v>224</v>
      </c>
      <c r="B166" s="7"/>
      <c r="C166" s="229"/>
      <c r="D166" s="85"/>
      <c r="E166" s="19" t="str">
        <f t="shared" si="2"/>
        <v/>
      </c>
      <c r="F166" s="395" t="b">
        <f>IF(nume_candidat="",FALSE,ISNUMBER(SEARCH(nume_candidat,#REF!)))</f>
        <v>0</v>
      </c>
      <c r="G166" s="396" t="e">
        <f>LEN(#REF!)-LEN(SUBSTITUTE(#REF!,",",""))+1</f>
        <v>#REF!</v>
      </c>
    </row>
    <row r="167" spans="1:7">
      <c r="A167" s="5" t="s">
        <v>225</v>
      </c>
      <c r="B167" s="7"/>
      <c r="C167" s="229"/>
      <c r="D167" s="85"/>
      <c r="E167" s="19" t="str">
        <f t="shared" si="2"/>
        <v/>
      </c>
      <c r="F167" s="395" t="b">
        <f>IF(nume_candidat="",FALSE,ISNUMBER(SEARCH(nume_candidat,#REF!)))</f>
        <v>0</v>
      </c>
      <c r="G167" s="396" t="e">
        <f>LEN(#REF!)-LEN(SUBSTITUTE(#REF!,",",""))+1</f>
        <v>#REF!</v>
      </c>
    </row>
    <row r="168" spans="1:7">
      <c r="A168" s="5" t="s">
        <v>226</v>
      </c>
      <c r="B168" s="7"/>
      <c r="C168" s="229"/>
      <c r="D168" s="85"/>
      <c r="E168" s="19" t="str">
        <f t="shared" si="2"/>
        <v/>
      </c>
      <c r="F168" s="395" t="b">
        <f>IF(nume_candidat="",FALSE,ISNUMBER(SEARCH(nume_candidat,#REF!)))</f>
        <v>0</v>
      </c>
      <c r="G168" s="396" t="e">
        <f>LEN(#REF!)-LEN(SUBSTITUTE(#REF!,",",""))+1</f>
        <v>#REF!</v>
      </c>
    </row>
    <row r="169" spans="1:7">
      <c r="A169" s="5" t="s">
        <v>227</v>
      </c>
      <c r="B169" s="7"/>
      <c r="C169" s="229"/>
      <c r="D169" s="85"/>
      <c r="E169" s="19" t="str">
        <f t="shared" si="2"/>
        <v/>
      </c>
      <c r="F169" s="395" t="b">
        <f>IF(nume_candidat="",FALSE,ISNUMBER(SEARCH(nume_candidat,#REF!)))</f>
        <v>0</v>
      </c>
      <c r="G169" s="396" t="e">
        <f>LEN(#REF!)-LEN(SUBSTITUTE(#REF!,",",""))+1</f>
        <v>#REF!</v>
      </c>
    </row>
    <row r="170" spans="1:7">
      <c r="A170" s="5" t="s">
        <v>228</v>
      </c>
      <c r="B170" s="7"/>
      <c r="C170" s="229"/>
      <c r="D170" s="85"/>
      <c r="E170" s="19" t="str">
        <f t="shared" si="2"/>
        <v/>
      </c>
      <c r="F170" s="395" t="b">
        <f>IF(nume_candidat="",FALSE,ISNUMBER(SEARCH(nume_candidat,#REF!)))</f>
        <v>0</v>
      </c>
      <c r="G170" s="396" t="e">
        <f>LEN(#REF!)-LEN(SUBSTITUTE(#REF!,",",""))+1</f>
        <v>#REF!</v>
      </c>
    </row>
    <row r="171" spans="1:7">
      <c r="A171" s="5" t="s">
        <v>229</v>
      </c>
      <c r="B171" s="7"/>
      <c r="C171" s="229"/>
      <c r="D171" s="85"/>
      <c r="E171" s="19" t="str">
        <f t="shared" si="2"/>
        <v/>
      </c>
      <c r="F171" s="395" t="b">
        <f>IF(nume_candidat="",FALSE,ISNUMBER(SEARCH(nume_candidat,#REF!)))</f>
        <v>0</v>
      </c>
      <c r="G171" s="396" t="e">
        <f>LEN(#REF!)-LEN(SUBSTITUTE(#REF!,",",""))+1</f>
        <v>#REF!</v>
      </c>
    </row>
    <row r="172" spans="1:7">
      <c r="A172" s="5" t="s">
        <v>230</v>
      </c>
      <c r="B172" s="7"/>
      <c r="C172" s="229"/>
      <c r="D172" s="85"/>
      <c r="E172" s="19" t="str">
        <f t="shared" si="2"/>
        <v/>
      </c>
      <c r="F172" s="395" t="b">
        <f>IF(nume_candidat="",FALSE,ISNUMBER(SEARCH(nume_candidat,#REF!)))</f>
        <v>0</v>
      </c>
      <c r="G172" s="396" t="e">
        <f>LEN(#REF!)-LEN(SUBSTITUTE(#REF!,",",""))+1</f>
        <v>#REF!</v>
      </c>
    </row>
    <row r="173" spans="1:7">
      <c r="A173" s="5" t="s">
        <v>231</v>
      </c>
      <c r="B173" s="7"/>
      <c r="C173" s="229"/>
      <c r="D173" s="85"/>
      <c r="E173" s="19" t="str">
        <f t="shared" si="2"/>
        <v/>
      </c>
      <c r="F173" s="395" t="b">
        <f>IF(nume_candidat="",FALSE,ISNUMBER(SEARCH(nume_candidat,#REF!)))</f>
        <v>0</v>
      </c>
      <c r="G173" s="396" t="e">
        <f>LEN(#REF!)-LEN(SUBSTITUTE(#REF!,",",""))+1</f>
        <v>#REF!</v>
      </c>
    </row>
    <row r="174" spans="1:7">
      <c r="A174" s="5" t="s">
        <v>232</v>
      </c>
      <c r="B174" s="7"/>
      <c r="C174" s="229"/>
      <c r="D174" s="85"/>
      <c r="E174" s="19" t="str">
        <f t="shared" si="2"/>
        <v/>
      </c>
      <c r="F174" s="395" t="b">
        <f>IF(nume_candidat="",FALSE,ISNUMBER(SEARCH(nume_candidat,#REF!)))</f>
        <v>0</v>
      </c>
      <c r="G174" s="396" t="e">
        <f>LEN(#REF!)-LEN(SUBSTITUTE(#REF!,",",""))+1</f>
        <v>#REF!</v>
      </c>
    </row>
    <row r="175" spans="1:7">
      <c r="A175" s="5" t="s">
        <v>233</v>
      </c>
      <c r="B175" s="7"/>
      <c r="C175" s="229"/>
      <c r="D175" s="85"/>
      <c r="E175" s="19" t="str">
        <f t="shared" si="2"/>
        <v/>
      </c>
      <c r="F175" s="395" t="b">
        <f>IF(nume_candidat="",FALSE,ISNUMBER(SEARCH(nume_candidat,#REF!)))</f>
        <v>0</v>
      </c>
      <c r="G175" s="396" t="e">
        <f>LEN(#REF!)-LEN(SUBSTITUTE(#REF!,",",""))+1</f>
        <v>#REF!</v>
      </c>
    </row>
    <row r="176" spans="1:7">
      <c r="A176" s="5" t="s">
        <v>234</v>
      </c>
      <c r="B176" s="7"/>
      <c r="C176" s="229"/>
      <c r="D176" s="85"/>
      <c r="E176" s="19" t="str">
        <f t="shared" si="2"/>
        <v/>
      </c>
      <c r="F176" s="395" t="b">
        <f>IF(nume_candidat="",FALSE,ISNUMBER(SEARCH(nume_candidat,#REF!)))</f>
        <v>0</v>
      </c>
      <c r="G176" s="396" t="e">
        <f>LEN(#REF!)-LEN(SUBSTITUTE(#REF!,",",""))+1</f>
        <v>#REF!</v>
      </c>
    </row>
    <row r="177" spans="1:7">
      <c r="A177" s="5" t="s">
        <v>235</v>
      </c>
      <c r="B177" s="7"/>
      <c r="C177" s="229"/>
      <c r="D177" s="85"/>
      <c r="E177" s="19" t="str">
        <f t="shared" si="2"/>
        <v/>
      </c>
      <c r="F177" s="395" t="b">
        <f>IF(nume_candidat="",FALSE,ISNUMBER(SEARCH(nume_candidat,#REF!)))</f>
        <v>0</v>
      </c>
      <c r="G177" s="396" t="e">
        <f>LEN(#REF!)-LEN(SUBSTITUTE(#REF!,",",""))+1</f>
        <v>#REF!</v>
      </c>
    </row>
    <row r="178" spans="1:7">
      <c r="A178" s="5" t="s">
        <v>236</v>
      </c>
      <c r="B178" s="7"/>
      <c r="C178" s="229"/>
      <c r="D178" s="85"/>
      <c r="E178" s="19" t="str">
        <f t="shared" si="2"/>
        <v/>
      </c>
      <c r="F178" s="395" t="b">
        <f>IF(nume_candidat="",FALSE,ISNUMBER(SEARCH(nume_candidat,#REF!)))</f>
        <v>0</v>
      </c>
      <c r="G178" s="396" t="e">
        <f>LEN(#REF!)-LEN(SUBSTITUTE(#REF!,",",""))+1</f>
        <v>#REF!</v>
      </c>
    </row>
    <row r="179" spans="1:7">
      <c r="A179" s="5" t="s">
        <v>237</v>
      </c>
      <c r="B179" s="7"/>
      <c r="C179" s="229"/>
      <c r="D179" s="85"/>
      <c r="E179" s="19" t="str">
        <f t="shared" si="2"/>
        <v/>
      </c>
      <c r="F179" s="395" t="b">
        <f>IF(nume_candidat="",FALSE,ISNUMBER(SEARCH(nume_candidat,#REF!)))</f>
        <v>0</v>
      </c>
      <c r="G179" s="396" t="e">
        <f>LEN(#REF!)-LEN(SUBSTITUTE(#REF!,",",""))+1</f>
        <v>#REF!</v>
      </c>
    </row>
    <row r="180" spans="1:7">
      <c r="A180" s="5" t="s">
        <v>238</v>
      </c>
      <c r="B180" s="7"/>
      <c r="C180" s="229"/>
      <c r="D180" s="85"/>
      <c r="E180" s="19" t="str">
        <f t="shared" si="2"/>
        <v/>
      </c>
      <c r="F180" s="395" t="b">
        <f>IF(nume_candidat="",FALSE,ISNUMBER(SEARCH(nume_candidat,#REF!)))</f>
        <v>0</v>
      </c>
      <c r="G180" s="396" t="e">
        <f>LEN(#REF!)-LEN(SUBSTITUTE(#REF!,",",""))+1</f>
        <v>#REF!</v>
      </c>
    </row>
    <row r="181" spans="1:7">
      <c r="A181" s="5" t="s">
        <v>239</v>
      </c>
      <c r="B181" s="7"/>
      <c r="C181" s="229"/>
      <c r="D181" s="85"/>
      <c r="E181" s="19" t="str">
        <f t="shared" si="2"/>
        <v/>
      </c>
      <c r="F181" s="395" t="b">
        <f>IF(nume_candidat="",FALSE,ISNUMBER(SEARCH(nume_candidat,#REF!)))</f>
        <v>0</v>
      </c>
      <c r="G181" s="396" t="e">
        <f>LEN(#REF!)-LEN(SUBSTITUTE(#REF!,",",""))+1</f>
        <v>#REF!</v>
      </c>
    </row>
    <row r="182" spans="1:7">
      <c r="A182" s="5" t="s">
        <v>240</v>
      </c>
      <c r="B182" s="7"/>
      <c r="C182" s="229"/>
      <c r="D182" s="85"/>
      <c r="E182" s="19" t="str">
        <f t="shared" si="2"/>
        <v/>
      </c>
      <c r="F182" s="395" t="b">
        <f>IF(nume_candidat="",FALSE,ISNUMBER(SEARCH(nume_candidat,#REF!)))</f>
        <v>0</v>
      </c>
      <c r="G182" s="396" t="e">
        <f>LEN(#REF!)-LEN(SUBSTITUTE(#REF!,",",""))+1</f>
        <v>#REF!</v>
      </c>
    </row>
    <row r="183" spans="1:7">
      <c r="A183" s="5" t="s">
        <v>241</v>
      </c>
      <c r="B183" s="7"/>
      <c r="C183" s="229"/>
      <c r="D183" s="85"/>
      <c r="E183" s="19" t="str">
        <f t="shared" si="2"/>
        <v/>
      </c>
      <c r="F183" s="395" t="b">
        <f>IF(nume_candidat="",FALSE,ISNUMBER(SEARCH(nume_candidat,#REF!)))</f>
        <v>0</v>
      </c>
      <c r="G183" s="396" t="e">
        <f>LEN(#REF!)-LEN(SUBSTITUTE(#REF!,",",""))+1</f>
        <v>#REF!</v>
      </c>
    </row>
    <row r="184" spans="1:7">
      <c r="A184" s="5" t="s">
        <v>242</v>
      </c>
      <c r="B184" s="7"/>
      <c r="C184" s="229"/>
      <c r="D184" s="85"/>
      <c r="E184" s="19" t="str">
        <f t="shared" si="2"/>
        <v/>
      </c>
      <c r="F184" s="395" t="b">
        <f>IF(nume_candidat="",FALSE,ISNUMBER(SEARCH(nume_candidat,#REF!)))</f>
        <v>0</v>
      </c>
      <c r="G184" s="396" t="e">
        <f>LEN(#REF!)-LEN(SUBSTITUTE(#REF!,",",""))+1</f>
        <v>#REF!</v>
      </c>
    </row>
    <row r="185" spans="1:7">
      <c r="A185" s="5" t="s">
        <v>243</v>
      </c>
      <c r="B185" s="7"/>
      <c r="C185" s="229"/>
      <c r="D185" s="85"/>
      <c r="E185" s="19" t="str">
        <f t="shared" si="2"/>
        <v/>
      </c>
      <c r="F185" s="395" t="b">
        <f>IF(nume_candidat="",FALSE,ISNUMBER(SEARCH(nume_candidat,#REF!)))</f>
        <v>0</v>
      </c>
      <c r="G185" s="396" t="e">
        <f>LEN(#REF!)-LEN(SUBSTITUTE(#REF!,",",""))+1</f>
        <v>#REF!</v>
      </c>
    </row>
    <row r="186" spans="1:7">
      <c r="A186" s="5" t="s">
        <v>244</v>
      </c>
      <c r="B186" s="7"/>
      <c r="C186" s="229"/>
      <c r="D186" s="85"/>
      <c r="E186" s="19" t="str">
        <f t="shared" si="2"/>
        <v/>
      </c>
      <c r="F186" s="395" t="b">
        <f>IF(nume_candidat="",FALSE,ISNUMBER(SEARCH(nume_candidat,#REF!)))</f>
        <v>0</v>
      </c>
      <c r="G186" s="396" t="e">
        <f>LEN(#REF!)-LEN(SUBSTITUTE(#REF!,",",""))+1</f>
        <v>#REF!</v>
      </c>
    </row>
    <row r="187" spans="1:7">
      <c r="A187" s="5" t="s">
        <v>245</v>
      </c>
      <c r="B187" s="7"/>
      <c r="C187" s="229"/>
      <c r="D187" s="85"/>
      <c r="E187" s="19" t="str">
        <f t="shared" si="2"/>
        <v/>
      </c>
      <c r="F187" s="395" t="b">
        <f>IF(nume_candidat="",FALSE,ISNUMBER(SEARCH(nume_candidat,#REF!)))</f>
        <v>0</v>
      </c>
      <c r="G187" s="396" t="e">
        <f>LEN(#REF!)-LEN(SUBSTITUTE(#REF!,",",""))+1</f>
        <v>#REF!</v>
      </c>
    </row>
    <row r="188" spans="1:7">
      <c r="A188" s="5" t="s">
        <v>246</v>
      </c>
      <c r="B188" s="7"/>
      <c r="C188" s="229"/>
      <c r="D188" s="85"/>
      <c r="E188" s="19" t="str">
        <f t="shared" si="2"/>
        <v/>
      </c>
      <c r="F188" s="395" t="b">
        <f>IF(nume_candidat="",FALSE,ISNUMBER(SEARCH(nume_candidat,#REF!)))</f>
        <v>0</v>
      </c>
      <c r="G188" s="396" t="e">
        <f>LEN(#REF!)-LEN(SUBSTITUTE(#REF!,",",""))+1</f>
        <v>#REF!</v>
      </c>
    </row>
    <row r="189" spans="1:7">
      <c r="A189" s="5" t="s">
        <v>247</v>
      </c>
      <c r="B189" s="7"/>
      <c r="C189" s="229"/>
      <c r="D189" s="85"/>
      <c r="E189" s="19" t="str">
        <f t="shared" si="2"/>
        <v/>
      </c>
      <c r="F189" s="395" t="b">
        <f>IF(nume_candidat="",FALSE,ISNUMBER(SEARCH(nume_candidat,#REF!)))</f>
        <v>0</v>
      </c>
      <c r="G189" s="396" t="e">
        <f>LEN(#REF!)-LEN(SUBSTITUTE(#REF!,",",""))+1</f>
        <v>#REF!</v>
      </c>
    </row>
    <row r="190" spans="1:7">
      <c r="A190" s="5" t="s">
        <v>248</v>
      </c>
      <c r="B190" s="7"/>
      <c r="C190" s="229"/>
      <c r="D190" s="85"/>
      <c r="E190" s="19" t="str">
        <f t="shared" si="2"/>
        <v/>
      </c>
      <c r="F190" s="395" t="b">
        <f>IF(nume_candidat="",FALSE,ISNUMBER(SEARCH(nume_candidat,#REF!)))</f>
        <v>0</v>
      </c>
      <c r="G190" s="396" t="e">
        <f>LEN(#REF!)-LEN(SUBSTITUTE(#REF!,",",""))+1</f>
        <v>#REF!</v>
      </c>
    </row>
    <row r="191" spans="1:7">
      <c r="A191" s="5" t="s">
        <v>249</v>
      </c>
      <c r="B191" s="7"/>
      <c r="C191" s="229"/>
      <c r="D191" s="85"/>
      <c r="E191" s="19" t="str">
        <f t="shared" si="2"/>
        <v/>
      </c>
      <c r="F191" s="395" t="b">
        <f>IF(nume_candidat="",FALSE,ISNUMBER(SEARCH(nume_candidat,#REF!)))</f>
        <v>0</v>
      </c>
      <c r="G191" s="396" t="e">
        <f>LEN(#REF!)-LEN(SUBSTITUTE(#REF!,",",""))+1</f>
        <v>#REF!</v>
      </c>
    </row>
    <row r="192" spans="1:7">
      <c r="A192" s="5" t="s">
        <v>250</v>
      </c>
      <c r="B192" s="7"/>
      <c r="C192" s="229"/>
      <c r="D192" s="85"/>
      <c r="E192" s="19" t="str">
        <f t="shared" si="2"/>
        <v/>
      </c>
      <c r="F192" s="395" t="b">
        <f>IF(nume_candidat="",FALSE,ISNUMBER(SEARCH(nume_candidat,#REF!)))</f>
        <v>0</v>
      </c>
      <c r="G192" s="396" t="e">
        <f>LEN(#REF!)-LEN(SUBSTITUTE(#REF!,",",""))+1</f>
        <v>#REF!</v>
      </c>
    </row>
    <row r="193" spans="1:7">
      <c r="A193" s="5" t="s">
        <v>251</v>
      </c>
      <c r="B193" s="7"/>
      <c r="C193" s="229"/>
      <c r="D193" s="85"/>
      <c r="E193" s="19" t="str">
        <f t="shared" si="2"/>
        <v/>
      </c>
      <c r="F193" s="395" t="b">
        <f>IF(nume_candidat="",FALSE,ISNUMBER(SEARCH(nume_candidat,#REF!)))</f>
        <v>0</v>
      </c>
      <c r="G193" s="396" t="e">
        <f>LEN(#REF!)-LEN(SUBSTITUTE(#REF!,",",""))+1</f>
        <v>#REF!</v>
      </c>
    </row>
    <row r="194" spans="1:7">
      <c r="A194" s="5" t="s">
        <v>252</v>
      </c>
      <c r="B194" s="7"/>
      <c r="C194" s="229"/>
      <c r="D194" s="85"/>
      <c r="E194" s="19" t="str">
        <f t="shared" si="2"/>
        <v/>
      </c>
      <c r="F194" s="395" t="b">
        <f>IF(nume_candidat="",FALSE,ISNUMBER(SEARCH(nume_candidat,#REF!)))</f>
        <v>0</v>
      </c>
      <c r="G194" s="396" t="e">
        <f>LEN(#REF!)-LEN(SUBSTITUTE(#REF!,",",""))+1</f>
        <v>#REF!</v>
      </c>
    </row>
    <row r="195" spans="1:7">
      <c r="A195" s="5" t="s">
        <v>253</v>
      </c>
      <c r="B195" s="7"/>
      <c r="C195" s="229"/>
      <c r="D195" s="85"/>
      <c r="E195" s="19" t="str">
        <f t="shared" si="2"/>
        <v/>
      </c>
      <c r="F195" s="395" t="b">
        <f>IF(nume_candidat="",FALSE,ISNUMBER(SEARCH(nume_candidat,#REF!)))</f>
        <v>0</v>
      </c>
      <c r="G195" s="396" t="e">
        <f>LEN(#REF!)-LEN(SUBSTITUTE(#REF!,",",""))+1</f>
        <v>#REF!</v>
      </c>
    </row>
    <row r="196" spans="1:7">
      <c r="A196" s="5" t="s">
        <v>254</v>
      </c>
      <c r="B196" s="7"/>
      <c r="C196" s="229"/>
      <c r="D196" s="85"/>
      <c r="E196" s="19" t="str">
        <f t="shared" si="2"/>
        <v/>
      </c>
      <c r="F196" s="395" t="b">
        <f>IF(nume_candidat="",FALSE,ISNUMBER(SEARCH(nume_candidat,#REF!)))</f>
        <v>0</v>
      </c>
      <c r="G196" s="396" t="e">
        <f>LEN(#REF!)-LEN(SUBSTITUTE(#REF!,",",""))+1</f>
        <v>#REF!</v>
      </c>
    </row>
    <row r="197" spans="1:7">
      <c r="A197" s="5" t="s">
        <v>255</v>
      </c>
      <c r="B197" s="7"/>
      <c r="C197" s="229"/>
      <c r="D197" s="85"/>
      <c r="E197" s="19" t="str">
        <f t="shared" si="2"/>
        <v/>
      </c>
      <c r="F197" s="395" t="b">
        <f>IF(nume_candidat="",FALSE,ISNUMBER(SEARCH(nume_candidat,#REF!)))</f>
        <v>0</v>
      </c>
      <c r="G197" s="396" t="e">
        <f>LEN(#REF!)-LEN(SUBSTITUTE(#REF!,",",""))+1</f>
        <v>#REF!</v>
      </c>
    </row>
    <row r="198" spans="1:7">
      <c r="A198" s="5" t="s">
        <v>256</v>
      </c>
      <c r="B198" s="7"/>
      <c r="C198" s="229"/>
      <c r="D198" s="85"/>
      <c r="E198" s="19" t="str">
        <f t="shared" si="2"/>
        <v/>
      </c>
      <c r="F198" s="395" t="b">
        <f>IF(nume_candidat="",FALSE,ISNUMBER(SEARCH(nume_candidat,#REF!)))</f>
        <v>0</v>
      </c>
      <c r="G198" s="396" t="e">
        <f>LEN(#REF!)-LEN(SUBSTITUTE(#REF!,",",""))+1</f>
        <v>#REF!</v>
      </c>
    </row>
    <row r="199" spans="1:7">
      <c r="A199" s="5" t="s">
        <v>257</v>
      </c>
      <c r="B199" s="7"/>
      <c r="C199" s="229"/>
      <c r="D199" s="85"/>
      <c r="E199" s="19" t="str">
        <f t="shared" si="2"/>
        <v/>
      </c>
      <c r="F199" s="395" t="b">
        <f>IF(nume_candidat="",FALSE,ISNUMBER(SEARCH(nume_candidat,#REF!)))</f>
        <v>0</v>
      </c>
      <c r="G199" s="396" t="e">
        <f>LEN(#REF!)-LEN(SUBSTITUTE(#REF!,",",""))+1</f>
        <v>#REF!</v>
      </c>
    </row>
    <row r="200" spans="1:7">
      <c r="A200" s="5" t="s">
        <v>258</v>
      </c>
      <c r="B200" s="7"/>
      <c r="C200" s="229"/>
      <c r="D200" s="85"/>
      <c r="E200" s="19" t="str">
        <f t="shared" si="2"/>
        <v/>
      </c>
      <c r="F200" s="395" t="b">
        <f>IF(nume_candidat="",FALSE,ISNUMBER(SEARCH(nume_candidat,#REF!)))</f>
        <v>0</v>
      </c>
      <c r="G200" s="396" t="e">
        <f>LEN(#REF!)-LEN(SUBSTITUTE(#REF!,",",""))+1</f>
        <v>#REF!</v>
      </c>
    </row>
    <row r="201" spans="1:7">
      <c r="A201" s="5" t="s">
        <v>259</v>
      </c>
      <c r="B201" s="7"/>
      <c r="C201" s="229"/>
      <c r="D201" s="85"/>
      <c r="E201" s="19" t="str">
        <f t="shared" si="2"/>
        <v/>
      </c>
      <c r="F201" s="395" t="b">
        <f>IF(nume_candidat="",FALSE,ISNUMBER(SEARCH(nume_candidat,#REF!)))</f>
        <v>0</v>
      </c>
      <c r="G201" s="396" t="e">
        <f>LEN(#REF!)-LEN(SUBSTITUTE(#REF!,",",""))+1</f>
        <v>#REF!</v>
      </c>
    </row>
    <row r="202" spans="1:7">
      <c r="A202" s="5" t="s">
        <v>260</v>
      </c>
      <c r="B202" s="7"/>
      <c r="C202" s="229"/>
      <c r="D202" s="85"/>
      <c r="E202" s="19" t="str">
        <f t="shared" ref="E202:E259" si="3">IF(OR($B202="",$C202="",$C202&lt;an_initial,$C202&gt;an_final,),"",(50*(D202="premiu")+25*(D202="nominalizare")))</f>
        <v/>
      </c>
      <c r="F202" s="395" t="b">
        <f>IF(nume_candidat="",FALSE,ISNUMBER(SEARCH(nume_candidat,#REF!)))</f>
        <v>0</v>
      </c>
      <c r="G202" s="396" t="e">
        <f>LEN(#REF!)-LEN(SUBSTITUTE(#REF!,",",""))+1</f>
        <v>#REF!</v>
      </c>
    </row>
    <row r="203" spans="1:7">
      <c r="A203" s="5" t="s">
        <v>261</v>
      </c>
      <c r="B203" s="7"/>
      <c r="C203" s="229"/>
      <c r="D203" s="85"/>
      <c r="E203" s="19" t="str">
        <f t="shared" si="3"/>
        <v/>
      </c>
      <c r="F203" s="395" t="b">
        <f>IF(nume_candidat="",FALSE,ISNUMBER(SEARCH(nume_candidat,#REF!)))</f>
        <v>0</v>
      </c>
      <c r="G203" s="396" t="e">
        <f>LEN(#REF!)-LEN(SUBSTITUTE(#REF!,",",""))+1</f>
        <v>#REF!</v>
      </c>
    </row>
    <row r="204" spans="1:7">
      <c r="A204" s="5" t="s">
        <v>262</v>
      </c>
      <c r="B204" s="7"/>
      <c r="C204" s="229"/>
      <c r="D204" s="85"/>
      <c r="E204" s="19" t="str">
        <f t="shared" si="3"/>
        <v/>
      </c>
      <c r="F204" s="395" t="b">
        <f>IF(nume_candidat="",FALSE,ISNUMBER(SEARCH(nume_candidat,#REF!)))</f>
        <v>0</v>
      </c>
      <c r="G204" s="396" t="e">
        <f>LEN(#REF!)-LEN(SUBSTITUTE(#REF!,",",""))+1</f>
        <v>#REF!</v>
      </c>
    </row>
    <row r="205" spans="1:7">
      <c r="A205" s="5" t="s">
        <v>263</v>
      </c>
      <c r="B205" s="7"/>
      <c r="C205" s="229"/>
      <c r="D205" s="85"/>
      <c r="E205" s="19" t="str">
        <f t="shared" si="3"/>
        <v/>
      </c>
      <c r="F205" s="395" t="b">
        <f>IF(nume_candidat="",FALSE,ISNUMBER(SEARCH(nume_candidat,#REF!)))</f>
        <v>0</v>
      </c>
      <c r="G205" s="396" t="e">
        <f>LEN(#REF!)-LEN(SUBSTITUTE(#REF!,",",""))+1</f>
        <v>#REF!</v>
      </c>
    </row>
    <row r="206" spans="1:7">
      <c r="A206" s="5" t="s">
        <v>264</v>
      </c>
      <c r="B206" s="7"/>
      <c r="C206" s="229"/>
      <c r="D206" s="85"/>
      <c r="E206" s="19" t="str">
        <f t="shared" si="3"/>
        <v/>
      </c>
      <c r="F206" s="395" t="b">
        <f>IF(nume_candidat="",FALSE,ISNUMBER(SEARCH(nume_candidat,#REF!)))</f>
        <v>0</v>
      </c>
      <c r="G206" s="396" t="e">
        <f>LEN(#REF!)-LEN(SUBSTITUTE(#REF!,",",""))+1</f>
        <v>#REF!</v>
      </c>
    </row>
    <row r="207" spans="1:7">
      <c r="A207" s="5" t="s">
        <v>265</v>
      </c>
      <c r="B207" s="7"/>
      <c r="C207" s="229"/>
      <c r="D207" s="85"/>
      <c r="E207" s="19" t="str">
        <f t="shared" si="3"/>
        <v/>
      </c>
      <c r="F207" s="395" t="b">
        <f>IF(nume_candidat="",FALSE,ISNUMBER(SEARCH(nume_candidat,#REF!)))</f>
        <v>0</v>
      </c>
      <c r="G207" s="396" t="e">
        <f>LEN(#REF!)-LEN(SUBSTITUTE(#REF!,",",""))+1</f>
        <v>#REF!</v>
      </c>
    </row>
    <row r="208" spans="1:7">
      <c r="A208" s="5" t="s">
        <v>266</v>
      </c>
      <c r="B208" s="7"/>
      <c r="C208" s="229"/>
      <c r="D208" s="85"/>
      <c r="E208" s="19" t="str">
        <f t="shared" si="3"/>
        <v/>
      </c>
      <c r="F208" s="395" t="b">
        <f>IF(nume_candidat="",FALSE,ISNUMBER(SEARCH(nume_candidat,#REF!)))</f>
        <v>0</v>
      </c>
      <c r="G208" s="396" t="e">
        <f>LEN(#REF!)-LEN(SUBSTITUTE(#REF!,",",""))+1</f>
        <v>#REF!</v>
      </c>
    </row>
    <row r="209" spans="1:7">
      <c r="A209" s="5" t="s">
        <v>267</v>
      </c>
      <c r="B209" s="7"/>
      <c r="C209" s="229"/>
      <c r="D209" s="85"/>
      <c r="E209" s="19" t="str">
        <f t="shared" si="3"/>
        <v/>
      </c>
      <c r="F209" s="395" t="b">
        <f>IF(nume_candidat="",FALSE,ISNUMBER(SEARCH(nume_candidat,#REF!)))</f>
        <v>0</v>
      </c>
      <c r="G209" s="396" t="e">
        <f>LEN(#REF!)-LEN(SUBSTITUTE(#REF!,",",""))+1</f>
        <v>#REF!</v>
      </c>
    </row>
    <row r="210" spans="1:7">
      <c r="A210" s="5" t="s">
        <v>268</v>
      </c>
      <c r="B210" s="7"/>
      <c r="C210" s="229"/>
      <c r="D210" s="85"/>
      <c r="E210" s="19" t="str">
        <f t="shared" si="3"/>
        <v/>
      </c>
      <c r="F210" s="395" t="b">
        <f>IF(nume_candidat="",FALSE,ISNUMBER(SEARCH(nume_candidat,#REF!)))</f>
        <v>0</v>
      </c>
      <c r="G210" s="396" t="e">
        <f>LEN(#REF!)-LEN(SUBSTITUTE(#REF!,",",""))+1</f>
        <v>#REF!</v>
      </c>
    </row>
    <row r="211" spans="1:7">
      <c r="A211" s="5" t="s">
        <v>269</v>
      </c>
      <c r="B211" s="7"/>
      <c r="C211" s="229"/>
      <c r="D211" s="85"/>
      <c r="E211" s="19" t="str">
        <f t="shared" si="3"/>
        <v/>
      </c>
      <c r="F211" s="395" t="b">
        <f>IF(nume_candidat="",FALSE,ISNUMBER(SEARCH(nume_candidat,#REF!)))</f>
        <v>0</v>
      </c>
      <c r="G211" s="396" t="e">
        <f>LEN(#REF!)-LEN(SUBSTITUTE(#REF!,",",""))+1</f>
        <v>#REF!</v>
      </c>
    </row>
    <row r="212" spans="1:7">
      <c r="A212" s="5" t="s">
        <v>270</v>
      </c>
      <c r="B212" s="7"/>
      <c r="C212" s="229"/>
      <c r="D212" s="85"/>
      <c r="E212" s="19" t="str">
        <f t="shared" si="3"/>
        <v/>
      </c>
      <c r="F212" s="395" t="b">
        <f>IF(nume_candidat="",FALSE,ISNUMBER(SEARCH(nume_candidat,#REF!)))</f>
        <v>0</v>
      </c>
      <c r="G212" s="396" t="e">
        <f>LEN(#REF!)-LEN(SUBSTITUTE(#REF!,",",""))+1</f>
        <v>#REF!</v>
      </c>
    </row>
    <row r="213" spans="1:7">
      <c r="A213" s="5" t="s">
        <v>271</v>
      </c>
      <c r="B213" s="7"/>
      <c r="C213" s="229"/>
      <c r="D213" s="85"/>
      <c r="E213" s="19" t="str">
        <f t="shared" si="3"/>
        <v/>
      </c>
      <c r="F213" s="395" t="b">
        <f>IF(nume_candidat="",FALSE,ISNUMBER(SEARCH(nume_candidat,#REF!)))</f>
        <v>0</v>
      </c>
      <c r="G213" s="396" t="e">
        <f>LEN(#REF!)-LEN(SUBSTITUTE(#REF!,",",""))+1</f>
        <v>#REF!</v>
      </c>
    </row>
    <row r="214" spans="1:7">
      <c r="A214" s="5" t="s">
        <v>272</v>
      </c>
      <c r="B214" s="7"/>
      <c r="C214" s="229"/>
      <c r="D214" s="85"/>
      <c r="E214" s="19" t="str">
        <f t="shared" si="3"/>
        <v/>
      </c>
      <c r="F214" s="395" t="b">
        <f>IF(nume_candidat="",FALSE,ISNUMBER(SEARCH(nume_candidat,#REF!)))</f>
        <v>0</v>
      </c>
      <c r="G214" s="396" t="e">
        <f>LEN(#REF!)-LEN(SUBSTITUTE(#REF!,",",""))+1</f>
        <v>#REF!</v>
      </c>
    </row>
    <row r="215" spans="1:7">
      <c r="A215" s="5" t="s">
        <v>273</v>
      </c>
      <c r="B215" s="7"/>
      <c r="C215" s="229"/>
      <c r="D215" s="85"/>
      <c r="E215" s="19" t="str">
        <f t="shared" si="3"/>
        <v/>
      </c>
      <c r="F215" s="395" t="b">
        <f>IF(nume_candidat="",FALSE,ISNUMBER(SEARCH(nume_candidat,#REF!)))</f>
        <v>0</v>
      </c>
      <c r="G215" s="396" t="e">
        <f>LEN(#REF!)-LEN(SUBSTITUTE(#REF!,",",""))+1</f>
        <v>#REF!</v>
      </c>
    </row>
    <row r="216" spans="1:7">
      <c r="A216" s="5" t="s">
        <v>274</v>
      </c>
      <c r="B216" s="7"/>
      <c r="C216" s="229"/>
      <c r="D216" s="85"/>
      <c r="E216" s="19" t="str">
        <f t="shared" si="3"/>
        <v/>
      </c>
      <c r="F216" s="395" t="b">
        <f>IF(nume_candidat="",FALSE,ISNUMBER(SEARCH(nume_candidat,#REF!)))</f>
        <v>0</v>
      </c>
      <c r="G216" s="396" t="e">
        <f>LEN(#REF!)-LEN(SUBSTITUTE(#REF!,",",""))+1</f>
        <v>#REF!</v>
      </c>
    </row>
    <row r="217" spans="1:7">
      <c r="A217" s="5" t="s">
        <v>275</v>
      </c>
      <c r="B217" s="7"/>
      <c r="C217" s="229"/>
      <c r="D217" s="85"/>
      <c r="E217" s="19" t="str">
        <f t="shared" si="3"/>
        <v/>
      </c>
      <c r="F217" s="395" t="b">
        <f>IF(nume_candidat="",FALSE,ISNUMBER(SEARCH(nume_candidat,#REF!)))</f>
        <v>0</v>
      </c>
      <c r="G217" s="396" t="e">
        <f>LEN(#REF!)-LEN(SUBSTITUTE(#REF!,",",""))+1</f>
        <v>#REF!</v>
      </c>
    </row>
    <row r="218" spans="1:7">
      <c r="A218" s="5" t="s">
        <v>276</v>
      </c>
      <c r="B218" s="7"/>
      <c r="C218" s="229"/>
      <c r="D218" s="85"/>
      <c r="E218" s="19" t="str">
        <f t="shared" si="3"/>
        <v/>
      </c>
      <c r="F218" s="395" t="b">
        <f>IF(nume_candidat="",FALSE,ISNUMBER(SEARCH(nume_candidat,#REF!)))</f>
        <v>0</v>
      </c>
      <c r="G218" s="396" t="e">
        <f>LEN(#REF!)-LEN(SUBSTITUTE(#REF!,",",""))+1</f>
        <v>#REF!</v>
      </c>
    </row>
    <row r="219" spans="1:7">
      <c r="A219" s="5" t="s">
        <v>277</v>
      </c>
      <c r="B219" s="7"/>
      <c r="C219" s="229"/>
      <c r="D219" s="85"/>
      <c r="E219" s="19" t="str">
        <f t="shared" si="3"/>
        <v/>
      </c>
      <c r="F219" s="395" t="b">
        <f>IF(nume_candidat="",FALSE,ISNUMBER(SEARCH(nume_candidat,#REF!)))</f>
        <v>0</v>
      </c>
      <c r="G219" s="396" t="e">
        <f>LEN(#REF!)-LEN(SUBSTITUTE(#REF!,",",""))+1</f>
        <v>#REF!</v>
      </c>
    </row>
    <row r="220" spans="1:7">
      <c r="A220" s="5" t="s">
        <v>278</v>
      </c>
      <c r="B220" s="7"/>
      <c r="C220" s="229"/>
      <c r="D220" s="85"/>
      <c r="E220" s="19" t="str">
        <f t="shared" si="3"/>
        <v/>
      </c>
      <c r="F220" s="395" t="b">
        <f>IF(nume_candidat="",FALSE,ISNUMBER(SEARCH(nume_candidat,#REF!)))</f>
        <v>0</v>
      </c>
      <c r="G220" s="396" t="e">
        <f>LEN(#REF!)-LEN(SUBSTITUTE(#REF!,",",""))+1</f>
        <v>#REF!</v>
      </c>
    </row>
    <row r="221" spans="1:7">
      <c r="A221" s="5" t="s">
        <v>279</v>
      </c>
      <c r="B221" s="7"/>
      <c r="C221" s="229"/>
      <c r="D221" s="85"/>
      <c r="E221" s="19" t="str">
        <f t="shared" si="3"/>
        <v/>
      </c>
      <c r="F221" s="395" t="b">
        <f>IF(nume_candidat="",FALSE,ISNUMBER(SEARCH(nume_candidat,#REF!)))</f>
        <v>0</v>
      </c>
      <c r="G221" s="396" t="e">
        <f>LEN(#REF!)-LEN(SUBSTITUTE(#REF!,",",""))+1</f>
        <v>#REF!</v>
      </c>
    </row>
    <row r="222" spans="1:7">
      <c r="A222" s="5" t="s">
        <v>280</v>
      </c>
      <c r="B222" s="7"/>
      <c r="C222" s="229"/>
      <c r="D222" s="85"/>
      <c r="E222" s="19" t="str">
        <f t="shared" si="3"/>
        <v/>
      </c>
      <c r="F222" s="395" t="b">
        <f>IF(nume_candidat="",FALSE,ISNUMBER(SEARCH(nume_candidat,#REF!)))</f>
        <v>0</v>
      </c>
      <c r="G222" s="396" t="e">
        <f>LEN(#REF!)-LEN(SUBSTITUTE(#REF!,",",""))+1</f>
        <v>#REF!</v>
      </c>
    </row>
    <row r="223" spans="1:7">
      <c r="A223" s="5" t="s">
        <v>281</v>
      </c>
      <c r="B223" s="7"/>
      <c r="C223" s="229"/>
      <c r="D223" s="85"/>
      <c r="E223" s="19" t="str">
        <f t="shared" si="3"/>
        <v/>
      </c>
      <c r="F223" s="395" t="b">
        <f>IF(nume_candidat="",FALSE,ISNUMBER(SEARCH(nume_candidat,#REF!)))</f>
        <v>0</v>
      </c>
      <c r="G223" s="396" t="e">
        <f>LEN(#REF!)-LEN(SUBSTITUTE(#REF!,",",""))+1</f>
        <v>#REF!</v>
      </c>
    </row>
    <row r="224" spans="1:7">
      <c r="A224" s="5" t="s">
        <v>282</v>
      </c>
      <c r="B224" s="7"/>
      <c r="C224" s="229"/>
      <c r="D224" s="85"/>
      <c r="E224" s="19" t="str">
        <f t="shared" si="3"/>
        <v/>
      </c>
      <c r="F224" s="395" t="b">
        <f>IF(nume_candidat="",FALSE,ISNUMBER(SEARCH(nume_candidat,#REF!)))</f>
        <v>0</v>
      </c>
      <c r="G224" s="396" t="e">
        <f>LEN(#REF!)-LEN(SUBSTITUTE(#REF!,",",""))+1</f>
        <v>#REF!</v>
      </c>
    </row>
    <row r="225" spans="1:7">
      <c r="A225" s="5" t="s">
        <v>283</v>
      </c>
      <c r="B225" s="7"/>
      <c r="C225" s="229"/>
      <c r="D225" s="85"/>
      <c r="E225" s="19" t="str">
        <f t="shared" si="3"/>
        <v/>
      </c>
      <c r="F225" s="395" t="b">
        <f>IF(nume_candidat="",FALSE,ISNUMBER(SEARCH(nume_candidat,#REF!)))</f>
        <v>0</v>
      </c>
      <c r="G225" s="396" t="e">
        <f>LEN(#REF!)-LEN(SUBSTITUTE(#REF!,",",""))+1</f>
        <v>#REF!</v>
      </c>
    </row>
    <row r="226" spans="1:7">
      <c r="A226" s="5" t="s">
        <v>284</v>
      </c>
      <c r="B226" s="7"/>
      <c r="C226" s="229"/>
      <c r="D226" s="85"/>
      <c r="E226" s="19" t="str">
        <f t="shared" si="3"/>
        <v/>
      </c>
      <c r="F226" s="395" t="b">
        <f>IF(nume_candidat="",FALSE,ISNUMBER(SEARCH(nume_candidat,#REF!)))</f>
        <v>0</v>
      </c>
      <c r="G226" s="396" t="e">
        <f>LEN(#REF!)-LEN(SUBSTITUTE(#REF!,",",""))+1</f>
        <v>#REF!</v>
      </c>
    </row>
    <row r="227" spans="1:7">
      <c r="A227" s="5" t="s">
        <v>285</v>
      </c>
      <c r="B227" s="7"/>
      <c r="C227" s="229"/>
      <c r="D227" s="85"/>
      <c r="E227" s="19" t="str">
        <f t="shared" si="3"/>
        <v/>
      </c>
      <c r="F227" s="395" t="b">
        <f>IF(nume_candidat="",FALSE,ISNUMBER(SEARCH(nume_candidat,#REF!)))</f>
        <v>0</v>
      </c>
      <c r="G227" s="396" t="e">
        <f>LEN(#REF!)-LEN(SUBSTITUTE(#REF!,",",""))+1</f>
        <v>#REF!</v>
      </c>
    </row>
    <row r="228" spans="1:7">
      <c r="A228" s="5" t="s">
        <v>286</v>
      </c>
      <c r="B228" s="7"/>
      <c r="C228" s="229"/>
      <c r="D228" s="85"/>
      <c r="E228" s="19" t="str">
        <f t="shared" si="3"/>
        <v/>
      </c>
      <c r="F228" s="395" t="b">
        <f>IF(nume_candidat="",FALSE,ISNUMBER(SEARCH(nume_candidat,#REF!)))</f>
        <v>0</v>
      </c>
      <c r="G228" s="396" t="e">
        <f>LEN(#REF!)-LEN(SUBSTITUTE(#REF!,",",""))+1</f>
        <v>#REF!</v>
      </c>
    </row>
    <row r="229" spans="1:7">
      <c r="A229" s="5" t="s">
        <v>287</v>
      </c>
      <c r="B229" s="7"/>
      <c r="C229" s="229"/>
      <c r="D229" s="85"/>
      <c r="E229" s="19" t="str">
        <f t="shared" si="3"/>
        <v/>
      </c>
      <c r="F229" s="395" t="b">
        <f>IF(nume_candidat="",FALSE,ISNUMBER(SEARCH(nume_candidat,#REF!)))</f>
        <v>0</v>
      </c>
      <c r="G229" s="396" t="e">
        <f>LEN(#REF!)-LEN(SUBSTITUTE(#REF!,",",""))+1</f>
        <v>#REF!</v>
      </c>
    </row>
    <row r="230" spans="1:7">
      <c r="A230" s="5" t="s">
        <v>288</v>
      </c>
      <c r="B230" s="7"/>
      <c r="C230" s="229"/>
      <c r="D230" s="85"/>
      <c r="E230" s="19" t="str">
        <f t="shared" si="3"/>
        <v/>
      </c>
      <c r="F230" s="395" t="b">
        <f>IF(nume_candidat="",FALSE,ISNUMBER(SEARCH(nume_candidat,#REF!)))</f>
        <v>0</v>
      </c>
      <c r="G230" s="396" t="e">
        <f>LEN(#REF!)-LEN(SUBSTITUTE(#REF!,",",""))+1</f>
        <v>#REF!</v>
      </c>
    </row>
    <row r="231" spans="1:7">
      <c r="A231" s="5" t="s">
        <v>289</v>
      </c>
      <c r="B231" s="7"/>
      <c r="C231" s="229"/>
      <c r="D231" s="85"/>
      <c r="E231" s="19" t="str">
        <f t="shared" si="3"/>
        <v/>
      </c>
      <c r="F231" s="395" t="b">
        <f>IF(nume_candidat="",FALSE,ISNUMBER(SEARCH(nume_candidat,#REF!)))</f>
        <v>0</v>
      </c>
      <c r="G231" s="396" t="e">
        <f>LEN(#REF!)-LEN(SUBSTITUTE(#REF!,",",""))+1</f>
        <v>#REF!</v>
      </c>
    </row>
    <row r="232" spans="1:7">
      <c r="A232" s="5" t="s">
        <v>290</v>
      </c>
      <c r="B232" s="7"/>
      <c r="C232" s="229"/>
      <c r="D232" s="85"/>
      <c r="E232" s="19" t="str">
        <f t="shared" si="3"/>
        <v/>
      </c>
      <c r="F232" s="395" t="b">
        <f>IF(nume_candidat="",FALSE,ISNUMBER(SEARCH(nume_candidat,#REF!)))</f>
        <v>0</v>
      </c>
      <c r="G232" s="396" t="e">
        <f>LEN(#REF!)-LEN(SUBSTITUTE(#REF!,",",""))+1</f>
        <v>#REF!</v>
      </c>
    </row>
    <row r="233" spans="1:7">
      <c r="A233" s="5" t="s">
        <v>291</v>
      </c>
      <c r="B233" s="7"/>
      <c r="C233" s="229"/>
      <c r="D233" s="85"/>
      <c r="E233" s="19" t="str">
        <f t="shared" si="3"/>
        <v/>
      </c>
      <c r="F233" s="395" t="b">
        <f>IF(nume_candidat="",FALSE,ISNUMBER(SEARCH(nume_candidat,#REF!)))</f>
        <v>0</v>
      </c>
      <c r="G233" s="396" t="e">
        <f>LEN(#REF!)-LEN(SUBSTITUTE(#REF!,",",""))+1</f>
        <v>#REF!</v>
      </c>
    </row>
    <row r="234" spans="1:7">
      <c r="A234" s="5" t="s">
        <v>292</v>
      </c>
      <c r="B234" s="7"/>
      <c r="C234" s="229"/>
      <c r="D234" s="85"/>
      <c r="E234" s="19" t="str">
        <f t="shared" si="3"/>
        <v/>
      </c>
      <c r="F234" s="395" t="b">
        <f>IF(nume_candidat="",FALSE,ISNUMBER(SEARCH(nume_candidat,#REF!)))</f>
        <v>0</v>
      </c>
      <c r="G234" s="396" t="e">
        <f>LEN(#REF!)-LEN(SUBSTITUTE(#REF!,",",""))+1</f>
        <v>#REF!</v>
      </c>
    </row>
    <row r="235" spans="1:7">
      <c r="A235" s="5" t="s">
        <v>293</v>
      </c>
      <c r="B235" s="7"/>
      <c r="C235" s="229"/>
      <c r="D235" s="85"/>
      <c r="E235" s="19" t="str">
        <f t="shared" si="3"/>
        <v/>
      </c>
      <c r="F235" s="395" t="b">
        <f>IF(nume_candidat="",FALSE,ISNUMBER(SEARCH(nume_candidat,#REF!)))</f>
        <v>0</v>
      </c>
      <c r="G235" s="396" t="e">
        <f>LEN(#REF!)-LEN(SUBSTITUTE(#REF!,",",""))+1</f>
        <v>#REF!</v>
      </c>
    </row>
    <row r="236" spans="1:7">
      <c r="A236" s="5" t="s">
        <v>294</v>
      </c>
      <c r="B236" s="7"/>
      <c r="C236" s="229"/>
      <c r="D236" s="85"/>
      <c r="E236" s="19" t="str">
        <f t="shared" si="3"/>
        <v/>
      </c>
      <c r="F236" s="395" t="b">
        <f>IF(nume_candidat="",FALSE,ISNUMBER(SEARCH(nume_candidat,#REF!)))</f>
        <v>0</v>
      </c>
      <c r="G236" s="396" t="e">
        <f>LEN(#REF!)-LEN(SUBSTITUTE(#REF!,",",""))+1</f>
        <v>#REF!</v>
      </c>
    </row>
    <row r="237" spans="1:7">
      <c r="A237" s="5" t="s">
        <v>295</v>
      </c>
      <c r="B237" s="7"/>
      <c r="C237" s="229"/>
      <c r="D237" s="85"/>
      <c r="E237" s="19" t="str">
        <f t="shared" si="3"/>
        <v/>
      </c>
      <c r="F237" s="395" t="b">
        <f>IF(nume_candidat="",FALSE,ISNUMBER(SEARCH(nume_candidat,#REF!)))</f>
        <v>0</v>
      </c>
      <c r="G237" s="396" t="e">
        <f>LEN(#REF!)-LEN(SUBSTITUTE(#REF!,",",""))+1</f>
        <v>#REF!</v>
      </c>
    </row>
    <row r="238" spans="1:7">
      <c r="A238" s="5" t="s">
        <v>296</v>
      </c>
      <c r="B238" s="7"/>
      <c r="C238" s="229"/>
      <c r="D238" s="85"/>
      <c r="E238" s="19" t="str">
        <f t="shared" si="3"/>
        <v/>
      </c>
      <c r="F238" s="395" t="b">
        <f>IF(nume_candidat="",FALSE,ISNUMBER(SEARCH(nume_candidat,#REF!)))</f>
        <v>0</v>
      </c>
      <c r="G238" s="396" t="e">
        <f>LEN(#REF!)-LEN(SUBSTITUTE(#REF!,",",""))+1</f>
        <v>#REF!</v>
      </c>
    </row>
    <row r="239" spans="1:7">
      <c r="A239" s="5" t="s">
        <v>297</v>
      </c>
      <c r="B239" s="7"/>
      <c r="C239" s="229"/>
      <c r="D239" s="85"/>
      <c r="E239" s="19" t="str">
        <f t="shared" si="3"/>
        <v/>
      </c>
      <c r="F239" s="395" t="b">
        <f>IF(nume_candidat="",FALSE,ISNUMBER(SEARCH(nume_candidat,#REF!)))</f>
        <v>0</v>
      </c>
      <c r="G239" s="396" t="e">
        <f>LEN(#REF!)-LEN(SUBSTITUTE(#REF!,",",""))+1</f>
        <v>#REF!</v>
      </c>
    </row>
    <row r="240" spans="1:7">
      <c r="A240" s="5" t="s">
        <v>298</v>
      </c>
      <c r="B240" s="7"/>
      <c r="C240" s="229"/>
      <c r="D240" s="85"/>
      <c r="E240" s="19" t="str">
        <f t="shared" si="3"/>
        <v/>
      </c>
      <c r="F240" s="395" t="b">
        <f>IF(nume_candidat="",FALSE,ISNUMBER(SEARCH(nume_candidat,#REF!)))</f>
        <v>0</v>
      </c>
      <c r="G240" s="396" t="e">
        <f>LEN(#REF!)-LEN(SUBSTITUTE(#REF!,",",""))+1</f>
        <v>#REF!</v>
      </c>
    </row>
    <row r="241" spans="1:7">
      <c r="A241" s="5" t="s">
        <v>299</v>
      </c>
      <c r="B241" s="7"/>
      <c r="C241" s="229"/>
      <c r="D241" s="85"/>
      <c r="E241" s="19" t="str">
        <f t="shared" si="3"/>
        <v/>
      </c>
      <c r="F241" s="395" t="b">
        <f>IF(nume_candidat="",FALSE,ISNUMBER(SEARCH(nume_candidat,#REF!)))</f>
        <v>0</v>
      </c>
      <c r="G241" s="396" t="e">
        <f>LEN(#REF!)-LEN(SUBSTITUTE(#REF!,",",""))+1</f>
        <v>#REF!</v>
      </c>
    </row>
    <row r="242" spans="1:7">
      <c r="A242" s="5" t="s">
        <v>300</v>
      </c>
      <c r="B242" s="7"/>
      <c r="C242" s="229"/>
      <c r="D242" s="85"/>
      <c r="E242" s="19" t="str">
        <f t="shared" si="3"/>
        <v/>
      </c>
      <c r="F242" s="395" t="b">
        <f>IF(nume_candidat="",FALSE,ISNUMBER(SEARCH(nume_candidat,#REF!)))</f>
        <v>0</v>
      </c>
      <c r="G242" s="396" t="e">
        <f>LEN(#REF!)-LEN(SUBSTITUTE(#REF!,",",""))+1</f>
        <v>#REF!</v>
      </c>
    </row>
    <row r="243" spans="1:7">
      <c r="A243" s="5" t="s">
        <v>301</v>
      </c>
      <c r="B243" s="7"/>
      <c r="C243" s="229"/>
      <c r="D243" s="85"/>
      <c r="E243" s="19" t="str">
        <f t="shared" si="3"/>
        <v/>
      </c>
      <c r="F243" s="395" t="b">
        <f>IF(nume_candidat="",FALSE,ISNUMBER(SEARCH(nume_candidat,#REF!)))</f>
        <v>0</v>
      </c>
      <c r="G243" s="396" t="e">
        <f>LEN(#REF!)-LEN(SUBSTITUTE(#REF!,",",""))+1</f>
        <v>#REF!</v>
      </c>
    </row>
    <row r="244" spans="1:7">
      <c r="A244" s="5" t="s">
        <v>302</v>
      </c>
      <c r="B244" s="7"/>
      <c r="C244" s="229"/>
      <c r="D244" s="85"/>
      <c r="E244" s="19" t="str">
        <f t="shared" si="3"/>
        <v/>
      </c>
      <c r="F244" s="395" t="b">
        <f>IF(nume_candidat="",FALSE,ISNUMBER(SEARCH(nume_candidat,#REF!)))</f>
        <v>0</v>
      </c>
      <c r="G244" s="396" t="e">
        <f>LEN(#REF!)-LEN(SUBSTITUTE(#REF!,",",""))+1</f>
        <v>#REF!</v>
      </c>
    </row>
    <row r="245" spans="1:7">
      <c r="A245" s="5" t="s">
        <v>303</v>
      </c>
      <c r="B245" s="7"/>
      <c r="C245" s="229"/>
      <c r="D245" s="85"/>
      <c r="E245" s="19" t="str">
        <f t="shared" si="3"/>
        <v/>
      </c>
      <c r="F245" s="395" t="b">
        <f>IF(nume_candidat="",FALSE,ISNUMBER(SEARCH(nume_candidat,#REF!)))</f>
        <v>0</v>
      </c>
      <c r="G245" s="396" t="e">
        <f>LEN(#REF!)-LEN(SUBSTITUTE(#REF!,",",""))+1</f>
        <v>#REF!</v>
      </c>
    </row>
    <row r="246" spans="1:7">
      <c r="A246" s="5" t="s">
        <v>304</v>
      </c>
      <c r="B246" s="7"/>
      <c r="C246" s="229"/>
      <c r="D246" s="85"/>
      <c r="E246" s="19" t="str">
        <f t="shared" si="3"/>
        <v/>
      </c>
      <c r="F246" s="395" t="b">
        <f>IF(nume_candidat="",FALSE,ISNUMBER(SEARCH(nume_candidat,#REF!)))</f>
        <v>0</v>
      </c>
      <c r="G246" s="396" t="e">
        <f>LEN(#REF!)-LEN(SUBSTITUTE(#REF!,",",""))+1</f>
        <v>#REF!</v>
      </c>
    </row>
    <row r="247" spans="1:7">
      <c r="A247" s="5" t="s">
        <v>305</v>
      </c>
      <c r="B247" s="7"/>
      <c r="C247" s="229"/>
      <c r="D247" s="85"/>
      <c r="E247" s="19" t="str">
        <f t="shared" si="3"/>
        <v/>
      </c>
      <c r="F247" s="395" t="b">
        <f>IF(nume_candidat="",FALSE,ISNUMBER(SEARCH(nume_candidat,#REF!)))</f>
        <v>0</v>
      </c>
      <c r="G247" s="396" t="e">
        <f>LEN(#REF!)-LEN(SUBSTITUTE(#REF!,",",""))+1</f>
        <v>#REF!</v>
      </c>
    </row>
    <row r="248" spans="1:7">
      <c r="A248" s="5" t="s">
        <v>306</v>
      </c>
      <c r="B248" s="7"/>
      <c r="C248" s="229"/>
      <c r="D248" s="85"/>
      <c r="E248" s="19" t="str">
        <f t="shared" si="3"/>
        <v/>
      </c>
      <c r="F248" s="395" t="b">
        <f>IF(nume_candidat="",FALSE,ISNUMBER(SEARCH(nume_candidat,#REF!)))</f>
        <v>0</v>
      </c>
      <c r="G248" s="396" t="e">
        <f>LEN(#REF!)-LEN(SUBSTITUTE(#REF!,",",""))+1</f>
        <v>#REF!</v>
      </c>
    </row>
    <row r="249" spans="1:7">
      <c r="A249" s="5" t="s">
        <v>307</v>
      </c>
      <c r="B249" s="7"/>
      <c r="C249" s="229"/>
      <c r="D249" s="85"/>
      <c r="E249" s="19" t="str">
        <f t="shared" si="3"/>
        <v/>
      </c>
      <c r="F249" s="395" t="b">
        <f>IF(nume_candidat="",FALSE,ISNUMBER(SEARCH(nume_candidat,#REF!)))</f>
        <v>0</v>
      </c>
      <c r="G249" s="396" t="e">
        <f>LEN(#REF!)-LEN(SUBSTITUTE(#REF!,",",""))+1</f>
        <v>#REF!</v>
      </c>
    </row>
    <row r="250" spans="1:7">
      <c r="A250" s="5" t="s">
        <v>308</v>
      </c>
      <c r="B250" s="7"/>
      <c r="C250" s="229"/>
      <c r="D250" s="85"/>
      <c r="E250" s="19" t="str">
        <f t="shared" si="3"/>
        <v/>
      </c>
      <c r="F250" s="395" t="b">
        <f>IF(nume_candidat="",FALSE,ISNUMBER(SEARCH(nume_candidat,#REF!)))</f>
        <v>0</v>
      </c>
      <c r="G250" s="396" t="e">
        <f>LEN(#REF!)-LEN(SUBSTITUTE(#REF!,",",""))+1</f>
        <v>#REF!</v>
      </c>
    </row>
    <row r="251" spans="1:7">
      <c r="A251" s="5" t="s">
        <v>309</v>
      </c>
      <c r="B251" s="7"/>
      <c r="C251" s="229"/>
      <c r="D251" s="85"/>
      <c r="E251" s="19" t="str">
        <f t="shared" si="3"/>
        <v/>
      </c>
      <c r="F251" s="395" t="b">
        <f>IF(nume_candidat="",FALSE,ISNUMBER(SEARCH(nume_candidat,#REF!)))</f>
        <v>0</v>
      </c>
      <c r="G251" s="396" t="e">
        <f>LEN(#REF!)-LEN(SUBSTITUTE(#REF!,",",""))+1</f>
        <v>#REF!</v>
      </c>
    </row>
    <row r="252" spans="1:7">
      <c r="A252" s="5" t="s">
        <v>310</v>
      </c>
      <c r="B252" s="7"/>
      <c r="C252" s="229"/>
      <c r="D252" s="85"/>
      <c r="E252" s="19" t="str">
        <f t="shared" si="3"/>
        <v/>
      </c>
      <c r="F252" s="395" t="b">
        <f>IF(nume_candidat="",FALSE,ISNUMBER(SEARCH(nume_candidat,#REF!)))</f>
        <v>0</v>
      </c>
      <c r="G252" s="396" t="e">
        <f>LEN(#REF!)-LEN(SUBSTITUTE(#REF!,",",""))+1</f>
        <v>#REF!</v>
      </c>
    </row>
    <row r="253" spans="1:7">
      <c r="A253" s="5" t="s">
        <v>311</v>
      </c>
      <c r="B253" s="7"/>
      <c r="C253" s="229"/>
      <c r="D253" s="85"/>
      <c r="E253" s="19" t="str">
        <f t="shared" si="3"/>
        <v/>
      </c>
      <c r="F253" s="395" t="b">
        <f>IF(nume_candidat="",FALSE,ISNUMBER(SEARCH(nume_candidat,#REF!)))</f>
        <v>0</v>
      </c>
      <c r="G253" s="396" t="e">
        <f>LEN(#REF!)-LEN(SUBSTITUTE(#REF!,",",""))+1</f>
        <v>#REF!</v>
      </c>
    </row>
    <row r="254" spans="1:7">
      <c r="A254" s="5" t="s">
        <v>312</v>
      </c>
      <c r="B254" s="7"/>
      <c r="C254" s="229"/>
      <c r="D254" s="85"/>
      <c r="E254" s="19" t="str">
        <f t="shared" si="3"/>
        <v/>
      </c>
      <c r="F254" s="395" t="b">
        <f>IF(nume_candidat="",FALSE,ISNUMBER(SEARCH(nume_candidat,#REF!)))</f>
        <v>0</v>
      </c>
      <c r="G254" s="396" t="e">
        <f>LEN(#REF!)-LEN(SUBSTITUTE(#REF!,",",""))+1</f>
        <v>#REF!</v>
      </c>
    </row>
    <row r="255" spans="1:7">
      <c r="A255" s="5" t="s">
        <v>313</v>
      </c>
      <c r="B255" s="7"/>
      <c r="C255" s="229"/>
      <c r="D255" s="85"/>
      <c r="E255" s="19" t="str">
        <f t="shared" si="3"/>
        <v/>
      </c>
      <c r="F255" s="395" t="b">
        <f>IF(nume_candidat="",FALSE,ISNUMBER(SEARCH(nume_candidat,#REF!)))</f>
        <v>0</v>
      </c>
      <c r="G255" s="396" t="e">
        <f>LEN(#REF!)-LEN(SUBSTITUTE(#REF!,",",""))+1</f>
        <v>#REF!</v>
      </c>
    </row>
    <row r="256" spans="1:7">
      <c r="A256" s="5" t="s">
        <v>314</v>
      </c>
      <c r="B256" s="7"/>
      <c r="C256" s="229"/>
      <c r="D256" s="85"/>
      <c r="E256" s="19" t="str">
        <f t="shared" si="3"/>
        <v/>
      </c>
      <c r="F256" s="395" t="b">
        <f>IF(nume_candidat="",FALSE,ISNUMBER(SEARCH(nume_candidat,#REF!)))</f>
        <v>0</v>
      </c>
      <c r="G256" s="396" t="e">
        <f>LEN(#REF!)-LEN(SUBSTITUTE(#REF!,",",""))+1</f>
        <v>#REF!</v>
      </c>
    </row>
    <row r="257" spans="1:7">
      <c r="A257" s="5" t="s">
        <v>315</v>
      </c>
      <c r="B257" s="7"/>
      <c r="C257" s="229"/>
      <c r="D257" s="85"/>
      <c r="E257" s="19" t="str">
        <f t="shared" si="3"/>
        <v/>
      </c>
      <c r="F257" s="395" t="b">
        <f>IF(nume_candidat="",FALSE,ISNUMBER(SEARCH(nume_candidat,#REF!)))</f>
        <v>0</v>
      </c>
      <c r="G257" s="396" t="e">
        <f>LEN(#REF!)-LEN(SUBSTITUTE(#REF!,",",""))+1</f>
        <v>#REF!</v>
      </c>
    </row>
    <row r="258" spans="1:7">
      <c r="A258" s="5" t="s">
        <v>316</v>
      </c>
      <c r="B258" s="7"/>
      <c r="C258" s="229"/>
      <c r="D258" s="85"/>
      <c r="E258" s="19" t="str">
        <f t="shared" si="3"/>
        <v/>
      </c>
      <c r="F258" s="395" t="b">
        <f>IF(nume_candidat="",FALSE,ISNUMBER(SEARCH(nume_candidat,#REF!)))</f>
        <v>0</v>
      </c>
      <c r="G258" s="396" t="e">
        <f>LEN(#REF!)-LEN(SUBSTITUTE(#REF!,",",""))+1</f>
        <v>#REF!</v>
      </c>
    </row>
    <row r="259" spans="1:7">
      <c r="A259" s="5" t="s">
        <v>317</v>
      </c>
      <c r="B259" s="7"/>
      <c r="C259" s="229"/>
      <c r="D259" s="85"/>
      <c r="E259" s="19" t="str">
        <f t="shared" si="3"/>
        <v/>
      </c>
      <c r="F259" s="395" t="b">
        <f>IF(nume_candidat="",FALSE,ISNUMBER(SEARCH(nume_candidat,#REF!)))</f>
        <v>0</v>
      </c>
      <c r="G259" s="396" t="e">
        <f>LEN(#REF!)-LEN(SUBSTITUTE(#REF!,",",""))+1</f>
        <v>#REF!</v>
      </c>
    </row>
  </sheetData>
  <sheetProtection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&amp;LConfirm dateleDirector de departament&amp;RCandidat</oddFooter>
  </headerFooter>
</worksheet>
</file>

<file path=xl/worksheets/sheet45.xml><?xml version="1.0" encoding="utf-8"?>
<worksheet xmlns="http://schemas.openxmlformats.org/spreadsheetml/2006/main" xmlns:r="http://schemas.openxmlformats.org/officeDocument/2006/relationships">
  <sheetPr codeName="Sheet90">
    <pageSetUpPr fitToPage="1"/>
  </sheetPr>
  <dimension ref="A1:K259"/>
  <sheetViews>
    <sheetView workbookViewId="0">
      <selection activeCell="B10" sqref="B10:H12"/>
    </sheetView>
  </sheetViews>
  <sheetFormatPr defaultRowHeight="15.75"/>
  <cols>
    <col min="1" max="1" width="5.7109375" style="71" customWidth="1"/>
    <col min="2" max="4" width="35.7109375" style="75" customWidth="1"/>
    <col min="5" max="5" width="45.140625" style="75" customWidth="1"/>
    <col min="6" max="6" width="23" style="75" customWidth="1"/>
    <col min="7" max="7" width="10.7109375" style="80" customWidth="1"/>
    <col min="8" max="8" width="10.7109375" style="75" customWidth="1"/>
    <col min="9" max="9" width="17.7109375" style="75" customWidth="1"/>
    <col min="10" max="10" width="9.140625" style="82" hidden="1" customWidth="1"/>
    <col min="11" max="11" width="9.140625" style="75" hidden="1" customWidth="1"/>
    <col min="12" max="21" width="9.140625" style="75" customWidth="1"/>
    <col min="22" max="16384" width="9.140625" style="75"/>
  </cols>
  <sheetData>
    <row r="1" spans="1:11" s="71" customFormat="1">
      <c r="A1" s="70" t="s">
        <v>482</v>
      </c>
      <c r="G1" s="72"/>
      <c r="I1" s="74"/>
      <c r="J1" s="327"/>
    </row>
    <row r="2" spans="1:11" s="71" customFormat="1">
      <c r="A2" s="70" t="s">
        <v>996</v>
      </c>
      <c r="G2" s="72"/>
      <c r="I2" s="74"/>
      <c r="J2" s="327"/>
    </row>
    <row r="3" spans="1:11" s="71" customFormat="1">
      <c r="A3" s="70"/>
      <c r="G3" s="72"/>
      <c r="I3" s="74"/>
      <c r="J3" s="327"/>
    </row>
    <row r="4" spans="1:11">
      <c r="A4" s="460" t="s">
        <v>956</v>
      </c>
      <c r="B4" s="460"/>
      <c r="C4" s="460"/>
      <c r="D4" s="460"/>
      <c r="E4" s="460"/>
      <c r="F4" s="460"/>
      <c r="G4" s="460"/>
      <c r="H4" s="460"/>
      <c r="I4" s="460"/>
      <c r="J4" s="329"/>
    </row>
    <row r="5" spans="1:11">
      <c r="A5" s="460" t="s">
        <v>997</v>
      </c>
      <c r="B5" s="460"/>
      <c r="C5" s="460"/>
      <c r="D5" s="460"/>
      <c r="E5" s="460"/>
      <c r="F5" s="460"/>
      <c r="G5" s="460"/>
      <c r="H5" s="460"/>
      <c r="I5" s="460"/>
    </row>
    <row r="6" spans="1:11" ht="13.5" customHeight="1">
      <c r="G6" s="75"/>
      <c r="I6" s="388" t="str">
        <f>CONCATENATE(functie," ",nume_candidat)</f>
        <v>Șef de lucrări Papazian Petru</v>
      </c>
    </row>
    <row r="7" spans="1:11" ht="18.75" customHeight="1">
      <c r="A7" s="457" t="s">
        <v>337</v>
      </c>
      <c r="B7" s="457" t="s">
        <v>0</v>
      </c>
      <c r="C7" s="457" t="s">
        <v>545</v>
      </c>
      <c r="D7" s="457" t="s">
        <v>1110</v>
      </c>
      <c r="E7" s="457" t="s">
        <v>1090</v>
      </c>
      <c r="F7" s="457" t="s">
        <v>16</v>
      </c>
      <c r="G7" s="463" t="s">
        <v>2</v>
      </c>
      <c r="H7" s="457" t="s">
        <v>18</v>
      </c>
      <c r="I7" s="512" t="s">
        <v>544</v>
      </c>
      <c r="J7" s="464" t="s">
        <v>540</v>
      </c>
      <c r="K7" s="465" t="s">
        <v>551</v>
      </c>
    </row>
    <row r="8" spans="1:11" ht="46.5" customHeight="1">
      <c r="A8" s="457"/>
      <c r="B8" s="457"/>
      <c r="C8" s="457"/>
      <c r="D8" s="457"/>
      <c r="E8" s="457"/>
      <c r="F8" s="457"/>
      <c r="G8" s="463"/>
      <c r="H8" s="457"/>
      <c r="I8" s="513"/>
      <c r="J8" s="464"/>
      <c r="K8" s="465"/>
    </row>
    <row r="9" spans="1:11">
      <c r="A9" s="99"/>
      <c r="B9" s="76"/>
      <c r="C9" s="76"/>
      <c r="D9" s="76"/>
      <c r="E9" s="76"/>
      <c r="F9" s="76"/>
      <c r="G9" s="40"/>
      <c r="H9" s="77"/>
      <c r="I9" s="158">
        <f t="shared" ref="I9" si="0">SUMIF(I10:I108,"&gt;0")</f>
        <v>0</v>
      </c>
      <c r="J9" s="336"/>
    </row>
    <row r="10" spans="1:11">
      <c r="A10" s="48">
        <v>1</v>
      </c>
      <c r="B10" s="8"/>
      <c r="C10" s="8"/>
      <c r="D10" s="421"/>
      <c r="E10" s="8"/>
      <c r="F10" s="8"/>
      <c r="G10" s="232"/>
      <c r="H10" s="232"/>
      <c r="I10" s="19" t="str">
        <f t="shared" ref="I10:I73" si="1">IF(OR($B10="",$C10="",$F10="",,$G10&lt;an_initial,$G10&gt;an_final,$J10=FALSE),"",HLOOKUP(E10,ii521punctaje,2,FALSE)*H10/K10)</f>
        <v/>
      </c>
      <c r="J10" s="390" t="b">
        <f t="shared" ref="J10:J73" si="2">IF(nume_candidat="",FALSE,ISNUMBER(SEARCH(nume_candidat,$B10)))</f>
        <v>0</v>
      </c>
      <c r="K10" s="391">
        <f t="shared" ref="K10:K41" si="3">LEN(B10)-LEN(SUBSTITUTE(B10,",",""))+1</f>
        <v>1</v>
      </c>
    </row>
    <row r="11" spans="1:11">
      <c r="A11" s="48">
        <v>2</v>
      </c>
      <c r="B11" s="8"/>
      <c r="C11" s="8"/>
      <c r="D11" s="421"/>
      <c r="E11" s="8"/>
      <c r="F11" s="8"/>
      <c r="G11" s="232"/>
      <c r="H11" s="232"/>
      <c r="I11" s="19" t="str">
        <f t="shared" si="1"/>
        <v/>
      </c>
      <c r="J11" s="390" t="b">
        <f t="shared" si="2"/>
        <v>0</v>
      </c>
      <c r="K11" s="391">
        <f t="shared" si="3"/>
        <v>1</v>
      </c>
    </row>
    <row r="12" spans="1:11">
      <c r="A12" s="48">
        <v>3</v>
      </c>
      <c r="B12" s="7"/>
      <c r="C12" s="8"/>
      <c r="D12" s="421"/>
      <c r="E12" s="8"/>
      <c r="F12" s="8"/>
      <c r="G12" s="232"/>
      <c r="H12" s="232"/>
      <c r="I12" s="19" t="str">
        <f t="shared" si="1"/>
        <v/>
      </c>
      <c r="J12" s="390" t="b">
        <f t="shared" si="2"/>
        <v>0</v>
      </c>
      <c r="K12" s="391">
        <f t="shared" si="3"/>
        <v>1</v>
      </c>
    </row>
    <row r="13" spans="1:11">
      <c r="A13" s="48">
        <v>4</v>
      </c>
      <c r="B13" s="7"/>
      <c r="C13" s="7"/>
      <c r="D13" s="7"/>
      <c r="E13" s="7"/>
      <c r="F13" s="7"/>
      <c r="G13" s="228"/>
      <c r="H13" s="228"/>
      <c r="I13" s="19" t="str">
        <f t="shared" si="1"/>
        <v/>
      </c>
      <c r="J13" s="390" t="b">
        <f t="shared" si="2"/>
        <v>0</v>
      </c>
      <c r="K13" s="391">
        <f t="shared" si="3"/>
        <v>1</v>
      </c>
    </row>
    <row r="14" spans="1:11">
      <c r="A14" s="48">
        <v>5</v>
      </c>
      <c r="B14" s="7"/>
      <c r="C14" s="7"/>
      <c r="D14" s="7"/>
      <c r="E14" s="7"/>
      <c r="F14" s="7"/>
      <c r="G14" s="228"/>
      <c r="H14" s="228"/>
      <c r="I14" s="19" t="str">
        <f t="shared" si="1"/>
        <v/>
      </c>
      <c r="J14" s="390" t="b">
        <f t="shared" si="2"/>
        <v>0</v>
      </c>
      <c r="K14" s="391">
        <f t="shared" si="3"/>
        <v>1</v>
      </c>
    </row>
    <row r="15" spans="1:11">
      <c r="A15" s="48">
        <v>6</v>
      </c>
      <c r="B15" s="7"/>
      <c r="C15" s="7"/>
      <c r="D15" s="7"/>
      <c r="E15" s="7"/>
      <c r="F15" s="7"/>
      <c r="G15" s="228"/>
      <c r="H15" s="228"/>
      <c r="I15" s="19" t="str">
        <f t="shared" si="1"/>
        <v/>
      </c>
      <c r="J15" s="390" t="b">
        <f t="shared" si="2"/>
        <v>0</v>
      </c>
      <c r="K15" s="391">
        <f t="shared" si="3"/>
        <v>1</v>
      </c>
    </row>
    <row r="16" spans="1:11">
      <c r="A16" s="48">
        <v>7</v>
      </c>
      <c r="B16" s="7"/>
      <c r="C16" s="7"/>
      <c r="D16" s="7"/>
      <c r="E16" s="7"/>
      <c r="F16" s="7"/>
      <c r="G16" s="228"/>
      <c r="H16" s="228"/>
      <c r="I16" s="19" t="str">
        <f t="shared" si="1"/>
        <v/>
      </c>
      <c r="J16" s="390" t="b">
        <f t="shared" si="2"/>
        <v>0</v>
      </c>
      <c r="K16" s="391">
        <f t="shared" si="3"/>
        <v>1</v>
      </c>
    </row>
    <row r="17" spans="1:11">
      <c r="A17" s="48">
        <v>8</v>
      </c>
      <c r="B17" s="7"/>
      <c r="C17" s="7"/>
      <c r="D17" s="7"/>
      <c r="E17" s="7"/>
      <c r="F17" s="7"/>
      <c r="G17" s="228"/>
      <c r="H17" s="228"/>
      <c r="I17" s="19" t="str">
        <f t="shared" si="1"/>
        <v/>
      </c>
      <c r="J17" s="390" t="b">
        <f t="shared" si="2"/>
        <v>0</v>
      </c>
      <c r="K17" s="391">
        <f t="shared" si="3"/>
        <v>1</v>
      </c>
    </row>
    <row r="18" spans="1:11">
      <c r="A18" s="48">
        <v>9</v>
      </c>
      <c r="B18" s="7"/>
      <c r="C18" s="7"/>
      <c r="D18" s="7"/>
      <c r="E18" s="7"/>
      <c r="F18" s="7"/>
      <c r="G18" s="228"/>
      <c r="H18" s="228"/>
      <c r="I18" s="19" t="str">
        <f t="shared" si="1"/>
        <v/>
      </c>
      <c r="J18" s="390" t="b">
        <f t="shared" si="2"/>
        <v>0</v>
      </c>
      <c r="K18" s="391">
        <f t="shared" si="3"/>
        <v>1</v>
      </c>
    </row>
    <row r="19" spans="1:11">
      <c r="A19" s="48">
        <v>10</v>
      </c>
      <c r="B19" s="7"/>
      <c r="C19" s="7"/>
      <c r="D19" s="7"/>
      <c r="E19" s="7"/>
      <c r="F19" s="7"/>
      <c r="G19" s="228"/>
      <c r="H19" s="228"/>
      <c r="I19" s="19" t="str">
        <f t="shared" si="1"/>
        <v/>
      </c>
      <c r="J19" s="390" t="b">
        <f t="shared" si="2"/>
        <v>0</v>
      </c>
      <c r="K19" s="391">
        <f t="shared" si="3"/>
        <v>1</v>
      </c>
    </row>
    <row r="20" spans="1:11">
      <c r="A20" s="48">
        <v>11</v>
      </c>
      <c r="B20" s="7"/>
      <c r="C20" s="7"/>
      <c r="D20" s="7"/>
      <c r="E20" s="7"/>
      <c r="F20" s="7"/>
      <c r="G20" s="228"/>
      <c r="H20" s="228"/>
      <c r="I20" s="19" t="str">
        <f t="shared" si="1"/>
        <v/>
      </c>
      <c r="J20" s="390" t="b">
        <f t="shared" si="2"/>
        <v>0</v>
      </c>
      <c r="K20" s="391">
        <f t="shared" si="3"/>
        <v>1</v>
      </c>
    </row>
    <row r="21" spans="1:11">
      <c r="A21" s="48">
        <v>12</v>
      </c>
      <c r="B21" s="7"/>
      <c r="C21" s="7"/>
      <c r="D21" s="7"/>
      <c r="E21" s="7"/>
      <c r="F21" s="7"/>
      <c r="G21" s="228"/>
      <c r="H21" s="228"/>
      <c r="I21" s="19" t="str">
        <f t="shared" si="1"/>
        <v/>
      </c>
      <c r="J21" s="390" t="b">
        <f t="shared" si="2"/>
        <v>0</v>
      </c>
      <c r="K21" s="391">
        <f t="shared" si="3"/>
        <v>1</v>
      </c>
    </row>
    <row r="22" spans="1:11">
      <c r="A22" s="48">
        <v>13</v>
      </c>
      <c r="B22" s="7"/>
      <c r="C22" s="7"/>
      <c r="D22" s="7"/>
      <c r="E22" s="7"/>
      <c r="F22" s="7"/>
      <c r="G22" s="228"/>
      <c r="H22" s="228"/>
      <c r="I22" s="19" t="str">
        <f t="shared" si="1"/>
        <v/>
      </c>
      <c r="J22" s="390" t="b">
        <f t="shared" si="2"/>
        <v>0</v>
      </c>
      <c r="K22" s="391">
        <f t="shared" si="3"/>
        <v>1</v>
      </c>
    </row>
    <row r="23" spans="1:11">
      <c r="A23" s="48">
        <v>14</v>
      </c>
      <c r="B23" s="7"/>
      <c r="C23" s="7"/>
      <c r="D23" s="7"/>
      <c r="E23" s="7"/>
      <c r="F23" s="7"/>
      <c r="G23" s="228"/>
      <c r="H23" s="228"/>
      <c r="I23" s="19" t="str">
        <f t="shared" si="1"/>
        <v/>
      </c>
      <c r="J23" s="390" t="b">
        <f t="shared" si="2"/>
        <v>0</v>
      </c>
      <c r="K23" s="391">
        <f t="shared" si="3"/>
        <v>1</v>
      </c>
    </row>
    <row r="24" spans="1:11">
      <c r="A24" s="48">
        <v>15</v>
      </c>
      <c r="B24" s="7"/>
      <c r="C24" s="7"/>
      <c r="D24" s="7"/>
      <c r="E24" s="7"/>
      <c r="F24" s="7"/>
      <c r="G24" s="228"/>
      <c r="H24" s="228"/>
      <c r="I24" s="19" t="str">
        <f t="shared" si="1"/>
        <v/>
      </c>
      <c r="J24" s="390" t="b">
        <f t="shared" si="2"/>
        <v>0</v>
      </c>
      <c r="K24" s="391">
        <f t="shared" si="3"/>
        <v>1</v>
      </c>
    </row>
    <row r="25" spans="1:11">
      <c r="A25" s="48">
        <v>16</v>
      </c>
      <c r="B25" s="7"/>
      <c r="C25" s="7"/>
      <c r="D25" s="7"/>
      <c r="E25" s="7"/>
      <c r="F25" s="7"/>
      <c r="G25" s="228"/>
      <c r="H25" s="228"/>
      <c r="I25" s="19" t="str">
        <f t="shared" si="1"/>
        <v/>
      </c>
      <c r="J25" s="390" t="b">
        <f t="shared" si="2"/>
        <v>0</v>
      </c>
      <c r="K25" s="391">
        <f t="shared" si="3"/>
        <v>1</v>
      </c>
    </row>
    <row r="26" spans="1:11">
      <c r="A26" s="48">
        <v>17</v>
      </c>
      <c r="B26" s="7"/>
      <c r="C26" s="7"/>
      <c r="D26" s="7"/>
      <c r="E26" s="7"/>
      <c r="F26" s="7"/>
      <c r="G26" s="228"/>
      <c r="H26" s="228"/>
      <c r="I26" s="19" t="str">
        <f t="shared" si="1"/>
        <v/>
      </c>
      <c r="J26" s="390" t="b">
        <f t="shared" si="2"/>
        <v>0</v>
      </c>
      <c r="K26" s="391">
        <f t="shared" si="3"/>
        <v>1</v>
      </c>
    </row>
    <row r="27" spans="1:11">
      <c r="A27" s="48">
        <v>18</v>
      </c>
      <c r="B27" s="7"/>
      <c r="C27" s="7"/>
      <c r="D27" s="7"/>
      <c r="E27" s="7"/>
      <c r="F27" s="7"/>
      <c r="G27" s="228"/>
      <c r="H27" s="228"/>
      <c r="I27" s="19" t="str">
        <f t="shared" si="1"/>
        <v/>
      </c>
      <c r="J27" s="390" t="b">
        <f t="shared" si="2"/>
        <v>0</v>
      </c>
      <c r="K27" s="391">
        <f t="shared" si="3"/>
        <v>1</v>
      </c>
    </row>
    <row r="28" spans="1:11">
      <c r="A28" s="48">
        <v>19</v>
      </c>
      <c r="B28" s="7"/>
      <c r="C28" s="7"/>
      <c r="D28" s="7"/>
      <c r="E28" s="7"/>
      <c r="F28" s="7"/>
      <c r="G28" s="228"/>
      <c r="H28" s="228"/>
      <c r="I28" s="19" t="str">
        <f t="shared" si="1"/>
        <v/>
      </c>
      <c r="J28" s="390" t="b">
        <f t="shared" si="2"/>
        <v>0</v>
      </c>
      <c r="K28" s="391">
        <f t="shared" si="3"/>
        <v>1</v>
      </c>
    </row>
    <row r="29" spans="1:11">
      <c r="A29" s="48">
        <v>20</v>
      </c>
      <c r="B29" s="7"/>
      <c r="C29" s="7"/>
      <c r="D29" s="7"/>
      <c r="E29" s="7"/>
      <c r="F29" s="7"/>
      <c r="G29" s="228"/>
      <c r="H29" s="228"/>
      <c r="I29" s="19" t="str">
        <f t="shared" si="1"/>
        <v/>
      </c>
      <c r="J29" s="390" t="b">
        <f t="shared" si="2"/>
        <v>0</v>
      </c>
      <c r="K29" s="391">
        <f t="shared" si="3"/>
        <v>1</v>
      </c>
    </row>
    <row r="30" spans="1:11">
      <c r="A30" s="48">
        <v>21</v>
      </c>
      <c r="B30" s="7"/>
      <c r="C30" s="7"/>
      <c r="D30" s="7"/>
      <c r="E30" s="7"/>
      <c r="F30" s="7"/>
      <c r="G30" s="228"/>
      <c r="H30" s="228"/>
      <c r="I30" s="19" t="str">
        <f t="shared" si="1"/>
        <v/>
      </c>
      <c r="J30" s="390" t="b">
        <f t="shared" si="2"/>
        <v>0</v>
      </c>
      <c r="K30" s="391">
        <f t="shared" si="3"/>
        <v>1</v>
      </c>
    </row>
    <row r="31" spans="1:11">
      <c r="A31" s="48">
        <v>22</v>
      </c>
      <c r="B31" s="7"/>
      <c r="C31" s="7"/>
      <c r="D31" s="7"/>
      <c r="E31" s="7"/>
      <c r="F31" s="7"/>
      <c r="G31" s="228"/>
      <c r="H31" s="228"/>
      <c r="I31" s="19" t="str">
        <f t="shared" si="1"/>
        <v/>
      </c>
      <c r="J31" s="390" t="b">
        <f t="shared" si="2"/>
        <v>0</v>
      </c>
      <c r="K31" s="391">
        <f t="shared" si="3"/>
        <v>1</v>
      </c>
    </row>
    <row r="32" spans="1:11">
      <c r="A32" s="48">
        <v>23</v>
      </c>
      <c r="B32" s="7"/>
      <c r="C32" s="7"/>
      <c r="D32" s="7"/>
      <c r="E32" s="7"/>
      <c r="F32" s="7"/>
      <c r="G32" s="228"/>
      <c r="H32" s="228"/>
      <c r="I32" s="19" t="str">
        <f t="shared" si="1"/>
        <v/>
      </c>
      <c r="J32" s="390" t="b">
        <f t="shared" si="2"/>
        <v>0</v>
      </c>
      <c r="K32" s="391">
        <f t="shared" si="3"/>
        <v>1</v>
      </c>
    </row>
    <row r="33" spans="1:11">
      <c r="A33" s="48">
        <v>24</v>
      </c>
      <c r="B33" s="7"/>
      <c r="C33" s="7"/>
      <c r="D33" s="7"/>
      <c r="E33" s="7"/>
      <c r="F33" s="7"/>
      <c r="G33" s="228"/>
      <c r="H33" s="228"/>
      <c r="I33" s="19" t="str">
        <f t="shared" si="1"/>
        <v/>
      </c>
      <c r="J33" s="390" t="b">
        <f t="shared" si="2"/>
        <v>0</v>
      </c>
      <c r="K33" s="391">
        <f t="shared" si="3"/>
        <v>1</v>
      </c>
    </row>
    <row r="34" spans="1:11">
      <c r="A34" s="48">
        <v>25</v>
      </c>
      <c r="B34" s="7"/>
      <c r="C34" s="7"/>
      <c r="D34" s="7"/>
      <c r="E34" s="7"/>
      <c r="F34" s="7"/>
      <c r="G34" s="228"/>
      <c r="H34" s="228"/>
      <c r="I34" s="19" t="str">
        <f t="shared" si="1"/>
        <v/>
      </c>
      <c r="J34" s="390" t="b">
        <f t="shared" si="2"/>
        <v>0</v>
      </c>
      <c r="K34" s="391">
        <f t="shared" si="3"/>
        <v>1</v>
      </c>
    </row>
    <row r="35" spans="1:11">
      <c r="A35" s="48">
        <v>26</v>
      </c>
      <c r="B35" s="7"/>
      <c r="C35" s="7"/>
      <c r="D35" s="7"/>
      <c r="E35" s="7"/>
      <c r="F35" s="7"/>
      <c r="G35" s="228"/>
      <c r="H35" s="228"/>
      <c r="I35" s="19" t="str">
        <f t="shared" si="1"/>
        <v/>
      </c>
      <c r="J35" s="390" t="b">
        <f t="shared" si="2"/>
        <v>0</v>
      </c>
      <c r="K35" s="391">
        <f t="shared" si="3"/>
        <v>1</v>
      </c>
    </row>
    <row r="36" spans="1:11">
      <c r="A36" s="48">
        <v>27</v>
      </c>
      <c r="B36" s="7"/>
      <c r="C36" s="7"/>
      <c r="D36" s="7"/>
      <c r="E36" s="7"/>
      <c r="F36" s="7"/>
      <c r="G36" s="228"/>
      <c r="H36" s="228"/>
      <c r="I36" s="19" t="str">
        <f t="shared" si="1"/>
        <v/>
      </c>
      <c r="J36" s="390" t="b">
        <f t="shared" si="2"/>
        <v>0</v>
      </c>
      <c r="K36" s="391">
        <f t="shared" si="3"/>
        <v>1</v>
      </c>
    </row>
    <row r="37" spans="1:11">
      <c r="A37" s="48">
        <v>28</v>
      </c>
      <c r="B37" s="7"/>
      <c r="C37" s="7"/>
      <c r="D37" s="7"/>
      <c r="E37" s="7"/>
      <c r="F37" s="7"/>
      <c r="G37" s="228"/>
      <c r="H37" s="228"/>
      <c r="I37" s="19" t="str">
        <f t="shared" si="1"/>
        <v/>
      </c>
      <c r="J37" s="390" t="b">
        <f t="shared" si="2"/>
        <v>0</v>
      </c>
      <c r="K37" s="391">
        <f t="shared" si="3"/>
        <v>1</v>
      </c>
    </row>
    <row r="38" spans="1:11">
      <c r="A38" s="48">
        <v>29</v>
      </c>
      <c r="B38" s="7"/>
      <c r="C38" s="7"/>
      <c r="D38" s="7"/>
      <c r="E38" s="7"/>
      <c r="F38" s="7"/>
      <c r="G38" s="228"/>
      <c r="H38" s="228"/>
      <c r="I38" s="19" t="str">
        <f t="shared" si="1"/>
        <v/>
      </c>
      <c r="J38" s="390" t="b">
        <f t="shared" si="2"/>
        <v>0</v>
      </c>
      <c r="K38" s="391">
        <f t="shared" si="3"/>
        <v>1</v>
      </c>
    </row>
    <row r="39" spans="1:11">
      <c r="A39" s="48">
        <v>30</v>
      </c>
      <c r="B39" s="7"/>
      <c r="C39" s="7"/>
      <c r="D39" s="7"/>
      <c r="E39" s="7"/>
      <c r="F39" s="7"/>
      <c r="G39" s="228"/>
      <c r="H39" s="228"/>
      <c r="I39" s="19" t="str">
        <f t="shared" si="1"/>
        <v/>
      </c>
      <c r="J39" s="390" t="b">
        <f t="shared" si="2"/>
        <v>0</v>
      </c>
      <c r="K39" s="391">
        <f t="shared" si="3"/>
        <v>1</v>
      </c>
    </row>
    <row r="40" spans="1:11">
      <c r="A40" s="48">
        <v>31</v>
      </c>
      <c r="B40" s="7"/>
      <c r="C40" s="7"/>
      <c r="D40" s="7"/>
      <c r="E40" s="7"/>
      <c r="F40" s="7"/>
      <c r="G40" s="228"/>
      <c r="H40" s="228"/>
      <c r="I40" s="19" t="str">
        <f t="shared" si="1"/>
        <v/>
      </c>
      <c r="J40" s="390" t="b">
        <f t="shared" si="2"/>
        <v>0</v>
      </c>
      <c r="K40" s="391">
        <f t="shared" si="3"/>
        <v>1</v>
      </c>
    </row>
    <row r="41" spans="1:11">
      <c r="A41" s="48">
        <v>32</v>
      </c>
      <c r="B41" s="7"/>
      <c r="C41" s="7"/>
      <c r="D41" s="7"/>
      <c r="E41" s="7"/>
      <c r="F41" s="7"/>
      <c r="G41" s="228"/>
      <c r="H41" s="228"/>
      <c r="I41" s="19" t="str">
        <f t="shared" si="1"/>
        <v/>
      </c>
      <c r="J41" s="390" t="b">
        <f t="shared" si="2"/>
        <v>0</v>
      </c>
      <c r="K41" s="391">
        <f t="shared" si="3"/>
        <v>1</v>
      </c>
    </row>
    <row r="42" spans="1:11">
      <c r="A42" s="48">
        <v>33</v>
      </c>
      <c r="B42" s="7"/>
      <c r="C42" s="7"/>
      <c r="D42" s="7"/>
      <c r="E42" s="7"/>
      <c r="F42" s="7"/>
      <c r="G42" s="228"/>
      <c r="H42" s="228"/>
      <c r="I42" s="19" t="str">
        <f t="shared" si="1"/>
        <v/>
      </c>
      <c r="J42" s="390" t="b">
        <f t="shared" si="2"/>
        <v>0</v>
      </c>
      <c r="K42" s="391">
        <f t="shared" ref="K42:K73" si="4">LEN(B42)-LEN(SUBSTITUTE(B42,",",""))+1</f>
        <v>1</v>
      </c>
    </row>
    <row r="43" spans="1:11">
      <c r="A43" s="48">
        <v>34</v>
      </c>
      <c r="B43" s="7"/>
      <c r="C43" s="7"/>
      <c r="D43" s="7"/>
      <c r="E43" s="7"/>
      <c r="F43" s="7"/>
      <c r="G43" s="228"/>
      <c r="H43" s="228"/>
      <c r="I43" s="19" t="str">
        <f t="shared" si="1"/>
        <v/>
      </c>
      <c r="J43" s="390" t="b">
        <f t="shared" si="2"/>
        <v>0</v>
      </c>
      <c r="K43" s="391">
        <f t="shared" si="4"/>
        <v>1</v>
      </c>
    </row>
    <row r="44" spans="1:11">
      <c r="A44" s="48">
        <v>35</v>
      </c>
      <c r="B44" s="7"/>
      <c r="C44" s="7"/>
      <c r="D44" s="7"/>
      <c r="E44" s="7"/>
      <c r="F44" s="7"/>
      <c r="G44" s="228"/>
      <c r="H44" s="228"/>
      <c r="I44" s="19" t="str">
        <f t="shared" si="1"/>
        <v/>
      </c>
      <c r="J44" s="390" t="b">
        <f t="shared" si="2"/>
        <v>0</v>
      </c>
      <c r="K44" s="391">
        <f t="shared" si="4"/>
        <v>1</v>
      </c>
    </row>
    <row r="45" spans="1:11">
      <c r="A45" s="48">
        <v>36</v>
      </c>
      <c r="B45" s="7"/>
      <c r="C45" s="7"/>
      <c r="D45" s="7"/>
      <c r="E45" s="7"/>
      <c r="F45" s="7"/>
      <c r="G45" s="228"/>
      <c r="H45" s="228"/>
      <c r="I45" s="19" t="str">
        <f t="shared" si="1"/>
        <v/>
      </c>
      <c r="J45" s="390" t="b">
        <f t="shared" si="2"/>
        <v>0</v>
      </c>
      <c r="K45" s="391">
        <f t="shared" si="4"/>
        <v>1</v>
      </c>
    </row>
    <row r="46" spans="1:11">
      <c r="A46" s="48">
        <v>37</v>
      </c>
      <c r="B46" s="7"/>
      <c r="C46" s="7"/>
      <c r="D46" s="7"/>
      <c r="E46" s="7"/>
      <c r="F46" s="7"/>
      <c r="G46" s="228"/>
      <c r="H46" s="228"/>
      <c r="I46" s="19" t="str">
        <f t="shared" si="1"/>
        <v/>
      </c>
      <c r="J46" s="390" t="b">
        <f t="shared" si="2"/>
        <v>0</v>
      </c>
      <c r="K46" s="391">
        <f t="shared" si="4"/>
        <v>1</v>
      </c>
    </row>
    <row r="47" spans="1:11">
      <c r="A47" s="48">
        <v>38</v>
      </c>
      <c r="B47" s="7"/>
      <c r="C47" s="7"/>
      <c r="D47" s="7"/>
      <c r="E47" s="7"/>
      <c r="F47" s="7"/>
      <c r="G47" s="228"/>
      <c r="H47" s="228"/>
      <c r="I47" s="19" t="str">
        <f t="shared" si="1"/>
        <v/>
      </c>
      <c r="J47" s="390" t="b">
        <f t="shared" si="2"/>
        <v>0</v>
      </c>
      <c r="K47" s="391">
        <f t="shared" si="4"/>
        <v>1</v>
      </c>
    </row>
    <row r="48" spans="1:11">
      <c r="A48" s="48">
        <v>39</v>
      </c>
      <c r="B48" s="7"/>
      <c r="C48" s="7"/>
      <c r="D48" s="7"/>
      <c r="E48" s="7"/>
      <c r="F48" s="7"/>
      <c r="G48" s="228"/>
      <c r="H48" s="228"/>
      <c r="I48" s="19" t="str">
        <f t="shared" si="1"/>
        <v/>
      </c>
      <c r="J48" s="390" t="b">
        <f t="shared" si="2"/>
        <v>0</v>
      </c>
      <c r="K48" s="391">
        <f t="shared" si="4"/>
        <v>1</v>
      </c>
    </row>
    <row r="49" spans="1:11">
      <c r="A49" s="48">
        <v>40</v>
      </c>
      <c r="B49" s="7"/>
      <c r="C49" s="7"/>
      <c r="D49" s="7"/>
      <c r="E49" s="7"/>
      <c r="F49" s="7"/>
      <c r="G49" s="228"/>
      <c r="H49" s="228"/>
      <c r="I49" s="19" t="str">
        <f t="shared" si="1"/>
        <v/>
      </c>
      <c r="J49" s="390" t="b">
        <f t="shared" si="2"/>
        <v>0</v>
      </c>
      <c r="K49" s="391">
        <f t="shared" si="4"/>
        <v>1</v>
      </c>
    </row>
    <row r="50" spans="1:11">
      <c r="A50" s="48">
        <v>41</v>
      </c>
      <c r="B50" s="7"/>
      <c r="C50" s="7"/>
      <c r="D50" s="7"/>
      <c r="E50" s="7"/>
      <c r="F50" s="7"/>
      <c r="G50" s="228"/>
      <c r="H50" s="228"/>
      <c r="I50" s="19" t="str">
        <f t="shared" si="1"/>
        <v/>
      </c>
      <c r="J50" s="390" t="b">
        <f t="shared" si="2"/>
        <v>0</v>
      </c>
      <c r="K50" s="391">
        <f t="shared" si="4"/>
        <v>1</v>
      </c>
    </row>
    <row r="51" spans="1:11">
      <c r="A51" s="48">
        <v>42</v>
      </c>
      <c r="B51" s="7"/>
      <c r="C51" s="7"/>
      <c r="D51" s="7"/>
      <c r="E51" s="7"/>
      <c r="F51" s="7"/>
      <c r="G51" s="228"/>
      <c r="H51" s="228"/>
      <c r="I51" s="19" t="str">
        <f t="shared" si="1"/>
        <v/>
      </c>
      <c r="J51" s="390" t="b">
        <f t="shared" si="2"/>
        <v>0</v>
      </c>
      <c r="K51" s="391">
        <f t="shared" si="4"/>
        <v>1</v>
      </c>
    </row>
    <row r="52" spans="1:11">
      <c r="A52" s="48">
        <v>43</v>
      </c>
      <c r="B52" s="7"/>
      <c r="C52" s="7"/>
      <c r="D52" s="7"/>
      <c r="E52" s="7"/>
      <c r="F52" s="7"/>
      <c r="G52" s="228"/>
      <c r="H52" s="228"/>
      <c r="I52" s="19" t="str">
        <f t="shared" si="1"/>
        <v/>
      </c>
      <c r="J52" s="390" t="b">
        <f t="shared" si="2"/>
        <v>0</v>
      </c>
      <c r="K52" s="391">
        <f t="shared" si="4"/>
        <v>1</v>
      </c>
    </row>
    <row r="53" spans="1:11">
      <c r="A53" s="48">
        <v>44</v>
      </c>
      <c r="B53" s="7"/>
      <c r="C53" s="7"/>
      <c r="D53" s="7"/>
      <c r="E53" s="7"/>
      <c r="F53" s="7"/>
      <c r="G53" s="228"/>
      <c r="H53" s="228"/>
      <c r="I53" s="19" t="str">
        <f t="shared" si="1"/>
        <v/>
      </c>
      <c r="J53" s="390" t="b">
        <f t="shared" si="2"/>
        <v>0</v>
      </c>
      <c r="K53" s="391">
        <f t="shared" si="4"/>
        <v>1</v>
      </c>
    </row>
    <row r="54" spans="1:11">
      <c r="A54" s="48">
        <v>45</v>
      </c>
      <c r="B54" s="7"/>
      <c r="C54" s="7"/>
      <c r="D54" s="7"/>
      <c r="E54" s="7"/>
      <c r="F54" s="7"/>
      <c r="G54" s="228"/>
      <c r="H54" s="228"/>
      <c r="I54" s="19" t="str">
        <f t="shared" si="1"/>
        <v/>
      </c>
      <c r="J54" s="390" t="b">
        <f t="shared" si="2"/>
        <v>0</v>
      </c>
      <c r="K54" s="391">
        <f t="shared" si="4"/>
        <v>1</v>
      </c>
    </row>
    <row r="55" spans="1:11">
      <c r="A55" s="48">
        <v>46</v>
      </c>
      <c r="B55" s="7"/>
      <c r="C55" s="7"/>
      <c r="D55" s="7"/>
      <c r="E55" s="7"/>
      <c r="F55" s="7"/>
      <c r="G55" s="228"/>
      <c r="H55" s="228"/>
      <c r="I55" s="19" t="str">
        <f t="shared" si="1"/>
        <v/>
      </c>
      <c r="J55" s="390" t="b">
        <f t="shared" si="2"/>
        <v>0</v>
      </c>
      <c r="K55" s="391">
        <f t="shared" si="4"/>
        <v>1</v>
      </c>
    </row>
    <row r="56" spans="1:11">
      <c r="A56" s="48">
        <v>47</v>
      </c>
      <c r="B56" s="7"/>
      <c r="C56" s="7"/>
      <c r="D56" s="7"/>
      <c r="E56" s="7"/>
      <c r="F56" s="7"/>
      <c r="G56" s="228"/>
      <c r="H56" s="228"/>
      <c r="I56" s="19" t="str">
        <f t="shared" si="1"/>
        <v/>
      </c>
      <c r="J56" s="390" t="b">
        <f t="shared" si="2"/>
        <v>0</v>
      </c>
      <c r="K56" s="391">
        <f t="shared" si="4"/>
        <v>1</v>
      </c>
    </row>
    <row r="57" spans="1:11">
      <c r="A57" s="48">
        <v>48</v>
      </c>
      <c r="B57" s="7"/>
      <c r="C57" s="7"/>
      <c r="D57" s="7"/>
      <c r="E57" s="7"/>
      <c r="F57" s="7"/>
      <c r="G57" s="228"/>
      <c r="H57" s="228"/>
      <c r="I57" s="19" t="str">
        <f t="shared" si="1"/>
        <v/>
      </c>
      <c r="J57" s="390" t="b">
        <f t="shared" si="2"/>
        <v>0</v>
      </c>
      <c r="K57" s="391">
        <f t="shared" si="4"/>
        <v>1</v>
      </c>
    </row>
    <row r="58" spans="1:11">
      <c r="A58" s="48">
        <v>49</v>
      </c>
      <c r="B58" s="7"/>
      <c r="C58" s="7"/>
      <c r="D58" s="7"/>
      <c r="E58" s="7"/>
      <c r="F58" s="7"/>
      <c r="G58" s="228"/>
      <c r="H58" s="228"/>
      <c r="I58" s="19" t="str">
        <f t="shared" si="1"/>
        <v/>
      </c>
      <c r="J58" s="390" t="b">
        <f t="shared" si="2"/>
        <v>0</v>
      </c>
      <c r="K58" s="391">
        <f t="shared" si="4"/>
        <v>1</v>
      </c>
    </row>
    <row r="59" spans="1:11">
      <c r="A59" s="48">
        <v>50</v>
      </c>
      <c r="B59" s="7"/>
      <c r="C59" s="7"/>
      <c r="D59" s="7"/>
      <c r="E59" s="7"/>
      <c r="F59" s="7"/>
      <c r="G59" s="228"/>
      <c r="H59" s="228"/>
      <c r="I59" s="19" t="str">
        <f t="shared" si="1"/>
        <v/>
      </c>
      <c r="J59" s="390" t="b">
        <f t="shared" si="2"/>
        <v>0</v>
      </c>
      <c r="K59" s="391">
        <f t="shared" si="4"/>
        <v>1</v>
      </c>
    </row>
    <row r="60" spans="1:11">
      <c r="A60" s="48">
        <v>51</v>
      </c>
      <c r="B60" s="7"/>
      <c r="C60" s="7"/>
      <c r="D60" s="7"/>
      <c r="E60" s="7"/>
      <c r="F60" s="7"/>
      <c r="G60" s="228"/>
      <c r="H60" s="228"/>
      <c r="I60" s="19" t="str">
        <f t="shared" si="1"/>
        <v/>
      </c>
      <c r="J60" s="390" t="b">
        <f t="shared" si="2"/>
        <v>0</v>
      </c>
      <c r="K60" s="391">
        <f t="shared" si="4"/>
        <v>1</v>
      </c>
    </row>
    <row r="61" spans="1:11">
      <c r="A61" s="48">
        <v>52</v>
      </c>
      <c r="B61" s="7"/>
      <c r="C61" s="7"/>
      <c r="D61" s="7"/>
      <c r="E61" s="7"/>
      <c r="F61" s="7"/>
      <c r="G61" s="228"/>
      <c r="H61" s="228"/>
      <c r="I61" s="19" t="str">
        <f t="shared" si="1"/>
        <v/>
      </c>
      <c r="J61" s="390" t="b">
        <f t="shared" si="2"/>
        <v>0</v>
      </c>
      <c r="K61" s="391">
        <f t="shared" si="4"/>
        <v>1</v>
      </c>
    </row>
    <row r="62" spans="1:11">
      <c r="A62" s="48">
        <v>53</v>
      </c>
      <c r="B62" s="7"/>
      <c r="C62" s="7"/>
      <c r="D62" s="7"/>
      <c r="E62" s="7"/>
      <c r="F62" s="7"/>
      <c r="G62" s="228"/>
      <c r="H62" s="228"/>
      <c r="I62" s="19" t="str">
        <f t="shared" si="1"/>
        <v/>
      </c>
      <c r="J62" s="390" t="b">
        <f t="shared" si="2"/>
        <v>0</v>
      </c>
      <c r="K62" s="391">
        <f t="shared" si="4"/>
        <v>1</v>
      </c>
    </row>
    <row r="63" spans="1:11">
      <c r="A63" s="48">
        <v>54</v>
      </c>
      <c r="B63" s="7"/>
      <c r="C63" s="7"/>
      <c r="D63" s="7"/>
      <c r="E63" s="7"/>
      <c r="F63" s="7"/>
      <c r="G63" s="228"/>
      <c r="H63" s="228"/>
      <c r="I63" s="19" t="str">
        <f t="shared" si="1"/>
        <v/>
      </c>
      <c r="J63" s="390" t="b">
        <f t="shared" si="2"/>
        <v>0</v>
      </c>
      <c r="K63" s="391">
        <f t="shared" si="4"/>
        <v>1</v>
      </c>
    </row>
    <row r="64" spans="1:11">
      <c r="A64" s="48">
        <v>55</v>
      </c>
      <c r="B64" s="7"/>
      <c r="C64" s="7"/>
      <c r="D64" s="7"/>
      <c r="E64" s="7"/>
      <c r="F64" s="7"/>
      <c r="G64" s="228"/>
      <c r="H64" s="228"/>
      <c r="I64" s="19" t="str">
        <f t="shared" si="1"/>
        <v/>
      </c>
      <c r="J64" s="390" t="b">
        <f t="shared" si="2"/>
        <v>0</v>
      </c>
      <c r="K64" s="391">
        <f t="shared" si="4"/>
        <v>1</v>
      </c>
    </row>
    <row r="65" spans="1:11">
      <c r="A65" s="48">
        <v>56</v>
      </c>
      <c r="B65" s="7"/>
      <c r="C65" s="7"/>
      <c r="D65" s="7"/>
      <c r="E65" s="7"/>
      <c r="F65" s="7"/>
      <c r="G65" s="228"/>
      <c r="H65" s="228"/>
      <c r="I65" s="19" t="str">
        <f t="shared" si="1"/>
        <v/>
      </c>
      <c r="J65" s="390" t="b">
        <f t="shared" si="2"/>
        <v>0</v>
      </c>
      <c r="K65" s="391">
        <f t="shared" si="4"/>
        <v>1</v>
      </c>
    </row>
    <row r="66" spans="1:11">
      <c r="A66" s="48">
        <v>57</v>
      </c>
      <c r="B66" s="7"/>
      <c r="C66" s="7"/>
      <c r="D66" s="7"/>
      <c r="E66" s="7"/>
      <c r="F66" s="7"/>
      <c r="G66" s="228"/>
      <c r="H66" s="228"/>
      <c r="I66" s="19" t="str">
        <f t="shared" si="1"/>
        <v/>
      </c>
      <c r="J66" s="390" t="b">
        <f t="shared" si="2"/>
        <v>0</v>
      </c>
      <c r="K66" s="391">
        <f t="shared" si="4"/>
        <v>1</v>
      </c>
    </row>
    <row r="67" spans="1:11">
      <c r="A67" s="48">
        <v>58</v>
      </c>
      <c r="B67" s="7"/>
      <c r="C67" s="7"/>
      <c r="D67" s="7"/>
      <c r="E67" s="7"/>
      <c r="F67" s="7"/>
      <c r="G67" s="228"/>
      <c r="H67" s="228"/>
      <c r="I67" s="19" t="str">
        <f t="shared" si="1"/>
        <v/>
      </c>
      <c r="J67" s="390" t="b">
        <f t="shared" si="2"/>
        <v>0</v>
      </c>
      <c r="K67" s="391">
        <f t="shared" si="4"/>
        <v>1</v>
      </c>
    </row>
    <row r="68" spans="1:11">
      <c r="A68" s="48">
        <v>59</v>
      </c>
      <c r="B68" s="7"/>
      <c r="C68" s="7"/>
      <c r="D68" s="7"/>
      <c r="E68" s="7"/>
      <c r="F68" s="7"/>
      <c r="G68" s="228"/>
      <c r="H68" s="228"/>
      <c r="I68" s="19" t="str">
        <f t="shared" si="1"/>
        <v/>
      </c>
      <c r="J68" s="390" t="b">
        <f t="shared" si="2"/>
        <v>0</v>
      </c>
      <c r="K68" s="391">
        <f t="shared" si="4"/>
        <v>1</v>
      </c>
    </row>
    <row r="69" spans="1:11">
      <c r="A69" s="48">
        <v>60</v>
      </c>
      <c r="B69" s="7"/>
      <c r="C69" s="7"/>
      <c r="D69" s="7"/>
      <c r="E69" s="7"/>
      <c r="F69" s="7"/>
      <c r="G69" s="228"/>
      <c r="H69" s="228"/>
      <c r="I69" s="19" t="str">
        <f t="shared" si="1"/>
        <v/>
      </c>
      <c r="J69" s="390" t="b">
        <f t="shared" si="2"/>
        <v>0</v>
      </c>
      <c r="K69" s="391">
        <f t="shared" si="4"/>
        <v>1</v>
      </c>
    </row>
    <row r="70" spans="1:11">
      <c r="A70" s="48">
        <v>61</v>
      </c>
      <c r="B70" s="7"/>
      <c r="C70" s="7"/>
      <c r="D70" s="7"/>
      <c r="E70" s="7"/>
      <c r="F70" s="7"/>
      <c r="G70" s="228"/>
      <c r="H70" s="228"/>
      <c r="I70" s="19" t="str">
        <f t="shared" si="1"/>
        <v/>
      </c>
      <c r="J70" s="390" t="b">
        <f t="shared" si="2"/>
        <v>0</v>
      </c>
      <c r="K70" s="391">
        <f t="shared" si="4"/>
        <v>1</v>
      </c>
    </row>
    <row r="71" spans="1:11">
      <c r="A71" s="48">
        <v>62</v>
      </c>
      <c r="B71" s="7"/>
      <c r="C71" s="7"/>
      <c r="D71" s="7"/>
      <c r="E71" s="7"/>
      <c r="F71" s="7"/>
      <c r="G71" s="228"/>
      <c r="H71" s="228"/>
      <c r="I71" s="19" t="str">
        <f t="shared" si="1"/>
        <v/>
      </c>
      <c r="J71" s="390" t="b">
        <f t="shared" si="2"/>
        <v>0</v>
      </c>
      <c r="K71" s="391">
        <f t="shared" si="4"/>
        <v>1</v>
      </c>
    </row>
    <row r="72" spans="1:11">
      <c r="A72" s="48">
        <v>63</v>
      </c>
      <c r="B72" s="7"/>
      <c r="C72" s="7"/>
      <c r="D72" s="7"/>
      <c r="E72" s="7"/>
      <c r="F72" s="7"/>
      <c r="G72" s="228"/>
      <c r="H72" s="228"/>
      <c r="I72" s="19" t="str">
        <f t="shared" si="1"/>
        <v/>
      </c>
      <c r="J72" s="390" t="b">
        <f t="shared" si="2"/>
        <v>0</v>
      </c>
      <c r="K72" s="391">
        <f t="shared" si="4"/>
        <v>1</v>
      </c>
    </row>
    <row r="73" spans="1:11">
      <c r="A73" s="48">
        <v>64</v>
      </c>
      <c r="B73" s="7"/>
      <c r="C73" s="7"/>
      <c r="D73" s="7"/>
      <c r="E73" s="7"/>
      <c r="F73" s="7"/>
      <c r="G73" s="228"/>
      <c r="H73" s="228"/>
      <c r="I73" s="19" t="str">
        <f t="shared" si="1"/>
        <v/>
      </c>
      <c r="J73" s="390" t="b">
        <f t="shared" si="2"/>
        <v>0</v>
      </c>
      <c r="K73" s="391">
        <f t="shared" si="4"/>
        <v>1</v>
      </c>
    </row>
    <row r="74" spans="1:11">
      <c r="A74" s="48">
        <v>65</v>
      </c>
      <c r="B74" s="7"/>
      <c r="C74" s="7"/>
      <c r="D74" s="7"/>
      <c r="E74" s="7"/>
      <c r="F74" s="7"/>
      <c r="G74" s="228"/>
      <c r="H74" s="228"/>
      <c r="I74" s="19" t="str">
        <f t="shared" ref="I74:I137" si="5">IF(OR($B74="",$C74="",$F74="",,$G74&lt;an_initial,$G74&gt;an_final,$J74=FALSE),"",HLOOKUP(E74,ii521punctaje,2,FALSE)*H74/K74)</f>
        <v/>
      </c>
      <c r="J74" s="390" t="b">
        <f t="shared" ref="J74:J108" si="6">IF(nume_candidat="",FALSE,ISNUMBER(SEARCH(nume_candidat,$B74)))</f>
        <v>0</v>
      </c>
      <c r="K74" s="391">
        <f t="shared" ref="K74:K108" si="7">LEN(B74)-LEN(SUBSTITUTE(B74,",",""))+1</f>
        <v>1</v>
      </c>
    </row>
    <row r="75" spans="1:11">
      <c r="A75" s="48">
        <v>66</v>
      </c>
      <c r="B75" s="7"/>
      <c r="C75" s="7"/>
      <c r="D75" s="7"/>
      <c r="E75" s="7"/>
      <c r="F75" s="7"/>
      <c r="G75" s="228"/>
      <c r="H75" s="228"/>
      <c r="I75" s="19" t="str">
        <f t="shared" si="5"/>
        <v/>
      </c>
      <c r="J75" s="390" t="b">
        <f t="shared" si="6"/>
        <v>0</v>
      </c>
      <c r="K75" s="391">
        <f t="shared" si="7"/>
        <v>1</v>
      </c>
    </row>
    <row r="76" spans="1:11">
      <c r="A76" s="48">
        <v>67</v>
      </c>
      <c r="B76" s="7"/>
      <c r="C76" s="7"/>
      <c r="D76" s="7"/>
      <c r="E76" s="7"/>
      <c r="F76" s="7"/>
      <c r="G76" s="228"/>
      <c r="H76" s="228"/>
      <c r="I76" s="19" t="str">
        <f t="shared" si="5"/>
        <v/>
      </c>
      <c r="J76" s="390" t="b">
        <f t="shared" si="6"/>
        <v>0</v>
      </c>
      <c r="K76" s="391">
        <f t="shared" si="7"/>
        <v>1</v>
      </c>
    </row>
    <row r="77" spans="1:11">
      <c r="A77" s="48">
        <v>68</v>
      </c>
      <c r="B77" s="7"/>
      <c r="C77" s="7"/>
      <c r="D77" s="7"/>
      <c r="E77" s="7"/>
      <c r="F77" s="7"/>
      <c r="G77" s="228"/>
      <c r="H77" s="228"/>
      <c r="I77" s="19" t="str">
        <f t="shared" si="5"/>
        <v/>
      </c>
      <c r="J77" s="390" t="b">
        <f t="shared" si="6"/>
        <v>0</v>
      </c>
      <c r="K77" s="391">
        <f t="shared" si="7"/>
        <v>1</v>
      </c>
    </row>
    <row r="78" spans="1:11">
      <c r="A78" s="48">
        <v>69</v>
      </c>
      <c r="B78" s="7"/>
      <c r="C78" s="7"/>
      <c r="D78" s="7"/>
      <c r="E78" s="7"/>
      <c r="F78" s="7"/>
      <c r="G78" s="228"/>
      <c r="H78" s="228"/>
      <c r="I78" s="19" t="str">
        <f t="shared" si="5"/>
        <v/>
      </c>
      <c r="J78" s="390" t="b">
        <f t="shared" si="6"/>
        <v>0</v>
      </c>
      <c r="K78" s="391">
        <f t="shared" si="7"/>
        <v>1</v>
      </c>
    </row>
    <row r="79" spans="1:11">
      <c r="A79" s="48">
        <v>70</v>
      </c>
      <c r="B79" s="7"/>
      <c r="C79" s="7"/>
      <c r="D79" s="7"/>
      <c r="E79" s="7"/>
      <c r="F79" s="7"/>
      <c r="G79" s="228"/>
      <c r="H79" s="228"/>
      <c r="I79" s="19" t="str">
        <f t="shared" si="5"/>
        <v/>
      </c>
      <c r="J79" s="390" t="b">
        <f t="shared" si="6"/>
        <v>0</v>
      </c>
      <c r="K79" s="391">
        <f t="shared" si="7"/>
        <v>1</v>
      </c>
    </row>
    <row r="80" spans="1:11">
      <c r="A80" s="48">
        <v>71</v>
      </c>
      <c r="B80" s="7"/>
      <c r="C80" s="7"/>
      <c r="D80" s="7"/>
      <c r="E80" s="7"/>
      <c r="F80" s="7"/>
      <c r="G80" s="228"/>
      <c r="H80" s="228"/>
      <c r="I80" s="19" t="str">
        <f t="shared" si="5"/>
        <v/>
      </c>
      <c r="J80" s="390" t="b">
        <f t="shared" si="6"/>
        <v>0</v>
      </c>
      <c r="K80" s="391">
        <f t="shared" si="7"/>
        <v>1</v>
      </c>
    </row>
    <row r="81" spans="1:11">
      <c r="A81" s="48">
        <v>72</v>
      </c>
      <c r="B81" s="7"/>
      <c r="C81" s="7"/>
      <c r="D81" s="7"/>
      <c r="E81" s="7"/>
      <c r="F81" s="7"/>
      <c r="G81" s="228"/>
      <c r="H81" s="228"/>
      <c r="I81" s="19" t="str">
        <f t="shared" si="5"/>
        <v/>
      </c>
      <c r="J81" s="390" t="b">
        <f t="shared" si="6"/>
        <v>0</v>
      </c>
      <c r="K81" s="391">
        <f t="shared" si="7"/>
        <v>1</v>
      </c>
    </row>
    <row r="82" spans="1:11">
      <c r="A82" s="48">
        <v>73</v>
      </c>
      <c r="B82" s="7"/>
      <c r="C82" s="7"/>
      <c r="D82" s="7"/>
      <c r="E82" s="7"/>
      <c r="F82" s="7"/>
      <c r="G82" s="228"/>
      <c r="H82" s="228"/>
      <c r="I82" s="19" t="str">
        <f t="shared" si="5"/>
        <v/>
      </c>
      <c r="J82" s="390" t="b">
        <f t="shared" si="6"/>
        <v>0</v>
      </c>
      <c r="K82" s="391">
        <f t="shared" si="7"/>
        <v>1</v>
      </c>
    </row>
    <row r="83" spans="1:11">
      <c r="A83" s="48">
        <v>74</v>
      </c>
      <c r="B83" s="7"/>
      <c r="C83" s="7"/>
      <c r="D83" s="7"/>
      <c r="E83" s="7"/>
      <c r="F83" s="7"/>
      <c r="G83" s="228"/>
      <c r="H83" s="228"/>
      <c r="I83" s="19" t="str">
        <f t="shared" si="5"/>
        <v/>
      </c>
      <c r="J83" s="390" t="b">
        <f t="shared" si="6"/>
        <v>0</v>
      </c>
      <c r="K83" s="391">
        <f t="shared" si="7"/>
        <v>1</v>
      </c>
    </row>
    <row r="84" spans="1:11">
      <c r="A84" s="48">
        <v>75</v>
      </c>
      <c r="B84" s="7"/>
      <c r="C84" s="7"/>
      <c r="D84" s="7"/>
      <c r="E84" s="7"/>
      <c r="F84" s="7"/>
      <c r="G84" s="228"/>
      <c r="H84" s="228"/>
      <c r="I84" s="19" t="str">
        <f t="shared" si="5"/>
        <v/>
      </c>
      <c r="J84" s="390" t="b">
        <f t="shared" si="6"/>
        <v>0</v>
      </c>
      <c r="K84" s="391">
        <f t="shared" si="7"/>
        <v>1</v>
      </c>
    </row>
    <row r="85" spans="1:11">
      <c r="A85" s="48">
        <v>76</v>
      </c>
      <c r="B85" s="7"/>
      <c r="C85" s="7"/>
      <c r="D85" s="7"/>
      <c r="E85" s="7"/>
      <c r="F85" s="7"/>
      <c r="G85" s="228"/>
      <c r="H85" s="228"/>
      <c r="I85" s="19" t="str">
        <f t="shared" si="5"/>
        <v/>
      </c>
      <c r="J85" s="390" t="b">
        <f t="shared" si="6"/>
        <v>0</v>
      </c>
      <c r="K85" s="391">
        <f t="shared" si="7"/>
        <v>1</v>
      </c>
    </row>
    <row r="86" spans="1:11">
      <c r="A86" s="48">
        <v>77</v>
      </c>
      <c r="B86" s="7"/>
      <c r="C86" s="7"/>
      <c r="D86" s="7"/>
      <c r="E86" s="7"/>
      <c r="F86" s="7"/>
      <c r="G86" s="228"/>
      <c r="H86" s="228"/>
      <c r="I86" s="19" t="str">
        <f t="shared" si="5"/>
        <v/>
      </c>
      <c r="J86" s="390" t="b">
        <f t="shared" si="6"/>
        <v>0</v>
      </c>
      <c r="K86" s="391">
        <f t="shared" si="7"/>
        <v>1</v>
      </c>
    </row>
    <row r="87" spans="1:11">
      <c r="A87" s="48">
        <v>78</v>
      </c>
      <c r="B87" s="7"/>
      <c r="C87" s="7"/>
      <c r="D87" s="7"/>
      <c r="E87" s="7"/>
      <c r="F87" s="7"/>
      <c r="G87" s="228"/>
      <c r="H87" s="228"/>
      <c r="I87" s="19" t="str">
        <f t="shared" si="5"/>
        <v/>
      </c>
      <c r="J87" s="390" t="b">
        <f t="shared" si="6"/>
        <v>0</v>
      </c>
      <c r="K87" s="391">
        <f t="shared" si="7"/>
        <v>1</v>
      </c>
    </row>
    <row r="88" spans="1:11">
      <c r="A88" s="48">
        <v>79</v>
      </c>
      <c r="B88" s="7"/>
      <c r="C88" s="7"/>
      <c r="D88" s="7"/>
      <c r="E88" s="7"/>
      <c r="F88" s="7"/>
      <c r="G88" s="228"/>
      <c r="H88" s="228"/>
      <c r="I88" s="19" t="str">
        <f t="shared" si="5"/>
        <v/>
      </c>
      <c r="J88" s="390" t="b">
        <f t="shared" si="6"/>
        <v>0</v>
      </c>
      <c r="K88" s="391">
        <f t="shared" si="7"/>
        <v>1</v>
      </c>
    </row>
    <row r="89" spans="1:11">
      <c r="A89" s="48">
        <v>80</v>
      </c>
      <c r="B89" s="7"/>
      <c r="C89" s="7"/>
      <c r="D89" s="7"/>
      <c r="E89" s="7"/>
      <c r="F89" s="7"/>
      <c r="G89" s="228"/>
      <c r="H89" s="228"/>
      <c r="I89" s="19" t="str">
        <f t="shared" si="5"/>
        <v/>
      </c>
      <c r="J89" s="390" t="b">
        <f t="shared" si="6"/>
        <v>0</v>
      </c>
      <c r="K89" s="391">
        <f t="shared" si="7"/>
        <v>1</v>
      </c>
    </row>
    <row r="90" spans="1:11">
      <c r="A90" s="48">
        <v>81</v>
      </c>
      <c r="B90" s="7"/>
      <c r="C90" s="7"/>
      <c r="D90" s="7"/>
      <c r="E90" s="7"/>
      <c r="F90" s="7"/>
      <c r="G90" s="228"/>
      <c r="H90" s="228"/>
      <c r="I90" s="19" t="str">
        <f t="shared" si="5"/>
        <v/>
      </c>
      <c r="J90" s="390" t="b">
        <f t="shared" si="6"/>
        <v>0</v>
      </c>
      <c r="K90" s="391">
        <f t="shared" si="7"/>
        <v>1</v>
      </c>
    </row>
    <row r="91" spans="1:11">
      <c r="A91" s="48">
        <v>82</v>
      </c>
      <c r="B91" s="7"/>
      <c r="C91" s="7"/>
      <c r="D91" s="7"/>
      <c r="E91" s="7"/>
      <c r="F91" s="7"/>
      <c r="G91" s="228"/>
      <c r="H91" s="228"/>
      <c r="I91" s="19" t="str">
        <f t="shared" si="5"/>
        <v/>
      </c>
      <c r="J91" s="390" t="b">
        <f t="shared" si="6"/>
        <v>0</v>
      </c>
      <c r="K91" s="391">
        <f t="shared" si="7"/>
        <v>1</v>
      </c>
    </row>
    <row r="92" spans="1:11">
      <c r="A92" s="48">
        <v>83</v>
      </c>
      <c r="B92" s="7"/>
      <c r="C92" s="7"/>
      <c r="D92" s="7"/>
      <c r="E92" s="7"/>
      <c r="F92" s="7"/>
      <c r="G92" s="228"/>
      <c r="H92" s="228"/>
      <c r="I92" s="19" t="str">
        <f t="shared" si="5"/>
        <v/>
      </c>
      <c r="J92" s="390" t="b">
        <f t="shared" si="6"/>
        <v>0</v>
      </c>
      <c r="K92" s="391">
        <f t="shared" si="7"/>
        <v>1</v>
      </c>
    </row>
    <row r="93" spans="1:11">
      <c r="A93" s="48">
        <v>84</v>
      </c>
      <c r="B93" s="7"/>
      <c r="C93" s="7"/>
      <c r="D93" s="7"/>
      <c r="E93" s="7"/>
      <c r="F93" s="7"/>
      <c r="G93" s="228"/>
      <c r="H93" s="228"/>
      <c r="I93" s="19" t="str">
        <f t="shared" si="5"/>
        <v/>
      </c>
      <c r="J93" s="390" t="b">
        <f t="shared" si="6"/>
        <v>0</v>
      </c>
      <c r="K93" s="391">
        <f t="shared" si="7"/>
        <v>1</v>
      </c>
    </row>
    <row r="94" spans="1:11">
      <c r="A94" s="48">
        <v>85</v>
      </c>
      <c r="B94" s="7"/>
      <c r="C94" s="7"/>
      <c r="D94" s="7"/>
      <c r="E94" s="7"/>
      <c r="F94" s="7"/>
      <c r="G94" s="228"/>
      <c r="H94" s="228"/>
      <c r="I94" s="19" t="str">
        <f t="shared" si="5"/>
        <v/>
      </c>
      <c r="J94" s="390" t="b">
        <f t="shared" si="6"/>
        <v>0</v>
      </c>
      <c r="K94" s="391">
        <f t="shared" si="7"/>
        <v>1</v>
      </c>
    </row>
    <row r="95" spans="1:11">
      <c r="A95" s="48">
        <v>86</v>
      </c>
      <c r="B95" s="7"/>
      <c r="C95" s="7"/>
      <c r="D95" s="7"/>
      <c r="E95" s="7"/>
      <c r="F95" s="7"/>
      <c r="G95" s="228"/>
      <c r="H95" s="228"/>
      <c r="I95" s="19" t="str">
        <f t="shared" si="5"/>
        <v/>
      </c>
      <c r="J95" s="390" t="b">
        <f t="shared" si="6"/>
        <v>0</v>
      </c>
      <c r="K95" s="391">
        <f t="shared" si="7"/>
        <v>1</v>
      </c>
    </row>
    <row r="96" spans="1:11">
      <c r="A96" s="48">
        <v>87</v>
      </c>
      <c r="B96" s="7"/>
      <c r="C96" s="7"/>
      <c r="D96" s="7"/>
      <c r="E96" s="7"/>
      <c r="F96" s="7"/>
      <c r="G96" s="228"/>
      <c r="H96" s="228"/>
      <c r="I96" s="19" t="str">
        <f t="shared" si="5"/>
        <v/>
      </c>
      <c r="J96" s="390" t="b">
        <f t="shared" si="6"/>
        <v>0</v>
      </c>
      <c r="K96" s="391">
        <f t="shared" si="7"/>
        <v>1</v>
      </c>
    </row>
    <row r="97" spans="1:11">
      <c r="A97" s="48">
        <v>88</v>
      </c>
      <c r="B97" s="7"/>
      <c r="C97" s="7"/>
      <c r="D97" s="7"/>
      <c r="E97" s="7"/>
      <c r="F97" s="7"/>
      <c r="G97" s="228"/>
      <c r="H97" s="228"/>
      <c r="I97" s="19" t="str">
        <f t="shared" si="5"/>
        <v/>
      </c>
      <c r="J97" s="390" t="b">
        <f t="shared" si="6"/>
        <v>0</v>
      </c>
      <c r="K97" s="391">
        <f t="shared" si="7"/>
        <v>1</v>
      </c>
    </row>
    <row r="98" spans="1:11">
      <c r="A98" s="48">
        <v>89</v>
      </c>
      <c r="B98" s="7"/>
      <c r="C98" s="7"/>
      <c r="D98" s="7"/>
      <c r="E98" s="7"/>
      <c r="F98" s="7"/>
      <c r="G98" s="228"/>
      <c r="H98" s="228"/>
      <c r="I98" s="19" t="str">
        <f t="shared" si="5"/>
        <v/>
      </c>
      <c r="J98" s="390" t="b">
        <f t="shared" si="6"/>
        <v>0</v>
      </c>
      <c r="K98" s="391">
        <f t="shared" si="7"/>
        <v>1</v>
      </c>
    </row>
    <row r="99" spans="1:11">
      <c r="A99" s="48">
        <v>90</v>
      </c>
      <c r="B99" s="7"/>
      <c r="C99" s="7"/>
      <c r="D99" s="7"/>
      <c r="E99" s="7"/>
      <c r="F99" s="7"/>
      <c r="G99" s="228"/>
      <c r="H99" s="228"/>
      <c r="I99" s="19" t="str">
        <f t="shared" si="5"/>
        <v/>
      </c>
      <c r="J99" s="390" t="b">
        <f t="shared" si="6"/>
        <v>0</v>
      </c>
      <c r="K99" s="391">
        <f t="shared" si="7"/>
        <v>1</v>
      </c>
    </row>
    <row r="100" spans="1:11">
      <c r="A100" s="48">
        <v>91</v>
      </c>
      <c r="B100" s="7"/>
      <c r="C100" s="7"/>
      <c r="D100" s="7"/>
      <c r="E100" s="7"/>
      <c r="F100" s="7"/>
      <c r="G100" s="228"/>
      <c r="H100" s="228"/>
      <c r="I100" s="19" t="str">
        <f t="shared" si="5"/>
        <v/>
      </c>
      <c r="J100" s="390" t="b">
        <f t="shared" si="6"/>
        <v>0</v>
      </c>
      <c r="K100" s="391">
        <f t="shared" si="7"/>
        <v>1</v>
      </c>
    </row>
    <row r="101" spans="1:11">
      <c r="A101" s="48">
        <v>92</v>
      </c>
      <c r="B101" s="7"/>
      <c r="C101" s="7"/>
      <c r="D101" s="7"/>
      <c r="E101" s="7"/>
      <c r="F101" s="7"/>
      <c r="G101" s="228"/>
      <c r="H101" s="228"/>
      <c r="I101" s="19" t="str">
        <f t="shared" si="5"/>
        <v/>
      </c>
      <c r="J101" s="390" t="b">
        <f t="shared" si="6"/>
        <v>0</v>
      </c>
      <c r="K101" s="391">
        <f t="shared" si="7"/>
        <v>1</v>
      </c>
    </row>
    <row r="102" spans="1:11">
      <c r="A102" s="48">
        <v>93</v>
      </c>
      <c r="B102" s="7"/>
      <c r="C102" s="7"/>
      <c r="D102" s="7"/>
      <c r="E102" s="7"/>
      <c r="F102" s="7"/>
      <c r="G102" s="228"/>
      <c r="H102" s="228"/>
      <c r="I102" s="19" t="str">
        <f t="shared" si="5"/>
        <v/>
      </c>
      <c r="J102" s="390" t="b">
        <f t="shared" si="6"/>
        <v>0</v>
      </c>
      <c r="K102" s="391">
        <f t="shared" si="7"/>
        <v>1</v>
      </c>
    </row>
    <row r="103" spans="1:11">
      <c r="A103" s="48">
        <v>94</v>
      </c>
      <c r="B103" s="7"/>
      <c r="C103" s="7"/>
      <c r="D103" s="7"/>
      <c r="E103" s="7"/>
      <c r="F103" s="7"/>
      <c r="G103" s="228"/>
      <c r="H103" s="228"/>
      <c r="I103" s="19" t="str">
        <f t="shared" si="5"/>
        <v/>
      </c>
      <c r="J103" s="390" t="b">
        <f t="shared" si="6"/>
        <v>0</v>
      </c>
      <c r="K103" s="391">
        <f t="shared" si="7"/>
        <v>1</v>
      </c>
    </row>
    <row r="104" spans="1:11">
      <c r="A104" s="48">
        <v>95</v>
      </c>
      <c r="B104" s="7"/>
      <c r="C104" s="7"/>
      <c r="D104" s="7"/>
      <c r="E104" s="7"/>
      <c r="F104" s="7"/>
      <c r="G104" s="228"/>
      <c r="H104" s="228"/>
      <c r="I104" s="19" t="str">
        <f t="shared" si="5"/>
        <v/>
      </c>
      <c r="J104" s="390" t="b">
        <f t="shared" si="6"/>
        <v>0</v>
      </c>
      <c r="K104" s="391">
        <f t="shared" si="7"/>
        <v>1</v>
      </c>
    </row>
    <row r="105" spans="1:11">
      <c r="A105" s="48">
        <v>96</v>
      </c>
      <c r="B105" s="7"/>
      <c r="C105" s="7"/>
      <c r="D105" s="7"/>
      <c r="E105" s="7"/>
      <c r="F105" s="7"/>
      <c r="G105" s="228"/>
      <c r="H105" s="228"/>
      <c r="I105" s="19" t="str">
        <f t="shared" si="5"/>
        <v/>
      </c>
      <c r="J105" s="390" t="b">
        <f t="shared" si="6"/>
        <v>0</v>
      </c>
      <c r="K105" s="391">
        <f t="shared" si="7"/>
        <v>1</v>
      </c>
    </row>
    <row r="106" spans="1:11">
      <c r="A106" s="48">
        <v>97</v>
      </c>
      <c r="B106" s="7"/>
      <c r="C106" s="7"/>
      <c r="D106" s="7"/>
      <c r="E106" s="7"/>
      <c r="F106" s="7"/>
      <c r="G106" s="228"/>
      <c r="H106" s="228"/>
      <c r="I106" s="19" t="str">
        <f t="shared" si="5"/>
        <v/>
      </c>
      <c r="J106" s="390" t="b">
        <f t="shared" si="6"/>
        <v>0</v>
      </c>
      <c r="K106" s="391">
        <f t="shared" si="7"/>
        <v>1</v>
      </c>
    </row>
    <row r="107" spans="1:11">
      <c r="A107" s="48">
        <v>98</v>
      </c>
      <c r="B107" s="7"/>
      <c r="C107" s="7"/>
      <c r="D107" s="7"/>
      <c r="E107" s="7"/>
      <c r="F107" s="7"/>
      <c r="G107" s="228"/>
      <c r="H107" s="228"/>
      <c r="I107" s="19" t="str">
        <f t="shared" si="5"/>
        <v/>
      </c>
      <c r="J107" s="390" t="b">
        <f t="shared" si="6"/>
        <v>0</v>
      </c>
      <c r="K107" s="391">
        <f t="shared" si="7"/>
        <v>1</v>
      </c>
    </row>
    <row r="108" spans="1:11">
      <c r="A108" s="154">
        <v>99</v>
      </c>
      <c r="B108" s="7"/>
      <c r="C108" s="7"/>
      <c r="D108" s="7"/>
      <c r="E108" s="7"/>
      <c r="F108" s="7"/>
      <c r="G108" s="228"/>
      <c r="H108" s="228"/>
      <c r="I108" s="19" t="str">
        <f t="shared" si="5"/>
        <v/>
      </c>
      <c r="J108" s="390" t="b">
        <f t="shared" si="6"/>
        <v>0</v>
      </c>
      <c r="K108" s="391">
        <f t="shared" si="7"/>
        <v>1</v>
      </c>
    </row>
    <row r="109" spans="1:11">
      <c r="A109" s="154">
        <v>100</v>
      </c>
      <c r="B109" s="155"/>
      <c r="C109" s="155"/>
      <c r="D109" s="155"/>
      <c r="E109" s="155"/>
      <c r="F109" s="155"/>
      <c r="G109" s="157"/>
      <c r="H109" s="155"/>
      <c r="I109" s="19" t="str">
        <f t="shared" si="5"/>
        <v/>
      </c>
    </row>
    <row r="110" spans="1:11">
      <c r="A110" s="154">
        <v>101</v>
      </c>
      <c r="B110" s="155"/>
      <c r="C110" s="155"/>
      <c r="D110" s="155"/>
      <c r="E110" s="155"/>
      <c r="F110" s="155"/>
      <c r="G110" s="157"/>
      <c r="H110" s="155"/>
      <c r="I110" s="19" t="str">
        <f t="shared" si="5"/>
        <v/>
      </c>
    </row>
    <row r="111" spans="1:11">
      <c r="A111" s="154">
        <v>102</v>
      </c>
      <c r="B111" s="155"/>
      <c r="C111" s="155"/>
      <c r="D111" s="155"/>
      <c r="E111" s="155"/>
      <c r="F111" s="155"/>
      <c r="G111" s="157"/>
      <c r="H111" s="155"/>
      <c r="I111" s="19" t="str">
        <f t="shared" si="5"/>
        <v/>
      </c>
    </row>
    <row r="112" spans="1:11">
      <c r="A112" s="154">
        <v>103</v>
      </c>
      <c r="B112" s="155"/>
      <c r="C112" s="155"/>
      <c r="D112" s="155"/>
      <c r="E112" s="155"/>
      <c r="F112" s="155"/>
      <c r="G112" s="157"/>
      <c r="H112" s="155"/>
      <c r="I112" s="19" t="str">
        <f t="shared" si="5"/>
        <v/>
      </c>
    </row>
    <row r="113" spans="1:9">
      <c r="A113" s="154">
        <v>104</v>
      </c>
      <c r="B113" s="155"/>
      <c r="C113" s="155"/>
      <c r="D113" s="155"/>
      <c r="E113" s="155"/>
      <c r="F113" s="155"/>
      <c r="G113" s="157"/>
      <c r="H113" s="155"/>
      <c r="I113" s="19" t="str">
        <f t="shared" si="5"/>
        <v/>
      </c>
    </row>
    <row r="114" spans="1:9">
      <c r="A114" s="154">
        <v>105</v>
      </c>
      <c r="B114" s="155"/>
      <c r="C114" s="155"/>
      <c r="D114" s="155"/>
      <c r="E114" s="155"/>
      <c r="F114" s="155"/>
      <c r="G114" s="157"/>
      <c r="H114" s="155"/>
      <c r="I114" s="19" t="str">
        <f t="shared" si="5"/>
        <v/>
      </c>
    </row>
    <row r="115" spans="1:9">
      <c r="A115" s="154">
        <v>106</v>
      </c>
      <c r="B115" s="155"/>
      <c r="C115" s="155"/>
      <c r="D115" s="155"/>
      <c r="E115" s="155"/>
      <c r="F115" s="155"/>
      <c r="G115" s="157"/>
      <c r="H115" s="155"/>
      <c r="I115" s="19" t="str">
        <f t="shared" si="5"/>
        <v/>
      </c>
    </row>
    <row r="116" spans="1:9">
      <c r="A116" s="154">
        <v>107</v>
      </c>
      <c r="B116" s="155"/>
      <c r="C116" s="155"/>
      <c r="D116" s="155"/>
      <c r="E116" s="155"/>
      <c r="F116" s="155"/>
      <c r="G116" s="157"/>
      <c r="H116" s="155"/>
      <c r="I116" s="19" t="str">
        <f t="shared" si="5"/>
        <v/>
      </c>
    </row>
    <row r="117" spans="1:9">
      <c r="A117" s="154">
        <v>108</v>
      </c>
      <c r="B117" s="155"/>
      <c r="C117" s="155"/>
      <c r="D117" s="155"/>
      <c r="E117" s="155"/>
      <c r="F117" s="155"/>
      <c r="G117" s="157"/>
      <c r="H117" s="155"/>
      <c r="I117" s="19" t="str">
        <f t="shared" si="5"/>
        <v/>
      </c>
    </row>
    <row r="118" spans="1:9">
      <c r="A118" s="154">
        <v>109</v>
      </c>
      <c r="B118" s="155"/>
      <c r="C118" s="155"/>
      <c r="D118" s="155"/>
      <c r="E118" s="155"/>
      <c r="F118" s="155"/>
      <c r="G118" s="157"/>
      <c r="H118" s="155"/>
      <c r="I118" s="19" t="str">
        <f t="shared" si="5"/>
        <v/>
      </c>
    </row>
    <row r="119" spans="1:9">
      <c r="A119" s="154">
        <v>110</v>
      </c>
      <c r="B119" s="155"/>
      <c r="C119" s="155"/>
      <c r="D119" s="155"/>
      <c r="E119" s="155"/>
      <c r="F119" s="155"/>
      <c r="G119" s="157"/>
      <c r="H119" s="155"/>
      <c r="I119" s="19" t="str">
        <f t="shared" si="5"/>
        <v/>
      </c>
    </row>
    <row r="120" spans="1:9">
      <c r="A120" s="154">
        <v>111</v>
      </c>
      <c r="B120" s="155"/>
      <c r="C120" s="155"/>
      <c r="D120" s="155"/>
      <c r="E120" s="155"/>
      <c r="F120" s="155"/>
      <c r="G120" s="157"/>
      <c r="H120" s="155"/>
      <c r="I120" s="19" t="str">
        <f t="shared" si="5"/>
        <v/>
      </c>
    </row>
    <row r="121" spans="1:9">
      <c r="A121" s="154">
        <v>112</v>
      </c>
      <c r="B121" s="155"/>
      <c r="C121" s="155"/>
      <c r="D121" s="155"/>
      <c r="E121" s="155"/>
      <c r="F121" s="155"/>
      <c r="G121" s="157"/>
      <c r="H121" s="155"/>
      <c r="I121" s="19" t="str">
        <f t="shared" si="5"/>
        <v/>
      </c>
    </row>
    <row r="122" spans="1:9">
      <c r="A122" s="154">
        <v>113</v>
      </c>
      <c r="B122" s="155"/>
      <c r="C122" s="155"/>
      <c r="D122" s="155"/>
      <c r="E122" s="155"/>
      <c r="F122" s="155"/>
      <c r="G122" s="157"/>
      <c r="H122" s="155"/>
      <c r="I122" s="19" t="str">
        <f t="shared" si="5"/>
        <v/>
      </c>
    </row>
    <row r="123" spans="1:9">
      <c r="A123" s="154">
        <v>114</v>
      </c>
      <c r="B123" s="155"/>
      <c r="C123" s="155"/>
      <c r="D123" s="155"/>
      <c r="E123" s="155"/>
      <c r="F123" s="155"/>
      <c r="G123" s="157"/>
      <c r="H123" s="155"/>
      <c r="I123" s="19" t="str">
        <f t="shared" si="5"/>
        <v/>
      </c>
    </row>
    <row r="124" spans="1:9">
      <c r="A124" s="154">
        <v>115</v>
      </c>
      <c r="B124" s="155"/>
      <c r="C124" s="155"/>
      <c r="D124" s="155"/>
      <c r="E124" s="155"/>
      <c r="F124" s="155"/>
      <c r="G124" s="157"/>
      <c r="H124" s="155"/>
      <c r="I124" s="19" t="str">
        <f t="shared" si="5"/>
        <v/>
      </c>
    </row>
    <row r="125" spans="1:9">
      <c r="A125" s="154">
        <v>116</v>
      </c>
      <c r="B125" s="155"/>
      <c r="C125" s="155"/>
      <c r="D125" s="155"/>
      <c r="E125" s="155"/>
      <c r="F125" s="155"/>
      <c r="G125" s="157"/>
      <c r="H125" s="155"/>
      <c r="I125" s="19" t="str">
        <f t="shared" si="5"/>
        <v/>
      </c>
    </row>
    <row r="126" spans="1:9">
      <c r="A126" s="154">
        <v>117</v>
      </c>
      <c r="B126" s="155"/>
      <c r="C126" s="155"/>
      <c r="D126" s="155"/>
      <c r="E126" s="155"/>
      <c r="F126" s="155"/>
      <c r="G126" s="157"/>
      <c r="H126" s="155"/>
      <c r="I126" s="19" t="str">
        <f t="shared" si="5"/>
        <v/>
      </c>
    </row>
    <row r="127" spans="1:9">
      <c r="A127" s="154">
        <v>118</v>
      </c>
      <c r="B127" s="155"/>
      <c r="C127" s="155"/>
      <c r="D127" s="155"/>
      <c r="E127" s="155"/>
      <c r="F127" s="155"/>
      <c r="G127" s="157"/>
      <c r="H127" s="155"/>
      <c r="I127" s="19" t="str">
        <f t="shared" si="5"/>
        <v/>
      </c>
    </row>
    <row r="128" spans="1:9">
      <c r="A128" s="154">
        <v>119</v>
      </c>
      <c r="B128" s="155"/>
      <c r="C128" s="155"/>
      <c r="D128" s="155"/>
      <c r="E128" s="155"/>
      <c r="F128" s="155"/>
      <c r="G128" s="157"/>
      <c r="H128" s="155"/>
      <c r="I128" s="19" t="str">
        <f t="shared" si="5"/>
        <v/>
      </c>
    </row>
    <row r="129" spans="1:9">
      <c r="A129" s="154">
        <v>120</v>
      </c>
      <c r="B129" s="155"/>
      <c r="C129" s="155"/>
      <c r="D129" s="155"/>
      <c r="E129" s="155"/>
      <c r="F129" s="155"/>
      <c r="G129" s="157"/>
      <c r="H129" s="155"/>
      <c r="I129" s="19" t="str">
        <f t="shared" si="5"/>
        <v/>
      </c>
    </row>
    <row r="130" spans="1:9">
      <c r="A130" s="154">
        <v>121</v>
      </c>
      <c r="B130" s="155"/>
      <c r="C130" s="155"/>
      <c r="D130" s="155"/>
      <c r="E130" s="155"/>
      <c r="F130" s="155"/>
      <c r="G130" s="157"/>
      <c r="H130" s="155"/>
      <c r="I130" s="19" t="str">
        <f t="shared" si="5"/>
        <v/>
      </c>
    </row>
    <row r="131" spans="1:9">
      <c r="A131" s="154">
        <v>122</v>
      </c>
      <c r="B131" s="155"/>
      <c r="C131" s="155"/>
      <c r="D131" s="155"/>
      <c r="E131" s="155"/>
      <c r="F131" s="155"/>
      <c r="G131" s="157"/>
      <c r="H131" s="155"/>
      <c r="I131" s="19" t="str">
        <f t="shared" si="5"/>
        <v/>
      </c>
    </row>
    <row r="132" spans="1:9">
      <c r="A132" s="154">
        <v>123</v>
      </c>
      <c r="B132" s="155"/>
      <c r="C132" s="155"/>
      <c r="D132" s="155"/>
      <c r="E132" s="155"/>
      <c r="F132" s="155"/>
      <c r="G132" s="157"/>
      <c r="H132" s="155"/>
      <c r="I132" s="19" t="str">
        <f t="shared" si="5"/>
        <v/>
      </c>
    </row>
    <row r="133" spans="1:9">
      <c r="A133" s="154">
        <v>124</v>
      </c>
      <c r="B133" s="155"/>
      <c r="C133" s="155"/>
      <c r="D133" s="155"/>
      <c r="E133" s="155"/>
      <c r="F133" s="155"/>
      <c r="G133" s="157"/>
      <c r="H133" s="155"/>
      <c r="I133" s="19" t="str">
        <f t="shared" si="5"/>
        <v/>
      </c>
    </row>
    <row r="134" spans="1:9">
      <c r="A134" s="154">
        <v>125</v>
      </c>
      <c r="B134" s="155"/>
      <c r="C134" s="155"/>
      <c r="D134" s="155"/>
      <c r="E134" s="155"/>
      <c r="F134" s="155"/>
      <c r="G134" s="157"/>
      <c r="H134" s="155"/>
      <c r="I134" s="19" t="str">
        <f t="shared" si="5"/>
        <v/>
      </c>
    </row>
    <row r="135" spans="1:9">
      <c r="A135" s="154">
        <v>126</v>
      </c>
      <c r="B135" s="155"/>
      <c r="C135" s="155"/>
      <c r="D135" s="155"/>
      <c r="E135" s="155"/>
      <c r="F135" s="155"/>
      <c r="G135" s="157"/>
      <c r="H135" s="155"/>
      <c r="I135" s="19" t="str">
        <f t="shared" si="5"/>
        <v/>
      </c>
    </row>
    <row r="136" spans="1:9">
      <c r="A136" s="154">
        <v>127</v>
      </c>
      <c r="B136" s="155"/>
      <c r="C136" s="155"/>
      <c r="D136" s="155"/>
      <c r="E136" s="155"/>
      <c r="F136" s="155"/>
      <c r="G136" s="157"/>
      <c r="H136" s="155"/>
      <c r="I136" s="19" t="str">
        <f t="shared" si="5"/>
        <v/>
      </c>
    </row>
    <row r="137" spans="1:9">
      <c r="A137" s="154">
        <v>128</v>
      </c>
      <c r="B137" s="155"/>
      <c r="C137" s="155"/>
      <c r="D137" s="155"/>
      <c r="E137" s="155"/>
      <c r="F137" s="155"/>
      <c r="G137" s="157"/>
      <c r="H137" s="155"/>
      <c r="I137" s="19" t="str">
        <f t="shared" si="5"/>
        <v/>
      </c>
    </row>
    <row r="138" spans="1:9">
      <c r="A138" s="154">
        <v>129</v>
      </c>
      <c r="B138" s="155"/>
      <c r="C138" s="155"/>
      <c r="D138" s="155"/>
      <c r="E138" s="155"/>
      <c r="F138" s="155"/>
      <c r="G138" s="157"/>
      <c r="H138" s="155"/>
      <c r="I138" s="19" t="str">
        <f t="shared" ref="I138:I201" si="8">IF(OR($B138="",$C138="",$F138="",,$G138&lt;an_initial,$G138&gt;an_final,$J138=FALSE),"",HLOOKUP(E138,ii521punctaje,2,FALSE)*H138/K138)</f>
        <v/>
      </c>
    </row>
    <row r="139" spans="1:9">
      <c r="A139" s="154">
        <v>130</v>
      </c>
      <c r="B139" s="155"/>
      <c r="C139" s="155"/>
      <c r="D139" s="155"/>
      <c r="E139" s="155"/>
      <c r="F139" s="155"/>
      <c r="G139" s="157"/>
      <c r="H139" s="155"/>
      <c r="I139" s="19" t="str">
        <f t="shared" si="8"/>
        <v/>
      </c>
    </row>
    <row r="140" spans="1:9">
      <c r="A140" s="154">
        <v>131</v>
      </c>
      <c r="B140" s="155"/>
      <c r="C140" s="155"/>
      <c r="D140" s="155"/>
      <c r="E140" s="155"/>
      <c r="F140" s="155"/>
      <c r="G140" s="157"/>
      <c r="H140" s="155"/>
      <c r="I140" s="19" t="str">
        <f t="shared" si="8"/>
        <v/>
      </c>
    </row>
    <row r="141" spans="1:9">
      <c r="A141" s="154">
        <v>132</v>
      </c>
      <c r="B141" s="155"/>
      <c r="C141" s="155"/>
      <c r="D141" s="155"/>
      <c r="E141" s="155"/>
      <c r="F141" s="155"/>
      <c r="G141" s="157"/>
      <c r="H141" s="155"/>
      <c r="I141" s="19" t="str">
        <f t="shared" si="8"/>
        <v/>
      </c>
    </row>
    <row r="142" spans="1:9">
      <c r="A142" s="154">
        <v>133</v>
      </c>
      <c r="B142" s="155"/>
      <c r="C142" s="155"/>
      <c r="D142" s="155"/>
      <c r="E142" s="155"/>
      <c r="F142" s="155"/>
      <c r="G142" s="157"/>
      <c r="H142" s="155"/>
      <c r="I142" s="19" t="str">
        <f t="shared" si="8"/>
        <v/>
      </c>
    </row>
    <row r="143" spans="1:9">
      <c r="A143" s="154">
        <v>134</v>
      </c>
      <c r="B143" s="155"/>
      <c r="C143" s="155"/>
      <c r="D143" s="155"/>
      <c r="E143" s="155"/>
      <c r="F143" s="155"/>
      <c r="G143" s="157"/>
      <c r="H143" s="155"/>
      <c r="I143" s="19" t="str">
        <f t="shared" si="8"/>
        <v/>
      </c>
    </row>
    <row r="144" spans="1:9">
      <c r="A144" s="154">
        <v>135</v>
      </c>
      <c r="B144" s="155"/>
      <c r="C144" s="155"/>
      <c r="D144" s="155"/>
      <c r="E144" s="155"/>
      <c r="F144" s="155"/>
      <c r="G144" s="157"/>
      <c r="H144" s="155"/>
      <c r="I144" s="19" t="str">
        <f t="shared" si="8"/>
        <v/>
      </c>
    </row>
    <row r="145" spans="1:9">
      <c r="A145" s="154">
        <v>136</v>
      </c>
      <c r="B145" s="155"/>
      <c r="C145" s="155"/>
      <c r="D145" s="155"/>
      <c r="E145" s="155"/>
      <c r="F145" s="155"/>
      <c r="G145" s="157"/>
      <c r="H145" s="155"/>
      <c r="I145" s="19" t="str">
        <f t="shared" si="8"/>
        <v/>
      </c>
    </row>
    <row r="146" spans="1:9">
      <c r="A146" s="154">
        <v>137</v>
      </c>
      <c r="B146" s="155"/>
      <c r="C146" s="155"/>
      <c r="D146" s="155"/>
      <c r="E146" s="155"/>
      <c r="F146" s="155"/>
      <c r="G146" s="157"/>
      <c r="H146" s="155"/>
      <c r="I146" s="19" t="str">
        <f t="shared" si="8"/>
        <v/>
      </c>
    </row>
    <row r="147" spans="1:9">
      <c r="A147" s="154">
        <v>138</v>
      </c>
      <c r="B147" s="155"/>
      <c r="C147" s="155"/>
      <c r="D147" s="155"/>
      <c r="E147" s="155"/>
      <c r="F147" s="155"/>
      <c r="G147" s="157"/>
      <c r="H147" s="155"/>
      <c r="I147" s="19" t="str">
        <f t="shared" si="8"/>
        <v/>
      </c>
    </row>
    <row r="148" spans="1:9">
      <c r="A148" s="154">
        <v>139</v>
      </c>
      <c r="B148" s="155"/>
      <c r="C148" s="155"/>
      <c r="D148" s="155"/>
      <c r="E148" s="155"/>
      <c r="F148" s="155"/>
      <c r="G148" s="157"/>
      <c r="H148" s="155"/>
      <c r="I148" s="19" t="str">
        <f t="shared" si="8"/>
        <v/>
      </c>
    </row>
    <row r="149" spans="1:9">
      <c r="A149" s="154">
        <v>140</v>
      </c>
      <c r="B149" s="155"/>
      <c r="C149" s="155"/>
      <c r="D149" s="155"/>
      <c r="E149" s="155"/>
      <c r="F149" s="155"/>
      <c r="G149" s="157"/>
      <c r="H149" s="155"/>
      <c r="I149" s="19" t="str">
        <f t="shared" si="8"/>
        <v/>
      </c>
    </row>
    <row r="150" spans="1:9">
      <c r="A150" s="154">
        <v>141</v>
      </c>
      <c r="B150" s="155"/>
      <c r="C150" s="155"/>
      <c r="D150" s="155"/>
      <c r="E150" s="155"/>
      <c r="F150" s="155"/>
      <c r="G150" s="157"/>
      <c r="H150" s="155"/>
      <c r="I150" s="19" t="str">
        <f t="shared" si="8"/>
        <v/>
      </c>
    </row>
    <row r="151" spans="1:9">
      <c r="A151" s="154">
        <v>142</v>
      </c>
      <c r="B151" s="155"/>
      <c r="C151" s="155"/>
      <c r="D151" s="155"/>
      <c r="E151" s="155"/>
      <c r="F151" s="155"/>
      <c r="G151" s="157"/>
      <c r="H151" s="155"/>
      <c r="I151" s="19" t="str">
        <f t="shared" si="8"/>
        <v/>
      </c>
    </row>
    <row r="152" spans="1:9">
      <c r="A152" s="154">
        <v>143</v>
      </c>
      <c r="B152" s="155"/>
      <c r="C152" s="155"/>
      <c r="D152" s="155"/>
      <c r="E152" s="155"/>
      <c r="F152" s="155"/>
      <c r="G152" s="157"/>
      <c r="H152" s="155"/>
      <c r="I152" s="19" t="str">
        <f t="shared" si="8"/>
        <v/>
      </c>
    </row>
    <row r="153" spans="1:9">
      <c r="A153" s="154">
        <v>144</v>
      </c>
      <c r="B153" s="155"/>
      <c r="C153" s="155"/>
      <c r="D153" s="155"/>
      <c r="E153" s="155"/>
      <c r="F153" s="155"/>
      <c r="G153" s="157"/>
      <c r="H153" s="155"/>
      <c r="I153" s="19" t="str">
        <f t="shared" si="8"/>
        <v/>
      </c>
    </row>
    <row r="154" spans="1:9">
      <c r="A154" s="154">
        <v>145</v>
      </c>
      <c r="B154" s="155"/>
      <c r="C154" s="155"/>
      <c r="D154" s="155"/>
      <c r="E154" s="155"/>
      <c r="F154" s="155"/>
      <c r="G154" s="157"/>
      <c r="H154" s="155"/>
      <c r="I154" s="19" t="str">
        <f t="shared" si="8"/>
        <v/>
      </c>
    </row>
    <row r="155" spans="1:9">
      <c r="A155" s="154">
        <v>146</v>
      </c>
      <c r="B155" s="155"/>
      <c r="C155" s="155"/>
      <c r="D155" s="155"/>
      <c r="E155" s="155"/>
      <c r="F155" s="155"/>
      <c r="G155" s="157"/>
      <c r="H155" s="155"/>
      <c r="I155" s="19" t="str">
        <f t="shared" si="8"/>
        <v/>
      </c>
    </row>
    <row r="156" spans="1:9">
      <c r="A156" s="154">
        <v>147</v>
      </c>
      <c r="B156" s="155"/>
      <c r="C156" s="155"/>
      <c r="D156" s="155"/>
      <c r="E156" s="155"/>
      <c r="F156" s="155"/>
      <c r="G156" s="157"/>
      <c r="H156" s="155"/>
      <c r="I156" s="19" t="str">
        <f t="shared" si="8"/>
        <v/>
      </c>
    </row>
    <row r="157" spans="1:9">
      <c r="A157" s="154">
        <v>148</v>
      </c>
      <c r="B157" s="155"/>
      <c r="C157" s="155"/>
      <c r="D157" s="155"/>
      <c r="E157" s="155"/>
      <c r="F157" s="155"/>
      <c r="G157" s="157"/>
      <c r="H157" s="155"/>
      <c r="I157" s="19" t="str">
        <f t="shared" si="8"/>
        <v/>
      </c>
    </row>
    <row r="158" spans="1:9">
      <c r="A158" s="154">
        <v>149</v>
      </c>
      <c r="B158" s="155"/>
      <c r="C158" s="155"/>
      <c r="D158" s="155"/>
      <c r="E158" s="155"/>
      <c r="F158" s="155"/>
      <c r="G158" s="157"/>
      <c r="H158" s="155"/>
      <c r="I158" s="19" t="str">
        <f t="shared" si="8"/>
        <v/>
      </c>
    </row>
    <row r="159" spans="1:9">
      <c r="A159" s="154">
        <v>150</v>
      </c>
      <c r="B159" s="155"/>
      <c r="C159" s="155"/>
      <c r="D159" s="155"/>
      <c r="E159" s="155"/>
      <c r="F159" s="155"/>
      <c r="G159" s="157"/>
      <c r="H159" s="155"/>
      <c r="I159" s="19" t="str">
        <f t="shared" si="8"/>
        <v/>
      </c>
    </row>
    <row r="160" spans="1:9">
      <c r="A160" s="154">
        <v>151</v>
      </c>
      <c r="B160" s="155"/>
      <c r="C160" s="155"/>
      <c r="D160" s="155"/>
      <c r="E160" s="155"/>
      <c r="F160" s="155"/>
      <c r="G160" s="157"/>
      <c r="H160" s="155"/>
      <c r="I160" s="19" t="str">
        <f t="shared" si="8"/>
        <v/>
      </c>
    </row>
    <row r="161" spans="1:9">
      <c r="A161" s="154">
        <v>152</v>
      </c>
      <c r="B161" s="155"/>
      <c r="C161" s="155"/>
      <c r="D161" s="155"/>
      <c r="E161" s="155"/>
      <c r="F161" s="155"/>
      <c r="G161" s="157"/>
      <c r="H161" s="155"/>
      <c r="I161" s="19" t="str">
        <f t="shared" si="8"/>
        <v/>
      </c>
    </row>
    <row r="162" spans="1:9">
      <c r="A162" s="154">
        <v>153</v>
      </c>
      <c r="B162" s="155"/>
      <c r="C162" s="155"/>
      <c r="D162" s="155"/>
      <c r="E162" s="155"/>
      <c r="F162" s="155"/>
      <c r="G162" s="157"/>
      <c r="H162" s="155"/>
      <c r="I162" s="19" t="str">
        <f t="shared" si="8"/>
        <v/>
      </c>
    </row>
    <row r="163" spans="1:9">
      <c r="A163" s="154">
        <v>154</v>
      </c>
      <c r="B163" s="155"/>
      <c r="C163" s="155"/>
      <c r="D163" s="155"/>
      <c r="E163" s="155"/>
      <c r="F163" s="155"/>
      <c r="G163" s="157"/>
      <c r="H163" s="155"/>
      <c r="I163" s="19" t="str">
        <f t="shared" si="8"/>
        <v/>
      </c>
    </row>
    <row r="164" spans="1:9">
      <c r="A164" s="154">
        <v>155</v>
      </c>
      <c r="B164" s="155"/>
      <c r="C164" s="155"/>
      <c r="D164" s="155"/>
      <c r="E164" s="155"/>
      <c r="F164" s="155"/>
      <c r="G164" s="157"/>
      <c r="H164" s="155"/>
      <c r="I164" s="19" t="str">
        <f t="shared" si="8"/>
        <v/>
      </c>
    </row>
    <row r="165" spans="1:9">
      <c r="A165" s="154">
        <v>156</v>
      </c>
      <c r="B165" s="155"/>
      <c r="C165" s="155"/>
      <c r="D165" s="155"/>
      <c r="E165" s="155"/>
      <c r="F165" s="155"/>
      <c r="G165" s="157"/>
      <c r="H165" s="155"/>
      <c r="I165" s="19" t="str">
        <f t="shared" si="8"/>
        <v/>
      </c>
    </row>
    <row r="166" spans="1:9">
      <c r="A166" s="154">
        <v>157</v>
      </c>
      <c r="B166" s="155"/>
      <c r="C166" s="155"/>
      <c r="D166" s="155"/>
      <c r="E166" s="155"/>
      <c r="F166" s="155"/>
      <c r="G166" s="157"/>
      <c r="H166" s="155"/>
      <c r="I166" s="19" t="str">
        <f t="shared" si="8"/>
        <v/>
      </c>
    </row>
    <row r="167" spans="1:9">
      <c r="A167" s="154">
        <v>158</v>
      </c>
      <c r="B167" s="155"/>
      <c r="C167" s="155"/>
      <c r="D167" s="155"/>
      <c r="E167" s="155"/>
      <c r="F167" s="155"/>
      <c r="G167" s="157"/>
      <c r="H167" s="155"/>
      <c r="I167" s="19" t="str">
        <f t="shared" si="8"/>
        <v/>
      </c>
    </row>
    <row r="168" spans="1:9">
      <c r="A168" s="154">
        <v>159</v>
      </c>
      <c r="B168" s="155"/>
      <c r="C168" s="155"/>
      <c r="D168" s="155"/>
      <c r="E168" s="155"/>
      <c r="F168" s="155"/>
      <c r="G168" s="157"/>
      <c r="H168" s="155"/>
      <c r="I168" s="19" t="str">
        <f t="shared" si="8"/>
        <v/>
      </c>
    </row>
    <row r="169" spans="1:9">
      <c r="A169" s="154">
        <v>160</v>
      </c>
      <c r="B169" s="155"/>
      <c r="C169" s="155"/>
      <c r="D169" s="155"/>
      <c r="E169" s="155"/>
      <c r="F169" s="155"/>
      <c r="G169" s="157"/>
      <c r="H169" s="155"/>
      <c r="I169" s="19" t="str">
        <f t="shared" si="8"/>
        <v/>
      </c>
    </row>
    <row r="170" spans="1:9">
      <c r="A170" s="154">
        <v>161</v>
      </c>
      <c r="B170" s="155"/>
      <c r="C170" s="155"/>
      <c r="D170" s="155"/>
      <c r="E170" s="155"/>
      <c r="F170" s="155"/>
      <c r="G170" s="157"/>
      <c r="H170" s="155"/>
      <c r="I170" s="19" t="str">
        <f t="shared" si="8"/>
        <v/>
      </c>
    </row>
    <row r="171" spans="1:9">
      <c r="A171" s="154">
        <v>162</v>
      </c>
      <c r="B171" s="155"/>
      <c r="C171" s="155"/>
      <c r="D171" s="155"/>
      <c r="E171" s="155"/>
      <c r="F171" s="155"/>
      <c r="G171" s="157"/>
      <c r="H171" s="155"/>
      <c r="I171" s="19" t="str">
        <f t="shared" si="8"/>
        <v/>
      </c>
    </row>
    <row r="172" spans="1:9">
      <c r="A172" s="154">
        <v>163</v>
      </c>
      <c r="B172" s="155"/>
      <c r="C172" s="155"/>
      <c r="D172" s="155"/>
      <c r="E172" s="155"/>
      <c r="F172" s="155"/>
      <c r="G172" s="157"/>
      <c r="H172" s="155"/>
      <c r="I172" s="19" t="str">
        <f t="shared" si="8"/>
        <v/>
      </c>
    </row>
    <row r="173" spans="1:9">
      <c r="A173" s="154">
        <v>164</v>
      </c>
      <c r="B173" s="155"/>
      <c r="C173" s="155"/>
      <c r="D173" s="155"/>
      <c r="E173" s="155"/>
      <c r="F173" s="155"/>
      <c r="G173" s="157"/>
      <c r="H173" s="155"/>
      <c r="I173" s="19" t="str">
        <f t="shared" si="8"/>
        <v/>
      </c>
    </row>
    <row r="174" spans="1:9">
      <c r="A174" s="154">
        <v>165</v>
      </c>
      <c r="B174" s="155"/>
      <c r="C174" s="155"/>
      <c r="D174" s="155"/>
      <c r="E174" s="155"/>
      <c r="F174" s="155"/>
      <c r="G174" s="157"/>
      <c r="H174" s="155"/>
      <c r="I174" s="19" t="str">
        <f t="shared" si="8"/>
        <v/>
      </c>
    </row>
    <row r="175" spans="1:9">
      <c r="A175" s="154">
        <v>166</v>
      </c>
      <c r="B175" s="155"/>
      <c r="C175" s="155"/>
      <c r="D175" s="155"/>
      <c r="E175" s="155"/>
      <c r="F175" s="155"/>
      <c r="G175" s="157"/>
      <c r="H175" s="155"/>
      <c r="I175" s="19" t="str">
        <f t="shared" si="8"/>
        <v/>
      </c>
    </row>
    <row r="176" spans="1:9">
      <c r="A176" s="154">
        <v>167</v>
      </c>
      <c r="B176" s="155"/>
      <c r="C176" s="155"/>
      <c r="D176" s="155"/>
      <c r="E176" s="155"/>
      <c r="F176" s="155"/>
      <c r="G176" s="157"/>
      <c r="H176" s="155"/>
      <c r="I176" s="19" t="str">
        <f t="shared" si="8"/>
        <v/>
      </c>
    </row>
    <row r="177" spans="1:9">
      <c r="A177" s="154">
        <v>168</v>
      </c>
      <c r="B177" s="155"/>
      <c r="C177" s="155"/>
      <c r="D177" s="155"/>
      <c r="E177" s="155"/>
      <c r="F177" s="155"/>
      <c r="G177" s="157"/>
      <c r="H177" s="155"/>
      <c r="I177" s="19" t="str">
        <f t="shared" si="8"/>
        <v/>
      </c>
    </row>
    <row r="178" spans="1:9">
      <c r="A178" s="154">
        <v>169</v>
      </c>
      <c r="B178" s="155"/>
      <c r="C178" s="155"/>
      <c r="D178" s="155"/>
      <c r="E178" s="155"/>
      <c r="F178" s="155"/>
      <c r="G178" s="157"/>
      <c r="H178" s="155"/>
      <c r="I178" s="19" t="str">
        <f t="shared" si="8"/>
        <v/>
      </c>
    </row>
    <row r="179" spans="1:9">
      <c r="A179" s="154">
        <v>170</v>
      </c>
      <c r="B179" s="155"/>
      <c r="C179" s="155"/>
      <c r="D179" s="155"/>
      <c r="E179" s="155"/>
      <c r="F179" s="155"/>
      <c r="G179" s="157"/>
      <c r="H179" s="155"/>
      <c r="I179" s="19" t="str">
        <f t="shared" si="8"/>
        <v/>
      </c>
    </row>
    <row r="180" spans="1:9">
      <c r="A180" s="154">
        <v>171</v>
      </c>
      <c r="B180" s="155"/>
      <c r="C180" s="155"/>
      <c r="D180" s="155"/>
      <c r="E180" s="155"/>
      <c r="F180" s="155"/>
      <c r="G180" s="157"/>
      <c r="H180" s="155"/>
      <c r="I180" s="19" t="str">
        <f t="shared" si="8"/>
        <v/>
      </c>
    </row>
    <row r="181" spans="1:9">
      <c r="A181" s="154">
        <v>172</v>
      </c>
      <c r="B181" s="155"/>
      <c r="C181" s="155"/>
      <c r="D181" s="155"/>
      <c r="E181" s="155"/>
      <c r="F181" s="155"/>
      <c r="G181" s="157"/>
      <c r="H181" s="155"/>
      <c r="I181" s="19" t="str">
        <f t="shared" si="8"/>
        <v/>
      </c>
    </row>
    <row r="182" spans="1:9">
      <c r="A182" s="154">
        <v>173</v>
      </c>
      <c r="B182" s="155"/>
      <c r="C182" s="155"/>
      <c r="D182" s="155"/>
      <c r="E182" s="155"/>
      <c r="F182" s="155"/>
      <c r="G182" s="157"/>
      <c r="H182" s="155"/>
      <c r="I182" s="19" t="str">
        <f t="shared" si="8"/>
        <v/>
      </c>
    </row>
    <row r="183" spans="1:9">
      <c r="A183" s="154">
        <v>174</v>
      </c>
      <c r="B183" s="155"/>
      <c r="C183" s="155"/>
      <c r="D183" s="155"/>
      <c r="E183" s="155"/>
      <c r="F183" s="155"/>
      <c r="G183" s="157"/>
      <c r="H183" s="155"/>
      <c r="I183" s="19" t="str">
        <f t="shared" si="8"/>
        <v/>
      </c>
    </row>
    <row r="184" spans="1:9">
      <c r="A184" s="154">
        <v>175</v>
      </c>
      <c r="B184" s="155"/>
      <c r="C184" s="155"/>
      <c r="D184" s="155"/>
      <c r="E184" s="155"/>
      <c r="F184" s="155"/>
      <c r="G184" s="157"/>
      <c r="H184" s="155"/>
      <c r="I184" s="19" t="str">
        <f t="shared" si="8"/>
        <v/>
      </c>
    </row>
    <row r="185" spans="1:9">
      <c r="A185" s="154">
        <v>176</v>
      </c>
      <c r="B185" s="155"/>
      <c r="C185" s="155"/>
      <c r="D185" s="155"/>
      <c r="E185" s="155"/>
      <c r="F185" s="155"/>
      <c r="G185" s="157"/>
      <c r="H185" s="155"/>
      <c r="I185" s="19" t="str">
        <f t="shared" si="8"/>
        <v/>
      </c>
    </row>
    <row r="186" spans="1:9">
      <c r="A186" s="154">
        <v>177</v>
      </c>
      <c r="B186" s="155"/>
      <c r="C186" s="155"/>
      <c r="D186" s="155"/>
      <c r="E186" s="155"/>
      <c r="F186" s="155"/>
      <c r="G186" s="157"/>
      <c r="H186" s="155"/>
      <c r="I186" s="19" t="str">
        <f t="shared" si="8"/>
        <v/>
      </c>
    </row>
    <row r="187" spans="1:9">
      <c r="A187" s="154">
        <v>178</v>
      </c>
      <c r="B187" s="155"/>
      <c r="C187" s="155"/>
      <c r="D187" s="155"/>
      <c r="E187" s="155"/>
      <c r="F187" s="155"/>
      <c r="G187" s="157"/>
      <c r="H187" s="155"/>
      <c r="I187" s="19" t="str">
        <f t="shared" si="8"/>
        <v/>
      </c>
    </row>
    <row r="188" spans="1:9">
      <c r="A188" s="154">
        <v>179</v>
      </c>
      <c r="B188" s="155"/>
      <c r="C188" s="155"/>
      <c r="D188" s="155"/>
      <c r="E188" s="155"/>
      <c r="F188" s="155"/>
      <c r="G188" s="157"/>
      <c r="H188" s="155"/>
      <c r="I188" s="19" t="str">
        <f t="shared" si="8"/>
        <v/>
      </c>
    </row>
    <row r="189" spans="1:9">
      <c r="A189" s="154">
        <v>180</v>
      </c>
      <c r="B189" s="155"/>
      <c r="C189" s="155"/>
      <c r="D189" s="155"/>
      <c r="E189" s="155"/>
      <c r="F189" s="155"/>
      <c r="G189" s="157"/>
      <c r="H189" s="155"/>
      <c r="I189" s="19" t="str">
        <f t="shared" si="8"/>
        <v/>
      </c>
    </row>
    <row r="190" spans="1:9">
      <c r="A190" s="154">
        <v>181</v>
      </c>
      <c r="B190" s="155"/>
      <c r="C190" s="155"/>
      <c r="D190" s="155"/>
      <c r="E190" s="155"/>
      <c r="F190" s="155"/>
      <c r="G190" s="157"/>
      <c r="H190" s="155"/>
      <c r="I190" s="19" t="str">
        <f t="shared" si="8"/>
        <v/>
      </c>
    </row>
    <row r="191" spans="1:9">
      <c r="A191" s="154">
        <v>182</v>
      </c>
      <c r="B191" s="155"/>
      <c r="C191" s="155"/>
      <c r="D191" s="155"/>
      <c r="E191" s="155"/>
      <c r="F191" s="155"/>
      <c r="G191" s="157"/>
      <c r="H191" s="155"/>
      <c r="I191" s="19" t="str">
        <f t="shared" si="8"/>
        <v/>
      </c>
    </row>
    <row r="192" spans="1:9">
      <c r="A192" s="154">
        <v>183</v>
      </c>
      <c r="B192" s="155"/>
      <c r="C192" s="155"/>
      <c r="D192" s="155"/>
      <c r="E192" s="155"/>
      <c r="F192" s="155"/>
      <c r="G192" s="157"/>
      <c r="H192" s="155"/>
      <c r="I192" s="19" t="str">
        <f t="shared" si="8"/>
        <v/>
      </c>
    </row>
    <row r="193" spans="1:9">
      <c r="A193" s="154">
        <v>184</v>
      </c>
      <c r="B193" s="155"/>
      <c r="C193" s="155"/>
      <c r="D193" s="155"/>
      <c r="E193" s="155"/>
      <c r="F193" s="155"/>
      <c r="G193" s="157"/>
      <c r="H193" s="155"/>
      <c r="I193" s="19" t="str">
        <f t="shared" si="8"/>
        <v/>
      </c>
    </row>
    <row r="194" spans="1:9">
      <c r="A194" s="154">
        <v>185</v>
      </c>
      <c r="B194" s="155"/>
      <c r="C194" s="155"/>
      <c r="D194" s="155"/>
      <c r="E194" s="155"/>
      <c r="F194" s="155"/>
      <c r="G194" s="157"/>
      <c r="H194" s="155"/>
      <c r="I194" s="19" t="str">
        <f t="shared" si="8"/>
        <v/>
      </c>
    </row>
    <row r="195" spans="1:9">
      <c r="A195" s="154">
        <v>186</v>
      </c>
      <c r="B195" s="155"/>
      <c r="C195" s="155"/>
      <c r="D195" s="155"/>
      <c r="E195" s="155"/>
      <c r="F195" s="155"/>
      <c r="G195" s="157"/>
      <c r="H195" s="155"/>
      <c r="I195" s="19" t="str">
        <f t="shared" si="8"/>
        <v/>
      </c>
    </row>
    <row r="196" spans="1:9">
      <c r="A196" s="154">
        <v>187</v>
      </c>
      <c r="B196" s="155"/>
      <c r="C196" s="155"/>
      <c r="D196" s="155"/>
      <c r="E196" s="155"/>
      <c r="F196" s="155"/>
      <c r="G196" s="157"/>
      <c r="H196" s="155"/>
      <c r="I196" s="19" t="str">
        <f t="shared" si="8"/>
        <v/>
      </c>
    </row>
    <row r="197" spans="1:9">
      <c r="A197" s="154">
        <v>188</v>
      </c>
      <c r="B197" s="155"/>
      <c r="C197" s="155"/>
      <c r="D197" s="155"/>
      <c r="E197" s="155"/>
      <c r="F197" s="155"/>
      <c r="G197" s="157"/>
      <c r="H197" s="155"/>
      <c r="I197" s="19" t="str">
        <f t="shared" si="8"/>
        <v/>
      </c>
    </row>
    <row r="198" spans="1:9">
      <c r="A198" s="154">
        <v>189</v>
      </c>
      <c r="B198" s="155"/>
      <c r="C198" s="155"/>
      <c r="D198" s="155"/>
      <c r="E198" s="155"/>
      <c r="F198" s="155"/>
      <c r="G198" s="157"/>
      <c r="H198" s="155"/>
      <c r="I198" s="19" t="str">
        <f t="shared" si="8"/>
        <v/>
      </c>
    </row>
    <row r="199" spans="1:9">
      <c r="A199" s="154">
        <v>190</v>
      </c>
      <c r="B199" s="155"/>
      <c r="C199" s="155"/>
      <c r="D199" s="155"/>
      <c r="E199" s="155"/>
      <c r="F199" s="155"/>
      <c r="G199" s="157"/>
      <c r="H199" s="155"/>
      <c r="I199" s="19" t="str">
        <f t="shared" si="8"/>
        <v/>
      </c>
    </row>
    <row r="200" spans="1:9">
      <c r="A200" s="154">
        <v>191</v>
      </c>
      <c r="B200" s="155"/>
      <c r="C200" s="155"/>
      <c r="D200" s="155"/>
      <c r="E200" s="155"/>
      <c r="F200" s="155"/>
      <c r="G200" s="157"/>
      <c r="H200" s="155"/>
      <c r="I200" s="19" t="str">
        <f t="shared" si="8"/>
        <v/>
      </c>
    </row>
    <row r="201" spans="1:9">
      <c r="A201" s="154">
        <v>192</v>
      </c>
      <c r="B201" s="155"/>
      <c r="C201" s="155"/>
      <c r="D201" s="155"/>
      <c r="E201" s="155"/>
      <c r="F201" s="155"/>
      <c r="G201" s="157"/>
      <c r="H201" s="155"/>
      <c r="I201" s="19" t="str">
        <f t="shared" si="8"/>
        <v/>
      </c>
    </row>
    <row r="202" spans="1:9">
      <c r="A202" s="154">
        <v>193</v>
      </c>
      <c r="B202" s="155"/>
      <c r="C202" s="155"/>
      <c r="D202" s="155"/>
      <c r="E202" s="155"/>
      <c r="F202" s="155"/>
      <c r="G202" s="157"/>
      <c r="H202" s="155"/>
      <c r="I202" s="19" t="str">
        <f t="shared" ref="I202:I259" si="9">IF(OR($B202="",$C202="",$F202="",,$G202&lt;an_initial,$G202&gt;an_final,$J202=FALSE),"",HLOOKUP(E202,ii521punctaje,2,FALSE)*H202/K202)</f>
        <v/>
      </c>
    </row>
    <row r="203" spans="1:9">
      <c r="A203" s="154">
        <v>194</v>
      </c>
      <c r="B203" s="155"/>
      <c r="C203" s="155"/>
      <c r="D203" s="155"/>
      <c r="E203" s="155"/>
      <c r="F203" s="155"/>
      <c r="G203" s="157"/>
      <c r="H203" s="155"/>
      <c r="I203" s="19" t="str">
        <f t="shared" si="9"/>
        <v/>
      </c>
    </row>
    <row r="204" spans="1:9">
      <c r="A204" s="154">
        <v>195</v>
      </c>
      <c r="B204" s="155"/>
      <c r="C204" s="155"/>
      <c r="D204" s="155"/>
      <c r="E204" s="155"/>
      <c r="F204" s="155"/>
      <c r="G204" s="157"/>
      <c r="H204" s="155"/>
      <c r="I204" s="19" t="str">
        <f t="shared" si="9"/>
        <v/>
      </c>
    </row>
    <row r="205" spans="1:9">
      <c r="A205" s="154">
        <v>196</v>
      </c>
      <c r="B205" s="155"/>
      <c r="C205" s="155"/>
      <c r="D205" s="155"/>
      <c r="E205" s="155"/>
      <c r="F205" s="155"/>
      <c r="G205" s="157"/>
      <c r="H205" s="155"/>
      <c r="I205" s="19" t="str">
        <f t="shared" si="9"/>
        <v/>
      </c>
    </row>
    <row r="206" spans="1:9">
      <c r="A206" s="154">
        <v>197</v>
      </c>
      <c r="B206" s="155"/>
      <c r="C206" s="155"/>
      <c r="D206" s="155"/>
      <c r="E206" s="155"/>
      <c r="F206" s="155"/>
      <c r="G206" s="157"/>
      <c r="H206" s="155"/>
      <c r="I206" s="19" t="str">
        <f t="shared" si="9"/>
        <v/>
      </c>
    </row>
    <row r="207" spans="1:9">
      <c r="A207" s="154">
        <v>198</v>
      </c>
      <c r="B207" s="155"/>
      <c r="C207" s="155"/>
      <c r="D207" s="155"/>
      <c r="E207" s="155"/>
      <c r="F207" s="155"/>
      <c r="G207" s="157"/>
      <c r="H207" s="155"/>
      <c r="I207" s="19" t="str">
        <f t="shared" si="9"/>
        <v/>
      </c>
    </row>
    <row r="208" spans="1:9">
      <c r="A208" s="154">
        <v>199</v>
      </c>
      <c r="B208" s="155"/>
      <c r="C208" s="155"/>
      <c r="D208" s="155"/>
      <c r="E208" s="155"/>
      <c r="F208" s="155"/>
      <c r="G208" s="157"/>
      <c r="H208" s="155"/>
      <c r="I208" s="19" t="str">
        <f t="shared" si="9"/>
        <v/>
      </c>
    </row>
    <row r="209" spans="1:9">
      <c r="A209" s="154">
        <v>200</v>
      </c>
      <c r="B209" s="155"/>
      <c r="C209" s="155"/>
      <c r="D209" s="155"/>
      <c r="E209" s="155"/>
      <c r="F209" s="155"/>
      <c r="G209" s="157"/>
      <c r="H209" s="155"/>
      <c r="I209" s="19" t="str">
        <f t="shared" si="9"/>
        <v/>
      </c>
    </row>
    <row r="210" spans="1:9">
      <c r="A210" s="154">
        <v>201</v>
      </c>
      <c r="B210" s="155"/>
      <c r="C210" s="155"/>
      <c r="D210" s="155"/>
      <c r="E210" s="155"/>
      <c r="F210" s="155"/>
      <c r="G210" s="157"/>
      <c r="H210" s="155"/>
      <c r="I210" s="19" t="str">
        <f t="shared" si="9"/>
        <v/>
      </c>
    </row>
    <row r="211" spans="1:9">
      <c r="A211" s="154">
        <v>202</v>
      </c>
      <c r="B211" s="155"/>
      <c r="C211" s="155"/>
      <c r="D211" s="155"/>
      <c r="E211" s="155"/>
      <c r="F211" s="155"/>
      <c r="G211" s="157"/>
      <c r="H211" s="155"/>
      <c r="I211" s="19" t="str">
        <f t="shared" si="9"/>
        <v/>
      </c>
    </row>
    <row r="212" spans="1:9">
      <c r="A212" s="154">
        <v>203</v>
      </c>
      <c r="B212" s="155"/>
      <c r="C212" s="155"/>
      <c r="D212" s="155"/>
      <c r="E212" s="155"/>
      <c r="F212" s="155"/>
      <c r="G212" s="157"/>
      <c r="H212" s="155"/>
      <c r="I212" s="19" t="str">
        <f t="shared" si="9"/>
        <v/>
      </c>
    </row>
    <row r="213" spans="1:9">
      <c r="A213" s="154">
        <v>204</v>
      </c>
      <c r="B213" s="155"/>
      <c r="C213" s="155"/>
      <c r="D213" s="155"/>
      <c r="E213" s="155"/>
      <c r="F213" s="155"/>
      <c r="G213" s="157"/>
      <c r="H213" s="155"/>
      <c r="I213" s="19" t="str">
        <f t="shared" si="9"/>
        <v/>
      </c>
    </row>
    <row r="214" spans="1:9">
      <c r="A214" s="154">
        <v>205</v>
      </c>
      <c r="B214" s="155"/>
      <c r="C214" s="155"/>
      <c r="D214" s="155"/>
      <c r="E214" s="155"/>
      <c r="F214" s="155"/>
      <c r="G214" s="157"/>
      <c r="H214" s="155"/>
      <c r="I214" s="19" t="str">
        <f t="shared" si="9"/>
        <v/>
      </c>
    </row>
    <row r="215" spans="1:9">
      <c r="A215" s="154">
        <v>206</v>
      </c>
      <c r="B215" s="155"/>
      <c r="C215" s="155"/>
      <c r="D215" s="155"/>
      <c r="E215" s="155"/>
      <c r="F215" s="155"/>
      <c r="G215" s="157"/>
      <c r="H215" s="155"/>
      <c r="I215" s="19" t="str">
        <f t="shared" si="9"/>
        <v/>
      </c>
    </row>
    <row r="216" spans="1:9">
      <c r="A216" s="154">
        <v>207</v>
      </c>
      <c r="B216" s="155"/>
      <c r="C216" s="155"/>
      <c r="D216" s="155"/>
      <c r="E216" s="155"/>
      <c r="F216" s="155"/>
      <c r="G216" s="157"/>
      <c r="H216" s="155"/>
      <c r="I216" s="19" t="str">
        <f t="shared" si="9"/>
        <v/>
      </c>
    </row>
    <row r="217" spans="1:9">
      <c r="A217" s="154">
        <v>208</v>
      </c>
      <c r="B217" s="155"/>
      <c r="C217" s="155"/>
      <c r="D217" s="155"/>
      <c r="E217" s="155"/>
      <c r="F217" s="155"/>
      <c r="G217" s="157"/>
      <c r="H217" s="155"/>
      <c r="I217" s="19" t="str">
        <f t="shared" si="9"/>
        <v/>
      </c>
    </row>
    <row r="218" spans="1:9">
      <c r="A218" s="154">
        <v>209</v>
      </c>
      <c r="B218" s="155"/>
      <c r="C218" s="155"/>
      <c r="D218" s="155"/>
      <c r="E218" s="155"/>
      <c r="F218" s="155"/>
      <c r="G218" s="157"/>
      <c r="H218" s="155"/>
      <c r="I218" s="19" t="str">
        <f t="shared" si="9"/>
        <v/>
      </c>
    </row>
    <row r="219" spans="1:9">
      <c r="A219" s="154">
        <v>210</v>
      </c>
      <c r="B219" s="155"/>
      <c r="C219" s="155"/>
      <c r="D219" s="155"/>
      <c r="E219" s="155"/>
      <c r="F219" s="155"/>
      <c r="G219" s="157"/>
      <c r="H219" s="155"/>
      <c r="I219" s="19" t="str">
        <f t="shared" si="9"/>
        <v/>
      </c>
    </row>
    <row r="220" spans="1:9">
      <c r="A220" s="154">
        <v>211</v>
      </c>
      <c r="B220" s="155"/>
      <c r="C220" s="155"/>
      <c r="D220" s="155"/>
      <c r="E220" s="155"/>
      <c r="F220" s="155"/>
      <c r="G220" s="157"/>
      <c r="H220" s="155"/>
      <c r="I220" s="19" t="str">
        <f t="shared" si="9"/>
        <v/>
      </c>
    </row>
    <row r="221" spans="1:9">
      <c r="A221" s="154">
        <v>212</v>
      </c>
      <c r="B221" s="155"/>
      <c r="C221" s="155"/>
      <c r="D221" s="155"/>
      <c r="E221" s="155"/>
      <c r="F221" s="155"/>
      <c r="G221" s="157"/>
      <c r="H221" s="155"/>
      <c r="I221" s="19" t="str">
        <f t="shared" si="9"/>
        <v/>
      </c>
    </row>
    <row r="222" spans="1:9">
      <c r="A222" s="154">
        <v>213</v>
      </c>
      <c r="B222" s="155"/>
      <c r="C222" s="155"/>
      <c r="D222" s="155"/>
      <c r="E222" s="155"/>
      <c r="F222" s="155"/>
      <c r="G222" s="157"/>
      <c r="H222" s="155"/>
      <c r="I222" s="19" t="str">
        <f t="shared" si="9"/>
        <v/>
      </c>
    </row>
    <row r="223" spans="1:9">
      <c r="A223" s="154">
        <v>214</v>
      </c>
      <c r="B223" s="155"/>
      <c r="C223" s="155"/>
      <c r="D223" s="155"/>
      <c r="E223" s="155"/>
      <c r="F223" s="155"/>
      <c r="G223" s="157"/>
      <c r="H223" s="155"/>
      <c r="I223" s="19" t="str">
        <f t="shared" si="9"/>
        <v/>
      </c>
    </row>
    <row r="224" spans="1:9">
      <c r="A224" s="154">
        <v>215</v>
      </c>
      <c r="B224" s="155"/>
      <c r="C224" s="155"/>
      <c r="D224" s="155"/>
      <c r="E224" s="155"/>
      <c r="F224" s="155"/>
      <c r="G224" s="157"/>
      <c r="H224" s="155"/>
      <c r="I224" s="19" t="str">
        <f t="shared" si="9"/>
        <v/>
      </c>
    </row>
    <row r="225" spans="1:9">
      <c r="A225" s="154">
        <v>216</v>
      </c>
      <c r="B225" s="155"/>
      <c r="C225" s="155"/>
      <c r="D225" s="155"/>
      <c r="E225" s="155"/>
      <c r="F225" s="155"/>
      <c r="G225" s="157"/>
      <c r="H225" s="155"/>
      <c r="I225" s="19" t="str">
        <f t="shared" si="9"/>
        <v/>
      </c>
    </row>
    <row r="226" spans="1:9">
      <c r="A226" s="154">
        <v>217</v>
      </c>
      <c r="B226" s="155"/>
      <c r="C226" s="155"/>
      <c r="D226" s="155"/>
      <c r="E226" s="155"/>
      <c r="F226" s="155"/>
      <c r="G226" s="157"/>
      <c r="H226" s="155"/>
      <c r="I226" s="19" t="str">
        <f t="shared" si="9"/>
        <v/>
      </c>
    </row>
    <row r="227" spans="1:9">
      <c r="A227" s="154">
        <v>218</v>
      </c>
      <c r="B227" s="155"/>
      <c r="C227" s="155"/>
      <c r="D227" s="155"/>
      <c r="E227" s="155"/>
      <c r="F227" s="155"/>
      <c r="G227" s="157"/>
      <c r="H227" s="155"/>
      <c r="I227" s="19" t="str">
        <f t="shared" si="9"/>
        <v/>
      </c>
    </row>
    <row r="228" spans="1:9">
      <c r="A228" s="154">
        <v>219</v>
      </c>
      <c r="B228" s="155"/>
      <c r="C228" s="155"/>
      <c r="D228" s="155"/>
      <c r="E228" s="155"/>
      <c r="F228" s="155"/>
      <c r="G228" s="157"/>
      <c r="H228" s="155"/>
      <c r="I228" s="19" t="str">
        <f t="shared" si="9"/>
        <v/>
      </c>
    </row>
    <row r="229" spans="1:9">
      <c r="A229" s="154">
        <v>220</v>
      </c>
      <c r="B229" s="155"/>
      <c r="C229" s="155"/>
      <c r="D229" s="155"/>
      <c r="E229" s="155"/>
      <c r="F229" s="155"/>
      <c r="G229" s="157"/>
      <c r="H229" s="155"/>
      <c r="I229" s="19" t="str">
        <f t="shared" si="9"/>
        <v/>
      </c>
    </row>
    <row r="230" spans="1:9">
      <c r="A230" s="154">
        <v>221</v>
      </c>
      <c r="B230" s="155"/>
      <c r="C230" s="155"/>
      <c r="D230" s="155"/>
      <c r="E230" s="155"/>
      <c r="F230" s="155"/>
      <c r="G230" s="157"/>
      <c r="H230" s="155"/>
      <c r="I230" s="19" t="str">
        <f t="shared" si="9"/>
        <v/>
      </c>
    </row>
    <row r="231" spans="1:9">
      <c r="A231" s="154">
        <v>222</v>
      </c>
      <c r="B231" s="155"/>
      <c r="C231" s="155"/>
      <c r="D231" s="155"/>
      <c r="E231" s="155"/>
      <c r="F231" s="155"/>
      <c r="G231" s="157"/>
      <c r="H231" s="155"/>
      <c r="I231" s="19" t="str">
        <f t="shared" si="9"/>
        <v/>
      </c>
    </row>
    <row r="232" spans="1:9">
      <c r="A232" s="154">
        <v>223</v>
      </c>
      <c r="B232" s="155"/>
      <c r="C232" s="155"/>
      <c r="D232" s="155"/>
      <c r="E232" s="155"/>
      <c r="F232" s="155"/>
      <c r="G232" s="157"/>
      <c r="H232" s="155"/>
      <c r="I232" s="19" t="str">
        <f t="shared" si="9"/>
        <v/>
      </c>
    </row>
    <row r="233" spans="1:9">
      <c r="A233" s="154">
        <v>224</v>
      </c>
      <c r="B233" s="155"/>
      <c r="C233" s="155"/>
      <c r="D233" s="155"/>
      <c r="E233" s="155"/>
      <c r="F233" s="155"/>
      <c r="G233" s="157"/>
      <c r="H233" s="155"/>
      <c r="I233" s="19" t="str">
        <f t="shared" si="9"/>
        <v/>
      </c>
    </row>
    <row r="234" spans="1:9">
      <c r="A234" s="154">
        <v>225</v>
      </c>
      <c r="B234" s="155"/>
      <c r="C234" s="155"/>
      <c r="D234" s="155"/>
      <c r="E234" s="155"/>
      <c r="F234" s="155"/>
      <c r="G234" s="157"/>
      <c r="H234" s="155"/>
      <c r="I234" s="19" t="str">
        <f t="shared" si="9"/>
        <v/>
      </c>
    </row>
    <row r="235" spans="1:9">
      <c r="A235" s="154">
        <v>226</v>
      </c>
      <c r="B235" s="155"/>
      <c r="C235" s="155"/>
      <c r="D235" s="155"/>
      <c r="E235" s="155"/>
      <c r="F235" s="155"/>
      <c r="G235" s="157"/>
      <c r="H235" s="155"/>
      <c r="I235" s="19" t="str">
        <f t="shared" si="9"/>
        <v/>
      </c>
    </row>
    <row r="236" spans="1:9">
      <c r="A236" s="154">
        <v>227</v>
      </c>
      <c r="B236" s="155"/>
      <c r="C236" s="155"/>
      <c r="D236" s="155"/>
      <c r="E236" s="155"/>
      <c r="F236" s="155"/>
      <c r="G236" s="157"/>
      <c r="H236" s="155"/>
      <c r="I236" s="19" t="str">
        <f t="shared" si="9"/>
        <v/>
      </c>
    </row>
    <row r="237" spans="1:9">
      <c r="A237" s="154">
        <v>228</v>
      </c>
      <c r="B237" s="155"/>
      <c r="C237" s="155"/>
      <c r="D237" s="155"/>
      <c r="E237" s="155"/>
      <c r="F237" s="155"/>
      <c r="G237" s="157"/>
      <c r="H237" s="155"/>
      <c r="I237" s="19" t="str">
        <f t="shared" si="9"/>
        <v/>
      </c>
    </row>
    <row r="238" spans="1:9">
      <c r="A238" s="154">
        <v>229</v>
      </c>
      <c r="B238" s="155"/>
      <c r="C238" s="155"/>
      <c r="D238" s="155"/>
      <c r="E238" s="155"/>
      <c r="F238" s="155"/>
      <c r="G238" s="157"/>
      <c r="H238" s="155"/>
      <c r="I238" s="19" t="str">
        <f t="shared" si="9"/>
        <v/>
      </c>
    </row>
    <row r="239" spans="1:9">
      <c r="A239" s="154">
        <v>230</v>
      </c>
      <c r="B239" s="155"/>
      <c r="C239" s="155"/>
      <c r="D239" s="155"/>
      <c r="E239" s="155"/>
      <c r="F239" s="155"/>
      <c r="G239" s="157"/>
      <c r="H239" s="155"/>
      <c r="I239" s="19" t="str">
        <f t="shared" si="9"/>
        <v/>
      </c>
    </row>
    <row r="240" spans="1:9">
      <c r="A240" s="154">
        <v>231</v>
      </c>
      <c r="B240" s="155"/>
      <c r="C240" s="155"/>
      <c r="D240" s="155"/>
      <c r="E240" s="155"/>
      <c r="F240" s="155"/>
      <c r="G240" s="157"/>
      <c r="H240" s="155"/>
      <c r="I240" s="19" t="str">
        <f t="shared" si="9"/>
        <v/>
      </c>
    </row>
    <row r="241" spans="1:9">
      <c r="A241" s="154">
        <v>232</v>
      </c>
      <c r="B241" s="155"/>
      <c r="C241" s="155"/>
      <c r="D241" s="155"/>
      <c r="E241" s="155"/>
      <c r="F241" s="155"/>
      <c r="G241" s="157"/>
      <c r="H241" s="155"/>
      <c r="I241" s="19" t="str">
        <f t="shared" si="9"/>
        <v/>
      </c>
    </row>
    <row r="242" spans="1:9">
      <c r="A242" s="154">
        <v>233</v>
      </c>
      <c r="B242" s="155"/>
      <c r="C242" s="155"/>
      <c r="D242" s="155"/>
      <c r="E242" s="155"/>
      <c r="F242" s="155"/>
      <c r="G242" s="157"/>
      <c r="H242" s="155"/>
      <c r="I242" s="19" t="str">
        <f t="shared" si="9"/>
        <v/>
      </c>
    </row>
    <row r="243" spans="1:9">
      <c r="A243" s="154">
        <v>234</v>
      </c>
      <c r="B243" s="155"/>
      <c r="C243" s="155"/>
      <c r="D243" s="155"/>
      <c r="E243" s="155"/>
      <c r="F243" s="155"/>
      <c r="G243" s="157"/>
      <c r="H243" s="155"/>
      <c r="I243" s="19" t="str">
        <f t="shared" si="9"/>
        <v/>
      </c>
    </row>
    <row r="244" spans="1:9">
      <c r="A244" s="154">
        <v>235</v>
      </c>
      <c r="B244" s="155"/>
      <c r="C244" s="155"/>
      <c r="D244" s="155"/>
      <c r="E244" s="155"/>
      <c r="F244" s="155"/>
      <c r="G244" s="157"/>
      <c r="H244" s="155"/>
      <c r="I244" s="19" t="str">
        <f t="shared" si="9"/>
        <v/>
      </c>
    </row>
    <row r="245" spans="1:9">
      <c r="A245" s="154">
        <v>236</v>
      </c>
      <c r="B245" s="155"/>
      <c r="C245" s="155"/>
      <c r="D245" s="155"/>
      <c r="E245" s="155"/>
      <c r="F245" s="155"/>
      <c r="G245" s="157"/>
      <c r="H245" s="155"/>
      <c r="I245" s="19" t="str">
        <f t="shared" si="9"/>
        <v/>
      </c>
    </row>
    <row r="246" spans="1:9">
      <c r="A246" s="154">
        <v>237</v>
      </c>
      <c r="B246" s="155"/>
      <c r="C246" s="155"/>
      <c r="D246" s="155"/>
      <c r="E246" s="155"/>
      <c r="F246" s="155"/>
      <c r="G246" s="157"/>
      <c r="H246" s="155"/>
      <c r="I246" s="19" t="str">
        <f t="shared" si="9"/>
        <v/>
      </c>
    </row>
    <row r="247" spans="1:9">
      <c r="A247" s="154">
        <v>238</v>
      </c>
      <c r="B247" s="155"/>
      <c r="C247" s="155"/>
      <c r="D247" s="155"/>
      <c r="E247" s="155"/>
      <c r="F247" s="155"/>
      <c r="G247" s="157"/>
      <c r="H247" s="155"/>
      <c r="I247" s="19" t="str">
        <f t="shared" si="9"/>
        <v/>
      </c>
    </row>
    <row r="248" spans="1:9">
      <c r="A248" s="154">
        <v>239</v>
      </c>
      <c r="B248" s="155"/>
      <c r="C248" s="155"/>
      <c r="D248" s="155"/>
      <c r="E248" s="155"/>
      <c r="F248" s="155"/>
      <c r="G248" s="157"/>
      <c r="H248" s="155"/>
      <c r="I248" s="19" t="str">
        <f t="shared" si="9"/>
        <v/>
      </c>
    </row>
    <row r="249" spans="1:9">
      <c r="A249" s="154">
        <v>240</v>
      </c>
      <c r="B249" s="155"/>
      <c r="C249" s="155"/>
      <c r="D249" s="155"/>
      <c r="E249" s="155"/>
      <c r="F249" s="155"/>
      <c r="G249" s="157"/>
      <c r="H249" s="155"/>
      <c r="I249" s="19" t="str">
        <f t="shared" si="9"/>
        <v/>
      </c>
    </row>
    <row r="250" spans="1:9">
      <c r="A250" s="154">
        <v>241</v>
      </c>
      <c r="B250" s="155"/>
      <c r="C250" s="155"/>
      <c r="D250" s="155"/>
      <c r="E250" s="155"/>
      <c r="F250" s="155"/>
      <c r="G250" s="157"/>
      <c r="H250" s="155"/>
      <c r="I250" s="19" t="str">
        <f t="shared" si="9"/>
        <v/>
      </c>
    </row>
    <row r="251" spans="1:9">
      <c r="A251" s="154">
        <v>242</v>
      </c>
      <c r="B251" s="155"/>
      <c r="C251" s="155"/>
      <c r="D251" s="155"/>
      <c r="E251" s="155"/>
      <c r="F251" s="155"/>
      <c r="G251" s="157"/>
      <c r="H251" s="155"/>
      <c r="I251" s="19" t="str">
        <f t="shared" si="9"/>
        <v/>
      </c>
    </row>
    <row r="252" spans="1:9">
      <c r="A252" s="154">
        <v>243</v>
      </c>
      <c r="B252" s="155"/>
      <c r="C252" s="155"/>
      <c r="D252" s="155"/>
      <c r="E252" s="155"/>
      <c r="F252" s="155"/>
      <c r="G252" s="157"/>
      <c r="H252" s="155"/>
      <c r="I252" s="19" t="str">
        <f t="shared" si="9"/>
        <v/>
      </c>
    </row>
    <row r="253" spans="1:9">
      <c r="A253" s="154">
        <v>244</v>
      </c>
      <c r="B253" s="155"/>
      <c r="C253" s="155"/>
      <c r="D253" s="155"/>
      <c r="E253" s="155"/>
      <c r="F253" s="155"/>
      <c r="G253" s="157"/>
      <c r="H253" s="155"/>
      <c r="I253" s="19" t="str">
        <f t="shared" si="9"/>
        <v/>
      </c>
    </row>
    <row r="254" spans="1:9">
      <c r="A254" s="154">
        <v>245</v>
      </c>
      <c r="B254" s="155"/>
      <c r="C254" s="155"/>
      <c r="D254" s="155"/>
      <c r="E254" s="155"/>
      <c r="F254" s="155"/>
      <c r="G254" s="157"/>
      <c r="H254" s="155"/>
      <c r="I254" s="19" t="str">
        <f t="shared" si="9"/>
        <v/>
      </c>
    </row>
    <row r="255" spans="1:9">
      <c r="A255" s="154">
        <v>246</v>
      </c>
      <c r="B255" s="155"/>
      <c r="C255" s="155"/>
      <c r="D255" s="155"/>
      <c r="E255" s="155"/>
      <c r="F255" s="155"/>
      <c r="G255" s="157"/>
      <c r="H255" s="155"/>
      <c r="I255" s="19" t="str">
        <f t="shared" si="9"/>
        <v/>
      </c>
    </row>
    <row r="256" spans="1:9">
      <c r="A256" s="154">
        <v>247</v>
      </c>
      <c r="B256" s="155"/>
      <c r="C256" s="155"/>
      <c r="D256" s="155"/>
      <c r="E256" s="155"/>
      <c r="F256" s="155"/>
      <c r="G256" s="157"/>
      <c r="H256" s="155"/>
      <c r="I256" s="19" t="str">
        <f t="shared" si="9"/>
        <v/>
      </c>
    </row>
    <row r="257" spans="1:9">
      <c r="A257" s="154">
        <v>248</v>
      </c>
      <c r="B257" s="155"/>
      <c r="C257" s="155"/>
      <c r="D257" s="155"/>
      <c r="E257" s="155"/>
      <c r="F257" s="155"/>
      <c r="G257" s="157"/>
      <c r="H257" s="155"/>
      <c r="I257" s="19" t="str">
        <f t="shared" si="9"/>
        <v/>
      </c>
    </row>
    <row r="258" spans="1:9">
      <c r="A258" s="154">
        <v>249</v>
      </c>
      <c r="B258" s="155"/>
      <c r="C258" s="155"/>
      <c r="D258" s="155"/>
      <c r="E258" s="155"/>
      <c r="F258" s="155"/>
      <c r="G258" s="157"/>
      <c r="H258" s="155"/>
      <c r="I258" s="19" t="str">
        <f t="shared" si="9"/>
        <v/>
      </c>
    </row>
    <row r="259" spans="1:9">
      <c r="A259" s="154">
        <v>250</v>
      </c>
      <c r="B259" s="155"/>
      <c r="C259" s="155"/>
      <c r="D259" s="155"/>
      <c r="E259" s="155"/>
      <c r="F259" s="155"/>
      <c r="G259" s="157"/>
      <c r="H259" s="155"/>
      <c r="I259" s="19" t="str">
        <f t="shared" si="9"/>
        <v/>
      </c>
    </row>
  </sheetData>
  <sheetProtection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&amp;LConfirm existenţa lucrărilorDirector de departament&amp;RCandidat</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sheetPr codeName="Sheet91">
    <pageSetUpPr fitToPage="1"/>
  </sheetPr>
  <dimension ref="A1:I259"/>
  <sheetViews>
    <sheetView workbookViewId="0">
      <selection activeCell="B10" sqref="B10:F12"/>
    </sheetView>
  </sheetViews>
  <sheetFormatPr defaultRowHeight="15.75"/>
  <cols>
    <col min="1" max="1" width="5.7109375" style="71" customWidth="1"/>
    <col min="2" max="4" width="35.7109375" style="75" customWidth="1"/>
    <col min="5" max="5" width="45.140625" style="75" customWidth="1"/>
    <col min="6" max="6" width="10.7109375" style="80" customWidth="1"/>
    <col min="7" max="7" width="17.7109375" style="75" customWidth="1"/>
    <col min="8" max="8" width="9.140625" style="82" hidden="1" customWidth="1"/>
    <col min="9" max="9" width="9.140625" style="75" hidden="1" customWidth="1"/>
    <col min="10" max="19" width="9.140625" style="75" customWidth="1"/>
    <col min="20" max="16384" width="9.140625" style="75"/>
  </cols>
  <sheetData>
    <row r="1" spans="1:9" s="71" customFormat="1">
      <c r="A1" s="70" t="s">
        <v>482</v>
      </c>
      <c r="F1" s="72"/>
      <c r="G1" s="74"/>
      <c r="H1" s="327"/>
    </row>
    <row r="2" spans="1:9" s="71" customFormat="1">
      <c r="A2" s="70" t="s">
        <v>996</v>
      </c>
      <c r="F2" s="72"/>
      <c r="G2" s="74"/>
      <c r="H2" s="327"/>
    </row>
    <row r="3" spans="1:9" s="71" customFormat="1">
      <c r="A3" s="70"/>
      <c r="F3" s="72"/>
      <c r="G3" s="74"/>
      <c r="H3" s="327"/>
    </row>
    <row r="4" spans="1:9">
      <c r="A4" s="460" t="s">
        <v>956</v>
      </c>
      <c r="B4" s="460"/>
      <c r="C4" s="460"/>
      <c r="D4" s="460"/>
      <c r="E4" s="460"/>
      <c r="F4" s="460"/>
      <c r="G4" s="460"/>
      <c r="H4" s="329"/>
    </row>
    <row r="5" spans="1:9">
      <c r="A5" s="460" t="s">
        <v>1001</v>
      </c>
      <c r="B5" s="460"/>
      <c r="C5" s="460"/>
      <c r="D5" s="460"/>
      <c r="E5" s="460"/>
      <c r="F5" s="460"/>
      <c r="G5" s="460"/>
    </row>
    <row r="6" spans="1:9" ht="13.5" customHeight="1">
      <c r="F6" s="75"/>
      <c r="G6" s="388" t="str">
        <f>CONCATENATE(functie," ",nume_candidat)</f>
        <v>Șef de lucrări Papazian Petru</v>
      </c>
    </row>
    <row r="7" spans="1:9" ht="18.75" customHeight="1">
      <c r="A7" s="457" t="s">
        <v>337</v>
      </c>
      <c r="B7" s="457" t="s">
        <v>0</v>
      </c>
      <c r="C7" s="457" t="s">
        <v>1006</v>
      </c>
      <c r="D7" s="457" t="s">
        <v>1111</v>
      </c>
      <c r="E7" s="457" t="s">
        <v>1081</v>
      </c>
      <c r="F7" s="463" t="s">
        <v>2</v>
      </c>
      <c r="G7" s="512" t="s">
        <v>544</v>
      </c>
      <c r="H7" s="464" t="s">
        <v>540</v>
      </c>
      <c r="I7" s="465" t="s">
        <v>551</v>
      </c>
    </row>
    <row r="8" spans="1:9" ht="46.5" customHeight="1">
      <c r="A8" s="457"/>
      <c r="B8" s="457"/>
      <c r="C8" s="457"/>
      <c r="D8" s="457"/>
      <c r="E8" s="457"/>
      <c r="F8" s="463"/>
      <c r="G8" s="513"/>
      <c r="H8" s="464"/>
      <c r="I8" s="465"/>
    </row>
    <row r="9" spans="1:9">
      <c r="A9" s="99"/>
      <c r="B9" s="76"/>
      <c r="C9" s="76"/>
      <c r="D9" s="76"/>
      <c r="E9" s="76"/>
      <c r="F9" s="40"/>
      <c r="G9" s="158">
        <f t="shared" ref="G9" si="0">SUMIF(G10:G108,"&gt;0")</f>
        <v>0</v>
      </c>
      <c r="H9" s="336"/>
    </row>
    <row r="10" spans="1:9">
      <c r="A10" s="48">
        <v>1</v>
      </c>
      <c r="B10" s="8"/>
      <c r="C10" s="8"/>
      <c r="D10" s="421"/>
      <c r="E10" s="8"/>
      <c r="F10" s="232"/>
      <c r="G10" s="19" t="str">
        <f t="shared" ref="G10:G73" si="1">IF(OR($B10="",$C10="",,,$F10&lt;an_initial,$F10&gt;an_final,$H10=FALSE),"",HLOOKUP(E10,ii522punctaje,2,FALSE)/I10)</f>
        <v/>
      </c>
      <c r="H10" s="390" t="b">
        <f t="shared" ref="H10:H73" si="2">IF(nume_candidat="",FALSE,ISNUMBER(SEARCH(nume_candidat,$B10)))</f>
        <v>0</v>
      </c>
      <c r="I10" s="391">
        <f t="shared" ref="I10:I41" si="3">LEN(B10)-LEN(SUBSTITUTE(B10,",",""))+1</f>
        <v>1</v>
      </c>
    </row>
    <row r="11" spans="1:9">
      <c r="A11" s="48">
        <v>2</v>
      </c>
      <c r="B11" s="8"/>
      <c r="C11" s="8"/>
      <c r="D11" s="421"/>
      <c r="E11" s="8"/>
      <c r="F11" s="232"/>
      <c r="G11" s="19" t="str">
        <f t="shared" si="1"/>
        <v/>
      </c>
      <c r="H11" s="390" t="b">
        <f t="shared" si="2"/>
        <v>0</v>
      </c>
      <c r="I11" s="391">
        <f t="shared" si="3"/>
        <v>1</v>
      </c>
    </row>
    <row r="12" spans="1:9">
      <c r="A12" s="48">
        <v>3</v>
      </c>
      <c r="B12" s="7"/>
      <c r="C12" s="8"/>
      <c r="D12" s="421"/>
      <c r="E12" s="8"/>
      <c r="F12" s="232"/>
      <c r="G12" s="19" t="str">
        <f t="shared" si="1"/>
        <v/>
      </c>
      <c r="H12" s="390" t="b">
        <f t="shared" si="2"/>
        <v>0</v>
      </c>
      <c r="I12" s="391">
        <f t="shared" si="3"/>
        <v>1</v>
      </c>
    </row>
    <row r="13" spans="1:9">
      <c r="A13" s="48">
        <v>4</v>
      </c>
      <c r="B13" s="7"/>
      <c r="C13" s="7"/>
      <c r="D13" s="7"/>
      <c r="E13" s="7"/>
      <c r="F13" s="228"/>
      <c r="G13" s="19" t="str">
        <f t="shared" si="1"/>
        <v/>
      </c>
      <c r="H13" s="390" t="b">
        <f t="shared" si="2"/>
        <v>0</v>
      </c>
      <c r="I13" s="391">
        <f t="shared" si="3"/>
        <v>1</v>
      </c>
    </row>
    <row r="14" spans="1:9">
      <c r="A14" s="48">
        <v>5</v>
      </c>
      <c r="B14" s="7"/>
      <c r="C14" s="7"/>
      <c r="D14" s="7"/>
      <c r="E14" s="7"/>
      <c r="F14" s="228"/>
      <c r="G14" s="19" t="str">
        <f t="shared" si="1"/>
        <v/>
      </c>
      <c r="H14" s="390" t="b">
        <f t="shared" si="2"/>
        <v>0</v>
      </c>
      <c r="I14" s="391">
        <f t="shared" si="3"/>
        <v>1</v>
      </c>
    </row>
    <row r="15" spans="1:9">
      <c r="A15" s="48">
        <v>6</v>
      </c>
      <c r="B15" s="7"/>
      <c r="C15" s="7"/>
      <c r="D15" s="7"/>
      <c r="E15" s="7"/>
      <c r="F15" s="228"/>
      <c r="G15" s="19" t="str">
        <f t="shared" si="1"/>
        <v/>
      </c>
      <c r="H15" s="390" t="b">
        <f t="shared" si="2"/>
        <v>0</v>
      </c>
      <c r="I15" s="391">
        <f t="shared" si="3"/>
        <v>1</v>
      </c>
    </row>
    <row r="16" spans="1:9">
      <c r="A16" s="48">
        <v>7</v>
      </c>
      <c r="B16" s="7"/>
      <c r="C16" s="7"/>
      <c r="D16" s="7"/>
      <c r="E16" s="7"/>
      <c r="F16" s="228"/>
      <c r="G16" s="19" t="str">
        <f t="shared" si="1"/>
        <v/>
      </c>
      <c r="H16" s="390" t="b">
        <f t="shared" si="2"/>
        <v>0</v>
      </c>
      <c r="I16" s="391">
        <f t="shared" si="3"/>
        <v>1</v>
      </c>
    </row>
    <row r="17" spans="1:9">
      <c r="A17" s="48">
        <v>8</v>
      </c>
      <c r="B17" s="7"/>
      <c r="C17" s="7"/>
      <c r="D17" s="7"/>
      <c r="E17" s="7"/>
      <c r="F17" s="228"/>
      <c r="G17" s="19" t="str">
        <f t="shared" si="1"/>
        <v/>
      </c>
      <c r="H17" s="390" t="b">
        <f t="shared" si="2"/>
        <v>0</v>
      </c>
      <c r="I17" s="391">
        <f t="shared" si="3"/>
        <v>1</v>
      </c>
    </row>
    <row r="18" spans="1:9">
      <c r="A18" s="48">
        <v>9</v>
      </c>
      <c r="B18" s="7"/>
      <c r="C18" s="7"/>
      <c r="D18" s="7"/>
      <c r="E18" s="7"/>
      <c r="F18" s="228"/>
      <c r="G18" s="19" t="str">
        <f t="shared" si="1"/>
        <v/>
      </c>
      <c r="H18" s="390" t="b">
        <f t="shared" si="2"/>
        <v>0</v>
      </c>
      <c r="I18" s="391">
        <f t="shared" si="3"/>
        <v>1</v>
      </c>
    </row>
    <row r="19" spans="1:9">
      <c r="A19" s="48">
        <v>10</v>
      </c>
      <c r="B19" s="7"/>
      <c r="C19" s="7"/>
      <c r="D19" s="7"/>
      <c r="E19" s="7"/>
      <c r="F19" s="228"/>
      <c r="G19" s="19" t="str">
        <f t="shared" si="1"/>
        <v/>
      </c>
      <c r="H19" s="390" t="b">
        <f t="shared" si="2"/>
        <v>0</v>
      </c>
      <c r="I19" s="391">
        <f t="shared" si="3"/>
        <v>1</v>
      </c>
    </row>
    <row r="20" spans="1:9">
      <c r="A20" s="48">
        <v>11</v>
      </c>
      <c r="B20" s="7"/>
      <c r="C20" s="7"/>
      <c r="D20" s="7"/>
      <c r="E20" s="7"/>
      <c r="F20" s="228"/>
      <c r="G20" s="19" t="str">
        <f t="shared" si="1"/>
        <v/>
      </c>
      <c r="H20" s="390" t="b">
        <f t="shared" si="2"/>
        <v>0</v>
      </c>
      <c r="I20" s="391">
        <f t="shared" si="3"/>
        <v>1</v>
      </c>
    </row>
    <row r="21" spans="1:9">
      <c r="A21" s="48">
        <v>12</v>
      </c>
      <c r="B21" s="7"/>
      <c r="C21" s="7"/>
      <c r="D21" s="7"/>
      <c r="E21" s="7"/>
      <c r="F21" s="228"/>
      <c r="G21" s="19" t="str">
        <f t="shared" si="1"/>
        <v/>
      </c>
      <c r="H21" s="390" t="b">
        <f t="shared" si="2"/>
        <v>0</v>
      </c>
      <c r="I21" s="391">
        <f t="shared" si="3"/>
        <v>1</v>
      </c>
    </row>
    <row r="22" spans="1:9">
      <c r="A22" s="48">
        <v>13</v>
      </c>
      <c r="B22" s="7"/>
      <c r="C22" s="7"/>
      <c r="D22" s="7"/>
      <c r="E22" s="7"/>
      <c r="F22" s="228"/>
      <c r="G22" s="19" t="str">
        <f t="shared" si="1"/>
        <v/>
      </c>
      <c r="H22" s="390" t="b">
        <f t="shared" si="2"/>
        <v>0</v>
      </c>
      <c r="I22" s="391">
        <f t="shared" si="3"/>
        <v>1</v>
      </c>
    </row>
    <row r="23" spans="1:9">
      <c r="A23" s="48">
        <v>14</v>
      </c>
      <c r="B23" s="7"/>
      <c r="C23" s="7"/>
      <c r="D23" s="7"/>
      <c r="E23" s="7"/>
      <c r="F23" s="228"/>
      <c r="G23" s="19" t="str">
        <f t="shared" si="1"/>
        <v/>
      </c>
      <c r="H23" s="390" t="b">
        <f t="shared" si="2"/>
        <v>0</v>
      </c>
      <c r="I23" s="391">
        <f t="shared" si="3"/>
        <v>1</v>
      </c>
    </row>
    <row r="24" spans="1:9">
      <c r="A24" s="48">
        <v>15</v>
      </c>
      <c r="B24" s="7"/>
      <c r="C24" s="7"/>
      <c r="D24" s="7"/>
      <c r="E24" s="7"/>
      <c r="F24" s="228"/>
      <c r="G24" s="19" t="str">
        <f t="shared" si="1"/>
        <v/>
      </c>
      <c r="H24" s="390" t="b">
        <f t="shared" si="2"/>
        <v>0</v>
      </c>
      <c r="I24" s="391">
        <f t="shared" si="3"/>
        <v>1</v>
      </c>
    </row>
    <row r="25" spans="1:9">
      <c r="A25" s="48">
        <v>16</v>
      </c>
      <c r="B25" s="7"/>
      <c r="C25" s="7"/>
      <c r="D25" s="7"/>
      <c r="E25" s="7"/>
      <c r="F25" s="228"/>
      <c r="G25" s="19" t="str">
        <f t="shared" si="1"/>
        <v/>
      </c>
      <c r="H25" s="390" t="b">
        <f t="shared" si="2"/>
        <v>0</v>
      </c>
      <c r="I25" s="391">
        <f t="shared" si="3"/>
        <v>1</v>
      </c>
    </row>
    <row r="26" spans="1:9">
      <c r="A26" s="48">
        <v>17</v>
      </c>
      <c r="B26" s="7"/>
      <c r="C26" s="7"/>
      <c r="D26" s="7"/>
      <c r="E26" s="7"/>
      <c r="F26" s="228"/>
      <c r="G26" s="19" t="str">
        <f t="shared" si="1"/>
        <v/>
      </c>
      <c r="H26" s="390" t="b">
        <f t="shared" si="2"/>
        <v>0</v>
      </c>
      <c r="I26" s="391">
        <f t="shared" si="3"/>
        <v>1</v>
      </c>
    </row>
    <row r="27" spans="1:9">
      <c r="A27" s="48">
        <v>18</v>
      </c>
      <c r="B27" s="7"/>
      <c r="C27" s="7"/>
      <c r="D27" s="7"/>
      <c r="E27" s="7"/>
      <c r="F27" s="228"/>
      <c r="G27" s="19" t="str">
        <f t="shared" si="1"/>
        <v/>
      </c>
      <c r="H27" s="390" t="b">
        <f t="shared" si="2"/>
        <v>0</v>
      </c>
      <c r="I27" s="391">
        <f t="shared" si="3"/>
        <v>1</v>
      </c>
    </row>
    <row r="28" spans="1:9">
      <c r="A28" s="48">
        <v>19</v>
      </c>
      <c r="B28" s="7"/>
      <c r="C28" s="7"/>
      <c r="D28" s="7"/>
      <c r="E28" s="7"/>
      <c r="F28" s="228"/>
      <c r="G28" s="19" t="str">
        <f t="shared" si="1"/>
        <v/>
      </c>
      <c r="H28" s="390" t="b">
        <f t="shared" si="2"/>
        <v>0</v>
      </c>
      <c r="I28" s="391">
        <f t="shared" si="3"/>
        <v>1</v>
      </c>
    </row>
    <row r="29" spans="1:9">
      <c r="A29" s="48">
        <v>20</v>
      </c>
      <c r="B29" s="7"/>
      <c r="C29" s="7"/>
      <c r="D29" s="7"/>
      <c r="E29" s="7"/>
      <c r="F29" s="228"/>
      <c r="G29" s="19" t="str">
        <f t="shared" si="1"/>
        <v/>
      </c>
      <c r="H29" s="390" t="b">
        <f t="shared" si="2"/>
        <v>0</v>
      </c>
      <c r="I29" s="391">
        <f t="shared" si="3"/>
        <v>1</v>
      </c>
    </row>
    <row r="30" spans="1:9">
      <c r="A30" s="48">
        <v>21</v>
      </c>
      <c r="B30" s="7"/>
      <c r="C30" s="7"/>
      <c r="D30" s="7"/>
      <c r="E30" s="7"/>
      <c r="F30" s="228"/>
      <c r="G30" s="19" t="str">
        <f t="shared" si="1"/>
        <v/>
      </c>
      <c r="H30" s="390" t="b">
        <f t="shared" si="2"/>
        <v>0</v>
      </c>
      <c r="I30" s="391">
        <f t="shared" si="3"/>
        <v>1</v>
      </c>
    </row>
    <row r="31" spans="1:9">
      <c r="A31" s="48">
        <v>22</v>
      </c>
      <c r="B31" s="7"/>
      <c r="C31" s="7"/>
      <c r="D31" s="7"/>
      <c r="E31" s="7"/>
      <c r="F31" s="228"/>
      <c r="G31" s="19" t="str">
        <f t="shared" si="1"/>
        <v/>
      </c>
      <c r="H31" s="390" t="b">
        <f t="shared" si="2"/>
        <v>0</v>
      </c>
      <c r="I31" s="391">
        <f t="shared" si="3"/>
        <v>1</v>
      </c>
    </row>
    <row r="32" spans="1:9">
      <c r="A32" s="48">
        <v>23</v>
      </c>
      <c r="B32" s="7"/>
      <c r="C32" s="7"/>
      <c r="D32" s="7"/>
      <c r="E32" s="7"/>
      <c r="F32" s="228"/>
      <c r="G32" s="19" t="str">
        <f t="shared" si="1"/>
        <v/>
      </c>
      <c r="H32" s="390" t="b">
        <f t="shared" si="2"/>
        <v>0</v>
      </c>
      <c r="I32" s="391">
        <f t="shared" si="3"/>
        <v>1</v>
      </c>
    </row>
    <row r="33" spans="1:9">
      <c r="A33" s="48">
        <v>24</v>
      </c>
      <c r="B33" s="7"/>
      <c r="C33" s="7"/>
      <c r="D33" s="7"/>
      <c r="E33" s="7"/>
      <c r="F33" s="228"/>
      <c r="G33" s="19" t="str">
        <f t="shared" si="1"/>
        <v/>
      </c>
      <c r="H33" s="390" t="b">
        <f t="shared" si="2"/>
        <v>0</v>
      </c>
      <c r="I33" s="391">
        <f t="shared" si="3"/>
        <v>1</v>
      </c>
    </row>
    <row r="34" spans="1:9">
      <c r="A34" s="48">
        <v>25</v>
      </c>
      <c r="B34" s="7"/>
      <c r="C34" s="7"/>
      <c r="D34" s="7"/>
      <c r="E34" s="7"/>
      <c r="F34" s="228"/>
      <c r="G34" s="19" t="str">
        <f t="shared" si="1"/>
        <v/>
      </c>
      <c r="H34" s="390" t="b">
        <f t="shared" si="2"/>
        <v>0</v>
      </c>
      <c r="I34" s="391">
        <f t="shared" si="3"/>
        <v>1</v>
      </c>
    </row>
    <row r="35" spans="1:9">
      <c r="A35" s="48">
        <v>26</v>
      </c>
      <c r="B35" s="7"/>
      <c r="C35" s="7"/>
      <c r="D35" s="7"/>
      <c r="E35" s="7"/>
      <c r="F35" s="228"/>
      <c r="G35" s="19" t="str">
        <f t="shared" si="1"/>
        <v/>
      </c>
      <c r="H35" s="390" t="b">
        <f t="shared" si="2"/>
        <v>0</v>
      </c>
      <c r="I35" s="391">
        <f t="shared" si="3"/>
        <v>1</v>
      </c>
    </row>
    <row r="36" spans="1:9">
      <c r="A36" s="48">
        <v>27</v>
      </c>
      <c r="B36" s="7"/>
      <c r="C36" s="7"/>
      <c r="D36" s="7"/>
      <c r="E36" s="7"/>
      <c r="F36" s="228"/>
      <c r="G36" s="19" t="str">
        <f t="shared" si="1"/>
        <v/>
      </c>
      <c r="H36" s="390" t="b">
        <f t="shared" si="2"/>
        <v>0</v>
      </c>
      <c r="I36" s="391">
        <f t="shared" si="3"/>
        <v>1</v>
      </c>
    </row>
    <row r="37" spans="1:9">
      <c r="A37" s="48">
        <v>28</v>
      </c>
      <c r="B37" s="7"/>
      <c r="C37" s="7"/>
      <c r="D37" s="7"/>
      <c r="E37" s="7"/>
      <c r="F37" s="228"/>
      <c r="G37" s="19" t="str">
        <f t="shared" si="1"/>
        <v/>
      </c>
      <c r="H37" s="390" t="b">
        <f t="shared" si="2"/>
        <v>0</v>
      </c>
      <c r="I37" s="391">
        <f t="shared" si="3"/>
        <v>1</v>
      </c>
    </row>
    <row r="38" spans="1:9">
      <c r="A38" s="48">
        <v>29</v>
      </c>
      <c r="B38" s="7"/>
      <c r="C38" s="7"/>
      <c r="D38" s="7"/>
      <c r="E38" s="7"/>
      <c r="F38" s="228"/>
      <c r="G38" s="19" t="str">
        <f t="shared" si="1"/>
        <v/>
      </c>
      <c r="H38" s="390" t="b">
        <f t="shared" si="2"/>
        <v>0</v>
      </c>
      <c r="I38" s="391">
        <f t="shared" si="3"/>
        <v>1</v>
      </c>
    </row>
    <row r="39" spans="1:9">
      <c r="A39" s="48">
        <v>30</v>
      </c>
      <c r="B39" s="7"/>
      <c r="C39" s="7"/>
      <c r="D39" s="7"/>
      <c r="E39" s="7"/>
      <c r="F39" s="228"/>
      <c r="G39" s="19" t="str">
        <f t="shared" si="1"/>
        <v/>
      </c>
      <c r="H39" s="390" t="b">
        <f t="shared" si="2"/>
        <v>0</v>
      </c>
      <c r="I39" s="391">
        <f t="shared" si="3"/>
        <v>1</v>
      </c>
    </row>
    <row r="40" spans="1:9">
      <c r="A40" s="48">
        <v>31</v>
      </c>
      <c r="B40" s="7"/>
      <c r="C40" s="7"/>
      <c r="D40" s="7"/>
      <c r="E40" s="7"/>
      <c r="F40" s="228"/>
      <c r="G40" s="19" t="str">
        <f t="shared" si="1"/>
        <v/>
      </c>
      <c r="H40" s="390" t="b">
        <f t="shared" si="2"/>
        <v>0</v>
      </c>
      <c r="I40" s="391">
        <f t="shared" si="3"/>
        <v>1</v>
      </c>
    </row>
    <row r="41" spans="1:9">
      <c r="A41" s="48">
        <v>32</v>
      </c>
      <c r="B41" s="7"/>
      <c r="C41" s="7"/>
      <c r="D41" s="7"/>
      <c r="E41" s="7"/>
      <c r="F41" s="228"/>
      <c r="G41" s="19" t="str">
        <f t="shared" si="1"/>
        <v/>
      </c>
      <c r="H41" s="390" t="b">
        <f t="shared" si="2"/>
        <v>0</v>
      </c>
      <c r="I41" s="391">
        <f t="shared" si="3"/>
        <v>1</v>
      </c>
    </row>
    <row r="42" spans="1:9">
      <c r="A42" s="48">
        <v>33</v>
      </c>
      <c r="B42" s="7"/>
      <c r="C42" s="7"/>
      <c r="D42" s="7"/>
      <c r="E42" s="7"/>
      <c r="F42" s="228"/>
      <c r="G42" s="19" t="str">
        <f t="shared" si="1"/>
        <v/>
      </c>
      <c r="H42" s="390" t="b">
        <f t="shared" si="2"/>
        <v>0</v>
      </c>
      <c r="I42" s="391">
        <f t="shared" ref="I42:I73" si="4">LEN(B42)-LEN(SUBSTITUTE(B42,",",""))+1</f>
        <v>1</v>
      </c>
    </row>
    <row r="43" spans="1:9">
      <c r="A43" s="48">
        <v>34</v>
      </c>
      <c r="B43" s="7"/>
      <c r="C43" s="7"/>
      <c r="D43" s="7"/>
      <c r="E43" s="7"/>
      <c r="F43" s="228"/>
      <c r="G43" s="19" t="str">
        <f t="shared" si="1"/>
        <v/>
      </c>
      <c r="H43" s="390" t="b">
        <f t="shared" si="2"/>
        <v>0</v>
      </c>
      <c r="I43" s="391">
        <f t="shared" si="4"/>
        <v>1</v>
      </c>
    </row>
    <row r="44" spans="1:9">
      <c r="A44" s="48">
        <v>35</v>
      </c>
      <c r="B44" s="7"/>
      <c r="C44" s="7"/>
      <c r="D44" s="7"/>
      <c r="E44" s="7"/>
      <c r="F44" s="228"/>
      <c r="G44" s="19" t="str">
        <f t="shared" si="1"/>
        <v/>
      </c>
      <c r="H44" s="390" t="b">
        <f t="shared" si="2"/>
        <v>0</v>
      </c>
      <c r="I44" s="391">
        <f t="shared" si="4"/>
        <v>1</v>
      </c>
    </row>
    <row r="45" spans="1:9">
      <c r="A45" s="48">
        <v>36</v>
      </c>
      <c r="B45" s="7"/>
      <c r="C45" s="7"/>
      <c r="D45" s="7"/>
      <c r="E45" s="7"/>
      <c r="F45" s="228"/>
      <c r="G45" s="19" t="str">
        <f t="shared" si="1"/>
        <v/>
      </c>
      <c r="H45" s="390" t="b">
        <f t="shared" si="2"/>
        <v>0</v>
      </c>
      <c r="I45" s="391">
        <f t="shared" si="4"/>
        <v>1</v>
      </c>
    </row>
    <row r="46" spans="1:9">
      <c r="A46" s="48">
        <v>37</v>
      </c>
      <c r="B46" s="7"/>
      <c r="C46" s="7"/>
      <c r="D46" s="7"/>
      <c r="E46" s="7"/>
      <c r="F46" s="228"/>
      <c r="G46" s="19" t="str">
        <f t="shared" si="1"/>
        <v/>
      </c>
      <c r="H46" s="390" t="b">
        <f t="shared" si="2"/>
        <v>0</v>
      </c>
      <c r="I46" s="391">
        <f t="shared" si="4"/>
        <v>1</v>
      </c>
    </row>
    <row r="47" spans="1:9">
      <c r="A47" s="48">
        <v>38</v>
      </c>
      <c r="B47" s="7"/>
      <c r="C47" s="7"/>
      <c r="D47" s="7"/>
      <c r="E47" s="7"/>
      <c r="F47" s="228"/>
      <c r="G47" s="19" t="str">
        <f t="shared" si="1"/>
        <v/>
      </c>
      <c r="H47" s="390" t="b">
        <f t="shared" si="2"/>
        <v>0</v>
      </c>
      <c r="I47" s="391">
        <f t="shared" si="4"/>
        <v>1</v>
      </c>
    </row>
    <row r="48" spans="1:9">
      <c r="A48" s="48">
        <v>39</v>
      </c>
      <c r="B48" s="7"/>
      <c r="C48" s="7"/>
      <c r="D48" s="7"/>
      <c r="E48" s="7"/>
      <c r="F48" s="228"/>
      <c r="G48" s="19" t="str">
        <f t="shared" si="1"/>
        <v/>
      </c>
      <c r="H48" s="390" t="b">
        <f t="shared" si="2"/>
        <v>0</v>
      </c>
      <c r="I48" s="391">
        <f t="shared" si="4"/>
        <v>1</v>
      </c>
    </row>
    <row r="49" spans="1:9">
      <c r="A49" s="48">
        <v>40</v>
      </c>
      <c r="B49" s="7"/>
      <c r="C49" s="7"/>
      <c r="D49" s="7"/>
      <c r="E49" s="7"/>
      <c r="F49" s="228"/>
      <c r="G49" s="19" t="str">
        <f t="shared" si="1"/>
        <v/>
      </c>
      <c r="H49" s="390" t="b">
        <f t="shared" si="2"/>
        <v>0</v>
      </c>
      <c r="I49" s="391">
        <f t="shared" si="4"/>
        <v>1</v>
      </c>
    </row>
    <row r="50" spans="1:9">
      <c r="A50" s="48">
        <v>41</v>
      </c>
      <c r="B50" s="7"/>
      <c r="C50" s="7"/>
      <c r="D50" s="7"/>
      <c r="E50" s="7"/>
      <c r="F50" s="228"/>
      <c r="G50" s="19" t="str">
        <f t="shared" si="1"/>
        <v/>
      </c>
      <c r="H50" s="390" t="b">
        <f t="shared" si="2"/>
        <v>0</v>
      </c>
      <c r="I50" s="391">
        <f t="shared" si="4"/>
        <v>1</v>
      </c>
    </row>
    <row r="51" spans="1:9">
      <c r="A51" s="48">
        <v>42</v>
      </c>
      <c r="B51" s="7"/>
      <c r="C51" s="7"/>
      <c r="D51" s="7"/>
      <c r="E51" s="7"/>
      <c r="F51" s="228"/>
      <c r="G51" s="19" t="str">
        <f t="shared" si="1"/>
        <v/>
      </c>
      <c r="H51" s="390" t="b">
        <f t="shared" si="2"/>
        <v>0</v>
      </c>
      <c r="I51" s="391">
        <f t="shared" si="4"/>
        <v>1</v>
      </c>
    </row>
    <row r="52" spans="1:9">
      <c r="A52" s="48">
        <v>43</v>
      </c>
      <c r="B52" s="7"/>
      <c r="C52" s="7"/>
      <c r="D52" s="7"/>
      <c r="E52" s="7"/>
      <c r="F52" s="228"/>
      <c r="G52" s="19" t="str">
        <f t="shared" si="1"/>
        <v/>
      </c>
      <c r="H52" s="390" t="b">
        <f t="shared" si="2"/>
        <v>0</v>
      </c>
      <c r="I52" s="391">
        <f t="shared" si="4"/>
        <v>1</v>
      </c>
    </row>
    <row r="53" spans="1:9">
      <c r="A53" s="48">
        <v>44</v>
      </c>
      <c r="B53" s="7"/>
      <c r="C53" s="7"/>
      <c r="D53" s="7"/>
      <c r="E53" s="7"/>
      <c r="F53" s="228"/>
      <c r="G53" s="19" t="str">
        <f t="shared" si="1"/>
        <v/>
      </c>
      <c r="H53" s="390" t="b">
        <f t="shared" si="2"/>
        <v>0</v>
      </c>
      <c r="I53" s="391">
        <f t="shared" si="4"/>
        <v>1</v>
      </c>
    </row>
    <row r="54" spans="1:9">
      <c r="A54" s="48">
        <v>45</v>
      </c>
      <c r="B54" s="7"/>
      <c r="C54" s="7"/>
      <c r="D54" s="7"/>
      <c r="E54" s="7"/>
      <c r="F54" s="228"/>
      <c r="G54" s="19" t="str">
        <f t="shared" si="1"/>
        <v/>
      </c>
      <c r="H54" s="390" t="b">
        <f t="shared" si="2"/>
        <v>0</v>
      </c>
      <c r="I54" s="391">
        <f t="shared" si="4"/>
        <v>1</v>
      </c>
    </row>
    <row r="55" spans="1:9">
      <c r="A55" s="48">
        <v>46</v>
      </c>
      <c r="B55" s="7"/>
      <c r="C55" s="7"/>
      <c r="D55" s="7"/>
      <c r="E55" s="7"/>
      <c r="F55" s="228"/>
      <c r="G55" s="19" t="str">
        <f t="shared" si="1"/>
        <v/>
      </c>
      <c r="H55" s="390" t="b">
        <f t="shared" si="2"/>
        <v>0</v>
      </c>
      <c r="I55" s="391">
        <f t="shared" si="4"/>
        <v>1</v>
      </c>
    </row>
    <row r="56" spans="1:9">
      <c r="A56" s="48">
        <v>47</v>
      </c>
      <c r="B56" s="7"/>
      <c r="C56" s="7"/>
      <c r="D56" s="7"/>
      <c r="E56" s="7"/>
      <c r="F56" s="228"/>
      <c r="G56" s="19" t="str">
        <f t="shared" si="1"/>
        <v/>
      </c>
      <c r="H56" s="390" t="b">
        <f t="shared" si="2"/>
        <v>0</v>
      </c>
      <c r="I56" s="391">
        <f t="shared" si="4"/>
        <v>1</v>
      </c>
    </row>
    <row r="57" spans="1:9">
      <c r="A57" s="48">
        <v>48</v>
      </c>
      <c r="B57" s="7"/>
      <c r="C57" s="7"/>
      <c r="D57" s="7"/>
      <c r="E57" s="7"/>
      <c r="F57" s="228"/>
      <c r="G57" s="19" t="str">
        <f t="shared" si="1"/>
        <v/>
      </c>
      <c r="H57" s="390" t="b">
        <f t="shared" si="2"/>
        <v>0</v>
      </c>
      <c r="I57" s="391">
        <f t="shared" si="4"/>
        <v>1</v>
      </c>
    </row>
    <row r="58" spans="1:9">
      <c r="A58" s="48">
        <v>49</v>
      </c>
      <c r="B58" s="7"/>
      <c r="C58" s="7"/>
      <c r="D58" s="7"/>
      <c r="E58" s="7"/>
      <c r="F58" s="228"/>
      <c r="G58" s="19" t="str">
        <f t="shared" si="1"/>
        <v/>
      </c>
      <c r="H58" s="390" t="b">
        <f t="shared" si="2"/>
        <v>0</v>
      </c>
      <c r="I58" s="391">
        <f t="shared" si="4"/>
        <v>1</v>
      </c>
    </row>
    <row r="59" spans="1:9">
      <c r="A59" s="48">
        <v>50</v>
      </c>
      <c r="B59" s="7"/>
      <c r="C59" s="7"/>
      <c r="D59" s="7"/>
      <c r="E59" s="7"/>
      <c r="F59" s="228"/>
      <c r="G59" s="19" t="str">
        <f t="shared" si="1"/>
        <v/>
      </c>
      <c r="H59" s="390" t="b">
        <f t="shared" si="2"/>
        <v>0</v>
      </c>
      <c r="I59" s="391">
        <f t="shared" si="4"/>
        <v>1</v>
      </c>
    </row>
    <row r="60" spans="1:9">
      <c r="A60" s="48">
        <v>51</v>
      </c>
      <c r="B60" s="7"/>
      <c r="C60" s="7"/>
      <c r="D60" s="7"/>
      <c r="E60" s="7"/>
      <c r="F60" s="228"/>
      <c r="G60" s="19" t="str">
        <f t="shared" si="1"/>
        <v/>
      </c>
      <c r="H60" s="390" t="b">
        <f t="shared" si="2"/>
        <v>0</v>
      </c>
      <c r="I60" s="391">
        <f t="shared" si="4"/>
        <v>1</v>
      </c>
    </row>
    <row r="61" spans="1:9">
      <c r="A61" s="48">
        <v>52</v>
      </c>
      <c r="B61" s="7"/>
      <c r="C61" s="7"/>
      <c r="D61" s="7"/>
      <c r="E61" s="7"/>
      <c r="F61" s="228"/>
      <c r="G61" s="19" t="str">
        <f t="shared" si="1"/>
        <v/>
      </c>
      <c r="H61" s="390" t="b">
        <f t="shared" si="2"/>
        <v>0</v>
      </c>
      <c r="I61" s="391">
        <f t="shared" si="4"/>
        <v>1</v>
      </c>
    </row>
    <row r="62" spans="1:9">
      <c r="A62" s="48">
        <v>53</v>
      </c>
      <c r="B62" s="7"/>
      <c r="C62" s="7"/>
      <c r="D62" s="7"/>
      <c r="E62" s="7"/>
      <c r="F62" s="228"/>
      <c r="G62" s="19" t="str">
        <f t="shared" si="1"/>
        <v/>
      </c>
      <c r="H62" s="390" t="b">
        <f t="shared" si="2"/>
        <v>0</v>
      </c>
      <c r="I62" s="391">
        <f t="shared" si="4"/>
        <v>1</v>
      </c>
    </row>
    <row r="63" spans="1:9">
      <c r="A63" s="48">
        <v>54</v>
      </c>
      <c r="B63" s="7"/>
      <c r="C63" s="7"/>
      <c r="D63" s="7"/>
      <c r="E63" s="7"/>
      <c r="F63" s="228"/>
      <c r="G63" s="19" t="str">
        <f t="shared" si="1"/>
        <v/>
      </c>
      <c r="H63" s="390" t="b">
        <f t="shared" si="2"/>
        <v>0</v>
      </c>
      <c r="I63" s="391">
        <f t="shared" si="4"/>
        <v>1</v>
      </c>
    </row>
    <row r="64" spans="1:9">
      <c r="A64" s="48">
        <v>55</v>
      </c>
      <c r="B64" s="7"/>
      <c r="C64" s="7"/>
      <c r="D64" s="7"/>
      <c r="E64" s="7"/>
      <c r="F64" s="228"/>
      <c r="G64" s="19" t="str">
        <f t="shared" si="1"/>
        <v/>
      </c>
      <c r="H64" s="390" t="b">
        <f t="shared" si="2"/>
        <v>0</v>
      </c>
      <c r="I64" s="391">
        <f t="shared" si="4"/>
        <v>1</v>
      </c>
    </row>
    <row r="65" spans="1:9">
      <c r="A65" s="48">
        <v>56</v>
      </c>
      <c r="B65" s="7"/>
      <c r="C65" s="7"/>
      <c r="D65" s="7"/>
      <c r="E65" s="7"/>
      <c r="F65" s="228"/>
      <c r="G65" s="19" t="str">
        <f t="shared" si="1"/>
        <v/>
      </c>
      <c r="H65" s="390" t="b">
        <f t="shared" si="2"/>
        <v>0</v>
      </c>
      <c r="I65" s="391">
        <f t="shared" si="4"/>
        <v>1</v>
      </c>
    </row>
    <row r="66" spans="1:9">
      <c r="A66" s="48">
        <v>57</v>
      </c>
      <c r="B66" s="7"/>
      <c r="C66" s="7"/>
      <c r="D66" s="7"/>
      <c r="E66" s="7"/>
      <c r="F66" s="228"/>
      <c r="G66" s="19" t="str">
        <f t="shared" si="1"/>
        <v/>
      </c>
      <c r="H66" s="390" t="b">
        <f t="shared" si="2"/>
        <v>0</v>
      </c>
      <c r="I66" s="391">
        <f t="shared" si="4"/>
        <v>1</v>
      </c>
    </row>
    <row r="67" spans="1:9">
      <c r="A67" s="48">
        <v>58</v>
      </c>
      <c r="B67" s="7"/>
      <c r="C67" s="7"/>
      <c r="D67" s="7"/>
      <c r="E67" s="7"/>
      <c r="F67" s="228"/>
      <c r="G67" s="19" t="str">
        <f t="shared" si="1"/>
        <v/>
      </c>
      <c r="H67" s="390" t="b">
        <f t="shared" si="2"/>
        <v>0</v>
      </c>
      <c r="I67" s="391">
        <f t="shared" si="4"/>
        <v>1</v>
      </c>
    </row>
    <row r="68" spans="1:9">
      <c r="A68" s="48">
        <v>59</v>
      </c>
      <c r="B68" s="7"/>
      <c r="C68" s="7"/>
      <c r="D68" s="7"/>
      <c r="E68" s="7"/>
      <c r="F68" s="228"/>
      <c r="G68" s="19" t="str">
        <f t="shared" si="1"/>
        <v/>
      </c>
      <c r="H68" s="390" t="b">
        <f t="shared" si="2"/>
        <v>0</v>
      </c>
      <c r="I68" s="391">
        <f t="shared" si="4"/>
        <v>1</v>
      </c>
    </row>
    <row r="69" spans="1:9">
      <c r="A69" s="48">
        <v>60</v>
      </c>
      <c r="B69" s="7"/>
      <c r="C69" s="7"/>
      <c r="D69" s="7"/>
      <c r="E69" s="7"/>
      <c r="F69" s="228"/>
      <c r="G69" s="19" t="str">
        <f t="shared" si="1"/>
        <v/>
      </c>
      <c r="H69" s="390" t="b">
        <f t="shared" si="2"/>
        <v>0</v>
      </c>
      <c r="I69" s="391">
        <f t="shared" si="4"/>
        <v>1</v>
      </c>
    </row>
    <row r="70" spans="1:9">
      <c r="A70" s="48">
        <v>61</v>
      </c>
      <c r="B70" s="7"/>
      <c r="C70" s="7"/>
      <c r="D70" s="7"/>
      <c r="E70" s="7"/>
      <c r="F70" s="228"/>
      <c r="G70" s="19" t="str">
        <f t="shared" si="1"/>
        <v/>
      </c>
      <c r="H70" s="390" t="b">
        <f t="shared" si="2"/>
        <v>0</v>
      </c>
      <c r="I70" s="391">
        <f t="shared" si="4"/>
        <v>1</v>
      </c>
    </row>
    <row r="71" spans="1:9">
      <c r="A71" s="48">
        <v>62</v>
      </c>
      <c r="B71" s="7"/>
      <c r="C71" s="7"/>
      <c r="D71" s="7"/>
      <c r="E71" s="7"/>
      <c r="F71" s="228"/>
      <c r="G71" s="19" t="str">
        <f t="shared" si="1"/>
        <v/>
      </c>
      <c r="H71" s="390" t="b">
        <f t="shared" si="2"/>
        <v>0</v>
      </c>
      <c r="I71" s="391">
        <f t="shared" si="4"/>
        <v>1</v>
      </c>
    </row>
    <row r="72" spans="1:9">
      <c r="A72" s="48">
        <v>63</v>
      </c>
      <c r="B72" s="7"/>
      <c r="C72" s="7"/>
      <c r="D72" s="7"/>
      <c r="E72" s="7"/>
      <c r="F72" s="228"/>
      <c r="G72" s="19" t="str">
        <f t="shared" si="1"/>
        <v/>
      </c>
      <c r="H72" s="390" t="b">
        <f t="shared" si="2"/>
        <v>0</v>
      </c>
      <c r="I72" s="391">
        <f t="shared" si="4"/>
        <v>1</v>
      </c>
    </row>
    <row r="73" spans="1:9">
      <c r="A73" s="48">
        <v>64</v>
      </c>
      <c r="B73" s="7"/>
      <c r="C73" s="7"/>
      <c r="D73" s="7"/>
      <c r="E73" s="7"/>
      <c r="F73" s="228"/>
      <c r="G73" s="19" t="str">
        <f t="shared" si="1"/>
        <v/>
      </c>
      <c r="H73" s="390" t="b">
        <f t="shared" si="2"/>
        <v>0</v>
      </c>
      <c r="I73" s="391">
        <f t="shared" si="4"/>
        <v>1</v>
      </c>
    </row>
    <row r="74" spans="1:9">
      <c r="A74" s="48">
        <v>65</v>
      </c>
      <c r="B74" s="7"/>
      <c r="C74" s="7"/>
      <c r="D74" s="7"/>
      <c r="E74" s="7"/>
      <c r="F74" s="228"/>
      <c r="G74" s="19" t="str">
        <f t="shared" ref="G74:G137" si="5">IF(OR($B74="",$C74="",,,$F74&lt;an_initial,$F74&gt;an_final,$H74=FALSE),"",HLOOKUP(E74,ii522punctaje,2,FALSE)/I74)</f>
        <v/>
      </c>
      <c r="H74" s="390" t="b">
        <f t="shared" ref="H74:H108" si="6">IF(nume_candidat="",FALSE,ISNUMBER(SEARCH(nume_candidat,$B74)))</f>
        <v>0</v>
      </c>
      <c r="I74" s="391">
        <f t="shared" ref="I74:I108" si="7">LEN(B74)-LEN(SUBSTITUTE(B74,",",""))+1</f>
        <v>1</v>
      </c>
    </row>
    <row r="75" spans="1:9">
      <c r="A75" s="48">
        <v>66</v>
      </c>
      <c r="B75" s="7"/>
      <c r="C75" s="7"/>
      <c r="D75" s="7"/>
      <c r="E75" s="7"/>
      <c r="F75" s="228"/>
      <c r="G75" s="19" t="str">
        <f t="shared" si="5"/>
        <v/>
      </c>
      <c r="H75" s="390" t="b">
        <f t="shared" si="6"/>
        <v>0</v>
      </c>
      <c r="I75" s="391">
        <f t="shared" si="7"/>
        <v>1</v>
      </c>
    </row>
    <row r="76" spans="1:9">
      <c r="A76" s="48">
        <v>67</v>
      </c>
      <c r="B76" s="7"/>
      <c r="C76" s="7"/>
      <c r="D76" s="7"/>
      <c r="E76" s="7"/>
      <c r="F76" s="228"/>
      <c r="G76" s="19" t="str">
        <f t="shared" si="5"/>
        <v/>
      </c>
      <c r="H76" s="390" t="b">
        <f t="shared" si="6"/>
        <v>0</v>
      </c>
      <c r="I76" s="391">
        <f t="shared" si="7"/>
        <v>1</v>
      </c>
    </row>
    <row r="77" spans="1:9">
      <c r="A77" s="48">
        <v>68</v>
      </c>
      <c r="B77" s="7"/>
      <c r="C77" s="7"/>
      <c r="D77" s="7"/>
      <c r="E77" s="7"/>
      <c r="F77" s="228"/>
      <c r="G77" s="19" t="str">
        <f t="shared" si="5"/>
        <v/>
      </c>
      <c r="H77" s="390" t="b">
        <f t="shared" si="6"/>
        <v>0</v>
      </c>
      <c r="I77" s="391">
        <f t="shared" si="7"/>
        <v>1</v>
      </c>
    </row>
    <row r="78" spans="1:9">
      <c r="A78" s="48">
        <v>69</v>
      </c>
      <c r="B78" s="7"/>
      <c r="C78" s="7"/>
      <c r="D78" s="7"/>
      <c r="E78" s="7"/>
      <c r="F78" s="228"/>
      <c r="G78" s="19" t="str">
        <f t="shared" si="5"/>
        <v/>
      </c>
      <c r="H78" s="390" t="b">
        <f t="shared" si="6"/>
        <v>0</v>
      </c>
      <c r="I78" s="391">
        <f t="shared" si="7"/>
        <v>1</v>
      </c>
    </row>
    <row r="79" spans="1:9">
      <c r="A79" s="48">
        <v>70</v>
      </c>
      <c r="B79" s="7"/>
      <c r="C79" s="7"/>
      <c r="D79" s="7"/>
      <c r="E79" s="7"/>
      <c r="F79" s="228"/>
      <c r="G79" s="19" t="str">
        <f t="shared" si="5"/>
        <v/>
      </c>
      <c r="H79" s="390" t="b">
        <f t="shared" si="6"/>
        <v>0</v>
      </c>
      <c r="I79" s="391">
        <f t="shared" si="7"/>
        <v>1</v>
      </c>
    </row>
    <row r="80" spans="1:9">
      <c r="A80" s="48">
        <v>71</v>
      </c>
      <c r="B80" s="7"/>
      <c r="C80" s="7"/>
      <c r="D80" s="7"/>
      <c r="E80" s="7"/>
      <c r="F80" s="228"/>
      <c r="G80" s="19" t="str">
        <f t="shared" si="5"/>
        <v/>
      </c>
      <c r="H80" s="390" t="b">
        <f t="shared" si="6"/>
        <v>0</v>
      </c>
      <c r="I80" s="391">
        <f t="shared" si="7"/>
        <v>1</v>
      </c>
    </row>
    <row r="81" spans="1:9">
      <c r="A81" s="48">
        <v>72</v>
      </c>
      <c r="B81" s="7"/>
      <c r="C81" s="7"/>
      <c r="D81" s="7"/>
      <c r="E81" s="7"/>
      <c r="F81" s="228"/>
      <c r="G81" s="19" t="str">
        <f t="shared" si="5"/>
        <v/>
      </c>
      <c r="H81" s="390" t="b">
        <f t="shared" si="6"/>
        <v>0</v>
      </c>
      <c r="I81" s="391">
        <f t="shared" si="7"/>
        <v>1</v>
      </c>
    </row>
    <row r="82" spans="1:9">
      <c r="A82" s="48">
        <v>73</v>
      </c>
      <c r="B82" s="7"/>
      <c r="C82" s="7"/>
      <c r="D82" s="7"/>
      <c r="E82" s="7"/>
      <c r="F82" s="228"/>
      <c r="G82" s="19" t="str">
        <f t="shared" si="5"/>
        <v/>
      </c>
      <c r="H82" s="390" t="b">
        <f t="shared" si="6"/>
        <v>0</v>
      </c>
      <c r="I82" s="391">
        <f t="shared" si="7"/>
        <v>1</v>
      </c>
    </row>
    <row r="83" spans="1:9">
      <c r="A83" s="48">
        <v>74</v>
      </c>
      <c r="B83" s="7"/>
      <c r="C83" s="7"/>
      <c r="D83" s="7"/>
      <c r="E83" s="7"/>
      <c r="F83" s="228"/>
      <c r="G83" s="19" t="str">
        <f t="shared" si="5"/>
        <v/>
      </c>
      <c r="H83" s="390" t="b">
        <f t="shared" si="6"/>
        <v>0</v>
      </c>
      <c r="I83" s="391">
        <f t="shared" si="7"/>
        <v>1</v>
      </c>
    </row>
    <row r="84" spans="1:9">
      <c r="A84" s="48">
        <v>75</v>
      </c>
      <c r="B84" s="7"/>
      <c r="C84" s="7"/>
      <c r="D84" s="7"/>
      <c r="E84" s="7"/>
      <c r="F84" s="228"/>
      <c r="G84" s="19" t="str">
        <f t="shared" si="5"/>
        <v/>
      </c>
      <c r="H84" s="390" t="b">
        <f t="shared" si="6"/>
        <v>0</v>
      </c>
      <c r="I84" s="391">
        <f t="shared" si="7"/>
        <v>1</v>
      </c>
    </row>
    <row r="85" spans="1:9">
      <c r="A85" s="48">
        <v>76</v>
      </c>
      <c r="B85" s="7"/>
      <c r="C85" s="7"/>
      <c r="D85" s="7"/>
      <c r="E85" s="7"/>
      <c r="F85" s="228"/>
      <c r="G85" s="19" t="str">
        <f t="shared" si="5"/>
        <v/>
      </c>
      <c r="H85" s="390" t="b">
        <f t="shared" si="6"/>
        <v>0</v>
      </c>
      <c r="I85" s="391">
        <f t="shared" si="7"/>
        <v>1</v>
      </c>
    </row>
    <row r="86" spans="1:9">
      <c r="A86" s="48">
        <v>77</v>
      </c>
      <c r="B86" s="7"/>
      <c r="C86" s="7"/>
      <c r="D86" s="7"/>
      <c r="E86" s="7"/>
      <c r="F86" s="228"/>
      <c r="G86" s="19" t="str">
        <f t="shared" si="5"/>
        <v/>
      </c>
      <c r="H86" s="390" t="b">
        <f t="shared" si="6"/>
        <v>0</v>
      </c>
      <c r="I86" s="391">
        <f t="shared" si="7"/>
        <v>1</v>
      </c>
    </row>
    <row r="87" spans="1:9">
      <c r="A87" s="48">
        <v>78</v>
      </c>
      <c r="B87" s="7"/>
      <c r="C87" s="7"/>
      <c r="D87" s="7"/>
      <c r="E87" s="7"/>
      <c r="F87" s="228"/>
      <c r="G87" s="19" t="str">
        <f t="shared" si="5"/>
        <v/>
      </c>
      <c r="H87" s="390" t="b">
        <f t="shared" si="6"/>
        <v>0</v>
      </c>
      <c r="I87" s="391">
        <f t="shared" si="7"/>
        <v>1</v>
      </c>
    </row>
    <row r="88" spans="1:9">
      <c r="A88" s="48">
        <v>79</v>
      </c>
      <c r="B88" s="7"/>
      <c r="C88" s="7"/>
      <c r="D88" s="7"/>
      <c r="E88" s="7"/>
      <c r="F88" s="228"/>
      <c r="G88" s="19" t="str">
        <f t="shared" si="5"/>
        <v/>
      </c>
      <c r="H88" s="390" t="b">
        <f t="shared" si="6"/>
        <v>0</v>
      </c>
      <c r="I88" s="391">
        <f t="shared" si="7"/>
        <v>1</v>
      </c>
    </row>
    <row r="89" spans="1:9">
      <c r="A89" s="48">
        <v>80</v>
      </c>
      <c r="B89" s="7"/>
      <c r="C89" s="7"/>
      <c r="D89" s="7"/>
      <c r="E89" s="7"/>
      <c r="F89" s="228"/>
      <c r="G89" s="19" t="str">
        <f t="shared" si="5"/>
        <v/>
      </c>
      <c r="H89" s="390" t="b">
        <f t="shared" si="6"/>
        <v>0</v>
      </c>
      <c r="I89" s="391">
        <f t="shared" si="7"/>
        <v>1</v>
      </c>
    </row>
    <row r="90" spans="1:9">
      <c r="A90" s="48">
        <v>81</v>
      </c>
      <c r="B90" s="7"/>
      <c r="C90" s="7"/>
      <c r="D90" s="7"/>
      <c r="E90" s="7"/>
      <c r="F90" s="228"/>
      <c r="G90" s="19" t="str">
        <f t="shared" si="5"/>
        <v/>
      </c>
      <c r="H90" s="390" t="b">
        <f t="shared" si="6"/>
        <v>0</v>
      </c>
      <c r="I90" s="391">
        <f t="shared" si="7"/>
        <v>1</v>
      </c>
    </row>
    <row r="91" spans="1:9">
      <c r="A91" s="48">
        <v>82</v>
      </c>
      <c r="B91" s="7"/>
      <c r="C91" s="7"/>
      <c r="D91" s="7"/>
      <c r="E91" s="7"/>
      <c r="F91" s="228"/>
      <c r="G91" s="19" t="str">
        <f t="shared" si="5"/>
        <v/>
      </c>
      <c r="H91" s="390" t="b">
        <f t="shared" si="6"/>
        <v>0</v>
      </c>
      <c r="I91" s="391">
        <f t="shared" si="7"/>
        <v>1</v>
      </c>
    </row>
    <row r="92" spans="1:9">
      <c r="A92" s="48">
        <v>83</v>
      </c>
      <c r="B92" s="7"/>
      <c r="C92" s="7"/>
      <c r="D92" s="7"/>
      <c r="E92" s="7"/>
      <c r="F92" s="228"/>
      <c r="G92" s="19" t="str">
        <f t="shared" si="5"/>
        <v/>
      </c>
      <c r="H92" s="390" t="b">
        <f t="shared" si="6"/>
        <v>0</v>
      </c>
      <c r="I92" s="391">
        <f t="shared" si="7"/>
        <v>1</v>
      </c>
    </row>
    <row r="93" spans="1:9">
      <c r="A93" s="48">
        <v>84</v>
      </c>
      <c r="B93" s="7"/>
      <c r="C93" s="7"/>
      <c r="D93" s="7"/>
      <c r="E93" s="7"/>
      <c r="F93" s="228"/>
      <c r="G93" s="19" t="str">
        <f t="shared" si="5"/>
        <v/>
      </c>
      <c r="H93" s="390" t="b">
        <f t="shared" si="6"/>
        <v>0</v>
      </c>
      <c r="I93" s="391">
        <f t="shared" si="7"/>
        <v>1</v>
      </c>
    </row>
    <row r="94" spans="1:9">
      <c r="A94" s="48">
        <v>85</v>
      </c>
      <c r="B94" s="7"/>
      <c r="C94" s="7"/>
      <c r="D94" s="7"/>
      <c r="E94" s="7"/>
      <c r="F94" s="228"/>
      <c r="G94" s="19" t="str">
        <f t="shared" si="5"/>
        <v/>
      </c>
      <c r="H94" s="390" t="b">
        <f t="shared" si="6"/>
        <v>0</v>
      </c>
      <c r="I94" s="391">
        <f t="shared" si="7"/>
        <v>1</v>
      </c>
    </row>
    <row r="95" spans="1:9">
      <c r="A95" s="48">
        <v>86</v>
      </c>
      <c r="B95" s="7"/>
      <c r="C95" s="7"/>
      <c r="D95" s="7"/>
      <c r="E95" s="7"/>
      <c r="F95" s="228"/>
      <c r="G95" s="19" t="str">
        <f t="shared" si="5"/>
        <v/>
      </c>
      <c r="H95" s="390" t="b">
        <f t="shared" si="6"/>
        <v>0</v>
      </c>
      <c r="I95" s="391">
        <f t="shared" si="7"/>
        <v>1</v>
      </c>
    </row>
    <row r="96" spans="1:9">
      <c r="A96" s="48">
        <v>87</v>
      </c>
      <c r="B96" s="7"/>
      <c r="C96" s="7"/>
      <c r="D96" s="7"/>
      <c r="E96" s="7"/>
      <c r="F96" s="228"/>
      <c r="G96" s="19" t="str">
        <f t="shared" si="5"/>
        <v/>
      </c>
      <c r="H96" s="390" t="b">
        <f t="shared" si="6"/>
        <v>0</v>
      </c>
      <c r="I96" s="391">
        <f t="shared" si="7"/>
        <v>1</v>
      </c>
    </row>
    <row r="97" spans="1:9">
      <c r="A97" s="48">
        <v>88</v>
      </c>
      <c r="B97" s="7"/>
      <c r="C97" s="7"/>
      <c r="D97" s="7"/>
      <c r="E97" s="7"/>
      <c r="F97" s="228"/>
      <c r="G97" s="19" t="str">
        <f t="shared" si="5"/>
        <v/>
      </c>
      <c r="H97" s="390" t="b">
        <f t="shared" si="6"/>
        <v>0</v>
      </c>
      <c r="I97" s="391">
        <f t="shared" si="7"/>
        <v>1</v>
      </c>
    </row>
    <row r="98" spans="1:9">
      <c r="A98" s="48">
        <v>89</v>
      </c>
      <c r="B98" s="7"/>
      <c r="C98" s="7"/>
      <c r="D98" s="7"/>
      <c r="E98" s="7"/>
      <c r="F98" s="228"/>
      <c r="G98" s="19" t="str">
        <f t="shared" si="5"/>
        <v/>
      </c>
      <c r="H98" s="390" t="b">
        <f t="shared" si="6"/>
        <v>0</v>
      </c>
      <c r="I98" s="391">
        <f t="shared" si="7"/>
        <v>1</v>
      </c>
    </row>
    <row r="99" spans="1:9">
      <c r="A99" s="48">
        <v>90</v>
      </c>
      <c r="B99" s="7"/>
      <c r="C99" s="7"/>
      <c r="D99" s="7"/>
      <c r="E99" s="7"/>
      <c r="F99" s="228"/>
      <c r="G99" s="19" t="str">
        <f t="shared" si="5"/>
        <v/>
      </c>
      <c r="H99" s="390" t="b">
        <f t="shared" si="6"/>
        <v>0</v>
      </c>
      <c r="I99" s="391">
        <f t="shared" si="7"/>
        <v>1</v>
      </c>
    </row>
    <row r="100" spans="1:9">
      <c r="A100" s="48">
        <v>91</v>
      </c>
      <c r="B100" s="7"/>
      <c r="C100" s="7"/>
      <c r="D100" s="7"/>
      <c r="E100" s="7"/>
      <c r="F100" s="228"/>
      <c r="G100" s="19" t="str">
        <f t="shared" si="5"/>
        <v/>
      </c>
      <c r="H100" s="390" t="b">
        <f t="shared" si="6"/>
        <v>0</v>
      </c>
      <c r="I100" s="391">
        <f t="shared" si="7"/>
        <v>1</v>
      </c>
    </row>
    <row r="101" spans="1:9">
      <c r="A101" s="48">
        <v>92</v>
      </c>
      <c r="B101" s="7"/>
      <c r="C101" s="7"/>
      <c r="D101" s="7"/>
      <c r="E101" s="7"/>
      <c r="F101" s="228"/>
      <c r="G101" s="19" t="str">
        <f t="shared" si="5"/>
        <v/>
      </c>
      <c r="H101" s="390" t="b">
        <f t="shared" si="6"/>
        <v>0</v>
      </c>
      <c r="I101" s="391">
        <f t="shared" si="7"/>
        <v>1</v>
      </c>
    </row>
    <row r="102" spans="1:9">
      <c r="A102" s="48">
        <v>93</v>
      </c>
      <c r="B102" s="7"/>
      <c r="C102" s="7"/>
      <c r="D102" s="7"/>
      <c r="E102" s="7"/>
      <c r="F102" s="228"/>
      <c r="G102" s="19" t="str">
        <f t="shared" si="5"/>
        <v/>
      </c>
      <c r="H102" s="390" t="b">
        <f t="shared" si="6"/>
        <v>0</v>
      </c>
      <c r="I102" s="391">
        <f t="shared" si="7"/>
        <v>1</v>
      </c>
    </row>
    <row r="103" spans="1:9">
      <c r="A103" s="48">
        <v>94</v>
      </c>
      <c r="B103" s="7"/>
      <c r="C103" s="7"/>
      <c r="D103" s="7"/>
      <c r="E103" s="7"/>
      <c r="F103" s="228"/>
      <c r="G103" s="19" t="str">
        <f t="shared" si="5"/>
        <v/>
      </c>
      <c r="H103" s="390" t="b">
        <f t="shared" si="6"/>
        <v>0</v>
      </c>
      <c r="I103" s="391">
        <f t="shared" si="7"/>
        <v>1</v>
      </c>
    </row>
    <row r="104" spans="1:9">
      <c r="A104" s="48">
        <v>95</v>
      </c>
      <c r="B104" s="7"/>
      <c r="C104" s="7"/>
      <c r="D104" s="7"/>
      <c r="E104" s="7"/>
      <c r="F104" s="228"/>
      <c r="G104" s="19" t="str">
        <f t="shared" si="5"/>
        <v/>
      </c>
      <c r="H104" s="390" t="b">
        <f t="shared" si="6"/>
        <v>0</v>
      </c>
      <c r="I104" s="391">
        <f t="shared" si="7"/>
        <v>1</v>
      </c>
    </row>
    <row r="105" spans="1:9">
      <c r="A105" s="48">
        <v>96</v>
      </c>
      <c r="B105" s="7"/>
      <c r="C105" s="7"/>
      <c r="D105" s="7"/>
      <c r="E105" s="7"/>
      <c r="F105" s="228"/>
      <c r="G105" s="19" t="str">
        <f t="shared" si="5"/>
        <v/>
      </c>
      <c r="H105" s="390" t="b">
        <f t="shared" si="6"/>
        <v>0</v>
      </c>
      <c r="I105" s="391">
        <f t="shared" si="7"/>
        <v>1</v>
      </c>
    </row>
    <row r="106" spans="1:9">
      <c r="A106" s="48">
        <v>97</v>
      </c>
      <c r="B106" s="7"/>
      <c r="C106" s="7"/>
      <c r="D106" s="7"/>
      <c r="E106" s="7"/>
      <c r="F106" s="228"/>
      <c r="G106" s="19" t="str">
        <f t="shared" si="5"/>
        <v/>
      </c>
      <c r="H106" s="390" t="b">
        <f t="shared" si="6"/>
        <v>0</v>
      </c>
      <c r="I106" s="391">
        <f t="shared" si="7"/>
        <v>1</v>
      </c>
    </row>
    <row r="107" spans="1:9">
      <c r="A107" s="48">
        <v>98</v>
      </c>
      <c r="B107" s="7"/>
      <c r="C107" s="7"/>
      <c r="D107" s="7"/>
      <c r="E107" s="7"/>
      <c r="F107" s="228"/>
      <c r="G107" s="19" t="str">
        <f t="shared" si="5"/>
        <v/>
      </c>
      <c r="H107" s="390" t="b">
        <f t="shared" si="6"/>
        <v>0</v>
      </c>
      <c r="I107" s="391">
        <f t="shared" si="7"/>
        <v>1</v>
      </c>
    </row>
    <row r="108" spans="1:9">
      <c r="A108" s="154">
        <v>99</v>
      </c>
      <c r="B108" s="7"/>
      <c r="C108" s="7"/>
      <c r="D108" s="7"/>
      <c r="E108" s="7"/>
      <c r="F108" s="228"/>
      <c r="G108" s="19" t="str">
        <f t="shared" si="5"/>
        <v/>
      </c>
      <c r="H108" s="390" t="b">
        <f t="shared" si="6"/>
        <v>0</v>
      </c>
      <c r="I108" s="391">
        <f t="shared" si="7"/>
        <v>1</v>
      </c>
    </row>
    <row r="109" spans="1:9">
      <c r="A109" s="154">
        <v>100</v>
      </c>
      <c r="B109" s="155"/>
      <c r="C109" s="155"/>
      <c r="D109" s="155"/>
      <c r="E109" s="155"/>
      <c r="F109" s="157"/>
      <c r="G109" s="19" t="str">
        <f t="shared" si="5"/>
        <v/>
      </c>
    </row>
    <row r="110" spans="1:9">
      <c r="A110" s="154">
        <v>101</v>
      </c>
      <c r="B110" s="155"/>
      <c r="C110" s="155"/>
      <c r="D110" s="155"/>
      <c r="E110" s="155"/>
      <c r="F110" s="157"/>
      <c r="G110" s="19" t="str">
        <f t="shared" si="5"/>
        <v/>
      </c>
    </row>
    <row r="111" spans="1:9">
      <c r="A111" s="154">
        <v>102</v>
      </c>
      <c r="B111" s="155"/>
      <c r="C111" s="155"/>
      <c r="D111" s="155"/>
      <c r="E111" s="155"/>
      <c r="F111" s="157"/>
      <c r="G111" s="19" t="str">
        <f t="shared" si="5"/>
        <v/>
      </c>
    </row>
    <row r="112" spans="1:9">
      <c r="A112" s="154">
        <v>103</v>
      </c>
      <c r="B112" s="155"/>
      <c r="C112" s="155"/>
      <c r="D112" s="155"/>
      <c r="E112" s="155"/>
      <c r="F112" s="157"/>
      <c r="G112" s="19" t="str">
        <f t="shared" si="5"/>
        <v/>
      </c>
    </row>
    <row r="113" spans="1:7">
      <c r="A113" s="154">
        <v>104</v>
      </c>
      <c r="B113" s="155"/>
      <c r="C113" s="155"/>
      <c r="D113" s="155"/>
      <c r="E113" s="155"/>
      <c r="F113" s="157"/>
      <c r="G113" s="19" t="str">
        <f t="shared" si="5"/>
        <v/>
      </c>
    </row>
    <row r="114" spans="1:7">
      <c r="A114" s="154">
        <v>105</v>
      </c>
      <c r="B114" s="155"/>
      <c r="C114" s="155"/>
      <c r="D114" s="155"/>
      <c r="E114" s="155"/>
      <c r="F114" s="157"/>
      <c r="G114" s="19" t="str">
        <f t="shared" si="5"/>
        <v/>
      </c>
    </row>
    <row r="115" spans="1:7">
      <c r="A115" s="154">
        <v>106</v>
      </c>
      <c r="B115" s="155"/>
      <c r="C115" s="155"/>
      <c r="D115" s="155"/>
      <c r="E115" s="155"/>
      <c r="F115" s="157"/>
      <c r="G115" s="19" t="str">
        <f t="shared" si="5"/>
        <v/>
      </c>
    </row>
    <row r="116" spans="1:7">
      <c r="A116" s="154">
        <v>107</v>
      </c>
      <c r="B116" s="155"/>
      <c r="C116" s="155"/>
      <c r="D116" s="155"/>
      <c r="E116" s="155"/>
      <c r="F116" s="157"/>
      <c r="G116" s="19" t="str">
        <f t="shared" si="5"/>
        <v/>
      </c>
    </row>
    <row r="117" spans="1:7">
      <c r="A117" s="154">
        <v>108</v>
      </c>
      <c r="B117" s="155"/>
      <c r="C117" s="155"/>
      <c r="D117" s="155"/>
      <c r="E117" s="155"/>
      <c r="F117" s="157"/>
      <c r="G117" s="19" t="str">
        <f t="shared" si="5"/>
        <v/>
      </c>
    </row>
    <row r="118" spans="1:7">
      <c r="A118" s="154">
        <v>109</v>
      </c>
      <c r="B118" s="155"/>
      <c r="C118" s="155"/>
      <c r="D118" s="155"/>
      <c r="E118" s="155"/>
      <c r="F118" s="157"/>
      <c r="G118" s="19" t="str">
        <f t="shared" si="5"/>
        <v/>
      </c>
    </row>
    <row r="119" spans="1:7">
      <c r="A119" s="154">
        <v>110</v>
      </c>
      <c r="B119" s="155"/>
      <c r="C119" s="155"/>
      <c r="D119" s="155"/>
      <c r="E119" s="155"/>
      <c r="F119" s="157"/>
      <c r="G119" s="19" t="str">
        <f t="shared" si="5"/>
        <v/>
      </c>
    </row>
    <row r="120" spans="1:7">
      <c r="A120" s="154">
        <v>111</v>
      </c>
      <c r="B120" s="155"/>
      <c r="C120" s="155"/>
      <c r="D120" s="155"/>
      <c r="E120" s="155"/>
      <c r="F120" s="157"/>
      <c r="G120" s="19" t="str">
        <f t="shared" si="5"/>
        <v/>
      </c>
    </row>
    <row r="121" spans="1:7">
      <c r="A121" s="154">
        <v>112</v>
      </c>
      <c r="B121" s="155"/>
      <c r="C121" s="155"/>
      <c r="D121" s="155"/>
      <c r="E121" s="155"/>
      <c r="F121" s="157"/>
      <c r="G121" s="19" t="str">
        <f t="shared" si="5"/>
        <v/>
      </c>
    </row>
    <row r="122" spans="1:7">
      <c r="A122" s="154">
        <v>113</v>
      </c>
      <c r="B122" s="155"/>
      <c r="C122" s="155"/>
      <c r="D122" s="155"/>
      <c r="E122" s="155"/>
      <c r="F122" s="157"/>
      <c r="G122" s="19" t="str">
        <f t="shared" si="5"/>
        <v/>
      </c>
    </row>
    <row r="123" spans="1:7">
      <c r="A123" s="154">
        <v>114</v>
      </c>
      <c r="B123" s="155"/>
      <c r="C123" s="155"/>
      <c r="D123" s="155"/>
      <c r="E123" s="155"/>
      <c r="F123" s="157"/>
      <c r="G123" s="19" t="str">
        <f t="shared" si="5"/>
        <v/>
      </c>
    </row>
    <row r="124" spans="1:7">
      <c r="A124" s="154">
        <v>115</v>
      </c>
      <c r="B124" s="155"/>
      <c r="C124" s="155"/>
      <c r="D124" s="155"/>
      <c r="E124" s="155"/>
      <c r="F124" s="157"/>
      <c r="G124" s="19" t="str">
        <f t="shared" si="5"/>
        <v/>
      </c>
    </row>
    <row r="125" spans="1:7">
      <c r="A125" s="154">
        <v>116</v>
      </c>
      <c r="B125" s="155"/>
      <c r="C125" s="155"/>
      <c r="D125" s="155"/>
      <c r="E125" s="155"/>
      <c r="F125" s="157"/>
      <c r="G125" s="19" t="str">
        <f t="shared" si="5"/>
        <v/>
      </c>
    </row>
    <row r="126" spans="1:7">
      <c r="A126" s="154">
        <v>117</v>
      </c>
      <c r="B126" s="155"/>
      <c r="C126" s="155"/>
      <c r="D126" s="155"/>
      <c r="E126" s="155"/>
      <c r="F126" s="157"/>
      <c r="G126" s="19" t="str">
        <f t="shared" si="5"/>
        <v/>
      </c>
    </row>
    <row r="127" spans="1:7">
      <c r="A127" s="154">
        <v>118</v>
      </c>
      <c r="B127" s="155"/>
      <c r="C127" s="155"/>
      <c r="D127" s="155"/>
      <c r="E127" s="155"/>
      <c r="F127" s="157"/>
      <c r="G127" s="19" t="str">
        <f t="shared" si="5"/>
        <v/>
      </c>
    </row>
    <row r="128" spans="1:7">
      <c r="A128" s="154">
        <v>119</v>
      </c>
      <c r="B128" s="155"/>
      <c r="C128" s="155"/>
      <c r="D128" s="155"/>
      <c r="E128" s="155"/>
      <c r="F128" s="157"/>
      <c r="G128" s="19" t="str">
        <f t="shared" si="5"/>
        <v/>
      </c>
    </row>
    <row r="129" spans="1:7">
      <c r="A129" s="154">
        <v>120</v>
      </c>
      <c r="B129" s="155"/>
      <c r="C129" s="155"/>
      <c r="D129" s="155"/>
      <c r="E129" s="155"/>
      <c r="F129" s="157"/>
      <c r="G129" s="19" t="str">
        <f t="shared" si="5"/>
        <v/>
      </c>
    </row>
    <row r="130" spans="1:7">
      <c r="A130" s="154">
        <v>121</v>
      </c>
      <c r="B130" s="155"/>
      <c r="C130" s="155"/>
      <c r="D130" s="155"/>
      <c r="E130" s="155"/>
      <c r="F130" s="157"/>
      <c r="G130" s="19" t="str">
        <f t="shared" si="5"/>
        <v/>
      </c>
    </row>
    <row r="131" spans="1:7">
      <c r="A131" s="154">
        <v>122</v>
      </c>
      <c r="B131" s="155"/>
      <c r="C131" s="155"/>
      <c r="D131" s="155"/>
      <c r="E131" s="155"/>
      <c r="F131" s="157"/>
      <c r="G131" s="19" t="str">
        <f t="shared" si="5"/>
        <v/>
      </c>
    </row>
    <row r="132" spans="1:7">
      <c r="A132" s="154">
        <v>123</v>
      </c>
      <c r="B132" s="155"/>
      <c r="C132" s="155"/>
      <c r="D132" s="155"/>
      <c r="E132" s="155"/>
      <c r="F132" s="157"/>
      <c r="G132" s="19" t="str">
        <f t="shared" si="5"/>
        <v/>
      </c>
    </row>
    <row r="133" spans="1:7">
      <c r="A133" s="154">
        <v>124</v>
      </c>
      <c r="B133" s="155"/>
      <c r="C133" s="155"/>
      <c r="D133" s="155"/>
      <c r="E133" s="155"/>
      <c r="F133" s="157"/>
      <c r="G133" s="19" t="str">
        <f t="shared" si="5"/>
        <v/>
      </c>
    </row>
    <row r="134" spans="1:7">
      <c r="A134" s="154">
        <v>125</v>
      </c>
      <c r="B134" s="155"/>
      <c r="C134" s="155"/>
      <c r="D134" s="155"/>
      <c r="E134" s="155"/>
      <c r="F134" s="157"/>
      <c r="G134" s="19" t="str">
        <f t="shared" si="5"/>
        <v/>
      </c>
    </row>
    <row r="135" spans="1:7">
      <c r="A135" s="154">
        <v>126</v>
      </c>
      <c r="B135" s="155"/>
      <c r="C135" s="155"/>
      <c r="D135" s="155"/>
      <c r="E135" s="155"/>
      <c r="F135" s="157"/>
      <c r="G135" s="19" t="str">
        <f t="shared" si="5"/>
        <v/>
      </c>
    </row>
    <row r="136" spans="1:7">
      <c r="A136" s="154">
        <v>127</v>
      </c>
      <c r="B136" s="155"/>
      <c r="C136" s="155"/>
      <c r="D136" s="155"/>
      <c r="E136" s="155"/>
      <c r="F136" s="157"/>
      <c r="G136" s="19" t="str">
        <f t="shared" si="5"/>
        <v/>
      </c>
    </row>
    <row r="137" spans="1:7">
      <c r="A137" s="154">
        <v>128</v>
      </c>
      <c r="B137" s="155"/>
      <c r="C137" s="155"/>
      <c r="D137" s="155"/>
      <c r="E137" s="155"/>
      <c r="F137" s="157"/>
      <c r="G137" s="19" t="str">
        <f t="shared" si="5"/>
        <v/>
      </c>
    </row>
    <row r="138" spans="1:7">
      <c r="A138" s="154">
        <v>129</v>
      </c>
      <c r="B138" s="155"/>
      <c r="C138" s="155"/>
      <c r="D138" s="155"/>
      <c r="E138" s="155"/>
      <c r="F138" s="157"/>
      <c r="G138" s="19" t="str">
        <f t="shared" ref="G138:G201" si="8">IF(OR($B138="",$C138="",,,$F138&lt;an_initial,$F138&gt;an_final,$H138=FALSE),"",HLOOKUP(E138,ii522punctaje,2,FALSE)/I138)</f>
        <v/>
      </c>
    </row>
    <row r="139" spans="1:7">
      <c r="A139" s="154">
        <v>130</v>
      </c>
      <c r="B139" s="155"/>
      <c r="C139" s="155"/>
      <c r="D139" s="155"/>
      <c r="E139" s="155"/>
      <c r="F139" s="157"/>
      <c r="G139" s="19" t="str">
        <f t="shared" si="8"/>
        <v/>
      </c>
    </row>
    <row r="140" spans="1:7">
      <c r="A140" s="154">
        <v>131</v>
      </c>
      <c r="B140" s="155"/>
      <c r="C140" s="155"/>
      <c r="D140" s="155"/>
      <c r="E140" s="155"/>
      <c r="F140" s="157"/>
      <c r="G140" s="19" t="str">
        <f t="shared" si="8"/>
        <v/>
      </c>
    </row>
    <row r="141" spans="1:7">
      <c r="A141" s="154">
        <v>132</v>
      </c>
      <c r="B141" s="155"/>
      <c r="C141" s="155"/>
      <c r="D141" s="155"/>
      <c r="E141" s="155"/>
      <c r="F141" s="157"/>
      <c r="G141" s="19" t="str">
        <f t="shared" si="8"/>
        <v/>
      </c>
    </row>
    <row r="142" spans="1:7">
      <c r="A142" s="154">
        <v>133</v>
      </c>
      <c r="B142" s="155"/>
      <c r="C142" s="155"/>
      <c r="D142" s="155"/>
      <c r="E142" s="155"/>
      <c r="F142" s="157"/>
      <c r="G142" s="19" t="str">
        <f t="shared" si="8"/>
        <v/>
      </c>
    </row>
    <row r="143" spans="1:7">
      <c r="A143" s="154">
        <v>134</v>
      </c>
      <c r="B143" s="155"/>
      <c r="C143" s="155"/>
      <c r="D143" s="155"/>
      <c r="E143" s="155"/>
      <c r="F143" s="157"/>
      <c r="G143" s="19" t="str">
        <f t="shared" si="8"/>
        <v/>
      </c>
    </row>
    <row r="144" spans="1:7">
      <c r="A144" s="154">
        <v>135</v>
      </c>
      <c r="B144" s="155"/>
      <c r="C144" s="155"/>
      <c r="D144" s="155"/>
      <c r="E144" s="155"/>
      <c r="F144" s="157"/>
      <c r="G144" s="19" t="str">
        <f t="shared" si="8"/>
        <v/>
      </c>
    </row>
    <row r="145" spans="1:7">
      <c r="A145" s="154">
        <v>136</v>
      </c>
      <c r="B145" s="155"/>
      <c r="C145" s="155"/>
      <c r="D145" s="155"/>
      <c r="E145" s="155"/>
      <c r="F145" s="157"/>
      <c r="G145" s="19" t="str">
        <f t="shared" si="8"/>
        <v/>
      </c>
    </row>
    <row r="146" spans="1:7">
      <c r="A146" s="154">
        <v>137</v>
      </c>
      <c r="B146" s="155"/>
      <c r="C146" s="155"/>
      <c r="D146" s="155"/>
      <c r="E146" s="155"/>
      <c r="F146" s="157"/>
      <c r="G146" s="19" t="str">
        <f t="shared" si="8"/>
        <v/>
      </c>
    </row>
    <row r="147" spans="1:7">
      <c r="A147" s="154">
        <v>138</v>
      </c>
      <c r="B147" s="155"/>
      <c r="C147" s="155"/>
      <c r="D147" s="155"/>
      <c r="E147" s="155"/>
      <c r="F147" s="157"/>
      <c r="G147" s="19" t="str">
        <f t="shared" si="8"/>
        <v/>
      </c>
    </row>
    <row r="148" spans="1:7">
      <c r="A148" s="154">
        <v>139</v>
      </c>
      <c r="B148" s="155"/>
      <c r="C148" s="155"/>
      <c r="D148" s="155"/>
      <c r="E148" s="155"/>
      <c r="F148" s="157"/>
      <c r="G148" s="19" t="str">
        <f t="shared" si="8"/>
        <v/>
      </c>
    </row>
    <row r="149" spans="1:7">
      <c r="A149" s="154">
        <v>140</v>
      </c>
      <c r="B149" s="155"/>
      <c r="C149" s="155"/>
      <c r="D149" s="155"/>
      <c r="E149" s="155"/>
      <c r="F149" s="157"/>
      <c r="G149" s="19" t="str">
        <f t="shared" si="8"/>
        <v/>
      </c>
    </row>
    <row r="150" spans="1:7">
      <c r="A150" s="154">
        <v>141</v>
      </c>
      <c r="B150" s="155"/>
      <c r="C150" s="155"/>
      <c r="D150" s="155"/>
      <c r="E150" s="155"/>
      <c r="F150" s="157"/>
      <c r="G150" s="19" t="str">
        <f t="shared" si="8"/>
        <v/>
      </c>
    </row>
    <row r="151" spans="1:7">
      <c r="A151" s="154">
        <v>142</v>
      </c>
      <c r="B151" s="155"/>
      <c r="C151" s="155"/>
      <c r="D151" s="155"/>
      <c r="E151" s="155"/>
      <c r="F151" s="157"/>
      <c r="G151" s="19" t="str">
        <f t="shared" si="8"/>
        <v/>
      </c>
    </row>
    <row r="152" spans="1:7">
      <c r="A152" s="154">
        <v>143</v>
      </c>
      <c r="B152" s="155"/>
      <c r="C152" s="155"/>
      <c r="D152" s="155"/>
      <c r="E152" s="155"/>
      <c r="F152" s="157"/>
      <c r="G152" s="19" t="str">
        <f t="shared" si="8"/>
        <v/>
      </c>
    </row>
    <row r="153" spans="1:7">
      <c r="A153" s="154">
        <v>144</v>
      </c>
      <c r="B153" s="155"/>
      <c r="C153" s="155"/>
      <c r="D153" s="155"/>
      <c r="E153" s="155"/>
      <c r="F153" s="157"/>
      <c r="G153" s="19" t="str">
        <f t="shared" si="8"/>
        <v/>
      </c>
    </row>
    <row r="154" spans="1:7">
      <c r="A154" s="154">
        <v>145</v>
      </c>
      <c r="B154" s="155"/>
      <c r="C154" s="155"/>
      <c r="D154" s="155"/>
      <c r="E154" s="155"/>
      <c r="F154" s="157"/>
      <c r="G154" s="19" t="str">
        <f t="shared" si="8"/>
        <v/>
      </c>
    </row>
    <row r="155" spans="1:7">
      <c r="A155" s="154">
        <v>146</v>
      </c>
      <c r="B155" s="155"/>
      <c r="C155" s="155"/>
      <c r="D155" s="155"/>
      <c r="E155" s="155"/>
      <c r="F155" s="157"/>
      <c r="G155" s="19" t="str">
        <f t="shared" si="8"/>
        <v/>
      </c>
    </row>
    <row r="156" spans="1:7">
      <c r="A156" s="154">
        <v>147</v>
      </c>
      <c r="B156" s="155"/>
      <c r="C156" s="155"/>
      <c r="D156" s="155"/>
      <c r="E156" s="155"/>
      <c r="F156" s="157"/>
      <c r="G156" s="19" t="str">
        <f t="shared" si="8"/>
        <v/>
      </c>
    </row>
    <row r="157" spans="1:7">
      <c r="A157" s="154">
        <v>148</v>
      </c>
      <c r="B157" s="155"/>
      <c r="C157" s="155"/>
      <c r="D157" s="155"/>
      <c r="E157" s="155"/>
      <c r="F157" s="157"/>
      <c r="G157" s="19" t="str">
        <f t="shared" si="8"/>
        <v/>
      </c>
    </row>
    <row r="158" spans="1:7">
      <c r="A158" s="154">
        <v>149</v>
      </c>
      <c r="B158" s="155"/>
      <c r="C158" s="155"/>
      <c r="D158" s="155"/>
      <c r="E158" s="155"/>
      <c r="F158" s="157"/>
      <c r="G158" s="19" t="str">
        <f t="shared" si="8"/>
        <v/>
      </c>
    </row>
    <row r="159" spans="1:7">
      <c r="A159" s="154">
        <v>150</v>
      </c>
      <c r="B159" s="155"/>
      <c r="C159" s="155"/>
      <c r="D159" s="155"/>
      <c r="E159" s="155"/>
      <c r="F159" s="157"/>
      <c r="G159" s="19" t="str">
        <f t="shared" si="8"/>
        <v/>
      </c>
    </row>
    <row r="160" spans="1:7">
      <c r="A160" s="154">
        <v>151</v>
      </c>
      <c r="B160" s="155"/>
      <c r="C160" s="155"/>
      <c r="D160" s="155"/>
      <c r="E160" s="155"/>
      <c r="F160" s="157"/>
      <c r="G160" s="19" t="str">
        <f t="shared" si="8"/>
        <v/>
      </c>
    </row>
    <row r="161" spans="1:7">
      <c r="A161" s="154">
        <v>152</v>
      </c>
      <c r="B161" s="155"/>
      <c r="C161" s="155"/>
      <c r="D161" s="155"/>
      <c r="E161" s="155"/>
      <c r="F161" s="157"/>
      <c r="G161" s="19" t="str">
        <f t="shared" si="8"/>
        <v/>
      </c>
    </row>
    <row r="162" spans="1:7">
      <c r="A162" s="154">
        <v>153</v>
      </c>
      <c r="B162" s="155"/>
      <c r="C162" s="155"/>
      <c r="D162" s="155"/>
      <c r="E162" s="155"/>
      <c r="F162" s="157"/>
      <c r="G162" s="19" t="str">
        <f t="shared" si="8"/>
        <v/>
      </c>
    </row>
    <row r="163" spans="1:7">
      <c r="A163" s="154">
        <v>154</v>
      </c>
      <c r="B163" s="155"/>
      <c r="C163" s="155"/>
      <c r="D163" s="155"/>
      <c r="E163" s="155"/>
      <c r="F163" s="157"/>
      <c r="G163" s="19" t="str">
        <f t="shared" si="8"/>
        <v/>
      </c>
    </row>
    <row r="164" spans="1:7">
      <c r="A164" s="154">
        <v>155</v>
      </c>
      <c r="B164" s="155"/>
      <c r="C164" s="155"/>
      <c r="D164" s="155"/>
      <c r="E164" s="155"/>
      <c r="F164" s="157"/>
      <c r="G164" s="19" t="str">
        <f t="shared" si="8"/>
        <v/>
      </c>
    </row>
    <row r="165" spans="1:7">
      <c r="A165" s="154">
        <v>156</v>
      </c>
      <c r="B165" s="155"/>
      <c r="C165" s="155"/>
      <c r="D165" s="155"/>
      <c r="E165" s="155"/>
      <c r="F165" s="157"/>
      <c r="G165" s="19" t="str">
        <f t="shared" si="8"/>
        <v/>
      </c>
    </row>
    <row r="166" spans="1:7">
      <c r="A166" s="154">
        <v>157</v>
      </c>
      <c r="B166" s="155"/>
      <c r="C166" s="155"/>
      <c r="D166" s="155"/>
      <c r="E166" s="155"/>
      <c r="F166" s="157"/>
      <c r="G166" s="19" t="str">
        <f t="shared" si="8"/>
        <v/>
      </c>
    </row>
    <row r="167" spans="1:7">
      <c r="A167" s="154">
        <v>158</v>
      </c>
      <c r="B167" s="155"/>
      <c r="C167" s="155"/>
      <c r="D167" s="155"/>
      <c r="E167" s="155"/>
      <c r="F167" s="157"/>
      <c r="G167" s="19" t="str">
        <f t="shared" si="8"/>
        <v/>
      </c>
    </row>
    <row r="168" spans="1:7">
      <c r="A168" s="154">
        <v>159</v>
      </c>
      <c r="B168" s="155"/>
      <c r="C168" s="155"/>
      <c r="D168" s="155"/>
      <c r="E168" s="155"/>
      <c r="F168" s="157"/>
      <c r="G168" s="19" t="str">
        <f t="shared" si="8"/>
        <v/>
      </c>
    </row>
    <row r="169" spans="1:7">
      <c r="A169" s="154">
        <v>160</v>
      </c>
      <c r="B169" s="155"/>
      <c r="C169" s="155"/>
      <c r="D169" s="155"/>
      <c r="E169" s="155"/>
      <c r="F169" s="157"/>
      <c r="G169" s="19" t="str">
        <f t="shared" si="8"/>
        <v/>
      </c>
    </row>
    <row r="170" spans="1:7">
      <c r="A170" s="154">
        <v>161</v>
      </c>
      <c r="B170" s="155"/>
      <c r="C170" s="155"/>
      <c r="D170" s="155"/>
      <c r="E170" s="155"/>
      <c r="F170" s="157"/>
      <c r="G170" s="19" t="str">
        <f t="shared" si="8"/>
        <v/>
      </c>
    </row>
    <row r="171" spans="1:7">
      <c r="A171" s="154">
        <v>162</v>
      </c>
      <c r="B171" s="155"/>
      <c r="C171" s="155"/>
      <c r="D171" s="155"/>
      <c r="E171" s="155"/>
      <c r="F171" s="157"/>
      <c r="G171" s="19" t="str">
        <f t="shared" si="8"/>
        <v/>
      </c>
    </row>
    <row r="172" spans="1:7">
      <c r="A172" s="154">
        <v>163</v>
      </c>
      <c r="B172" s="155"/>
      <c r="C172" s="155"/>
      <c r="D172" s="155"/>
      <c r="E172" s="155"/>
      <c r="F172" s="157"/>
      <c r="G172" s="19" t="str">
        <f t="shared" si="8"/>
        <v/>
      </c>
    </row>
    <row r="173" spans="1:7">
      <c r="A173" s="154">
        <v>164</v>
      </c>
      <c r="B173" s="155"/>
      <c r="C173" s="155"/>
      <c r="D173" s="155"/>
      <c r="E173" s="155"/>
      <c r="F173" s="157"/>
      <c r="G173" s="19" t="str">
        <f t="shared" si="8"/>
        <v/>
      </c>
    </row>
    <row r="174" spans="1:7">
      <c r="A174" s="154">
        <v>165</v>
      </c>
      <c r="B174" s="155"/>
      <c r="C174" s="155"/>
      <c r="D174" s="155"/>
      <c r="E174" s="155"/>
      <c r="F174" s="157"/>
      <c r="G174" s="19" t="str">
        <f t="shared" si="8"/>
        <v/>
      </c>
    </row>
    <row r="175" spans="1:7">
      <c r="A175" s="154">
        <v>166</v>
      </c>
      <c r="B175" s="155"/>
      <c r="C175" s="155"/>
      <c r="D175" s="155"/>
      <c r="E175" s="155"/>
      <c r="F175" s="157"/>
      <c r="G175" s="19" t="str">
        <f t="shared" si="8"/>
        <v/>
      </c>
    </row>
    <row r="176" spans="1:7">
      <c r="A176" s="154">
        <v>167</v>
      </c>
      <c r="B176" s="155"/>
      <c r="C176" s="155"/>
      <c r="D176" s="155"/>
      <c r="E176" s="155"/>
      <c r="F176" s="157"/>
      <c r="G176" s="19" t="str">
        <f t="shared" si="8"/>
        <v/>
      </c>
    </row>
    <row r="177" spans="1:7">
      <c r="A177" s="154">
        <v>168</v>
      </c>
      <c r="B177" s="155"/>
      <c r="C177" s="155"/>
      <c r="D177" s="155"/>
      <c r="E177" s="155"/>
      <c r="F177" s="157"/>
      <c r="G177" s="19" t="str">
        <f t="shared" si="8"/>
        <v/>
      </c>
    </row>
    <row r="178" spans="1:7">
      <c r="A178" s="154">
        <v>169</v>
      </c>
      <c r="B178" s="155"/>
      <c r="C178" s="155"/>
      <c r="D178" s="155"/>
      <c r="E178" s="155"/>
      <c r="F178" s="157"/>
      <c r="G178" s="19" t="str">
        <f t="shared" si="8"/>
        <v/>
      </c>
    </row>
    <row r="179" spans="1:7">
      <c r="A179" s="154">
        <v>170</v>
      </c>
      <c r="B179" s="155"/>
      <c r="C179" s="155"/>
      <c r="D179" s="155"/>
      <c r="E179" s="155"/>
      <c r="F179" s="157"/>
      <c r="G179" s="19" t="str">
        <f t="shared" si="8"/>
        <v/>
      </c>
    </row>
    <row r="180" spans="1:7">
      <c r="A180" s="154">
        <v>171</v>
      </c>
      <c r="B180" s="155"/>
      <c r="C180" s="155"/>
      <c r="D180" s="155"/>
      <c r="E180" s="155"/>
      <c r="F180" s="157"/>
      <c r="G180" s="19" t="str">
        <f t="shared" si="8"/>
        <v/>
      </c>
    </row>
    <row r="181" spans="1:7">
      <c r="A181" s="154">
        <v>172</v>
      </c>
      <c r="B181" s="155"/>
      <c r="C181" s="155"/>
      <c r="D181" s="155"/>
      <c r="E181" s="155"/>
      <c r="F181" s="157"/>
      <c r="G181" s="19" t="str">
        <f t="shared" si="8"/>
        <v/>
      </c>
    </row>
    <row r="182" spans="1:7">
      <c r="A182" s="154">
        <v>173</v>
      </c>
      <c r="B182" s="155"/>
      <c r="C182" s="155"/>
      <c r="D182" s="155"/>
      <c r="E182" s="155"/>
      <c r="F182" s="157"/>
      <c r="G182" s="19" t="str">
        <f t="shared" si="8"/>
        <v/>
      </c>
    </row>
    <row r="183" spans="1:7">
      <c r="A183" s="154">
        <v>174</v>
      </c>
      <c r="B183" s="155"/>
      <c r="C183" s="155"/>
      <c r="D183" s="155"/>
      <c r="E183" s="155"/>
      <c r="F183" s="157"/>
      <c r="G183" s="19" t="str">
        <f t="shared" si="8"/>
        <v/>
      </c>
    </row>
    <row r="184" spans="1:7">
      <c r="A184" s="154">
        <v>175</v>
      </c>
      <c r="B184" s="155"/>
      <c r="C184" s="155"/>
      <c r="D184" s="155"/>
      <c r="E184" s="155"/>
      <c r="F184" s="157"/>
      <c r="G184" s="19" t="str">
        <f t="shared" si="8"/>
        <v/>
      </c>
    </row>
    <row r="185" spans="1:7">
      <c r="A185" s="154">
        <v>176</v>
      </c>
      <c r="B185" s="155"/>
      <c r="C185" s="155"/>
      <c r="D185" s="155"/>
      <c r="E185" s="155"/>
      <c r="F185" s="157"/>
      <c r="G185" s="19" t="str">
        <f t="shared" si="8"/>
        <v/>
      </c>
    </row>
    <row r="186" spans="1:7">
      <c r="A186" s="154">
        <v>177</v>
      </c>
      <c r="B186" s="155"/>
      <c r="C186" s="155"/>
      <c r="D186" s="155"/>
      <c r="E186" s="155"/>
      <c r="F186" s="157"/>
      <c r="G186" s="19" t="str">
        <f t="shared" si="8"/>
        <v/>
      </c>
    </row>
    <row r="187" spans="1:7">
      <c r="A187" s="154">
        <v>178</v>
      </c>
      <c r="B187" s="155"/>
      <c r="C187" s="155"/>
      <c r="D187" s="155"/>
      <c r="E187" s="155"/>
      <c r="F187" s="157"/>
      <c r="G187" s="19" t="str">
        <f t="shared" si="8"/>
        <v/>
      </c>
    </row>
    <row r="188" spans="1:7">
      <c r="A188" s="154">
        <v>179</v>
      </c>
      <c r="B188" s="155"/>
      <c r="C188" s="155"/>
      <c r="D188" s="155"/>
      <c r="E188" s="155"/>
      <c r="F188" s="157"/>
      <c r="G188" s="19" t="str">
        <f t="shared" si="8"/>
        <v/>
      </c>
    </row>
    <row r="189" spans="1:7">
      <c r="A189" s="154">
        <v>180</v>
      </c>
      <c r="B189" s="155"/>
      <c r="C189" s="155"/>
      <c r="D189" s="155"/>
      <c r="E189" s="155"/>
      <c r="F189" s="157"/>
      <c r="G189" s="19" t="str">
        <f t="shared" si="8"/>
        <v/>
      </c>
    </row>
    <row r="190" spans="1:7">
      <c r="A190" s="154">
        <v>181</v>
      </c>
      <c r="B190" s="155"/>
      <c r="C190" s="155"/>
      <c r="D190" s="155"/>
      <c r="E190" s="155"/>
      <c r="F190" s="157"/>
      <c r="G190" s="19" t="str">
        <f t="shared" si="8"/>
        <v/>
      </c>
    </row>
    <row r="191" spans="1:7">
      <c r="A191" s="154">
        <v>182</v>
      </c>
      <c r="B191" s="155"/>
      <c r="C191" s="155"/>
      <c r="D191" s="155"/>
      <c r="E191" s="155"/>
      <c r="F191" s="157"/>
      <c r="G191" s="19" t="str">
        <f t="shared" si="8"/>
        <v/>
      </c>
    </row>
    <row r="192" spans="1:7">
      <c r="A192" s="154">
        <v>183</v>
      </c>
      <c r="B192" s="155"/>
      <c r="C192" s="155"/>
      <c r="D192" s="155"/>
      <c r="E192" s="155"/>
      <c r="F192" s="157"/>
      <c r="G192" s="19" t="str">
        <f t="shared" si="8"/>
        <v/>
      </c>
    </row>
    <row r="193" spans="1:7">
      <c r="A193" s="154">
        <v>184</v>
      </c>
      <c r="B193" s="155"/>
      <c r="C193" s="155"/>
      <c r="D193" s="155"/>
      <c r="E193" s="155"/>
      <c r="F193" s="157"/>
      <c r="G193" s="19" t="str">
        <f t="shared" si="8"/>
        <v/>
      </c>
    </row>
    <row r="194" spans="1:7">
      <c r="A194" s="154">
        <v>185</v>
      </c>
      <c r="B194" s="155"/>
      <c r="C194" s="155"/>
      <c r="D194" s="155"/>
      <c r="E194" s="155"/>
      <c r="F194" s="157"/>
      <c r="G194" s="19" t="str">
        <f t="shared" si="8"/>
        <v/>
      </c>
    </row>
    <row r="195" spans="1:7">
      <c r="A195" s="154">
        <v>186</v>
      </c>
      <c r="B195" s="155"/>
      <c r="C195" s="155"/>
      <c r="D195" s="155"/>
      <c r="E195" s="155"/>
      <c r="F195" s="157"/>
      <c r="G195" s="19" t="str">
        <f t="shared" si="8"/>
        <v/>
      </c>
    </row>
    <row r="196" spans="1:7">
      <c r="A196" s="154">
        <v>187</v>
      </c>
      <c r="B196" s="155"/>
      <c r="C196" s="155"/>
      <c r="D196" s="155"/>
      <c r="E196" s="155"/>
      <c r="F196" s="157"/>
      <c r="G196" s="19" t="str">
        <f t="shared" si="8"/>
        <v/>
      </c>
    </row>
    <row r="197" spans="1:7">
      <c r="A197" s="154">
        <v>188</v>
      </c>
      <c r="B197" s="155"/>
      <c r="C197" s="155"/>
      <c r="D197" s="155"/>
      <c r="E197" s="155"/>
      <c r="F197" s="157"/>
      <c r="G197" s="19" t="str">
        <f t="shared" si="8"/>
        <v/>
      </c>
    </row>
    <row r="198" spans="1:7">
      <c r="A198" s="154">
        <v>189</v>
      </c>
      <c r="B198" s="155"/>
      <c r="C198" s="155"/>
      <c r="D198" s="155"/>
      <c r="E198" s="155"/>
      <c r="F198" s="157"/>
      <c r="G198" s="19" t="str">
        <f t="shared" si="8"/>
        <v/>
      </c>
    </row>
    <row r="199" spans="1:7">
      <c r="A199" s="154">
        <v>190</v>
      </c>
      <c r="B199" s="155"/>
      <c r="C199" s="155"/>
      <c r="D199" s="155"/>
      <c r="E199" s="155"/>
      <c r="F199" s="157"/>
      <c r="G199" s="19" t="str">
        <f t="shared" si="8"/>
        <v/>
      </c>
    </row>
    <row r="200" spans="1:7">
      <c r="A200" s="154">
        <v>191</v>
      </c>
      <c r="B200" s="155"/>
      <c r="C200" s="155"/>
      <c r="D200" s="155"/>
      <c r="E200" s="155"/>
      <c r="F200" s="157"/>
      <c r="G200" s="19" t="str">
        <f t="shared" si="8"/>
        <v/>
      </c>
    </row>
    <row r="201" spans="1:7">
      <c r="A201" s="154">
        <v>192</v>
      </c>
      <c r="B201" s="155"/>
      <c r="C201" s="155"/>
      <c r="D201" s="155"/>
      <c r="E201" s="155"/>
      <c r="F201" s="157"/>
      <c r="G201" s="19" t="str">
        <f t="shared" si="8"/>
        <v/>
      </c>
    </row>
    <row r="202" spans="1:7">
      <c r="A202" s="154">
        <v>193</v>
      </c>
      <c r="B202" s="155"/>
      <c r="C202" s="155"/>
      <c r="D202" s="155"/>
      <c r="E202" s="155"/>
      <c r="F202" s="157"/>
      <c r="G202" s="19" t="str">
        <f t="shared" ref="G202:G259" si="9">IF(OR($B202="",$C202="",,,$F202&lt;an_initial,$F202&gt;an_final,$H202=FALSE),"",HLOOKUP(E202,ii522punctaje,2,FALSE)/I202)</f>
        <v/>
      </c>
    </row>
    <row r="203" spans="1:7">
      <c r="A203" s="154">
        <v>194</v>
      </c>
      <c r="B203" s="155"/>
      <c r="C203" s="155"/>
      <c r="D203" s="155"/>
      <c r="E203" s="155"/>
      <c r="F203" s="157"/>
      <c r="G203" s="19" t="str">
        <f t="shared" si="9"/>
        <v/>
      </c>
    </row>
    <row r="204" spans="1:7">
      <c r="A204" s="154">
        <v>195</v>
      </c>
      <c r="B204" s="155"/>
      <c r="C204" s="155"/>
      <c r="D204" s="155"/>
      <c r="E204" s="155"/>
      <c r="F204" s="157"/>
      <c r="G204" s="19" t="str">
        <f t="shared" si="9"/>
        <v/>
      </c>
    </row>
    <row r="205" spans="1:7">
      <c r="A205" s="154">
        <v>196</v>
      </c>
      <c r="B205" s="155"/>
      <c r="C205" s="155"/>
      <c r="D205" s="155"/>
      <c r="E205" s="155"/>
      <c r="F205" s="157"/>
      <c r="G205" s="19" t="str">
        <f t="shared" si="9"/>
        <v/>
      </c>
    </row>
    <row r="206" spans="1:7">
      <c r="A206" s="154">
        <v>197</v>
      </c>
      <c r="B206" s="155"/>
      <c r="C206" s="155"/>
      <c r="D206" s="155"/>
      <c r="E206" s="155"/>
      <c r="F206" s="157"/>
      <c r="G206" s="19" t="str">
        <f t="shared" si="9"/>
        <v/>
      </c>
    </row>
    <row r="207" spans="1:7">
      <c r="A207" s="154">
        <v>198</v>
      </c>
      <c r="B207" s="155"/>
      <c r="C207" s="155"/>
      <c r="D207" s="155"/>
      <c r="E207" s="155"/>
      <c r="F207" s="157"/>
      <c r="G207" s="19" t="str">
        <f t="shared" si="9"/>
        <v/>
      </c>
    </row>
    <row r="208" spans="1:7">
      <c r="A208" s="154">
        <v>199</v>
      </c>
      <c r="B208" s="155"/>
      <c r="C208" s="155"/>
      <c r="D208" s="155"/>
      <c r="E208" s="155"/>
      <c r="F208" s="157"/>
      <c r="G208" s="19" t="str">
        <f t="shared" si="9"/>
        <v/>
      </c>
    </row>
    <row r="209" spans="1:7">
      <c r="A209" s="154">
        <v>200</v>
      </c>
      <c r="B209" s="155"/>
      <c r="C209" s="155"/>
      <c r="D209" s="155"/>
      <c r="E209" s="155"/>
      <c r="F209" s="157"/>
      <c r="G209" s="19" t="str">
        <f t="shared" si="9"/>
        <v/>
      </c>
    </row>
    <row r="210" spans="1:7">
      <c r="A210" s="154">
        <v>201</v>
      </c>
      <c r="B210" s="155"/>
      <c r="C210" s="155"/>
      <c r="D210" s="155"/>
      <c r="E210" s="155"/>
      <c r="F210" s="157"/>
      <c r="G210" s="19" t="str">
        <f t="shared" si="9"/>
        <v/>
      </c>
    </row>
    <row r="211" spans="1:7">
      <c r="A211" s="154">
        <v>202</v>
      </c>
      <c r="B211" s="155"/>
      <c r="C211" s="155"/>
      <c r="D211" s="155"/>
      <c r="E211" s="155"/>
      <c r="F211" s="157"/>
      <c r="G211" s="19" t="str">
        <f t="shared" si="9"/>
        <v/>
      </c>
    </row>
    <row r="212" spans="1:7">
      <c r="A212" s="154">
        <v>203</v>
      </c>
      <c r="B212" s="155"/>
      <c r="C212" s="155"/>
      <c r="D212" s="155"/>
      <c r="E212" s="155"/>
      <c r="F212" s="157"/>
      <c r="G212" s="19" t="str">
        <f t="shared" si="9"/>
        <v/>
      </c>
    </row>
    <row r="213" spans="1:7">
      <c r="A213" s="154">
        <v>204</v>
      </c>
      <c r="B213" s="155"/>
      <c r="C213" s="155"/>
      <c r="D213" s="155"/>
      <c r="E213" s="155"/>
      <c r="F213" s="157"/>
      <c r="G213" s="19" t="str">
        <f t="shared" si="9"/>
        <v/>
      </c>
    </row>
    <row r="214" spans="1:7">
      <c r="A214" s="154">
        <v>205</v>
      </c>
      <c r="B214" s="155"/>
      <c r="C214" s="155"/>
      <c r="D214" s="155"/>
      <c r="E214" s="155"/>
      <c r="F214" s="157"/>
      <c r="G214" s="19" t="str">
        <f t="shared" si="9"/>
        <v/>
      </c>
    </row>
    <row r="215" spans="1:7">
      <c r="A215" s="154">
        <v>206</v>
      </c>
      <c r="B215" s="155"/>
      <c r="C215" s="155"/>
      <c r="D215" s="155"/>
      <c r="E215" s="155"/>
      <c r="F215" s="157"/>
      <c r="G215" s="19" t="str">
        <f t="shared" si="9"/>
        <v/>
      </c>
    </row>
    <row r="216" spans="1:7">
      <c r="A216" s="154">
        <v>207</v>
      </c>
      <c r="B216" s="155"/>
      <c r="C216" s="155"/>
      <c r="D216" s="155"/>
      <c r="E216" s="155"/>
      <c r="F216" s="157"/>
      <c r="G216" s="19" t="str">
        <f t="shared" si="9"/>
        <v/>
      </c>
    </row>
    <row r="217" spans="1:7">
      <c r="A217" s="154">
        <v>208</v>
      </c>
      <c r="B217" s="155"/>
      <c r="C217" s="155"/>
      <c r="D217" s="155"/>
      <c r="E217" s="155"/>
      <c r="F217" s="157"/>
      <c r="G217" s="19" t="str">
        <f t="shared" si="9"/>
        <v/>
      </c>
    </row>
    <row r="218" spans="1:7">
      <c r="A218" s="154">
        <v>209</v>
      </c>
      <c r="B218" s="155"/>
      <c r="C218" s="155"/>
      <c r="D218" s="155"/>
      <c r="E218" s="155"/>
      <c r="F218" s="157"/>
      <c r="G218" s="19" t="str">
        <f t="shared" si="9"/>
        <v/>
      </c>
    </row>
    <row r="219" spans="1:7">
      <c r="A219" s="154">
        <v>210</v>
      </c>
      <c r="B219" s="155"/>
      <c r="C219" s="155"/>
      <c r="D219" s="155"/>
      <c r="E219" s="155"/>
      <c r="F219" s="157"/>
      <c r="G219" s="19" t="str">
        <f t="shared" si="9"/>
        <v/>
      </c>
    </row>
    <row r="220" spans="1:7">
      <c r="A220" s="154">
        <v>211</v>
      </c>
      <c r="B220" s="155"/>
      <c r="C220" s="155"/>
      <c r="D220" s="155"/>
      <c r="E220" s="155"/>
      <c r="F220" s="157"/>
      <c r="G220" s="19" t="str">
        <f t="shared" si="9"/>
        <v/>
      </c>
    </row>
    <row r="221" spans="1:7">
      <c r="A221" s="154">
        <v>212</v>
      </c>
      <c r="B221" s="155"/>
      <c r="C221" s="155"/>
      <c r="D221" s="155"/>
      <c r="E221" s="155"/>
      <c r="F221" s="157"/>
      <c r="G221" s="19" t="str">
        <f t="shared" si="9"/>
        <v/>
      </c>
    </row>
    <row r="222" spans="1:7">
      <c r="A222" s="154">
        <v>213</v>
      </c>
      <c r="B222" s="155"/>
      <c r="C222" s="155"/>
      <c r="D222" s="155"/>
      <c r="E222" s="155"/>
      <c r="F222" s="157"/>
      <c r="G222" s="19" t="str">
        <f t="shared" si="9"/>
        <v/>
      </c>
    </row>
    <row r="223" spans="1:7">
      <c r="A223" s="154">
        <v>214</v>
      </c>
      <c r="B223" s="155"/>
      <c r="C223" s="155"/>
      <c r="D223" s="155"/>
      <c r="E223" s="155"/>
      <c r="F223" s="157"/>
      <c r="G223" s="19" t="str">
        <f t="shared" si="9"/>
        <v/>
      </c>
    </row>
    <row r="224" spans="1:7">
      <c r="A224" s="154">
        <v>215</v>
      </c>
      <c r="B224" s="155"/>
      <c r="C224" s="155"/>
      <c r="D224" s="155"/>
      <c r="E224" s="155"/>
      <c r="F224" s="157"/>
      <c r="G224" s="19" t="str">
        <f t="shared" si="9"/>
        <v/>
      </c>
    </row>
    <row r="225" spans="1:7">
      <c r="A225" s="154">
        <v>216</v>
      </c>
      <c r="B225" s="155"/>
      <c r="C225" s="155"/>
      <c r="D225" s="155"/>
      <c r="E225" s="155"/>
      <c r="F225" s="157"/>
      <c r="G225" s="19" t="str">
        <f t="shared" si="9"/>
        <v/>
      </c>
    </row>
    <row r="226" spans="1:7">
      <c r="A226" s="154">
        <v>217</v>
      </c>
      <c r="B226" s="155"/>
      <c r="C226" s="155"/>
      <c r="D226" s="155"/>
      <c r="E226" s="155"/>
      <c r="F226" s="157"/>
      <c r="G226" s="19" t="str">
        <f t="shared" si="9"/>
        <v/>
      </c>
    </row>
    <row r="227" spans="1:7">
      <c r="A227" s="154">
        <v>218</v>
      </c>
      <c r="B227" s="155"/>
      <c r="C227" s="155"/>
      <c r="D227" s="155"/>
      <c r="E227" s="155"/>
      <c r="F227" s="157"/>
      <c r="G227" s="19" t="str">
        <f t="shared" si="9"/>
        <v/>
      </c>
    </row>
    <row r="228" spans="1:7">
      <c r="A228" s="154">
        <v>219</v>
      </c>
      <c r="B228" s="155"/>
      <c r="C228" s="155"/>
      <c r="D228" s="155"/>
      <c r="E228" s="155"/>
      <c r="F228" s="157"/>
      <c r="G228" s="19" t="str">
        <f t="shared" si="9"/>
        <v/>
      </c>
    </row>
    <row r="229" spans="1:7">
      <c r="A229" s="154">
        <v>220</v>
      </c>
      <c r="B229" s="155"/>
      <c r="C229" s="155"/>
      <c r="D229" s="155"/>
      <c r="E229" s="155"/>
      <c r="F229" s="157"/>
      <c r="G229" s="19" t="str">
        <f t="shared" si="9"/>
        <v/>
      </c>
    </row>
    <row r="230" spans="1:7">
      <c r="A230" s="154">
        <v>221</v>
      </c>
      <c r="B230" s="155"/>
      <c r="C230" s="155"/>
      <c r="D230" s="155"/>
      <c r="E230" s="155"/>
      <c r="F230" s="157"/>
      <c r="G230" s="19" t="str">
        <f t="shared" si="9"/>
        <v/>
      </c>
    </row>
    <row r="231" spans="1:7">
      <c r="A231" s="154">
        <v>222</v>
      </c>
      <c r="B231" s="155"/>
      <c r="C231" s="155"/>
      <c r="D231" s="155"/>
      <c r="E231" s="155"/>
      <c r="F231" s="157"/>
      <c r="G231" s="19" t="str">
        <f t="shared" si="9"/>
        <v/>
      </c>
    </row>
    <row r="232" spans="1:7">
      <c r="A232" s="154">
        <v>223</v>
      </c>
      <c r="B232" s="155"/>
      <c r="C232" s="155"/>
      <c r="D232" s="155"/>
      <c r="E232" s="155"/>
      <c r="F232" s="157"/>
      <c r="G232" s="19" t="str">
        <f t="shared" si="9"/>
        <v/>
      </c>
    </row>
    <row r="233" spans="1:7">
      <c r="A233" s="154">
        <v>224</v>
      </c>
      <c r="B233" s="155"/>
      <c r="C233" s="155"/>
      <c r="D233" s="155"/>
      <c r="E233" s="155"/>
      <c r="F233" s="157"/>
      <c r="G233" s="19" t="str">
        <f t="shared" si="9"/>
        <v/>
      </c>
    </row>
    <row r="234" spans="1:7">
      <c r="A234" s="154">
        <v>225</v>
      </c>
      <c r="B234" s="155"/>
      <c r="C234" s="155"/>
      <c r="D234" s="155"/>
      <c r="E234" s="155"/>
      <c r="F234" s="157"/>
      <c r="G234" s="19" t="str">
        <f t="shared" si="9"/>
        <v/>
      </c>
    </row>
    <row r="235" spans="1:7">
      <c r="A235" s="154">
        <v>226</v>
      </c>
      <c r="B235" s="155"/>
      <c r="C235" s="155"/>
      <c r="D235" s="155"/>
      <c r="E235" s="155"/>
      <c r="F235" s="157"/>
      <c r="G235" s="19" t="str">
        <f t="shared" si="9"/>
        <v/>
      </c>
    </row>
    <row r="236" spans="1:7">
      <c r="A236" s="154">
        <v>227</v>
      </c>
      <c r="B236" s="155"/>
      <c r="C236" s="155"/>
      <c r="D236" s="155"/>
      <c r="E236" s="155"/>
      <c r="F236" s="157"/>
      <c r="G236" s="19" t="str">
        <f t="shared" si="9"/>
        <v/>
      </c>
    </row>
    <row r="237" spans="1:7">
      <c r="A237" s="154">
        <v>228</v>
      </c>
      <c r="B237" s="155"/>
      <c r="C237" s="155"/>
      <c r="D237" s="155"/>
      <c r="E237" s="155"/>
      <c r="F237" s="157"/>
      <c r="G237" s="19" t="str">
        <f t="shared" si="9"/>
        <v/>
      </c>
    </row>
    <row r="238" spans="1:7">
      <c r="A238" s="154">
        <v>229</v>
      </c>
      <c r="B238" s="155"/>
      <c r="C238" s="155"/>
      <c r="D238" s="155"/>
      <c r="E238" s="155"/>
      <c r="F238" s="157"/>
      <c r="G238" s="19" t="str">
        <f t="shared" si="9"/>
        <v/>
      </c>
    </row>
    <row r="239" spans="1:7">
      <c r="A239" s="154">
        <v>230</v>
      </c>
      <c r="B239" s="155"/>
      <c r="C239" s="155"/>
      <c r="D239" s="155"/>
      <c r="E239" s="155"/>
      <c r="F239" s="157"/>
      <c r="G239" s="19" t="str">
        <f t="shared" si="9"/>
        <v/>
      </c>
    </row>
    <row r="240" spans="1:7">
      <c r="A240" s="154">
        <v>231</v>
      </c>
      <c r="B240" s="155"/>
      <c r="C240" s="155"/>
      <c r="D240" s="155"/>
      <c r="E240" s="155"/>
      <c r="F240" s="157"/>
      <c r="G240" s="19" t="str">
        <f t="shared" si="9"/>
        <v/>
      </c>
    </row>
    <row r="241" spans="1:7">
      <c r="A241" s="154">
        <v>232</v>
      </c>
      <c r="B241" s="155"/>
      <c r="C241" s="155"/>
      <c r="D241" s="155"/>
      <c r="E241" s="155"/>
      <c r="F241" s="157"/>
      <c r="G241" s="19" t="str">
        <f t="shared" si="9"/>
        <v/>
      </c>
    </row>
    <row r="242" spans="1:7">
      <c r="A242" s="154">
        <v>233</v>
      </c>
      <c r="B242" s="155"/>
      <c r="C242" s="155"/>
      <c r="D242" s="155"/>
      <c r="E242" s="155"/>
      <c r="F242" s="157"/>
      <c r="G242" s="19" t="str">
        <f t="shared" si="9"/>
        <v/>
      </c>
    </row>
    <row r="243" spans="1:7">
      <c r="A243" s="154">
        <v>234</v>
      </c>
      <c r="B243" s="155"/>
      <c r="C243" s="155"/>
      <c r="D243" s="155"/>
      <c r="E243" s="155"/>
      <c r="F243" s="157"/>
      <c r="G243" s="19" t="str">
        <f t="shared" si="9"/>
        <v/>
      </c>
    </row>
    <row r="244" spans="1:7">
      <c r="A244" s="154">
        <v>235</v>
      </c>
      <c r="B244" s="155"/>
      <c r="C244" s="155"/>
      <c r="D244" s="155"/>
      <c r="E244" s="155"/>
      <c r="F244" s="157"/>
      <c r="G244" s="19" t="str">
        <f t="shared" si="9"/>
        <v/>
      </c>
    </row>
    <row r="245" spans="1:7">
      <c r="A245" s="154">
        <v>236</v>
      </c>
      <c r="B245" s="155"/>
      <c r="C245" s="155"/>
      <c r="D245" s="155"/>
      <c r="E245" s="155"/>
      <c r="F245" s="157"/>
      <c r="G245" s="19" t="str">
        <f t="shared" si="9"/>
        <v/>
      </c>
    </row>
    <row r="246" spans="1:7">
      <c r="A246" s="154">
        <v>237</v>
      </c>
      <c r="B246" s="155"/>
      <c r="C246" s="155"/>
      <c r="D246" s="155"/>
      <c r="E246" s="155"/>
      <c r="F246" s="157"/>
      <c r="G246" s="19" t="str">
        <f t="shared" si="9"/>
        <v/>
      </c>
    </row>
    <row r="247" spans="1:7">
      <c r="A247" s="154">
        <v>238</v>
      </c>
      <c r="B247" s="155"/>
      <c r="C247" s="155"/>
      <c r="D247" s="155"/>
      <c r="E247" s="155"/>
      <c r="F247" s="157"/>
      <c r="G247" s="19" t="str">
        <f t="shared" si="9"/>
        <v/>
      </c>
    </row>
    <row r="248" spans="1:7">
      <c r="A248" s="154">
        <v>239</v>
      </c>
      <c r="B248" s="155"/>
      <c r="C248" s="155"/>
      <c r="D248" s="155"/>
      <c r="E248" s="155"/>
      <c r="F248" s="157"/>
      <c r="G248" s="19" t="str">
        <f t="shared" si="9"/>
        <v/>
      </c>
    </row>
    <row r="249" spans="1:7">
      <c r="A249" s="154">
        <v>240</v>
      </c>
      <c r="B249" s="155"/>
      <c r="C249" s="155"/>
      <c r="D249" s="155"/>
      <c r="E249" s="155"/>
      <c r="F249" s="157"/>
      <c r="G249" s="19" t="str">
        <f t="shared" si="9"/>
        <v/>
      </c>
    </row>
    <row r="250" spans="1:7">
      <c r="A250" s="154">
        <v>241</v>
      </c>
      <c r="B250" s="155"/>
      <c r="C250" s="155"/>
      <c r="D250" s="155"/>
      <c r="E250" s="155"/>
      <c r="F250" s="157"/>
      <c r="G250" s="19" t="str">
        <f t="shared" si="9"/>
        <v/>
      </c>
    </row>
    <row r="251" spans="1:7">
      <c r="A251" s="154">
        <v>242</v>
      </c>
      <c r="B251" s="155"/>
      <c r="C251" s="155"/>
      <c r="D251" s="155"/>
      <c r="E251" s="155"/>
      <c r="F251" s="157"/>
      <c r="G251" s="19" t="str">
        <f t="shared" si="9"/>
        <v/>
      </c>
    </row>
    <row r="252" spans="1:7">
      <c r="A252" s="154">
        <v>243</v>
      </c>
      <c r="B252" s="155"/>
      <c r="C252" s="155"/>
      <c r="D252" s="155"/>
      <c r="E252" s="155"/>
      <c r="F252" s="157"/>
      <c r="G252" s="19" t="str">
        <f t="shared" si="9"/>
        <v/>
      </c>
    </row>
    <row r="253" spans="1:7">
      <c r="A253" s="154">
        <v>244</v>
      </c>
      <c r="B253" s="155"/>
      <c r="C253" s="155"/>
      <c r="D253" s="155"/>
      <c r="E253" s="155"/>
      <c r="F253" s="157"/>
      <c r="G253" s="19" t="str">
        <f t="shared" si="9"/>
        <v/>
      </c>
    </row>
    <row r="254" spans="1:7">
      <c r="A254" s="154">
        <v>245</v>
      </c>
      <c r="B254" s="155"/>
      <c r="C254" s="155"/>
      <c r="D254" s="155"/>
      <c r="E254" s="155"/>
      <c r="F254" s="157"/>
      <c r="G254" s="19" t="str">
        <f t="shared" si="9"/>
        <v/>
      </c>
    </row>
    <row r="255" spans="1:7">
      <c r="A255" s="154">
        <v>246</v>
      </c>
      <c r="B255" s="155"/>
      <c r="C255" s="155"/>
      <c r="D255" s="155"/>
      <c r="E255" s="155"/>
      <c r="F255" s="157"/>
      <c r="G255" s="19" t="str">
        <f t="shared" si="9"/>
        <v/>
      </c>
    </row>
    <row r="256" spans="1:7">
      <c r="A256" s="154">
        <v>247</v>
      </c>
      <c r="B256" s="155"/>
      <c r="C256" s="155"/>
      <c r="D256" s="155"/>
      <c r="E256" s="155"/>
      <c r="F256" s="157"/>
      <c r="G256" s="19" t="str">
        <f t="shared" si="9"/>
        <v/>
      </c>
    </row>
    <row r="257" spans="1:7">
      <c r="A257" s="154">
        <v>248</v>
      </c>
      <c r="B257" s="155"/>
      <c r="C257" s="155"/>
      <c r="D257" s="155"/>
      <c r="E257" s="155"/>
      <c r="F257" s="157"/>
      <c r="G257" s="19" t="str">
        <f t="shared" si="9"/>
        <v/>
      </c>
    </row>
    <row r="258" spans="1:7">
      <c r="A258" s="154">
        <v>249</v>
      </c>
      <c r="B258" s="155"/>
      <c r="C258" s="155"/>
      <c r="D258" s="155"/>
      <c r="E258" s="155"/>
      <c r="F258" s="157"/>
      <c r="G258" s="19" t="str">
        <f t="shared" si="9"/>
        <v/>
      </c>
    </row>
    <row r="259" spans="1:7">
      <c r="A259" s="154">
        <v>250</v>
      </c>
      <c r="B259" s="155"/>
      <c r="C259" s="155"/>
      <c r="D259" s="155"/>
      <c r="E259" s="155"/>
      <c r="F259" s="157"/>
      <c r="G259" s="19" t="str">
        <f t="shared" si="9"/>
        <v/>
      </c>
    </row>
  </sheetData>
  <sheetProtection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&amp;LConfirm existenţa lucrărilorDirector de departament&amp;RCandidat</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sheetPr codeName="Sheet92">
    <pageSetUpPr fitToPage="1"/>
  </sheetPr>
  <dimension ref="A1:F259"/>
  <sheetViews>
    <sheetView workbookViewId="0">
      <selection activeCell="B10" sqref="B10:C12"/>
    </sheetView>
  </sheetViews>
  <sheetFormatPr defaultRowHeight="15.75"/>
  <cols>
    <col min="1" max="1" width="5.7109375" style="71" customWidth="1"/>
    <col min="2" max="2" width="77.5703125" style="75" customWidth="1"/>
    <col min="3" max="3" width="10.7109375" style="80" customWidth="1"/>
    <col min="4" max="4" width="17.7109375" style="75" customWidth="1"/>
    <col min="5" max="5" width="9.140625" style="82" hidden="1" customWidth="1"/>
    <col min="6" max="6" width="9.140625" style="75" hidden="1" customWidth="1"/>
    <col min="7" max="16" width="9.140625" style="75" customWidth="1"/>
    <col min="17" max="16384" width="9.140625" style="75"/>
  </cols>
  <sheetData>
    <row r="1" spans="1:6" s="71" customFormat="1">
      <c r="A1" s="70" t="s">
        <v>482</v>
      </c>
      <c r="C1" s="72"/>
      <c r="D1" s="74"/>
      <c r="E1" s="327"/>
    </row>
    <row r="2" spans="1:6" s="71" customFormat="1">
      <c r="A2" s="70" t="s">
        <v>996</v>
      </c>
      <c r="C2" s="72"/>
      <c r="D2" s="74"/>
      <c r="E2" s="327"/>
    </row>
    <row r="3" spans="1:6" s="71" customFormat="1">
      <c r="A3" s="70"/>
      <c r="C3" s="72"/>
      <c r="D3" s="74"/>
      <c r="E3" s="327"/>
    </row>
    <row r="4" spans="1:6">
      <c r="A4" s="460" t="s">
        <v>956</v>
      </c>
      <c r="B4" s="460"/>
      <c r="C4" s="460"/>
      <c r="D4" s="460"/>
      <c r="E4" s="329"/>
    </row>
    <row r="5" spans="1:6" ht="57" customHeight="1">
      <c r="A5" s="466" t="s">
        <v>1009</v>
      </c>
      <c r="B5" s="466"/>
      <c r="C5" s="466"/>
      <c r="D5" s="466"/>
    </row>
    <row r="6" spans="1:6" ht="13.5" customHeight="1">
      <c r="C6" s="75"/>
      <c r="D6" s="388" t="str">
        <f>CONCATENATE(functie," ",nume_candidat)</f>
        <v>Șef de lucrări Papazian Petru</v>
      </c>
    </row>
    <row r="7" spans="1:6" ht="18.75" customHeight="1">
      <c r="A7" s="457" t="s">
        <v>337</v>
      </c>
      <c r="B7" s="457" t="s">
        <v>942</v>
      </c>
      <c r="C7" s="463" t="s">
        <v>2</v>
      </c>
      <c r="D7" s="512" t="s">
        <v>544</v>
      </c>
      <c r="E7" s="464" t="s">
        <v>540</v>
      </c>
      <c r="F7" s="465" t="s">
        <v>551</v>
      </c>
    </row>
    <row r="8" spans="1:6" ht="46.5" customHeight="1">
      <c r="A8" s="457"/>
      <c r="B8" s="457"/>
      <c r="C8" s="463"/>
      <c r="D8" s="513"/>
      <c r="E8" s="464"/>
      <c r="F8" s="465"/>
    </row>
    <row r="9" spans="1:6">
      <c r="A9" s="99"/>
      <c r="B9" s="76"/>
      <c r="C9" s="40"/>
      <c r="D9" s="158">
        <f t="shared" ref="D9" si="0">SUMIF(D10:D108,"&gt;0")</f>
        <v>0</v>
      </c>
      <c r="E9" s="336"/>
    </row>
    <row r="10" spans="1:6">
      <c r="A10" s="48">
        <v>1</v>
      </c>
      <c r="B10" s="8"/>
      <c r="C10" s="232"/>
      <c r="D10" s="19" t="str">
        <f t="shared" ref="D10:D73" si="1">IF(OR($B10="",,$C10&lt;an_initial,$C10&gt;an_final,),"",20)</f>
        <v/>
      </c>
      <c r="E10" s="390" t="b">
        <f t="shared" ref="E10:E73" si="2">IF(nume_candidat="",FALSE,ISNUMBER(SEARCH(nume_candidat,$B10)))</f>
        <v>0</v>
      </c>
      <c r="F10" s="391">
        <f t="shared" ref="F10:F41" si="3">LEN(B10)-LEN(SUBSTITUTE(B10,",",""))+1</f>
        <v>1</v>
      </c>
    </row>
    <row r="11" spans="1:6">
      <c r="A11" s="48">
        <v>2</v>
      </c>
      <c r="B11" s="8"/>
      <c r="C11" s="232"/>
      <c r="D11" s="19" t="str">
        <f t="shared" si="1"/>
        <v/>
      </c>
      <c r="E11" s="390" t="b">
        <f t="shared" si="2"/>
        <v>0</v>
      </c>
      <c r="F11" s="391">
        <f t="shared" si="3"/>
        <v>1</v>
      </c>
    </row>
    <row r="12" spans="1:6">
      <c r="A12" s="48">
        <v>3</v>
      </c>
      <c r="B12" s="7"/>
      <c r="C12" s="232"/>
      <c r="D12" s="19" t="str">
        <f t="shared" si="1"/>
        <v/>
      </c>
      <c r="E12" s="390" t="b">
        <f t="shared" si="2"/>
        <v>0</v>
      </c>
      <c r="F12" s="391">
        <f t="shared" si="3"/>
        <v>1</v>
      </c>
    </row>
    <row r="13" spans="1:6">
      <c r="A13" s="48">
        <v>4</v>
      </c>
      <c r="B13" s="7"/>
      <c r="C13" s="228"/>
      <c r="D13" s="19" t="str">
        <f t="shared" si="1"/>
        <v/>
      </c>
      <c r="E13" s="390" t="b">
        <f t="shared" si="2"/>
        <v>0</v>
      </c>
      <c r="F13" s="391">
        <f t="shared" si="3"/>
        <v>1</v>
      </c>
    </row>
    <row r="14" spans="1:6">
      <c r="A14" s="48">
        <v>5</v>
      </c>
      <c r="B14" s="7"/>
      <c r="C14" s="228"/>
      <c r="D14" s="19" t="str">
        <f t="shared" si="1"/>
        <v/>
      </c>
      <c r="E14" s="390" t="b">
        <f t="shared" si="2"/>
        <v>0</v>
      </c>
      <c r="F14" s="391">
        <f t="shared" si="3"/>
        <v>1</v>
      </c>
    </row>
    <row r="15" spans="1:6">
      <c r="A15" s="48">
        <v>6</v>
      </c>
      <c r="B15" s="7"/>
      <c r="C15" s="228"/>
      <c r="D15" s="19" t="str">
        <f t="shared" si="1"/>
        <v/>
      </c>
      <c r="E15" s="390" t="b">
        <f t="shared" si="2"/>
        <v>0</v>
      </c>
      <c r="F15" s="391">
        <f t="shared" si="3"/>
        <v>1</v>
      </c>
    </row>
    <row r="16" spans="1:6">
      <c r="A16" s="48">
        <v>7</v>
      </c>
      <c r="B16" s="7"/>
      <c r="C16" s="228"/>
      <c r="D16" s="19" t="str">
        <f t="shared" si="1"/>
        <v/>
      </c>
      <c r="E16" s="390" t="b">
        <f t="shared" si="2"/>
        <v>0</v>
      </c>
      <c r="F16" s="391">
        <f t="shared" si="3"/>
        <v>1</v>
      </c>
    </row>
    <row r="17" spans="1:6">
      <c r="A17" s="48">
        <v>8</v>
      </c>
      <c r="B17" s="7"/>
      <c r="C17" s="228"/>
      <c r="D17" s="19" t="str">
        <f t="shared" si="1"/>
        <v/>
      </c>
      <c r="E17" s="390" t="b">
        <f t="shared" si="2"/>
        <v>0</v>
      </c>
      <c r="F17" s="391">
        <f t="shared" si="3"/>
        <v>1</v>
      </c>
    </row>
    <row r="18" spans="1:6">
      <c r="A18" s="48">
        <v>9</v>
      </c>
      <c r="B18" s="7"/>
      <c r="C18" s="228"/>
      <c r="D18" s="19" t="str">
        <f t="shared" si="1"/>
        <v/>
      </c>
      <c r="E18" s="390" t="b">
        <f t="shared" si="2"/>
        <v>0</v>
      </c>
      <c r="F18" s="391">
        <f t="shared" si="3"/>
        <v>1</v>
      </c>
    </row>
    <row r="19" spans="1:6">
      <c r="A19" s="48">
        <v>10</v>
      </c>
      <c r="B19" s="7"/>
      <c r="C19" s="228"/>
      <c r="D19" s="19" t="str">
        <f t="shared" si="1"/>
        <v/>
      </c>
      <c r="E19" s="390" t="b">
        <f t="shared" si="2"/>
        <v>0</v>
      </c>
      <c r="F19" s="391">
        <f t="shared" si="3"/>
        <v>1</v>
      </c>
    </row>
    <row r="20" spans="1:6">
      <c r="A20" s="48">
        <v>11</v>
      </c>
      <c r="B20" s="7"/>
      <c r="C20" s="228"/>
      <c r="D20" s="19" t="str">
        <f t="shared" si="1"/>
        <v/>
      </c>
      <c r="E20" s="390" t="b">
        <f t="shared" si="2"/>
        <v>0</v>
      </c>
      <c r="F20" s="391">
        <f t="shared" si="3"/>
        <v>1</v>
      </c>
    </row>
    <row r="21" spans="1:6">
      <c r="A21" s="48">
        <v>12</v>
      </c>
      <c r="B21" s="7"/>
      <c r="C21" s="228"/>
      <c r="D21" s="19" t="str">
        <f t="shared" si="1"/>
        <v/>
      </c>
      <c r="E21" s="390" t="b">
        <f t="shared" si="2"/>
        <v>0</v>
      </c>
      <c r="F21" s="391">
        <f t="shared" si="3"/>
        <v>1</v>
      </c>
    </row>
    <row r="22" spans="1:6">
      <c r="A22" s="48">
        <v>13</v>
      </c>
      <c r="B22" s="7"/>
      <c r="C22" s="228"/>
      <c r="D22" s="19" t="str">
        <f t="shared" si="1"/>
        <v/>
      </c>
      <c r="E22" s="390" t="b">
        <f t="shared" si="2"/>
        <v>0</v>
      </c>
      <c r="F22" s="391">
        <f t="shared" si="3"/>
        <v>1</v>
      </c>
    </row>
    <row r="23" spans="1:6">
      <c r="A23" s="48">
        <v>14</v>
      </c>
      <c r="B23" s="7"/>
      <c r="C23" s="228"/>
      <c r="D23" s="19" t="str">
        <f t="shared" si="1"/>
        <v/>
      </c>
      <c r="E23" s="390" t="b">
        <f t="shared" si="2"/>
        <v>0</v>
      </c>
      <c r="F23" s="391">
        <f t="shared" si="3"/>
        <v>1</v>
      </c>
    </row>
    <row r="24" spans="1:6">
      <c r="A24" s="48">
        <v>15</v>
      </c>
      <c r="B24" s="7"/>
      <c r="C24" s="228"/>
      <c r="D24" s="19" t="str">
        <f t="shared" si="1"/>
        <v/>
      </c>
      <c r="E24" s="390" t="b">
        <f t="shared" si="2"/>
        <v>0</v>
      </c>
      <c r="F24" s="391">
        <f t="shared" si="3"/>
        <v>1</v>
      </c>
    </row>
    <row r="25" spans="1:6">
      <c r="A25" s="48">
        <v>16</v>
      </c>
      <c r="B25" s="7"/>
      <c r="C25" s="228"/>
      <c r="D25" s="19" t="str">
        <f t="shared" si="1"/>
        <v/>
      </c>
      <c r="E25" s="390" t="b">
        <f t="shared" si="2"/>
        <v>0</v>
      </c>
      <c r="F25" s="391">
        <f t="shared" si="3"/>
        <v>1</v>
      </c>
    </row>
    <row r="26" spans="1:6">
      <c r="A26" s="48">
        <v>17</v>
      </c>
      <c r="B26" s="7"/>
      <c r="C26" s="228"/>
      <c r="D26" s="19" t="str">
        <f t="shared" si="1"/>
        <v/>
      </c>
      <c r="E26" s="390" t="b">
        <f t="shared" si="2"/>
        <v>0</v>
      </c>
      <c r="F26" s="391">
        <f t="shared" si="3"/>
        <v>1</v>
      </c>
    </row>
    <row r="27" spans="1:6">
      <c r="A27" s="48">
        <v>18</v>
      </c>
      <c r="B27" s="7"/>
      <c r="C27" s="228"/>
      <c r="D27" s="19" t="str">
        <f t="shared" si="1"/>
        <v/>
      </c>
      <c r="E27" s="390" t="b">
        <f t="shared" si="2"/>
        <v>0</v>
      </c>
      <c r="F27" s="391">
        <f t="shared" si="3"/>
        <v>1</v>
      </c>
    </row>
    <row r="28" spans="1:6">
      <c r="A28" s="48">
        <v>19</v>
      </c>
      <c r="B28" s="7"/>
      <c r="C28" s="228"/>
      <c r="D28" s="19" t="str">
        <f t="shared" si="1"/>
        <v/>
      </c>
      <c r="E28" s="390" t="b">
        <f t="shared" si="2"/>
        <v>0</v>
      </c>
      <c r="F28" s="391">
        <f t="shared" si="3"/>
        <v>1</v>
      </c>
    </row>
    <row r="29" spans="1:6">
      <c r="A29" s="48">
        <v>20</v>
      </c>
      <c r="B29" s="7"/>
      <c r="C29" s="228"/>
      <c r="D29" s="19" t="str">
        <f t="shared" si="1"/>
        <v/>
      </c>
      <c r="E29" s="390" t="b">
        <f t="shared" si="2"/>
        <v>0</v>
      </c>
      <c r="F29" s="391">
        <f t="shared" si="3"/>
        <v>1</v>
      </c>
    </row>
    <row r="30" spans="1:6">
      <c r="A30" s="48">
        <v>21</v>
      </c>
      <c r="B30" s="7"/>
      <c r="C30" s="228"/>
      <c r="D30" s="19" t="str">
        <f t="shared" si="1"/>
        <v/>
      </c>
      <c r="E30" s="390" t="b">
        <f t="shared" si="2"/>
        <v>0</v>
      </c>
      <c r="F30" s="391">
        <f t="shared" si="3"/>
        <v>1</v>
      </c>
    </row>
    <row r="31" spans="1:6">
      <c r="A31" s="48">
        <v>22</v>
      </c>
      <c r="B31" s="7"/>
      <c r="C31" s="228"/>
      <c r="D31" s="19" t="str">
        <f t="shared" si="1"/>
        <v/>
      </c>
      <c r="E31" s="390" t="b">
        <f t="shared" si="2"/>
        <v>0</v>
      </c>
      <c r="F31" s="391">
        <f t="shared" si="3"/>
        <v>1</v>
      </c>
    </row>
    <row r="32" spans="1:6">
      <c r="A32" s="48">
        <v>23</v>
      </c>
      <c r="B32" s="7"/>
      <c r="C32" s="228"/>
      <c r="D32" s="19" t="str">
        <f t="shared" si="1"/>
        <v/>
      </c>
      <c r="E32" s="390" t="b">
        <f t="shared" si="2"/>
        <v>0</v>
      </c>
      <c r="F32" s="391">
        <f t="shared" si="3"/>
        <v>1</v>
      </c>
    </row>
    <row r="33" spans="1:6">
      <c r="A33" s="48">
        <v>24</v>
      </c>
      <c r="B33" s="7"/>
      <c r="C33" s="228"/>
      <c r="D33" s="19" t="str">
        <f t="shared" si="1"/>
        <v/>
      </c>
      <c r="E33" s="390" t="b">
        <f t="shared" si="2"/>
        <v>0</v>
      </c>
      <c r="F33" s="391">
        <f t="shared" si="3"/>
        <v>1</v>
      </c>
    </row>
    <row r="34" spans="1:6">
      <c r="A34" s="48">
        <v>25</v>
      </c>
      <c r="B34" s="7"/>
      <c r="C34" s="228"/>
      <c r="D34" s="19" t="str">
        <f t="shared" si="1"/>
        <v/>
      </c>
      <c r="E34" s="390" t="b">
        <f t="shared" si="2"/>
        <v>0</v>
      </c>
      <c r="F34" s="391">
        <f t="shared" si="3"/>
        <v>1</v>
      </c>
    </row>
    <row r="35" spans="1:6">
      <c r="A35" s="48">
        <v>26</v>
      </c>
      <c r="B35" s="7"/>
      <c r="C35" s="228"/>
      <c r="D35" s="19" t="str">
        <f t="shared" si="1"/>
        <v/>
      </c>
      <c r="E35" s="390" t="b">
        <f t="shared" si="2"/>
        <v>0</v>
      </c>
      <c r="F35" s="391">
        <f t="shared" si="3"/>
        <v>1</v>
      </c>
    </row>
    <row r="36" spans="1:6">
      <c r="A36" s="48">
        <v>27</v>
      </c>
      <c r="B36" s="7"/>
      <c r="C36" s="228"/>
      <c r="D36" s="19" t="str">
        <f t="shared" si="1"/>
        <v/>
      </c>
      <c r="E36" s="390" t="b">
        <f t="shared" si="2"/>
        <v>0</v>
      </c>
      <c r="F36" s="391">
        <f t="shared" si="3"/>
        <v>1</v>
      </c>
    </row>
    <row r="37" spans="1:6">
      <c r="A37" s="48">
        <v>28</v>
      </c>
      <c r="B37" s="7"/>
      <c r="C37" s="228"/>
      <c r="D37" s="19" t="str">
        <f t="shared" si="1"/>
        <v/>
      </c>
      <c r="E37" s="390" t="b">
        <f t="shared" si="2"/>
        <v>0</v>
      </c>
      <c r="F37" s="391">
        <f t="shared" si="3"/>
        <v>1</v>
      </c>
    </row>
    <row r="38" spans="1:6">
      <c r="A38" s="48">
        <v>29</v>
      </c>
      <c r="B38" s="7"/>
      <c r="C38" s="228"/>
      <c r="D38" s="19" t="str">
        <f t="shared" si="1"/>
        <v/>
      </c>
      <c r="E38" s="390" t="b">
        <f t="shared" si="2"/>
        <v>0</v>
      </c>
      <c r="F38" s="391">
        <f t="shared" si="3"/>
        <v>1</v>
      </c>
    </row>
    <row r="39" spans="1:6">
      <c r="A39" s="48">
        <v>30</v>
      </c>
      <c r="B39" s="7"/>
      <c r="C39" s="228"/>
      <c r="D39" s="19" t="str">
        <f t="shared" si="1"/>
        <v/>
      </c>
      <c r="E39" s="390" t="b">
        <f t="shared" si="2"/>
        <v>0</v>
      </c>
      <c r="F39" s="391">
        <f t="shared" si="3"/>
        <v>1</v>
      </c>
    </row>
    <row r="40" spans="1:6">
      <c r="A40" s="48">
        <v>31</v>
      </c>
      <c r="B40" s="7"/>
      <c r="C40" s="228"/>
      <c r="D40" s="19" t="str">
        <f t="shared" si="1"/>
        <v/>
      </c>
      <c r="E40" s="390" t="b">
        <f t="shared" si="2"/>
        <v>0</v>
      </c>
      <c r="F40" s="391">
        <f t="shared" si="3"/>
        <v>1</v>
      </c>
    </row>
    <row r="41" spans="1:6">
      <c r="A41" s="48">
        <v>32</v>
      </c>
      <c r="B41" s="7"/>
      <c r="C41" s="228"/>
      <c r="D41" s="19" t="str">
        <f t="shared" si="1"/>
        <v/>
      </c>
      <c r="E41" s="390" t="b">
        <f t="shared" si="2"/>
        <v>0</v>
      </c>
      <c r="F41" s="391">
        <f t="shared" si="3"/>
        <v>1</v>
      </c>
    </row>
    <row r="42" spans="1:6">
      <c r="A42" s="48">
        <v>33</v>
      </c>
      <c r="B42" s="7"/>
      <c r="C42" s="228"/>
      <c r="D42" s="19" t="str">
        <f t="shared" si="1"/>
        <v/>
      </c>
      <c r="E42" s="390" t="b">
        <f t="shared" si="2"/>
        <v>0</v>
      </c>
      <c r="F42" s="391">
        <f t="shared" ref="F42:F73" si="4">LEN(B42)-LEN(SUBSTITUTE(B42,",",""))+1</f>
        <v>1</v>
      </c>
    </row>
    <row r="43" spans="1:6">
      <c r="A43" s="48">
        <v>34</v>
      </c>
      <c r="B43" s="7"/>
      <c r="C43" s="228"/>
      <c r="D43" s="19" t="str">
        <f t="shared" si="1"/>
        <v/>
      </c>
      <c r="E43" s="390" t="b">
        <f t="shared" si="2"/>
        <v>0</v>
      </c>
      <c r="F43" s="391">
        <f t="shared" si="4"/>
        <v>1</v>
      </c>
    </row>
    <row r="44" spans="1:6">
      <c r="A44" s="48">
        <v>35</v>
      </c>
      <c r="B44" s="7"/>
      <c r="C44" s="228"/>
      <c r="D44" s="19" t="str">
        <f t="shared" si="1"/>
        <v/>
      </c>
      <c r="E44" s="390" t="b">
        <f t="shared" si="2"/>
        <v>0</v>
      </c>
      <c r="F44" s="391">
        <f t="shared" si="4"/>
        <v>1</v>
      </c>
    </row>
    <row r="45" spans="1:6">
      <c r="A45" s="48">
        <v>36</v>
      </c>
      <c r="B45" s="7"/>
      <c r="C45" s="228"/>
      <c r="D45" s="19" t="str">
        <f t="shared" si="1"/>
        <v/>
      </c>
      <c r="E45" s="390" t="b">
        <f t="shared" si="2"/>
        <v>0</v>
      </c>
      <c r="F45" s="391">
        <f t="shared" si="4"/>
        <v>1</v>
      </c>
    </row>
    <row r="46" spans="1:6">
      <c r="A46" s="48">
        <v>37</v>
      </c>
      <c r="B46" s="7"/>
      <c r="C46" s="228"/>
      <c r="D46" s="19" t="str">
        <f t="shared" si="1"/>
        <v/>
      </c>
      <c r="E46" s="390" t="b">
        <f t="shared" si="2"/>
        <v>0</v>
      </c>
      <c r="F46" s="391">
        <f t="shared" si="4"/>
        <v>1</v>
      </c>
    </row>
    <row r="47" spans="1:6">
      <c r="A47" s="48">
        <v>38</v>
      </c>
      <c r="B47" s="7"/>
      <c r="C47" s="228"/>
      <c r="D47" s="19" t="str">
        <f t="shared" si="1"/>
        <v/>
      </c>
      <c r="E47" s="390" t="b">
        <f t="shared" si="2"/>
        <v>0</v>
      </c>
      <c r="F47" s="391">
        <f t="shared" si="4"/>
        <v>1</v>
      </c>
    </row>
    <row r="48" spans="1:6">
      <c r="A48" s="48">
        <v>39</v>
      </c>
      <c r="B48" s="7"/>
      <c r="C48" s="228"/>
      <c r="D48" s="19" t="str">
        <f t="shared" si="1"/>
        <v/>
      </c>
      <c r="E48" s="390" t="b">
        <f t="shared" si="2"/>
        <v>0</v>
      </c>
      <c r="F48" s="391">
        <f t="shared" si="4"/>
        <v>1</v>
      </c>
    </row>
    <row r="49" spans="1:6">
      <c r="A49" s="48">
        <v>40</v>
      </c>
      <c r="B49" s="7"/>
      <c r="C49" s="228"/>
      <c r="D49" s="19" t="str">
        <f t="shared" si="1"/>
        <v/>
      </c>
      <c r="E49" s="390" t="b">
        <f t="shared" si="2"/>
        <v>0</v>
      </c>
      <c r="F49" s="391">
        <f t="shared" si="4"/>
        <v>1</v>
      </c>
    </row>
    <row r="50" spans="1:6">
      <c r="A50" s="48">
        <v>41</v>
      </c>
      <c r="B50" s="7"/>
      <c r="C50" s="228"/>
      <c r="D50" s="19" t="str">
        <f t="shared" si="1"/>
        <v/>
      </c>
      <c r="E50" s="390" t="b">
        <f t="shared" si="2"/>
        <v>0</v>
      </c>
      <c r="F50" s="391">
        <f t="shared" si="4"/>
        <v>1</v>
      </c>
    </row>
    <row r="51" spans="1:6">
      <c r="A51" s="48">
        <v>42</v>
      </c>
      <c r="B51" s="7"/>
      <c r="C51" s="228"/>
      <c r="D51" s="19" t="str">
        <f t="shared" si="1"/>
        <v/>
      </c>
      <c r="E51" s="390" t="b">
        <f t="shared" si="2"/>
        <v>0</v>
      </c>
      <c r="F51" s="391">
        <f t="shared" si="4"/>
        <v>1</v>
      </c>
    </row>
    <row r="52" spans="1:6">
      <c r="A52" s="48">
        <v>43</v>
      </c>
      <c r="B52" s="7"/>
      <c r="C52" s="228"/>
      <c r="D52" s="19" t="str">
        <f t="shared" si="1"/>
        <v/>
      </c>
      <c r="E52" s="390" t="b">
        <f t="shared" si="2"/>
        <v>0</v>
      </c>
      <c r="F52" s="391">
        <f t="shared" si="4"/>
        <v>1</v>
      </c>
    </row>
    <row r="53" spans="1:6">
      <c r="A53" s="48">
        <v>44</v>
      </c>
      <c r="B53" s="7"/>
      <c r="C53" s="228"/>
      <c r="D53" s="19" t="str">
        <f t="shared" si="1"/>
        <v/>
      </c>
      <c r="E53" s="390" t="b">
        <f t="shared" si="2"/>
        <v>0</v>
      </c>
      <c r="F53" s="391">
        <f t="shared" si="4"/>
        <v>1</v>
      </c>
    </row>
    <row r="54" spans="1:6">
      <c r="A54" s="48">
        <v>45</v>
      </c>
      <c r="B54" s="7"/>
      <c r="C54" s="228"/>
      <c r="D54" s="19" t="str">
        <f t="shared" si="1"/>
        <v/>
      </c>
      <c r="E54" s="390" t="b">
        <f t="shared" si="2"/>
        <v>0</v>
      </c>
      <c r="F54" s="391">
        <f t="shared" si="4"/>
        <v>1</v>
      </c>
    </row>
    <row r="55" spans="1:6">
      <c r="A55" s="48">
        <v>46</v>
      </c>
      <c r="B55" s="7"/>
      <c r="C55" s="228"/>
      <c r="D55" s="19" t="str">
        <f t="shared" si="1"/>
        <v/>
      </c>
      <c r="E55" s="390" t="b">
        <f t="shared" si="2"/>
        <v>0</v>
      </c>
      <c r="F55" s="391">
        <f t="shared" si="4"/>
        <v>1</v>
      </c>
    </row>
    <row r="56" spans="1:6">
      <c r="A56" s="48">
        <v>47</v>
      </c>
      <c r="B56" s="7"/>
      <c r="C56" s="228"/>
      <c r="D56" s="19" t="str">
        <f t="shared" si="1"/>
        <v/>
      </c>
      <c r="E56" s="390" t="b">
        <f t="shared" si="2"/>
        <v>0</v>
      </c>
      <c r="F56" s="391">
        <f t="shared" si="4"/>
        <v>1</v>
      </c>
    </row>
    <row r="57" spans="1:6">
      <c r="A57" s="48">
        <v>48</v>
      </c>
      <c r="B57" s="7"/>
      <c r="C57" s="228"/>
      <c r="D57" s="19" t="str">
        <f t="shared" si="1"/>
        <v/>
      </c>
      <c r="E57" s="390" t="b">
        <f t="shared" si="2"/>
        <v>0</v>
      </c>
      <c r="F57" s="391">
        <f t="shared" si="4"/>
        <v>1</v>
      </c>
    </row>
    <row r="58" spans="1:6">
      <c r="A58" s="48">
        <v>49</v>
      </c>
      <c r="B58" s="7"/>
      <c r="C58" s="228"/>
      <c r="D58" s="19" t="str">
        <f t="shared" si="1"/>
        <v/>
      </c>
      <c r="E58" s="390" t="b">
        <f t="shared" si="2"/>
        <v>0</v>
      </c>
      <c r="F58" s="391">
        <f t="shared" si="4"/>
        <v>1</v>
      </c>
    </row>
    <row r="59" spans="1:6">
      <c r="A59" s="48">
        <v>50</v>
      </c>
      <c r="B59" s="7"/>
      <c r="C59" s="228"/>
      <c r="D59" s="19" t="str">
        <f t="shared" si="1"/>
        <v/>
      </c>
      <c r="E59" s="390" t="b">
        <f t="shared" si="2"/>
        <v>0</v>
      </c>
      <c r="F59" s="391">
        <f t="shared" si="4"/>
        <v>1</v>
      </c>
    </row>
    <row r="60" spans="1:6">
      <c r="A60" s="48">
        <v>51</v>
      </c>
      <c r="B60" s="7"/>
      <c r="C60" s="228"/>
      <c r="D60" s="19" t="str">
        <f t="shared" si="1"/>
        <v/>
      </c>
      <c r="E60" s="390" t="b">
        <f t="shared" si="2"/>
        <v>0</v>
      </c>
      <c r="F60" s="391">
        <f t="shared" si="4"/>
        <v>1</v>
      </c>
    </row>
    <row r="61" spans="1:6">
      <c r="A61" s="48">
        <v>52</v>
      </c>
      <c r="B61" s="7"/>
      <c r="C61" s="228"/>
      <c r="D61" s="19" t="str">
        <f t="shared" si="1"/>
        <v/>
      </c>
      <c r="E61" s="390" t="b">
        <f t="shared" si="2"/>
        <v>0</v>
      </c>
      <c r="F61" s="391">
        <f t="shared" si="4"/>
        <v>1</v>
      </c>
    </row>
    <row r="62" spans="1:6">
      <c r="A62" s="48">
        <v>53</v>
      </c>
      <c r="B62" s="7"/>
      <c r="C62" s="228"/>
      <c r="D62" s="19" t="str">
        <f t="shared" si="1"/>
        <v/>
      </c>
      <c r="E62" s="390" t="b">
        <f t="shared" si="2"/>
        <v>0</v>
      </c>
      <c r="F62" s="391">
        <f t="shared" si="4"/>
        <v>1</v>
      </c>
    </row>
    <row r="63" spans="1:6">
      <c r="A63" s="48">
        <v>54</v>
      </c>
      <c r="B63" s="7"/>
      <c r="C63" s="228"/>
      <c r="D63" s="19" t="str">
        <f t="shared" si="1"/>
        <v/>
      </c>
      <c r="E63" s="390" t="b">
        <f t="shared" si="2"/>
        <v>0</v>
      </c>
      <c r="F63" s="391">
        <f t="shared" si="4"/>
        <v>1</v>
      </c>
    </row>
    <row r="64" spans="1:6">
      <c r="A64" s="48">
        <v>55</v>
      </c>
      <c r="B64" s="7"/>
      <c r="C64" s="228"/>
      <c r="D64" s="19" t="str">
        <f t="shared" si="1"/>
        <v/>
      </c>
      <c r="E64" s="390" t="b">
        <f t="shared" si="2"/>
        <v>0</v>
      </c>
      <c r="F64" s="391">
        <f t="shared" si="4"/>
        <v>1</v>
      </c>
    </row>
    <row r="65" spans="1:6">
      <c r="A65" s="48">
        <v>56</v>
      </c>
      <c r="B65" s="7"/>
      <c r="C65" s="228"/>
      <c r="D65" s="19" t="str">
        <f t="shared" si="1"/>
        <v/>
      </c>
      <c r="E65" s="390" t="b">
        <f t="shared" si="2"/>
        <v>0</v>
      </c>
      <c r="F65" s="391">
        <f t="shared" si="4"/>
        <v>1</v>
      </c>
    </row>
    <row r="66" spans="1:6">
      <c r="A66" s="48">
        <v>57</v>
      </c>
      <c r="B66" s="7"/>
      <c r="C66" s="228"/>
      <c r="D66" s="19" t="str">
        <f t="shared" si="1"/>
        <v/>
      </c>
      <c r="E66" s="390" t="b">
        <f t="shared" si="2"/>
        <v>0</v>
      </c>
      <c r="F66" s="391">
        <f t="shared" si="4"/>
        <v>1</v>
      </c>
    </row>
    <row r="67" spans="1:6">
      <c r="A67" s="48">
        <v>58</v>
      </c>
      <c r="B67" s="7"/>
      <c r="C67" s="228"/>
      <c r="D67" s="19" t="str">
        <f t="shared" si="1"/>
        <v/>
      </c>
      <c r="E67" s="390" t="b">
        <f t="shared" si="2"/>
        <v>0</v>
      </c>
      <c r="F67" s="391">
        <f t="shared" si="4"/>
        <v>1</v>
      </c>
    </row>
    <row r="68" spans="1:6">
      <c r="A68" s="48">
        <v>59</v>
      </c>
      <c r="B68" s="7"/>
      <c r="C68" s="228"/>
      <c r="D68" s="19" t="str">
        <f t="shared" si="1"/>
        <v/>
      </c>
      <c r="E68" s="390" t="b">
        <f t="shared" si="2"/>
        <v>0</v>
      </c>
      <c r="F68" s="391">
        <f t="shared" si="4"/>
        <v>1</v>
      </c>
    </row>
    <row r="69" spans="1:6">
      <c r="A69" s="48">
        <v>60</v>
      </c>
      <c r="B69" s="7"/>
      <c r="C69" s="228"/>
      <c r="D69" s="19" t="str">
        <f t="shared" si="1"/>
        <v/>
      </c>
      <c r="E69" s="390" t="b">
        <f t="shared" si="2"/>
        <v>0</v>
      </c>
      <c r="F69" s="391">
        <f t="shared" si="4"/>
        <v>1</v>
      </c>
    </row>
    <row r="70" spans="1:6">
      <c r="A70" s="48">
        <v>61</v>
      </c>
      <c r="B70" s="7"/>
      <c r="C70" s="228"/>
      <c r="D70" s="19" t="str">
        <f t="shared" si="1"/>
        <v/>
      </c>
      <c r="E70" s="390" t="b">
        <f t="shared" si="2"/>
        <v>0</v>
      </c>
      <c r="F70" s="391">
        <f t="shared" si="4"/>
        <v>1</v>
      </c>
    </row>
    <row r="71" spans="1:6">
      <c r="A71" s="48">
        <v>62</v>
      </c>
      <c r="B71" s="7"/>
      <c r="C71" s="228"/>
      <c r="D71" s="19" t="str">
        <f t="shared" si="1"/>
        <v/>
      </c>
      <c r="E71" s="390" t="b">
        <f t="shared" si="2"/>
        <v>0</v>
      </c>
      <c r="F71" s="391">
        <f t="shared" si="4"/>
        <v>1</v>
      </c>
    </row>
    <row r="72" spans="1:6">
      <c r="A72" s="48">
        <v>63</v>
      </c>
      <c r="B72" s="7"/>
      <c r="C72" s="228"/>
      <c r="D72" s="19" t="str">
        <f t="shared" si="1"/>
        <v/>
      </c>
      <c r="E72" s="390" t="b">
        <f t="shared" si="2"/>
        <v>0</v>
      </c>
      <c r="F72" s="391">
        <f t="shared" si="4"/>
        <v>1</v>
      </c>
    </row>
    <row r="73" spans="1:6">
      <c r="A73" s="48">
        <v>64</v>
      </c>
      <c r="B73" s="7"/>
      <c r="C73" s="228"/>
      <c r="D73" s="19" t="str">
        <f t="shared" si="1"/>
        <v/>
      </c>
      <c r="E73" s="390" t="b">
        <f t="shared" si="2"/>
        <v>0</v>
      </c>
      <c r="F73" s="391">
        <f t="shared" si="4"/>
        <v>1</v>
      </c>
    </row>
    <row r="74" spans="1:6">
      <c r="A74" s="48">
        <v>65</v>
      </c>
      <c r="B74" s="7"/>
      <c r="C74" s="228"/>
      <c r="D74" s="19" t="str">
        <f t="shared" ref="D74:D137" si="5">IF(OR($B74="",,$C74&lt;an_initial,$C74&gt;an_final,),"",20)</f>
        <v/>
      </c>
      <c r="E74" s="390" t="b">
        <f t="shared" ref="E74:E108" si="6">IF(nume_candidat="",FALSE,ISNUMBER(SEARCH(nume_candidat,$B74)))</f>
        <v>0</v>
      </c>
      <c r="F74" s="391">
        <f t="shared" ref="F74:F108" si="7">LEN(B74)-LEN(SUBSTITUTE(B74,",",""))+1</f>
        <v>1</v>
      </c>
    </row>
    <row r="75" spans="1:6">
      <c r="A75" s="48">
        <v>66</v>
      </c>
      <c r="B75" s="7"/>
      <c r="C75" s="228"/>
      <c r="D75" s="19" t="str">
        <f t="shared" si="5"/>
        <v/>
      </c>
      <c r="E75" s="390" t="b">
        <f t="shared" si="6"/>
        <v>0</v>
      </c>
      <c r="F75" s="391">
        <f t="shared" si="7"/>
        <v>1</v>
      </c>
    </row>
    <row r="76" spans="1:6">
      <c r="A76" s="48">
        <v>67</v>
      </c>
      <c r="B76" s="7"/>
      <c r="C76" s="228"/>
      <c r="D76" s="19" t="str">
        <f t="shared" si="5"/>
        <v/>
      </c>
      <c r="E76" s="390" t="b">
        <f t="shared" si="6"/>
        <v>0</v>
      </c>
      <c r="F76" s="391">
        <f t="shared" si="7"/>
        <v>1</v>
      </c>
    </row>
    <row r="77" spans="1:6">
      <c r="A77" s="48">
        <v>68</v>
      </c>
      <c r="B77" s="7"/>
      <c r="C77" s="228"/>
      <c r="D77" s="19" t="str">
        <f t="shared" si="5"/>
        <v/>
      </c>
      <c r="E77" s="390" t="b">
        <f t="shared" si="6"/>
        <v>0</v>
      </c>
      <c r="F77" s="391">
        <f t="shared" si="7"/>
        <v>1</v>
      </c>
    </row>
    <row r="78" spans="1:6">
      <c r="A78" s="48">
        <v>69</v>
      </c>
      <c r="B78" s="7"/>
      <c r="C78" s="228"/>
      <c r="D78" s="19" t="str">
        <f t="shared" si="5"/>
        <v/>
      </c>
      <c r="E78" s="390" t="b">
        <f t="shared" si="6"/>
        <v>0</v>
      </c>
      <c r="F78" s="391">
        <f t="shared" si="7"/>
        <v>1</v>
      </c>
    </row>
    <row r="79" spans="1:6">
      <c r="A79" s="48">
        <v>70</v>
      </c>
      <c r="B79" s="7"/>
      <c r="C79" s="228"/>
      <c r="D79" s="19" t="str">
        <f t="shared" si="5"/>
        <v/>
      </c>
      <c r="E79" s="390" t="b">
        <f t="shared" si="6"/>
        <v>0</v>
      </c>
      <c r="F79" s="391">
        <f t="shared" si="7"/>
        <v>1</v>
      </c>
    </row>
    <row r="80" spans="1:6">
      <c r="A80" s="48">
        <v>71</v>
      </c>
      <c r="B80" s="7"/>
      <c r="C80" s="228"/>
      <c r="D80" s="19" t="str">
        <f t="shared" si="5"/>
        <v/>
      </c>
      <c r="E80" s="390" t="b">
        <f t="shared" si="6"/>
        <v>0</v>
      </c>
      <c r="F80" s="391">
        <f t="shared" si="7"/>
        <v>1</v>
      </c>
    </row>
    <row r="81" spans="1:6">
      <c r="A81" s="48">
        <v>72</v>
      </c>
      <c r="B81" s="7"/>
      <c r="C81" s="228"/>
      <c r="D81" s="19" t="str">
        <f t="shared" si="5"/>
        <v/>
      </c>
      <c r="E81" s="390" t="b">
        <f t="shared" si="6"/>
        <v>0</v>
      </c>
      <c r="F81" s="391">
        <f t="shared" si="7"/>
        <v>1</v>
      </c>
    </row>
    <row r="82" spans="1:6">
      <c r="A82" s="48">
        <v>73</v>
      </c>
      <c r="B82" s="7"/>
      <c r="C82" s="228"/>
      <c r="D82" s="19" t="str">
        <f t="shared" si="5"/>
        <v/>
      </c>
      <c r="E82" s="390" t="b">
        <f t="shared" si="6"/>
        <v>0</v>
      </c>
      <c r="F82" s="391">
        <f t="shared" si="7"/>
        <v>1</v>
      </c>
    </row>
    <row r="83" spans="1:6">
      <c r="A83" s="48">
        <v>74</v>
      </c>
      <c r="B83" s="7"/>
      <c r="C83" s="228"/>
      <c r="D83" s="19" t="str">
        <f t="shared" si="5"/>
        <v/>
      </c>
      <c r="E83" s="390" t="b">
        <f t="shared" si="6"/>
        <v>0</v>
      </c>
      <c r="F83" s="391">
        <f t="shared" si="7"/>
        <v>1</v>
      </c>
    </row>
    <row r="84" spans="1:6">
      <c r="A84" s="48">
        <v>75</v>
      </c>
      <c r="B84" s="7"/>
      <c r="C84" s="228"/>
      <c r="D84" s="19" t="str">
        <f t="shared" si="5"/>
        <v/>
      </c>
      <c r="E84" s="390" t="b">
        <f t="shared" si="6"/>
        <v>0</v>
      </c>
      <c r="F84" s="391">
        <f t="shared" si="7"/>
        <v>1</v>
      </c>
    </row>
    <row r="85" spans="1:6">
      <c r="A85" s="48">
        <v>76</v>
      </c>
      <c r="B85" s="7"/>
      <c r="C85" s="228"/>
      <c r="D85" s="19" t="str">
        <f t="shared" si="5"/>
        <v/>
      </c>
      <c r="E85" s="390" t="b">
        <f t="shared" si="6"/>
        <v>0</v>
      </c>
      <c r="F85" s="391">
        <f t="shared" si="7"/>
        <v>1</v>
      </c>
    </row>
    <row r="86" spans="1:6">
      <c r="A86" s="48">
        <v>77</v>
      </c>
      <c r="B86" s="7"/>
      <c r="C86" s="228"/>
      <c r="D86" s="19" t="str">
        <f t="shared" si="5"/>
        <v/>
      </c>
      <c r="E86" s="390" t="b">
        <f t="shared" si="6"/>
        <v>0</v>
      </c>
      <c r="F86" s="391">
        <f t="shared" si="7"/>
        <v>1</v>
      </c>
    </row>
    <row r="87" spans="1:6">
      <c r="A87" s="48">
        <v>78</v>
      </c>
      <c r="B87" s="7"/>
      <c r="C87" s="228"/>
      <c r="D87" s="19" t="str">
        <f t="shared" si="5"/>
        <v/>
      </c>
      <c r="E87" s="390" t="b">
        <f t="shared" si="6"/>
        <v>0</v>
      </c>
      <c r="F87" s="391">
        <f t="shared" si="7"/>
        <v>1</v>
      </c>
    </row>
    <row r="88" spans="1:6">
      <c r="A88" s="48">
        <v>79</v>
      </c>
      <c r="B88" s="7"/>
      <c r="C88" s="228"/>
      <c r="D88" s="19" t="str">
        <f t="shared" si="5"/>
        <v/>
      </c>
      <c r="E88" s="390" t="b">
        <f t="shared" si="6"/>
        <v>0</v>
      </c>
      <c r="F88" s="391">
        <f t="shared" si="7"/>
        <v>1</v>
      </c>
    </row>
    <row r="89" spans="1:6">
      <c r="A89" s="48">
        <v>80</v>
      </c>
      <c r="B89" s="7"/>
      <c r="C89" s="228"/>
      <c r="D89" s="19" t="str">
        <f t="shared" si="5"/>
        <v/>
      </c>
      <c r="E89" s="390" t="b">
        <f t="shared" si="6"/>
        <v>0</v>
      </c>
      <c r="F89" s="391">
        <f t="shared" si="7"/>
        <v>1</v>
      </c>
    </row>
    <row r="90" spans="1:6">
      <c r="A90" s="48">
        <v>81</v>
      </c>
      <c r="B90" s="7"/>
      <c r="C90" s="228"/>
      <c r="D90" s="19" t="str">
        <f t="shared" si="5"/>
        <v/>
      </c>
      <c r="E90" s="390" t="b">
        <f t="shared" si="6"/>
        <v>0</v>
      </c>
      <c r="F90" s="391">
        <f t="shared" si="7"/>
        <v>1</v>
      </c>
    </row>
    <row r="91" spans="1:6">
      <c r="A91" s="48">
        <v>82</v>
      </c>
      <c r="B91" s="7"/>
      <c r="C91" s="228"/>
      <c r="D91" s="19" t="str">
        <f t="shared" si="5"/>
        <v/>
      </c>
      <c r="E91" s="390" t="b">
        <f t="shared" si="6"/>
        <v>0</v>
      </c>
      <c r="F91" s="391">
        <f t="shared" si="7"/>
        <v>1</v>
      </c>
    </row>
    <row r="92" spans="1:6">
      <c r="A92" s="48">
        <v>83</v>
      </c>
      <c r="B92" s="7"/>
      <c r="C92" s="228"/>
      <c r="D92" s="19" t="str">
        <f t="shared" si="5"/>
        <v/>
      </c>
      <c r="E92" s="390" t="b">
        <f t="shared" si="6"/>
        <v>0</v>
      </c>
      <c r="F92" s="391">
        <f t="shared" si="7"/>
        <v>1</v>
      </c>
    </row>
    <row r="93" spans="1:6">
      <c r="A93" s="48">
        <v>84</v>
      </c>
      <c r="B93" s="7"/>
      <c r="C93" s="228"/>
      <c r="D93" s="19" t="str">
        <f t="shared" si="5"/>
        <v/>
      </c>
      <c r="E93" s="390" t="b">
        <f t="shared" si="6"/>
        <v>0</v>
      </c>
      <c r="F93" s="391">
        <f t="shared" si="7"/>
        <v>1</v>
      </c>
    </row>
    <row r="94" spans="1:6">
      <c r="A94" s="48">
        <v>85</v>
      </c>
      <c r="B94" s="7"/>
      <c r="C94" s="228"/>
      <c r="D94" s="19" t="str">
        <f t="shared" si="5"/>
        <v/>
      </c>
      <c r="E94" s="390" t="b">
        <f t="shared" si="6"/>
        <v>0</v>
      </c>
      <c r="F94" s="391">
        <f t="shared" si="7"/>
        <v>1</v>
      </c>
    </row>
    <row r="95" spans="1:6">
      <c r="A95" s="48">
        <v>86</v>
      </c>
      <c r="B95" s="7"/>
      <c r="C95" s="228"/>
      <c r="D95" s="19" t="str">
        <f t="shared" si="5"/>
        <v/>
      </c>
      <c r="E95" s="390" t="b">
        <f t="shared" si="6"/>
        <v>0</v>
      </c>
      <c r="F95" s="391">
        <f t="shared" si="7"/>
        <v>1</v>
      </c>
    </row>
    <row r="96" spans="1:6">
      <c r="A96" s="48">
        <v>87</v>
      </c>
      <c r="B96" s="7"/>
      <c r="C96" s="228"/>
      <c r="D96" s="19" t="str">
        <f t="shared" si="5"/>
        <v/>
      </c>
      <c r="E96" s="390" t="b">
        <f t="shared" si="6"/>
        <v>0</v>
      </c>
      <c r="F96" s="391">
        <f t="shared" si="7"/>
        <v>1</v>
      </c>
    </row>
    <row r="97" spans="1:6">
      <c r="A97" s="48">
        <v>88</v>
      </c>
      <c r="B97" s="7"/>
      <c r="C97" s="228"/>
      <c r="D97" s="19" t="str">
        <f t="shared" si="5"/>
        <v/>
      </c>
      <c r="E97" s="390" t="b">
        <f t="shared" si="6"/>
        <v>0</v>
      </c>
      <c r="F97" s="391">
        <f t="shared" si="7"/>
        <v>1</v>
      </c>
    </row>
    <row r="98" spans="1:6">
      <c r="A98" s="48">
        <v>89</v>
      </c>
      <c r="B98" s="7"/>
      <c r="C98" s="228"/>
      <c r="D98" s="19" t="str">
        <f t="shared" si="5"/>
        <v/>
      </c>
      <c r="E98" s="390" t="b">
        <f t="shared" si="6"/>
        <v>0</v>
      </c>
      <c r="F98" s="391">
        <f t="shared" si="7"/>
        <v>1</v>
      </c>
    </row>
    <row r="99" spans="1:6">
      <c r="A99" s="48">
        <v>90</v>
      </c>
      <c r="B99" s="7"/>
      <c r="C99" s="228"/>
      <c r="D99" s="19" t="str">
        <f t="shared" si="5"/>
        <v/>
      </c>
      <c r="E99" s="390" t="b">
        <f t="shared" si="6"/>
        <v>0</v>
      </c>
      <c r="F99" s="391">
        <f t="shared" si="7"/>
        <v>1</v>
      </c>
    </row>
    <row r="100" spans="1:6">
      <c r="A100" s="48">
        <v>91</v>
      </c>
      <c r="B100" s="7"/>
      <c r="C100" s="228"/>
      <c r="D100" s="19" t="str">
        <f t="shared" si="5"/>
        <v/>
      </c>
      <c r="E100" s="390" t="b">
        <f t="shared" si="6"/>
        <v>0</v>
      </c>
      <c r="F100" s="391">
        <f t="shared" si="7"/>
        <v>1</v>
      </c>
    </row>
    <row r="101" spans="1:6">
      <c r="A101" s="48">
        <v>92</v>
      </c>
      <c r="B101" s="7"/>
      <c r="C101" s="228"/>
      <c r="D101" s="19" t="str">
        <f t="shared" si="5"/>
        <v/>
      </c>
      <c r="E101" s="390" t="b">
        <f t="shared" si="6"/>
        <v>0</v>
      </c>
      <c r="F101" s="391">
        <f t="shared" si="7"/>
        <v>1</v>
      </c>
    </row>
    <row r="102" spans="1:6">
      <c r="A102" s="48">
        <v>93</v>
      </c>
      <c r="B102" s="7"/>
      <c r="C102" s="228"/>
      <c r="D102" s="19" t="str">
        <f t="shared" si="5"/>
        <v/>
      </c>
      <c r="E102" s="390" t="b">
        <f t="shared" si="6"/>
        <v>0</v>
      </c>
      <c r="F102" s="391">
        <f t="shared" si="7"/>
        <v>1</v>
      </c>
    </row>
    <row r="103" spans="1:6">
      <c r="A103" s="48">
        <v>94</v>
      </c>
      <c r="B103" s="7"/>
      <c r="C103" s="228"/>
      <c r="D103" s="19" t="str">
        <f t="shared" si="5"/>
        <v/>
      </c>
      <c r="E103" s="390" t="b">
        <f t="shared" si="6"/>
        <v>0</v>
      </c>
      <c r="F103" s="391">
        <f t="shared" si="7"/>
        <v>1</v>
      </c>
    </row>
    <row r="104" spans="1:6">
      <c r="A104" s="48">
        <v>95</v>
      </c>
      <c r="B104" s="7"/>
      <c r="C104" s="228"/>
      <c r="D104" s="19" t="str">
        <f t="shared" si="5"/>
        <v/>
      </c>
      <c r="E104" s="390" t="b">
        <f t="shared" si="6"/>
        <v>0</v>
      </c>
      <c r="F104" s="391">
        <f t="shared" si="7"/>
        <v>1</v>
      </c>
    </row>
    <row r="105" spans="1:6">
      <c r="A105" s="48">
        <v>96</v>
      </c>
      <c r="B105" s="7"/>
      <c r="C105" s="228"/>
      <c r="D105" s="19" t="str">
        <f t="shared" si="5"/>
        <v/>
      </c>
      <c r="E105" s="390" t="b">
        <f t="shared" si="6"/>
        <v>0</v>
      </c>
      <c r="F105" s="391">
        <f t="shared" si="7"/>
        <v>1</v>
      </c>
    </row>
    <row r="106" spans="1:6">
      <c r="A106" s="48">
        <v>97</v>
      </c>
      <c r="B106" s="7"/>
      <c r="C106" s="228"/>
      <c r="D106" s="19" t="str">
        <f t="shared" si="5"/>
        <v/>
      </c>
      <c r="E106" s="390" t="b">
        <f t="shared" si="6"/>
        <v>0</v>
      </c>
      <c r="F106" s="391">
        <f t="shared" si="7"/>
        <v>1</v>
      </c>
    </row>
    <row r="107" spans="1:6">
      <c r="A107" s="48">
        <v>98</v>
      </c>
      <c r="B107" s="7"/>
      <c r="C107" s="228"/>
      <c r="D107" s="19" t="str">
        <f t="shared" si="5"/>
        <v/>
      </c>
      <c r="E107" s="390" t="b">
        <f t="shared" si="6"/>
        <v>0</v>
      </c>
      <c r="F107" s="391">
        <f t="shared" si="7"/>
        <v>1</v>
      </c>
    </row>
    <row r="108" spans="1:6">
      <c r="A108" s="154">
        <v>99</v>
      </c>
      <c r="B108" s="7"/>
      <c r="C108" s="228"/>
      <c r="D108" s="19" t="str">
        <f t="shared" si="5"/>
        <v/>
      </c>
      <c r="E108" s="390" t="b">
        <f t="shared" si="6"/>
        <v>0</v>
      </c>
      <c r="F108" s="391">
        <f t="shared" si="7"/>
        <v>1</v>
      </c>
    </row>
    <row r="109" spans="1:6">
      <c r="A109" s="154">
        <v>100</v>
      </c>
      <c r="B109" s="155"/>
      <c r="C109" s="157"/>
      <c r="D109" s="19" t="str">
        <f t="shared" si="5"/>
        <v/>
      </c>
    </row>
    <row r="110" spans="1:6">
      <c r="A110" s="154">
        <v>101</v>
      </c>
      <c r="B110" s="155"/>
      <c r="C110" s="157"/>
      <c r="D110" s="19" t="str">
        <f t="shared" si="5"/>
        <v/>
      </c>
    </row>
    <row r="111" spans="1:6">
      <c r="A111" s="154">
        <v>102</v>
      </c>
      <c r="B111" s="155"/>
      <c r="C111" s="157"/>
      <c r="D111" s="19" t="str">
        <f t="shared" si="5"/>
        <v/>
      </c>
    </row>
    <row r="112" spans="1:6">
      <c r="A112" s="154">
        <v>103</v>
      </c>
      <c r="B112" s="155"/>
      <c r="C112" s="157"/>
      <c r="D112" s="19" t="str">
        <f t="shared" si="5"/>
        <v/>
      </c>
    </row>
    <row r="113" spans="1:4">
      <c r="A113" s="154">
        <v>104</v>
      </c>
      <c r="B113" s="155"/>
      <c r="C113" s="157"/>
      <c r="D113" s="19" t="str">
        <f t="shared" si="5"/>
        <v/>
      </c>
    </row>
    <row r="114" spans="1:4">
      <c r="A114" s="154">
        <v>105</v>
      </c>
      <c r="B114" s="155"/>
      <c r="C114" s="157"/>
      <c r="D114" s="19" t="str">
        <f t="shared" si="5"/>
        <v/>
      </c>
    </row>
    <row r="115" spans="1:4">
      <c r="A115" s="154">
        <v>106</v>
      </c>
      <c r="B115" s="155"/>
      <c r="C115" s="157"/>
      <c r="D115" s="19" t="str">
        <f t="shared" si="5"/>
        <v/>
      </c>
    </row>
    <row r="116" spans="1:4">
      <c r="A116" s="154">
        <v>107</v>
      </c>
      <c r="B116" s="155"/>
      <c r="C116" s="157"/>
      <c r="D116" s="19" t="str">
        <f t="shared" si="5"/>
        <v/>
      </c>
    </row>
    <row r="117" spans="1:4">
      <c r="A117" s="154">
        <v>108</v>
      </c>
      <c r="B117" s="155"/>
      <c r="C117" s="157"/>
      <c r="D117" s="19" t="str">
        <f t="shared" si="5"/>
        <v/>
      </c>
    </row>
    <row r="118" spans="1:4">
      <c r="A118" s="154">
        <v>109</v>
      </c>
      <c r="B118" s="155"/>
      <c r="C118" s="157"/>
      <c r="D118" s="19" t="str">
        <f t="shared" si="5"/>
        <v/>
      </c>
    </row>
    <row r="119" spans="1:4">
      <c r="A119" s="154">
        <v>110</v>
      </c>
      <c r="B119" s="155"/>
      <c r="C119" s="157"/>
      <c r="D119" s="19" t="str">
        <f t="shared" si="5"/>
        <v/>
      </c>
    </row>
    <row r="120" spans="1:4">
      <c r="A120" s="154">
        <v>111</v>
      </c>
      <c r="B120" s="155"/>
      <c r="C120" s="157"/>
      <c r="D120" s="19" t="str">
        <f t="shared" si="5"/>
        <v/>
      </c>
    </row>
    <row r="121" spans="1:4">
      <c r="A121" s="154">
        <v>112</v>
      </c>
      <c r="B121" s="155"/>
      <c r="C121" s="157"/>
      <c r="D121" s="19" t="str">
        <f t="shared" si="5"/>
        <v/>
      </c>
    </row>
    <row r="122" spans="1:4">
      <c r="A122" s="154">
        <v>113</v>
      </c>
      <c r="B122" s="155"/>
      <c r="C122" s="157"/>
      <c r="D122" s="19" t="str">
        <f t="shared" si="5"/>
        <v/>
      </c>
    </row>
    <row r="123" spans="1:4">
      <c r="A123" s="154">
        <v>114</v>
      </c>
      <c r="B123" s="155"/>
      <c r="C123" s="157"/>
      <c r="D123" s="19" t="str">
        <f t="shared" si="5"/>
        <v/>
      </c>
    </row>
    <row r="124" spans="1:4">
      <c r="A124" s="154">
        <v>115</v>
      </c>
      <c r="B124" s="155"/>
      <c r="C124" s="157"/>
      <c r="D124" s="19" t="str">
        <f t="shared" si="5"/>
        <v/>
      </c>
    </row>
    <row r="125" spans="1:4">
      <c r="A125" s="154">
        <v>116</v>
      </c>
      <c r="B125" s="155"/>
      <c r="C125" s="157"/>
      <c r="D125" s="19" t="str">
        <f t="shared" si="5"/>
        <v/>
      </c>
    </row>
    <row r="126" spans="1:4">
      <c r="A126" s="154">
        <v>117</v>
      </c>
      <c r="B126" s="155"/>
      <c r="C126" s="157"/>
      <c r="D126" s="19" t="str">
        <f t="shared" si="5"/>
        <v/>
      </c>
    </row>
    <row r="127" spans="1:4">
      <c r="A127" s="154">
        <v>118</v>
      </c>
      <c r="B127" s="155"/>
      <c r="C127" s="157"/>
      <c r="D127" s="19" t="str">
        <f t="shared" si="5"/>
        <v/>
      </c>
    </row>
    <row r="128" spans="1:4">
      <c r="A128" s="154">
        <v>119</v>
      </c>
      <c r="B128" s="155"/>
      <c r="C128" s="157"/>
      <c r="D128" s="19" t="str">
        <f t="shared" si="5"/>
        <v/>
      </c>
    </row>
    <row r="129" spans="1:4">
      <c r="A129" s="154">
        <v>120</v>
      </c>
      <c r="B129" s="155"/>
      <c r="C129" s="157"/>
      <c r="D129" s="19" t="str">
        <f t="shared" si="5"/>
        <v/>
      </c>
    </row>
    <row r="130" spans="1:4">
      <c r="A130" s="154">
        <v>121</v>
      </c>
      <c r="B130" s="155"/>
      <c r="C130" s="157"/>
      <c r="D130" s="19" t="str">
        <f t="shared" si="5"/>
        <v/>
      </c>
    </row>
    <row r="131" spans="1:4">
      <c r="A131" s="154">
        <v>122</v>
      </c>
      <c r="B131" s="155"/>
      <c r="C131" s="157"/>
      <c r="D131" s="19" t="str">
        <f t="shared" si="5"/>
        <v/>
      </c>
    </row>
    <row r="132" spans="1:4">
      <c r="A132" s="154">
        <v>123</v>
      </c>
      <c r="B132" s="155"/>
      <c r="C132" s="157"/>
      <c r="D132" s="19" t="str">
        <f t="shared" si="5"/>
        <v/>
      </c>
    </row>
    <row r="133" spans="1:4">
      <c r="A133" s="154">
        <v>124</v>
      </c>
      <c r="B133" s="155"/>
      <c r="C133" s="157"/>
      <c r="D133" s="19" t="str">
        <f t="shared" si="5"/>
        <v/>
      </c>
    </row>
    <row r="134" spans="1:4">
      <c r="A134" s="154">
        <v>125</v>
      </c>
      <c r="B134" s="155"/>
      <c r="C134" s="157"/>
      <c r="D134" s="19" t="str">
        <f t="shared" si="5"/>
        <v/>
      </c>
    </row>
    <row r="135" spans="1:4">
      <c r="A135" s="154">
        <v>126</v>
      </c>
      <c r="B135" s="155"/>
      <c r="C135" s="157"/>
      <c r="D135" s="19" t="str">
        <f t="shared" si="5"/>
        <v/>
      </c>
    </row>
    <row r="136" spans="1:4">
      <c r="A136" s="154">
        <v>127</v>
      </c>
      <c r="B136" s="155"/>
      <c r="C136" s="157"/>
      <c r="D136" s="19" t="str">
        <f t="shared" si="5"/>
        <v/>
      </c>
    </row>
    <row r="137" spans="1:4">
      <c r="A137" s="154">
        <v>128</v>
      </c>
      <c r="B137" s="155"/>
      <c r="C137" s="157"/>
      <c r="D137" s="19" t="str">
        <f t="shared" si="5"/>
        <v/>
      </c>
    </row>
    <row r="138" spans="1:4">
      <c r="A138" s="154">
        <v>129</v>
      </c>
      <c r="B138" s="155"/>
      <c r="C138" s="157"/>
      <c r="D138" s="19" t="str">
        <f t="shared" ref="D138:D201" si="8">IF(OR($B138="",,$C138&lt;an_initial,$C138&gt;an_final,),"",20)</f>
        <v/>
      </c>
    </row>
    <row r="139" spans="1:4">
      <c r="A139" s="154">
        <v>130</v>
      </c>
      <c r="B139" s="155"/>
      <c r="C139" s="157"/>
      <c r="D139" s="19" t="str">
        <f t="shared" si="8"/>
        <v/>
      </c>
    </row>
    <row r="140" spans="1:4">
      <c r="A140" s="154">
        <v>131</v>
      </c>
      <c r="B140" s="155"/>
      <c r="C140" s="157"/>
      <c r="D140" s="19" t="str">
        <f t="shared" si="8"/>
        <v/>
      </c>
    </row>
    <row r="141" spans="1:4">
      <c r="A141" s="154">
        <v>132</v>
      </c>
      <c r="B141" s="155"/>
      <c r="C141" s="157"/>
      <c r="D141" s="19" t="str">
        <f t="shared" si="8"/>
        <v/>
      </c>
    </row>
    <row r="142" spans="1:4">
      <c r="A142" s="154">
        <v>133</v>
      </c>
      <c r="B142" s="155"/>
      <c r="C142" s="157"/>
      <c r="D142" s="19" t="str">
        <f t="shared" si="8"/>
        <v/>
      </c>
    </row>
    <row r="143" spans="1:4">
      <c r="A143" s="154">
        <v>134</v>
      </c>
      <c r="B143" s="155"/>
      <c r="C143" s="157"/>
      <c r="D143" s="19" t="str">
        <f t="shared" si="8"/>
        <v/>
      </c>
    </row>
    <row r="144" spans="1:4">
      <c r="A144" s="154">
        <v>135</v>
      </c>
      <c r="B144" s="155"/>
      <c r="C144" s="157"/>
      <c r="D144" s="19" t="str">
        <f t="shared" si="8"/>
        <v/>
      </c>
    </row>
    <row r="145" spans="1:4">
      <c r="A145" s="154">
        <v>136</v>
      </c>
      <c r="B145" s="155"/>
      <c r="C145" s="157"/>
      <c r="D145" s="19" t="str">
        <f t="shared" si="8"/>
        <v/>
      </c>
    </row>
    <row r="146" spans="1:4">
      <c r="A146" s="154">
        <v>137</v>
      </c>
      <c r="B146" s="155"/>
      <c r="C146" s="157"/>
      <c r="D146" s="19" t="str">
        <f t="shared" si="8"/>
        <v/>
      </c>
    </row>
    <row r="147" spans="1:4">
      <c r="A147" s="154">
        <v>138</v>
      </c>
      <c r="B147" s="155"/>
      <c r="C147" s="157"/>
      <c r="D147" s="19" t="str">
        <f t="shared" si="8"/>
        <v/>
      </c>
    </row>
    <row r="148" spans="1:4">
      <c r="A148" s="154">
        <v>139</v>
      </c>
      <c r="B148" s="155"/>
      <c r="C148" s="157"/>
      <c r="D148" s="19" t="str">
        <f t="shared" si="8"/>
        <v/>
      </c>
    </row>
    <row r="149" spans="1:4">
      <c r="A149" s="154">
        <v>140</v>
      </c>
      <c r="B149" s="155"/>
      <c r="C149" s="157"/>
      <c r="D149" s="19" t="str">
        <f t="shared" si="8"/>
        <v/>
      </c>
    </row>
    <row r="150" spans="1:4">
      <c r="A150" s="154">
        <v>141</v>
      </c>
      <c r="B150" s="155"/>
      <c r="C150" s="157"/>
      <c r="D150" s="19" t="str">
        <f t="shared" si="8"/>
        <v/>
      </c>
    </row>
    <row r="151" spans="1:4">
      <c r="A151" s="154">
        <v>142</v>
      </c>
      <c r="B151" s="155"/>
      <c r="C151" s="157"/>
      <c r="D151" s="19" t="str">
        <f t="shared" si="8"/>
        <v/>
      </c>
    </row>
    <row r="152" spans="1:4">
      <c r="A152" s="154">
        <v>143</v>
      </c>
      <c r="B152" s="155"/>
      <c r="C152" s="157"/>
      <c r="D152" s="19" t="str">
        <f t="shared" si="8"/>
        <v/>
      </c>
    </row>
    <row r="153" spans="1:4">
      <c r="A153" s="154">
        <v>144</v>
      </c>
      <c r="B153" s="155"/>
      <c r="C153" s="157"/>
      <c r="D153" s="19" t="str">
        <f t="shared" si="8"/>
        <v/>
      </c>
    </row>
    <row r="154" spans="1:4">
      <c r="A154" s="154">
        <v>145</v>
      </c>
      <c r="B154" s="155"/>
      <c r="C154" s="157"/>
      <c r="D154" s="19" t="str">
        <f t="shared" si="8"/>
        <v/>
      </c>
    </row>
    <row r="155" spans="1:4">
      <c r="A155" s="154">
        <v>146</v>
      </c>
      <c r="B155" s="155"/>
      <c r="C155" s="157"/>
      <c r="D155" s="19" t="str">
        <f t="shared" si="8"/>
        <v/>
      </c>
    </row>
    <row r="156" spans="1:4">
      <c r="A156" s="154">
        <v>147</v>
      </c>
      <c r="B156" s="155"/>
      <c r="C156" s="157"/>
      <c r="D156" s="19" t="str">
        <f t="shared" si="8"/>
        <v/>
      </c>
    </row>
    <row r="157" spans="1:4">
      <c r="A157" s="154">
        <v>148</v>
      </c>
      <c r="B157" s="155"/>
      <c r="C157" s="157"/>
      <c r="D157" s="19" t="str">
        <f t="shared" si="8"/>
        <v/>
      </c>
    </row>
    <row r="158" spans="1:4">
      <c r="A158" s="154">
        <v>149</v>
      </c>
      <c r="B158" s="155"/>
      <c r="C158" s="157"/>
      <c r="D158" s="19" t="str">
        <f t="shared" si="8"/>
        <v/>
      </c>
    </row>
    <row r="159" spans="1:4">
      <c r="A159" s="154">
        <v>150</v>
      </c>
      <c r="B159" s="155"/>
      <c r="C159" s="157"/>
      <c r="D159" s="19" t="str">
        <f t="shared" si="8"/>
        <v/>
      </c>
    </row>
    <row r="160" spans="1:4">
      <c r="A160" s="154">
        <v>151</v>
      </c>
      <c r="B160" s="155"/>
      <c r="C160" s="157"/>
      <c r="D160" s="19" t="str">
        <f t="shared" si="8"/>
        <v/>
      </c>
    </row>
    <row r="161" spans="1:4">
      <c r="A161" s="154">
        <v>152</v>
      </c>
      <c r="B161" s="155"/>
      <c r="C161" s="157"/>
      <c r="D161" s="19" t="str">
        <f t="shared" si="8"/>
        <v/>
      </c>
    </row>
    <row r="162" spans="1:4">
      <c r="A162" s="154">
        <v>153</v>
      </c>
      <c r="B162" s="155"/>
      <c r="C162" s="157"/>
      <c r="D162" s="19" t="str">
        <f t="shared" si="8"/>
        <v/>
      </c>
    </row>
    <row r="163" spans="1:4">
      <c r="A163" s="154">
        <v>154</v>
      </c>
      <c r="B163" s="155"/>
      <c r="C163" s="157"/>
      <c r="D163" s="19" t="str">
        <f t="shared" si="8"/>
        <v/>
      </c>
    </row>
    <row r="164" spans="1:4">
      <c r="A164" s="154">
        <v>155</v>
      </c>
      <c r="B164" s="155"/>
      <c r="C164" s="157"/>
      <c r="D164" s="19" t="str">
        <f t="shared" si="8"/>
        <v/>
      </c>
    </row>
    <row r="165" spans="1:4">
      <c r="A165" s="154">
        <v>156</v>
      </c>
      <c r="B165" s="155"/>
      <c r="C165" s="157"/>
      <c r="D165" s="19" t="str">
        <f t="shared" si="8"/>
        <v/>
      </c>
    </row>
    <row r="166" spans="1:4">
      <c r="A166" s="154">
        <v>157</v>
      </c>
      <c r="B166" s="155"/>
      <c r="C166" s="157"/>
      <c r="D166" s="19" t="str">
        <f t="shared" si="8"/>
        <v/>
      </c>
    </row>
    <row r="167" spans="1:4">
      <c r="A167" s="154">
        <v>158</v>
      </c>
      <c r="B167" s="155"/>
      <c r="C167" s="157"/>
      <c r="D167" s="19" t="str">
        <f t="shared" si="8"/>
        <v/>
      </c>
    </row>
    <row r="168" spans="1:4">
      <c r="A168" s="154">
        <v>159</v>
      </c>
      <c r="B168" s="155"/>
      <c r="C168" s="157"/>
      <c r="D168" s="19" t="str">
        <f t="shared" si="8"/>
        <v/>
      </c>
    </row>
    <row r="169" spans="1:4">
      <c r="A169" s="154">
        <v>160</v>
      </c>
      <c r="B169" s="155"/>
      <c r="C169" s="157"/>
      <c r="D169" s="19" t="str">
        <f t="shared" si="8"/>
        <v/>
      </c>
    </row>
    <row r="170" spans="1:4">
      <c r="A170" s="154">
        <v>161</v>
      </c>
      <c r="B170" s="155"/>
      <c r="C170" s="157"/>
      <c r="D170" s="19" t="str">
        <f t="shared" si="8"/>
        <v/>
      </c>
    </row>
    <row r="171" spans="1:4">
      <c r="A171" s="154">
        <v>162</v>
      </c>
      <c r="B171" s="155"/>
      <c r="C171" s="157"/>
      <c r="D171" s="19" t="str">
        <f t="shared" si="8"/>
        <v/>
      </c>
    </row>
    <row r="172" spans="1:4">
      <c r="A172" s="154">
        <v>163</v>
      </c>
      <c r="B172" s="155"/>
      <c r="C172" s="157"/>
      <c r="D172" s="19" t="str">
        <f t="shared" si="8"/>
        <v/>
      </c>
    </row>
    <row r="173" spans="1:4">
      <c r="A173" s="154">
        <v>164</v>
      </c>
      <c r="B173" s="155"/>
      <c r="C173" s="157"/>
      <c r="D173" s="19" t="str">
        <f t="shared" si="8"/>
        <v/>
      </c>
    </row>
    <row r="174" spans="1:4">
      <c r="A174" s="154">
        <v>165</v>
      </c>
      <c r="B174" s="155"/>
      <c r="C174" s="157"/>
      <c r="D174" s="19" t="str">
        <f t="shared" si="8"/>
        <v/>
      </c>
    </row>
    <row r="175" spans="1:4">
      <c r="A175" s="154">
        <v>166</v>
      </c>
      <c r="B175" s="155"/>
      <c r="C175" s="157"/>
      <c r="D175" s="19" t="str">
        <f t="shared" si="8"/>
        <v/>
      </c>
    </row>
    <row r="176" spans="1:4">
      <c r="A176" s="154">
        <v>167</v>
      </c>
      <c r="B176" s="155"/>
      <c r="C176" s="157"/>
      <c r="D176" s="19" t="str">
        <f t="shared" si="8"/>
        <v/>
      </c>
    </row>
    <row r="177" spans="1:4">
      <c r="A177" s="154">
        <v>168</v>
      </c>
      <c r="B177" s="155"/>
      <c r="C177" s="157"/>
      <c r="D177" s="19" t="str">
        <f t="shared" si="8"/>
        <v/>
      </c>
    </row>
    <row r="178" spans="1:4">
      <c r="A178" s="154">
        <v>169</v>
      </c>
      <c r="B178" s="155"/>
      <c r="C178" s="157"/>
      <c r="D178" s="19" t="str">
        <f t="shared" si="8"/>
        <v/>
      </c>
    </row>
    <row r="179" spans="1:4">
      <c r="A179" s="154">
        <v>170</v>
      </c>
      <c r="B179" s="155"/>
      <c r="C179" s="157"/>
      <c r="D179" s="19" t="str">
        <f t="shared" si="8"/>
        <v/>
      </c>
    </row>
    <row r="180" spans="1:4">
      <c r="A180" s="154">
        <v>171</v>
      </c>
      <c r="B180" s="155"/>
      <c r="C180" s="157"/>
      <c r="D180" s="19" t="str">
        <f t="shared" si="8"/>
        <v/>
      </c>
    </row>
    <row r="181" spans="1:4">
      <c r="A181" s="154">
        <v>172</v>
      </c>
      <c r="B181" s="155"/>
      <c r="C181" s="157"/>
      <c r="D181" s="19" t="str">
        <f t="shared" si="8"/>
        <v/>
      </c>
    </row>
    <row r="182" spans="1:4">
      <c r="A182" s="154">
        <v>173</v>
      </c>
      <c r="B182" s="155"/>
      <c r="C182" s="157"/>
      <c r="D182" s="19" t="str">
        <f t="shared" si="8"/>
        <v/>
      </c>
    </row>
    <row r="183" spans="1:4">
      <c r="A183" s="154">
        <v>174</v>
      </c>
      <c r="B183" s="155"/>
      <c r="C183" s="157"/>
      <c r="D183" s="19" t="str">
        <f t="shared" si="8"/>
        <v/>
      </c>
    </row>
    <row r="184" spans="1:4">
      <c r="A184" s="154">
        <v>175</v>
      </c>
      <c r="B184" s="155"/>
      <c r="C184" s="157"/>
      <c r="D184" s="19" t="str">
        <f t="shared" si="8"/>
        <v/>
      </c>
    </row>
    <row r="185" spans="1:4">
      <c r="A185" s="154">
        <v>176</v>
      </c>
      <c r="B185" s="155"/>
      <c r="C185" s="157"/>
      <c r="D185" s="19" t="str">
        <f t="shared" si="8"/>
        <v/>
      </c>
    </row>
    <row r="186" spans="1:4">
      <c r="A186" s="154">
        <v>177</v>
      </c>
      <c r="B186" s="155"/>
      <c r="C186" s="157"/>
      <c r="D186" s="19" t="str">
        <f t="shared" si="8"/>
        <v/>
      </c>
    </row>
    <row r="187" spans="1:4">
      <c r="A187" s="154">
        <v>178</v>
      </c>
      <c r="B187" s="155"/>
      <c r="C187" s="157"/>
      <c r="D187" s="19" t="str">
        <f t="shared" si="8"/>
        <v/>
      </c>
    </row>
    <row r="188" spans="1:4">
      <c r="A188" s="154">
        <v>179</v>
      </c>
      <c r="B188" s="155"/>
      <c r="C188" s="157"/>
      <c r="D188" s="19" t="str">
        <f t="shared" si="8"/>
        <v/>
      </c>
    </row>
    <row r="189" spans="1:4">
      <c r="A189" s="154">
        <v>180</v>
      </c>
      <c r="B189" s="155"/>
      <c r="C189" s="157"/>
      <c r="D189" s="19" t="str">
        <f t="shared" si="8"/>
        <v/>
      </c>
    </row>
    <row r="190" spans="1:4">
      <c r="A190" s="154">
        <v>181</v>
      </c>
      <c r="B190" s="155"/>
      <c r="C190" s="157"/>
      <c r="D190" s="19" t="str">
        <f t="shared" si="8"/>
        <v/>
      </c>
    </row>
    <row r="191" spans="1:4">
      <c r="A191" s="154">
        <v>182</v>
      </c>
      <c r="B191" s="155"/>
      <c r="C191" s="157"/>
      <c r="D191" s="19" t="str">
        <f t="shared" si="8"/>
        <v/>
      </c>
    </row>
    <row r="192" spans="1:4">
      <c r="A192" s="154">
        <v>183</v>
      </c>
      <c r="B192" s="155"/>
      <c r="C192" s="157"/>
      <c r="D192" s="19" t="str">
        <f t="shared" si="8"/>
        <v/>
      </c>
    </row>
    <row r="193" spans="1:4">
      <c r="A193" s="154">
        <v>184</v>
      </c>
      <c r="B193" s="155"/>
      <c r="C193" s="157"/>
      <c r="D193" s="19" t="str">
        <f t="shared" si="8"/>
        <v/>
      </c>
    </row>
    <row r="194" spans="1:4">
      <c r="A194" s="154">
        <v>185</v>
      </c>
      <c r="B194" s="155"/>
      <c r="C194" s="157"/>
      <c r="D194" s="19" t="str">
        <f t="shared" si="8"/>
        <v/>
      </c>
    </row>
    <row r="195" spans="1:4">
      <c r="A195" s="154">
        <v>186</v>
      </c>
      <c r="B195" s="155"/>
      <c r="C195" s="157"/>
      <c r="D195" s="19" t="str">
        <f t="shared" si="8"/>
        <v/>
      </c>
    </row>
    <row r="196" spans="1:4">
      <c r="A196" s="154">
        <v>187</v>
      </c>
      <c r="B196" s="155"/>
      <c r="C196" s="157"/>
      <c r="D196" s="19" t="str">
        <f t="shared" si="8"/>
        <v/>
      </c>
    </row>
    <row r="197" spans="1:4">
      <c r="A197" s="154">
        <v>188</v>
      </c>
      <c r="B197" s="155"/>
      <c r="C197" s="157"/>
      <c r="D197" s="19" t="str">
        <f t="shared" si="8"/>
        <v/>
      </c>
    </row>
    <row r="198" spans="1:4">
      <c r="A198" s="154">
        <v>189</v>
      </c>
      <c r="B198" s="155"/>
      <c r="C198" s="157"/>
      <c r="D198" s="19" t="str">
        <f t="shared" si="8"/>
        <v/>
      </c>
    </row>
    <row r="199" spans="1:4">
      <c r="A199" s="154">
        <v>190</v>
      </c>
      <c r="B199" s="155"/>
      <c r="C199" s="157"/>
      <c r="D199" s="19" t="str">
        <f t="shared" si="8"/>
        <v/>
      </c>
    </row>
    <row r="200" spans="1:4">
      <c r="A200" s="154">
        <v>191</v>
      </c>
      <c r="B200" s="155"/>
      <c r="C200" s="157"/>
      <c r="D200" s="19" t="str">
        <f t="shared" si="8"/>
        <v/>
      </c>
    </row>
    <row r="201" spans="1:4">
      <c r="A201" s="154">
        <v>192</v>
      </c>
      <c r="B201" s="155"/>
      <c r="C201" s="157"/>
      <c r="D201" s="19" t="str">
        <f t="shared" si="8"/>
        <v/>
      </c>
    </row>
    <row r="202" spans="1:4">
      <c r="A202" s="154">
        <v>193</v>
      </c>
      <c r="B202" s="155"/>
      <c r="C202" s="157"/>
      <c r="D202" s="19" t="str">
        <f t="shared" ref="D202:D259" si="9">IF(OR($B202="",,$C202&lt;an_initial,$C202&gt;an_final,),"",20)</f>
        <v/>
      </c>
    </row>
    <row r="203" spans="1:4">
      <c r="A203" s="154">
        <v>194</v>
      </c>
      <c r="B203" s="155"/>
      <c r="C203" s="157"/>
      <c r="D203" s="19" t="str">
        <f t="shared" si="9"/>
        <v/>
      </c>
    </row>
    <row r="204" spans="1:4">
      <c r="A204" s="154">
        <v>195</v>
      </c>
      <c r="B204" s="155"/>
      <c r="C204" s="157"/>
      <c r="D204" s="19" t="str">
        <f t="shared" si="9"/>
        <v/>
      </c>
    </row>
    <row r="205" spans="1:4">
      <c r="A205" s="154">
        <v>196</v>
      </c>
      <c r="B205" s="155"/>
      <c r="C205" s="157"/>
      <c r="D205" s="19" t="str">
        <f t="shared" si="9"/>
        <v/>
      </c>
    </row>
    <row r="206" spans="1:4">
      <c r="A206" s="154">
        <v>197</v>
      </c>
      <c r="B206" s="155"/>
      <c r="C206" s="157"/>
      <c r="D206" s="19" t="str">
        <f t="shared" si="9"/>
        <v/>
      </c>
    </row>
    <row r="207" spans="1:4">
      <c r="A207" s="154">
        <v>198</v>
      </c>
      <c r="B207" s="155"/>
      <c r="C207" s="157"/>
      <c r="D207" s="19" t="str">
        <f t="shared" si="9"/>
        <v/>
      </c>
    </row>
    <row r="208" spans="1:4">
      <c r="A208" s="154">
        <v>199</v>
      </c>
      <c r="B208" s="155"/>
      <c r="C208" s="157"/>
      <c r="D208" s="19" t="str">
        <f t="shared" si="9"/>
        <v/>
      </c>
    </row>
    <row r="209" spans="1:4">
      <c r="A209" s="154">
        <v>200</v>
      </c>
      <c r="B209" s="155"/>
      <c r="C209" s="157"/>
      <c r="D209" s="19" t="str">
        <f t="shared" si="9"/>
        <v/>
      </c>
    </row>
    <row r="210" spans="1:4">
      <c r="A210" s="154">
        <v>201</v>
      </c>
      <c r="B210" s="155"/>
      <c r="C210" s="157"/>
      <c r="D210" s="19" t="str">
        <f t="shared" si="9"/>
        <v/>
      </c>
    </row>
    <row r="211" spans="1:4">
      <c r="A211" s="154">
        <v>202</v>
      </c>
      <c r="B211" s="155"/>
      <c r="C211" s="157"/>
      <c r="D211" s="19" t="str">
        <f t="shared" si="9"/>
        <v/>
      </c>
    </row>
    <row r="212" spans="1:4">
      <c r="A212" s="154">
        <v>203</v>
      </c>
      <c r="B212" s="155"/>
      <c r="C212" s="157"/>
      <c r="D212" s="19" t="str">
        <f t="shared" si="9"/>
        <v/>
      </c>
    </row>
    <row r="213" spans="1:4">
      <c r="A213" s="154">
        <v>204</v>
      </c>
      <c r="B213" s="155"/>
      <c r="C213" s="157"/>
      <c r="D213" s="19" t="str">
        <f t="shared" si="9"/>
        <v/>
      </c>
    </row>
    <row r="214" spans="1:4">
      <c r="A214" s="154">
        <v>205</v>
      </c>
      <c r="B214" s="155"/>
      <c r="C214" s="157"/>
      <c r="D214" s="19" t="str">
        <f t="shared" si="9"/>
        <v/>
      </c>
    </row>
    <row r="215" spans="1:4">
      <c r="A215" s="154">
        <v>206</v>
      </c>
      <c r="B215" s="155"/>
      <c r="C215" s="157"/>
      <c r="D215" s="19" t="str">
        <f t="shared" si="9"/>
        <v/>
      </c>
    </row>
    <row r="216" spans="1:4">
      <c r="A216" s="154">
        <v>207</v>
      </c>
      <c r="B216" s="155"/>
      <c r="C216" s="157"/>
      <c r="D216" s="19" t="str">
        <f t="shared" si="9"/>
        <v/>
      </c>
    </row>
    <row r="217" spans="1:4">
      <c r="A217" s="154">
        <v>208</v>
      </c>
      <c r="B217" s="155"/>
      <c r="C217" s="157"/>
      <c r="D217" s="19" t="str">
        <f t="shared" si="9"/>
        <v/>
      </c>
    </row>
    <row r="218" spans="1:4">
      <c r="A218" s="154">
        <v>209</v>
      </c>
      <c r="B218" s="155"/>
      <c r="C218" s="157"/>
      <c r="D218" s="19" t="str">
        <f t="shared" si="9"/>
        <v/>
      </c>
    </row>
    <row r="219" spans="1:4">
      <c r="A219" s="154">
        <v>210</v>
      </c>
      <c r="B219" s="155"/>
      <c r="C219" s="157"/>
      <c r="D219" s="19" t="str">
        <f t="shared" si="9"/>
        <v/>
      </c>
    </row>
    <row r="220" spans="1:4">
      <c r="A220" s="154">
        <v>211</v>
      </c>
      <c r="B220" s="155"/>
      <c r="C220" s="157"/>
      <c r="D220" s="19" t="str">
        <f t="shared" si="9"/>
        <v/>
      </c>
    </row>
    <row r="221" spans="1:4">
      <c r="A221" s="154">
        <v>212</v>
      </c>
      <c r="B221" s="155"/>
      <c r="C221" s="157"/>
      <c r="D221" s="19" t="str">
        <f t="shared" si="9"/>
        <v/>
      </c>
    </row>
    <row r="222" spans="1:4">
      <c r="A222" s="154">
        <v>213</v>
      </c>
      <c r="B222" s="155"/>
      <c r="C222" s="157"/>
      <c r="D222" s="19" t="str">
        <f t="shared" si="9"/>
        <v/>
      </c>
    </row>
    <row r="223" spans="1:4">
      <c r="A223" s="154">
        <v>214</v>
      </c>
      <c r="B223" s="155"/>
      <c r="C223" s="157"/>
      <c r="D223" s="19" t="str">
        <f t="shared" si="9"/>
        <v/>
      </c>
    </row>
    <row r="224" spans="1:4">
      <c r="A224" s="154">
        <v>215</v>
      </c>
      <c r="B224" s="155"/>
      <c r="C224" s="157"/>
      <c r="D224" s="19" t="str">
        <f t="shared" si="9"/>
        <v/>
      </c>
    </row>
    <row r="225" spans="1:4">
      <c r="A225" s="154">
        <v>216</v>
      </c>
      <c r="B225" s="155"/>
      <c r="C225" s="157"/>
      <c r="D225" s="19" t="str">
        <f t="shared" si="9"/>
        <v/>
      </c>
    </row>
    <row r="226" spans="1:4">
      <c r="A226" s="154">
        <v>217</v>
      </c>
      <c r="B226" s="155"/>
      <c r="C226" s="157"/>
      <c r="D226" s="19" t="str">
        <f t="shared" si="9"/>
        <v/>
      </c>
    </row>
    <row r="227" spans="1:4">
      <c r="A227" s="154">
        <v>218</v>
      </c>
      <c r="B227" s="155"/>
      <c r="C227" s="157"/>
      <c r="D227" s="19" t="str">
        <f t="shared" si="9"/>
        <v/>
      </c>
    </row>
    <row r="228" spans="1:4">
      <c r="A228" s="154">
        <v>219</v>
      </c>
      <c r="B228" s="155"/>
      <c r="C228" s="157"/>
      <c r="D228" s="19" t="str">
        <f t="shared" si="9"/>
        <v/>
      </c>
    </row>
    <row r="229" spans="1:4">
      <c r="A229" s="154">
        <v>220</v>
      </c>
      <c r="B229" s="155"/>
      <c r="C229" s="157"/>
      <c r="D229" s="19" t="str">
        <f t="shared" si="9"/>
        <v/>
      </c>
    </row>
    <row r="230" spans="1:4">
      <c r="A230" s="154">
        <v>221</v>
      </c>
      <c r="B230" s="155"/>
      <c r="C230" s="157"/>
      <c r="D230" s="19" t="str">
        <f t="shared" si="9"/>
        <v/>
      </c>
    </row>
    <row r="231" spans="1:4">
      <c r="A231" s="154">
        <v>222</v>
      </c>
      <c r="B231" s="155"/>
      <c r="C231" s="157"/>
      <c r="D231" s="19" t="str">
        <f t="shared" si="9"/>
        <v/>
      </c>
    </row>
    <row r="232" spans="1:4">
      <c r="A232" s="154">
        <v>223</v>
      </c>
      <c r="B232" s="155"/>
      <c r="C232" s="157"/>
      <c r="D232" s="19" t="str">
        <f t="shared" si="9"/>
        <v/>
      </c>
    </row>
    <row r="233" spans="1:4">
      <c r="A233" s="154">
        <v>224</v>
      </c>
      <c r="B233" s="155"/>
      <c r="C233" s="157"/>
      <c r="D233" s="19" t="str">
        <f t="shared" si="9"/>
        <v/>
      </c>
    </row>
    <row r="234" spans="1:4">
      <c r="A234" s="154">
        <v>225</v>
      </c>
      <c r="B234" s="155"/>
      <c r="C234" s="157"/>
      <c r="D234" s="19" t="str">
        <f t="shared" si="9"/>
        <v/>
      </c>
    </row>
    <row r="235" spans="1:4">
      <c r="A235" s="154">
        <v>226</v>
      </c>
      <c r="B235" s="155"/>
      <c r="C235" s="157"/>
      <c r="D235" s="19" t="str">
        <f t="shared" si="9"/>
        <v/>
      </c>
    </row>
    <row r="236" spans="1:4">
      <c r="A236" s="154">
        <v>227</v>
      </c>
      <c r="B236" s="155"/>
      <c r="C236" s="157"/>
      <c r="D236" s="19" t="str">
        <f t="shared" si="9"/>
        <v/>
      </c>
    </row>
    <row r="237" spans="1:4">
      <c r="A237" s="154">
        <v>228</v>
      </c>
      <c r="B237" s="155"/>
      <c r="C237" s="157"/>
      <c r="D237" s="19" t="str">
        <f t="shared" si="9"/>
        <v/>
      </c>
    </row>
    <row r="238" spans="1:4">
      <c r="A238" s="154">
        <v>229</v>
      </c>
      <c r="B238" s="155"/>
      <c r="C238" s="157"/>
      <c r="D238" s="19" t="str">
        <f t="shared" si="9"/>
        <v/>
      </c>
    </row>
    <row r="239" spans="1:4">
      <c r="A239" s="154">
        <v>230</v>
      </c>
      <c r="B239" s="155"/>
      <c r="C239" s="157"/>
      <c r="D239" s="19" t="str">
        <f t="shared" si="9"/>
        <v/>
      </c>
    </row>
    <row r="240" spans="1:4">
      <c r="A240" s="154">
        <v>231</v>
      </c>
      <c r="B240" s="155"/>
      <c r="C240" s="157"/>
      <c r="D240" s="19" t="str">
        <f t="shared" si="9"/>
        <v/>
      </c>
    </row>
    <row r="241" spans="1:4">
      <c r="A241" s="154">
        <v>232</v>
      </c>
      <c r="B241" s="155"/>
      <c r="C241" s="157"/>
      <c r="D241" s="19" t="str">
        <f t="shared" si="9"/>
        <v/>
      </c>
    </row>
    <row r="242" spans="1:4">
      <c r="A242" s="154">
        <v>233</v>
      </c>
      <c r="B242" s="155"/>
      <c r="C242" s="157"/>
      <c r="D242" s="19" t="str">
        <f t="shared" si="9"/>
        <v/>
      </c>
    </row>
    <row r="243" spans="1:4">
      <c r="A243" s="154">
        <v>234</v>
      </c>
      <c r="B243" s="155"/>
      <c r="C243" s="157"/>
      <c r="D243" s="19" t="str">
        <f t="shared" si="9"/>
        <v/>
      </c>
    </row>
    <row r="244" spans="1:4">
      <c r="A244" s="154">
        <v>235</v>
      </c>
      <c r="B244" s="155"/>
      <c r="C244" s="157"/>
      <c r="D244" s="19" t="str">
        <f t="shared" si="9"/>
        <v/>
      </c>
    </row>
    <row r="245" spans="1:4">
      <c r="A245" s="154">
        <v>236</v>
      </c>
      <c r="B245" s="155"/>
      <c r="C245" s="157"/>
      <c r="D245" s="19" t="str">
        <f t="shared" si="9"/>
        <v/>
      </c>
    </row>
    <row r="246" spans="1:4">
      <c r="A246" s="154">
        <v>237</v>
      </c>
      <c r="B246" s="155"/>
      <c r="C246" s="157"/>
      <c r="D246" s="19" t="str">
        <f t="shared" si="9"/>
        <v/>
      </c>
    </row>
    <row r="247" spans="1:4">
      <c r="A247" s="154">
        <v>238</v>
      </c>
      <c r="B247" s="155"/>
      <c r="C247" s="157"/>
      <c r="D247" s="19" t="str">
        <f t="shared" si="9"/>
        <v/>
      </c>
    </row>
    <row r="248" spans="1:4">
      <c r="A248" s="154">
        <v>239</v>
      </c>
      <c r="B248" s="155"/>
      <c r="C248" s="157"/>
      <c r="D248" s="19" t="str">
        <f t="shared" si="9"/>
        <v/>
      </c>
    </row>
    <row r="249" spans="1:4">
      <c r="A249" s="154">
        <v>240</v>
      </c>
      <c r="B249" s="155"/>
      <c r="C249" s="157"/>
      <c r="D249" s="19" t="str">
        <f t="shared" si="9"/>
        <v/>
      </c>
    </row>
    <row r="250" spans="1:4">
      <c r="A250" s="154">
        <v>241</v>
      </c>
      <c r="B250" s="155"/>
      <c r="C250" s="157"/>
      <c r="D250" s="19" t="str">
        <f t="shared" si="9"/>
        <v/>
      </c>
    </row>
    <row r="251" spans="1:4">
      <c r="A251" s="154">
        <v>242</v>
      </c>
      <c r="B251" s="155"/>
      <c r="C251" s="157"/>
      <c r="D251" s="19" t="str">
        <f t="shared" si="9"/>
        <v/>
      </c>
    </row>
    <row r="252" spans="1:4">
      <c r="A252" s="154">
        <v>243</v>
      </c>
      <c r="B252" s="155"/>
      <c r="C252" s="157"/>
      <c r="D252" s="19" t="str">
        <f t="shared" si="9"/>
        <v/>
      </c>
    </row>
    <row r="253" spans="1:4">
      <c r="A253" s="154">
        <v>244</v>
      </c>
      <c r="B253" s="155"/>
      <c r="C253" s="157"/>
      <c r="D253" s="19" t="str">
        <f t="shared" si="9"/>
        <v/>
      </c>
    </row>
    <row r="254" spans="1:4">
      <c r="A254" s="154">
        <v>245</v>
      </c>
      <c r="B254" s="155"/>
      <c r="C254" s="157"/>
      <c r="D254" s="19" t="str">
        <f t="shared" si="9"/>
        <v/>
      </c>
    </row>
    <row r="255" spans="1:4">
      <c r="A255" s="154">
        <v>246</v>
      </c>
      <c r="B255" s="155"/>
      <c r="C255" s="157"/>
      <c r="D255" s="19" t="str">
        <f t="shared" si="9"/>
        <v/>
      </c>
    </row>
    <row r="256" spans="1:4">
      <c r="A256" s="154">
        <v>247</v>
      </c>
      <c r="B256" s="155"/>
      <c r="C256" s="157"/>
      <c r="D256" s="19" t="str">
        <f t="shared" si="9"/>
        <v/>
      </c>
    </row>
    <row r="257" spans="1:4">
      <c r="A257" s="154">
        <v>248</v>
      </c>
      <c r="B257" s="155"/>
      <c r="C257" s="157"/>
      <c r="D257" s="19" t="str">
        <f t="shared" si="9"/>
        <v/>
      </c>
    </row>
    <row r="258" spans="1:4">
      <c r="A258" s="154">
        <v>249</v>
      </c>
      <c r="B258" s="155"/>
      <c r="C258" s="157"/>
      <c r="D258" s="19" t="str">
        <f t="shared" si="9"/>
        <v/>
      </c>
    </row>
    <row r="259" spans="1:4">
      <c r="A259" s="154">
        <v>250</v>
      </c>
      <c r="B259" s="155"/>
      <c r="C259" s="157"/>
      <c r="D259" s="19" t="str">
        <f t="shared" si="9"/>
        <v/>
      </c>
    </row>
  </sheetData>
  <sheetProtection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sheetPr codeName="Sheet93">
    <pageSetUpPr fitToPage="1"/>
  </sheetPr>
  <dimension ref="A1:I259"/>
  <sheetViews>
    <sheetView workbookViewId="0">
      <selection activeCell="B10" sqref="B10:F12"/>
    </sheetView>
  </sheetViews>
  <sheetFormatPr defaultRowHeight="15.75"/>
  <cols>
    <col min="1" max="1" width="5.7109375" style="71" customWidth="1"/>
    <col min="2" max="3" width="35.7109375" style="75" customWidth="1"/>
    <col min="4" max="4" width="45.140625" style="75" customWidth="1"/>
    <col min="5" max="5" width="10.7109375" style="80" customWidth="1"/>
    <col min="6" max="6" width="10.7109375" style="75" customWidth="1"/>
    <col min="7" max="7" width="17.7109375" style="75" customWidth="1"/>
    <col min="8" max="8" width="9.140625" style="82" hidden="1" customWidth="1"/>
    <col min="9" max="9" width="9.140625" style="75" hidden="1" customWidth="1"/>
    <col min="10" max="19" width="9.140625" style="75" customWidth="1"/>
    <col min="20" max="16384" width="9.140625" style="75"/>
  </cols>
  <sheetData>
    <row r="1" spans="1:9" s="71" customFormat="1">
      <c r="A1" s="70" t="s">
        <v>482</v>
      </c>
      <c r="E1" s="72"/>
      <c r="G1" s="74"/>
      <c r="H1" s="327"/>
    </row>
    <row r="2" spans="1:9" s="71" customFormat="1">
      <c r="A2" s="70" t="s">
        <v>996</v>
      </c>
      <c r="E2" s="72"/>
      <c r="G2" s="74"/>
      <c r="H2" s="327"/>
    </row>
    <row r="3" spans="1:9" s="71" customFormat="1">
      <c r="A3" s="70"/>
      <c r="E3" s="72"/>
      <c r="G3" s="74"/>
      <c r="H3" s="327"/>
    </row>
    <row r="4" spans="1:9">
      <c r="A4" s="460" t="s">
        <v>956</v>
      </c>
      <c r="B4" s="460"/>
      <c r="C4" s="460"/>
      <c r="D4" s="460"/>
      <c r="E4" s="460"/>
      <c r="F4" s="460"/>
      <c r="G4" s="460"/>
      <c r="H4" s="329"/>
    </row>
    <row r="5" spans="1:9">
      <c r="A5" s="460" t="s">
        <v>1008</v>
      </c>
      <c r="B5" s="460"/>
      <c r="C5" s="460"/>
      <c r="D5" s="460"/>
      <c r="E5" s="460"/>
      <c r="F5" s="460"/>
      <c r="G5" s="460"/>
    </row>
    <row r="6" spans="1:9" ht="13.5" customHeight="1">
      <c r="E6" s="75"/>
      <c r="G6" s="388" t="str">
        <f>CONCATENATE(functie," ",nume_candidat)</f>
        <v>Șef de lucrări Papazian Petru</v>
      </c>
    </row>
    <row r="7" spans="1:9" ht="18.75" customHeight="1">
      <c r="A7" s="457" t="s">
        <v>337</v>
      </c>
      <c r="B7" s="457" t="s">
        <v>1014</v>
      </c>
      <c r="C7" s="457" t="s">
        <v>942</v>
      </c>
      <c r="D7" s="457" t="s">
        <v>459</v>
      </c>
      <c r="E7" s="463" t="s">
        <v>2</v>
      </c>
      <c r="F7" s="457" t="s">
        <v>1015</v>
      </c>
      <c r="G7" s="512" t="s">
        <v>544</v>
      </c>
      <c r="H7" s="464" t="s">
        <v>540</v>
      </c>
      <c r="I7" s="465" t="s">
        <v>551</v>
      </c>
    </row>
    <row r="8" spans="1:9" ht="46.5" customHeight="1">
      <c r="A8" s="457"/>
      <c r="B8" s="457"/>
      <c r="C8" s="457"/>
      <c r="D8" s="457"/>
      <c r="E8" s="463"/>
      <c r="F8" s="457"/>
      <c r="G8" s="513"/>
      <c r="H8" s="464"/>
      <c r="I8" s="465"/>
    </row>
    <row r="9" spans="1:9">
      <c r="A9" s="99"/>
      <c r="B9" s="76"/>
      <c r="C9" s="76"/>
      <c r="D9" s="76"/>
      <c r="E9" s="40"/>
      <c r="F9" s="77"/>
      <c r="G9" s="158">
        <f t="shared" ref="G9" si="0">SUMIF(G10:G108,"&gt;0")</f>
        <v>0</v>
      </c>
      <c r="H9" s="336"/>
    </row>
    <row r="10" spans="1:9">
      <c r="A10" s="48">
        <v>1</v>
      </c>
      <c r="B10" s="8"/>
      <c r="C10" s="8"/>
      <c r="D10" s="8"/>
      <c r="E10" s="232"/>
      <c r="F10" s="232"/>
      <c r="G10" s="19" t="str">
        <f t="shared" ref="G10:G73" si="1">IF(OR($B10="",$C10="",,,$E10&lt;an_initial,$E10&gt;an_final,$H10=FALSE),"",HLOOKUP(D10,ii524punctaje,2,FALSE)*F10/I10)</f>
        <v/>
      </c>
      <c r="H10" s="390" t="b">
        <f t="shared" ref="H10:H73" si="2">IF(nume_candidat="",FALSE,ISNUMBER(SEARCH(nume_candidat,$B10)))</f>
        <v>0</v>
      </c>
      <c r="I10" s="391">
        <f t="shared" ref="I10:I41" si="3">LEN(B10)-LEN(SUBSTITUTE(B10,",",""))+1</f>
        <v>1</v>
      </c>
    </row>
    <row r="11" spans="1:9">
      <c r="A11" s="48">
        <v>2</v>
      </c>
      <c r="B11" s="8"/>
      <c r="C11" s="8"/>
      <c r="D11" s="8"/>
      <c r="E11" s="232"/>
      <c r="F11" s="232"/>
      <c r="G11" s="19" t="str">
        <f t="shared" si="1"/>
        <v/>
      </c>
      <c r="H11" s="390" t="b">
        <f t="shared" si="2"/>
        <v>0</v>
      </c>
      <c r="I11" s="391">
        <f t="shared" si="3"/>
        <v>1</v>
      </c>
    </row>
    <row r="12" spans="1:9">
      <c r="A12" s="48">
        <v>3</v>
      </c>
      <c r="B12" s="7"/>
      <c r="C12" s="8"/>
      <c r="D12" s="8"/>
      <c r="E12" s="232"/>
      <c r="F12" s="232"/>
      <c r="G12" s="19" t="str">
        <f t="shared" si="1"/>
        <v/>
      </c>
      <c r="H12" s="390" t="b">
        <f t="shared" si="2"/>
        <v>0</v>
      </c>
      <c r="I12" s="391">
        <f t="shared" si="3"/>
        <v>1</v>
      </c>
    </row>
    <row r="13" spans="1:9">
      <c r="A13" s="48">
        <v>4</v>
      </c>
      <c r="B13" s="7"/>
      <c r="C13" s="7"/>
      <c r="D13" s="7"/>
      <c r="E13" s="228"/>
      <c r="F13" s="228"/>
      <c r="G13" s="19" t="str">
        <f t="shared" si="1"/>
        <v/>
      </c>
      <c r="H13" s="390" t="b">
        <f t="shared" si="2"/>
        <v>0</v>
      </c>
      <c r="I13" s="391">
        <f t="shared" si="3"/>
        <v>1</v>
      </c>
    </row>
    <row r="14" spans="1:9">
      <c r="A14" s="48">
        <v>5</v>
      </c>
      <c r="B14" s="7"/>
      <c r="C14" s="7"/>
      <c r="D14" s="7"/>
      <c r="E14" s="228"/>
      <c r="F14" s="228"/>
      <c r="G14" s="19" t="str">
        <f t="shared" si="1"/>
        <v/>
      </c>
      <c r="H14" s="390" t="b">
        <f t="shared" si="2"/>
        <v>0</v>
      </c>
      <c r="I14" s="391">
        <f t="shared" si="3"/>
        <v>1</v>
      </c>
    </row>
    <row r="15" spans="1:9">
      <c r="A15" s="48">
        <v>6</v>
      </c>
      <c r="B15" s="7"/>
      <c r="C15" s="7"/>
      <c r="D15" s="7"/>
      <c r="E15" s="228"/>
      <c r="F15" s="228"/>
      <c r="G15" s="19" t="str">
        <f t="shared" si="1"/>
        <v/>
      </c>
      <c r="H15" s="390" t="b">
        <f t="shared" si="2"/>
        <v>0</v>
      </c>
      <c r="I15" s="391">
        <f t="shared" si="3"/>
        <v>1</v>
      </c>
    </row>
    <row r="16" spans="1:9">
      <c r="A16" s="48">
        <v>7</v>
      </c>
      <c r="B16" s="7"/>
      <c r="C16" s="7"/>
      <c r="D16" s="7"/>
      <c r="E16" s="228"/>
      <c r="F16" s="228"/>
      <c r="G16" s="19" t="str">
        <f t="shared" si="1"/>
        <v/>
      </c>
      <c r="H16" s="390" t="b">
        <f t="shared" si="2"/>
        <v>0</v>
      </c>
      <c r="I16" s="391">
        <f t="shared" si="3"/>
        <v>1</v>
      </c>
    </row>
    <row r="17" spans="1:9">
      <c r="A17" s="48">
        <v>8</v>
      </c>
      <c r="B17" s="7"/>
      <c r="C17" s="7"/>
      <c r="D17" s="7"/>
      <c r="E17" s="228"/>
      <c r="F17" s="228"/>
      <c r="G17" s="19" t="str">
        <f t="shared" si="1"/>
        <v/>
      </c>
      <c r="H17" s="390" t="b">
        <f t="shared" si="2"/>
        <v>0</v>
      </c>
      <c r="I17" s="391">
        <f t="shared" si="3"/>
        <v>1</v>
      </c>
    </row>
    <row r="18" spans="1:9">
      <c r="A18" s="48">
        <v>9</v>
      </c>
      <c r="B18" s="7"/>
      <c r="C18" s="7"/>
      <c r="D18" s="7"/>
      <c r="E18" s="228"/>
      <c r="F18" s="228"/>
      <c r="G18" s="19" t="str">
        <f t="shared" si="1"/>
        <v/>
      </c>
      <c r="H18" s="390" t="b">
        <f t="shared" si="2"/>
        <v>0</v>
      </c>
      <c r="I18" s="391">
        <f t="shared" si="3"/>
        <v>1</v>
      </c>
    </row>
    <row r="19" spans="1:9">
      <c r="A19" s="48">
        <v>10</v>
      </c>
      <c r="B19" s="7"/>
      <c r="C19" s="7"/>
      <c r="D19" s="7"/>
      <c r="E19" s="228"/>
      <c r="F19" s="228"/>
      <c r="G19" s="19" t="str">
        <f t="shared" si="1"/>
        <v/>
      </c>
      <c r="H19" s="390" t="b">
        <f t="shared" si="2"/>
        <v>0</v>
      </c>
      <c r="I19" s="391">
        <f t="shared" si="3"/>
        <v>1</v>
      </c>
    </row>
    <row r="20" spans="1:9">
      <c r="A20" s="48">
        <v>11</v>
      </c>
      <c r="B20" s="7"/>
      <c r="C20" s="7"/>
      <c r="D20" s="7"/>
      <c r="E20" s="228"/>
      <c r="F20" s="228"/>
      <c r="G20" s="19" t="str">
        <f t="shared" si="1"/>
        <v/>
      </c>
      <c r="H20" s="390" t="b">
        <f t="shared" si="2"/>
        <v>0</v>
      </c>
      <c r="I20" s="391">
        <f t="shared" si="3"/>
        <v>1</v>
      </c>
    </row>
    <row r="21" spans="1:9">
      <c r="A21" s="48">
        <v>12</v>
      </c>
      <c r="B21" s="7"/>
      <c r="C21" s="7"/>
      <c r="D21" s="7"/>
      <c r="E21" s="228"/>
      <c r="F21" s="228"/>
      <c r="G21" s="19" t="str">
        <f t="shared" si="1"/>
        <v/>
      </c>
      <c r="H21" s="390" t="b">
        <f t="shared" si="2"/>
        <v>0</v>
      </c>
      <c r="I21" s="391">
        <f t="shared" si="3"/>
        <v>1</v>
      </c>
    </row>
    <row r="22" spans="1:9">
      <c r="A22" s="48">
        <v>13</v>
      </c>
      <c r="B22" s="7"/>
      <c r="C22" s="7"/>
      <c r="D22" s="7"/>
      <c r="E22" s="228"/>
      <c r="F22" s="228"/>
      <c r="G22" s="19" t="str">
        <f t="shared" si="1"/>
        <v/>
      </c>
      <c r="H22" s="390" t="b">
        <f t="shared" si="2"/>
        <v>0</v>
      </c>
      <c r="I22" s="391">
        <f t="shared" si="3"/>
        <v>1</v>
      </c>
    </row>
    <row r="23" spans="1:9">
      <c r="A23" s="48">
        <v>14</v>
      </c>
      <c r="B23" s="7"/>
      <c r="C23" s="7"/>
      <c r="D23" s="7"/>
      <c r="E23" s="228"/>
      <c r="F23" s="228"/>
      <c r="G23" s="19" t="str">
        <f t="shared" si="1"/>
        <v/>
      </c>
      <c r="H23" s="390" t="b">
        <f t="shared" si="2"/>
        <v>0</v>
      </c>
      <c r="I23" s="391">
        <f t="shared" si="3"/>
        <v>1</v>
      </c>
    </row>
    <row r="24" spans="1:9">
      <c r="A24" s="48">
        <v>15</v>
      </c>
      <c r="B24" s="7"/>
      <c r="C24" s="7"/>
      <c r="D24" s="7"/>
      <c r="E24" s="228"/>
      <c r="F24" s="228"/>
      <c r="G24" s="19" t="str">
        <f t="shared" si="1"/>
        <v/>
      </c>
      <c r="H24" s="390" t="b">
        <f t="shared" si="2"/>
        <v>0</v>
      </c>
      <c r="I24" s="391">
        <f t="shared" si="3"/>
        <v>1</v>
      </c>
    </row>
    <row r="25" spans="1:9">
      <c r="A25" s="48">
        <v>16</v>
      </c>
      <c r="B25" s="7"/>
      <c r="C25" s="7"/>
      <c r="D25" s="7"/>
      <c r="E25" s="228"/>
      <c r="F25" s="228"/>
      <c r="G25" s="19" t="str">
        <f t="shared" si="1"/>
        <v/>
      </c>
      <c r="H25" s="390" t="b">
        <f t="shared" si="2"/>
        <v>0</v>
      </c>
      <c r="I25" s="391">
        <f t="shared" si="3"/>
        <v>1</v>
      </c>
    </row>
    <row r="26" spans="1:9">
      <c r="A26" s="48">
        <v>17</v>
      </c>
      <c r="B26" s="7"/>
      <c r="C26" s="7"/>
      <c r="D26" s="7"/>
      <c r="E26" s="228"/>
      <c r="F26" s="228"/>
      <c r="G26" s="19" t="str">
        <f t="shared" si="1"/>
        <v/>
      </c>
      <c r="H26" s="390" t="b">
        <f t="shared" si="2"/>
        <v>0</v>
      </c>
      <c r="I26" s="391">
        <f t="shared" si="3"/>
        <v>1</v>
      </c>
    </row>
    <row r="27" spans="1:9">
      <c r="A27" s="48">
        <v>18</v>
      </c>
      <c r="B27" s="7"/>
      <c r="C27" s="7"/>
      <c r="D27" s="7"/>
      <c r="E27" s="228"/>
      <c r="F27" s="228"/>
      <c r="G27" s="19" t="str">
        <f t="shared" si="1"/>
        <v/>
      </c>
      <c r="H27" s="390" t="b">
        <f t="shared" si="2"/>
        <v>0</v>
      </c>
      <c r="I27" s="391">
        <f t="shared" si="3"/>
        <v>1</v>
      </c>
    </row>
    <row r="28" spans="1:9">
      <c r="A28" s="48">
        <v>19</v>
      </c>
      <c r="B28" s="7"/>
      <c r="C28" s="7"/>
      <c r="D28" s="7"/>
      <c r="E28" s="228"/>
      <c r="F28" s="228"/>
      <c r="G28" s="19" t="str">
        <f t="shared" si="1"/>
        <v/>
      </c>
      <c r="H28" s="390" t="b">
        <f t="shared" si="2"/>
        <v>0</v>
      </c>
      <c r="I28" s="391">
        <f t="shared" si="3"/>
        <v>1</v>
      </c>
    </row>
    <row r="29" spans="1:9">
      <c r="A29" s="48">
        <v>20</v>
      </c>
      <c r="B29" s="7"/>
      <c r="C29" s="7"/>
      <c r="D29" s="7"/>
      <c r="E29" s="228"/>
      <c r="F29" s="228"/>
      <c r="G29" s="19" t="str">
        <f t="shared" si="1"/>
        <v/>
      </c>
      <c r="H29" s="390" t="b">
        <f t="shared" si="2"/>
        <v>0</v>
      </c>
      <c r="I29" s="391">
        <f t="shared" si="3"/>
        <v>1</v>
      </c>
    </row>
    <row r="30" spans="1:9">
      <c r="A30" s="48">
        <v>21</v>
      </c>
      <c r="B30" s="7"/>
      <c r="C30" s="7"/>
      <c r="D30" s="7"/>
      <c r="E30" s="228"/>
      <c r="F30" s="228"/>
      <c r="G30" s="19" t="str">
        <f t="shared" si="1"/>
        <v/>
      </c>
      <c r="H30" s="390" t="b">
        <f t="shared" si="2"/>
        <v>0</v>
      </c>
      <c r="I30" s="391">
        <f t="shared" si="3"/>
        <v>1</v>
      </c>
    </row>
    <row r="31" spans="1:9">
      <c r="A31" s="48">
        <v>22</v>
      </c>
      <c r="B31" s="7"/>
      <c r="C31" s="7"/>
      <c r="D31" s="7"/>
      <c r="E31" s="228"/>
      <c r="F31" s="228"/>
      <c r="G31" s="19" t="str">
        <f t="shared" si="1"/>
        <v/>
      </c>
      <c r="H31" s="390" t="b">
        <f t="shared" si="2"/>
        <v>0</v>
      </c>
      <c r="I31" s="391">
        <f t="shared" si="3"/>
        <v>1</v>
      </c>
    </row>
    <row r="32" spans="1:9">
      <c r="A32" s="48">
        <v>23</v>
      </c>
      <c r="B32" s="7"/>
      <c r="C32" s="7"/>
      <c r="D32" s="7"/>
      <c r="E32" s="228"/>
      <c r="F32" s="228"/>
      <c r="G32" s="19" t="str">
        <f t="shared" si="1"/>
        <v/>
      </c>
      <c r="H32" s="390" t="b">
        <f t="shared" si="2"/>
        <v>0</v>
      </c>
      <c r="I32" s="391">
        <f t="shared" si="3"/>
        <v>1</v>
      </c>
    </row>
    <row r="33" spans="1:9">
      <c r="A33" s="48">
        <v>24</v>
      </c>
      <c r="B33" s="7"/>
      <c r="C33" s="7"/>
      <c r="D33" s="7"/>
      <c r="E33" s="228"/>
      <c r="F33" s="228"/>
      <c r="G33" s="19" t="str">
        <f t="shared" si="1"/>
        <v/>
      </c>
      <c r="H33" s="390" t="b">
        <f t="shared" si="2"/>
        <v>0</v>
      </c>
      <c r="I33" s="391">
        <f t="shared" si="3"/>
        <v>1</v>
      </c>
    </row>
    <row r="34" spans="1:9">
      <c r="A34" s="48">
        <v>25</v>
      </c>
      <c r="B34" s="7"/>
      <c r="C34" s="7"/>
      <c r="D34" s="7"/>
      <c r="E34" s="228"/>
      <c r="F34" s="228"/>
      <c r="G34" s="19" t="str">
        <f t="shared" si="1"/>
        <v/>
      </c>
      <c r="H34" s="390" t="b">
        <f t="shared" si="2"/>
        <v>0</v>
      </c>
      <c r="I34" s="391">
        <f t="shared" si="3"/>
        <v>1</v>
      </c>
    </row>
    <row r="35" spans="1:9">
      <c r="A35" s="48">
        <v>26</v>
      </c>
      <c r="B35" s="7"/>
      <c r="C35" s="7"/>
      <c r="D35" s="7"/>
      <c r="E35" s="228"/>
      <c r="F35" s="228"/>
      <c r="G35" s="19" t="str">
        <f t="shared" si="1"/>
        <v/>
      </c>
      <c r="H35" s="390" t="b">
        <f t="shared" si="2"/>
        <v>0</v>
      </c>
      <c r="I35" s="391">
        <f t="shared" si="3"/>
        <v>1</v>
      </c>
    </row>
    <row r="36" spans="1:9">
      <c r="A36" s="48">
        <v>27</v>
      </c>
      <c r="B36" s="7"/>
      <c r="C36" s="7"/>
      <c r="D36" s="7"/>
      <c r="E36" s="228"/>
      <c r="F36" s="228"/>
      <c r="G36" s="19" t="str">
        <f t="shared" si="1"/>
        <v/>
      </c>
      <c r="H36" s="390" t="b">
        <f t="shared" si="2"/>
        <v>0</v>
      </c>
      <c r="I36" s="391">
        <f t="shared" si="3"/>
        <v>1</v>
      </c>
    </row>
    <row r="37" spans="1:9">
      <c r="A37" s="48">
        <v>28</v>
      </c>
      <c r="B37" s="7"/>
      <c r="C37" s="7"/>
      <c r="D37" s="7"/>
      <c r="E37" s="228"/>
      <c r="F37" s="228"/>
      <c r="G37" s="19" t="str">
        <f t="shared" si="1"/>
        <v/>
      </c>
      <c r="H37" s="390" t="b">
        <f t="shared" si="2"/>
        <v>0</v>
      </c>
      <c r="I37" s="391">
        <f t="shared" si="3"/>
        <v>1</v>
      </c>
    </row>
    <row r="38" spans="1:9">
      <c r="A38" s="48">
        <v>29</v>
      </c>
      <c r="B38" s="7"/>
      <c r="C38" s="7"/>
      <c r="D38" s="7"/>
      <c r="E38" s="228"/>
      <c r="F38" s="228"/>
      <c r="G38" s="19" t="str">
        <f t="shared" si="1"/>
        <v/>
      </c>
      <c r="H38" s="390" t="b">
        <f t="shared" si="2"/>
        <v>0</v>
      </c>
      <c r="I38" s="391">
        <f t="shared" si="3"/>
        <v>1</v>
      </c>
    </row>
    <row r="39" spans="1:9">
      <c r="A39" s="48">
        <v>30</v>
      </c>
      <c r="B39" s="7"/>
      <c r="C39" s="7"/>
      <c r="D39" s="7"/>
      <c r="E39" s="228"/>
      <c r="F39" s="228"/>
      <c r="G39" s="19" t="str">
        <f t="shared" si="1"/>
        <v/>
      </c>
      <c r="H39" s="390" t="b">
        <f t="shared" si="2"/>
        <v>0</v>
      </c>
      <c r="I39" s="391">
        <f t="shared" si="3"/>
        <v>1</v>
      </c>
    </row>
    <row r="40" spans="1:9">
      <c r="A40" s="48">
        <v>31</v>
      </c>
      <c r="B40" s="7"/>
      <c r="C40" s="7"/>
      <c r="D40" s="7"/>
      <c r="E40" s="228"/>
      <c r="F40" s="228"/>
      <c r="G40" s="19" t="str">
        <f t="shared" si="1"/>
        <v/>
      </c>
      <c r="H40" s="390" t="b">
        <f t="shared" si="2"/>
        <v>0</v>
      </c>
      <c r="I40" s="391">
        <f t="shared" si="3"/>
        <v>1</v>
      </c>
    </row>
    <row r="41" spans="1:9">
      <c r="A41" s="48">
        <v>32</v>
      </c>
      <c r="B41" s="7"/>
      <c r="C41" s="7"/>
      <c r="D41" s="7"/>
      <c r="E41" s="228"/>
      <c r="F41" s="228"/>
      <c r="G41" s="19" t="str">
        <f t="shared" si="1"/>
        <v/>
      </c>
      <c r="H41" s="390" t="b">
        <f t="shared" si="2"/>
        <v>0</v>
      </c>
      <c r="I41" s="391">
        <f t="shared" si="3"/>
        <v>1</v>
      </c>
    </row>
    <row r="42" spans="1:9">
      <c r="A42" s="48">
        <v>33</v>
      </c>
      <c r="B42" s="7"/>
      <c r="C42" s="7"/>
      <c r="D42" s="7"/>
      <c r="E42" s="228"/>
      <c r="F42" s="228"/>
      <c r="G42" s="19" t="str">
        <f t="shared" si="1"/>
        <v/>
      </c>
      <c r="H42" s="390" t="b">
        <f t="shared" si="2"/>
        <v>0</v>
      </c>
      <c r="I42" s="391">
        <f t="shared" ref="I42:I73" si="4">LEN(B42)-LEN(SUBSTITUTE(B42,",",""))+1</f>
        <v>1</v>
      </c>
    </row>
    <row r="43" spans="1:9">
      <c r="A43" s="48">
        <v>34</v>
      </c>
      <c r="B43" s="7"/>
      <c r="C43" s="7"/>
      <c r="D43" s="7"/>
      <c r="E43" s="228"/>
      <c r="F43" s="228"/>
      <c r="G43" s="19" t="str">
        <f t="shared" si="1"/>
        <v/>
      </c>
      <c r="H43" s="390" t="b">
        <f t="shared" si="2"/>
        <v>0</v>
      </c>
      <c r="I43" s="391">
        <f t="shared" si="4"/>
        <v>1</v>
      </c>
    </row>
    <row r="44" spans="1:9">
      <c r="A44" s="48">
        <v>35</v>
      </c>
      <c r="B44" s="7"/>
      <c r="C44" s="7"/>
      <c r="D44" s="7"/>
      <c r="E44" s="228"/>
      <c r="F44" s="228"/>
      <c r="G44" s="19" t="str">
        <f t="shared" si="1"/>
        <v/>
      </c>
      <c r="H44" s="390" t="b">
        <f t="shared" si="2"/>
        <v>0</v>
      </c>
      <c r="I44" s="391">
        <f t="shared" si="4"/>
        <v>1</v>
      </c>
    </row>
    <row r="45" spans="1:9">
      <c r="A45" s="48">
        <v>36</v>
      </c>
      <c r="B45" s="7"/>
      <c r="C45" s="7"/>
      <c r="D45" s="7"/>
      <c r="E45" s="228"/>
      <c r="F45" s="228"/>
      <c r="G45" s="19" t="str">
        <f t="shared" si="1"/>
        <v/>
      </c>
      <c r="H45" s="390" t="b">
        <f t="shared" si="2"/>
        <v>0</v>
      </c>
      <c r="I45" s="391">
        <f t="shared" si="4"/>
        <v>1</v>
      </c>
    </row>
    <row r="46" spans="1:9">
      <c r="A46" s="48">
        <v>37</v>
      </c>
      <c r="B46" s="7"/>
      <c r="C46" s="7"/>
      <c r="D46" s="7"/>
      <c r="E46" s="228"/>
      <c r="F46" s="228"/>
      <c r="G46" s="19" t="str">
        <f t="shared" si="1"/>
        <v/>
      </c>
      <c r="H46" s="390" t="b">
        <f t="shared" si="2"/>
        <v>0</v>
      </c>
      <c r="I46" s="391">
        <f t="shared" si="4"/>
        <v>1</v>
      </c>
    </row>
    <row r="47" spans="1:9">
      <c r="A47" s="48">
        <v>38</v>
      </c>
      <c r="B47" s="7"/>
      <c r="C47" s="7"/>
      <c r="D47" s="7"/>
      <c r="E47" s="228"/>
      <c r="F47" s="228"/>
      <c r="G47" s="19" t="str">
        <f t="shared" si="1"/>
        <v/>
      </c>
      <c r="H47" s="390" t="b">
        <f t="shared" si="2"/>
        <v>0</v>
      </c>
      <c r="I47" s="391">
        <f t="shared" si="4"/>
        <v>1</v>
      </c>
    </row>
    <row r="48" spans="1:9">
      <c r="A48" s="48">
        <v>39</v>
      </c>
      <c r="B48" s="7"/>
      <c r="C48" s="7"/>
      <c r="D48" s="7"/>
      <c r="E48" s="228"/>
      <c r="F48" s="228"/>
      <c r="G48" s="19" t="str">
        <f t="shared" si="1"/>
        <v/>
      </c>
      <c r="H48" s="390" t="b">
        <f t="shared" si="2"/>
        <v>0</v>
      </c>
      <c r="I48" s="391">
        <f t="shared" si="4"/>
        <v>1</v>
      </c>
    </row>
    <row r="49" spans="1:9">
      <c r="A49" s="48">
        <v>40</v>
      </c>
      <c r="B49" s="7"/>
      <c r="C49" s="7"/>
      <c r="D49" s="7"/>
      <c r="E49" s="228"/>
      <c r="F49" s="228"/>
      <c r="G49" s="19" t="str">
        <f t="shared" si="1"/>
        <v/>
      </c>
      <c r="H49" s="390" t="b">
        <f t="shared" si="2"/>
        <v>0</v>
      </c>
      <c r="I49" s="391">
        <f t="shared" si="4"/>
        <v>1</v>
      </c>
    </row>
    <row r="50" spans="1:9">
      <c r="A50" s="48">
        <v>41</v>
      </c>
      <c r="B50" s="7"/>
      <c r="C50" s="7"/>
      <c r="D50" s="7"/>
      <c r="E50" s="228"/>
      <c r="F50" s="228"/>
      <c r="G50" s="19" t="str">
        <f t="shared" si="1"/>
        <v/>
      </c>
      <c r="H50" s="390" t="b">
        <f t="shared" si="2"/>
        <v>0</v>
      </c>
      <c r="I50" s="391">
        <f t="shared" si="4"/>
        <v>1</v>
      </c>
    </row>
    <row r="51" spans="1:9">
      <c r="A51" s="48">
        <v>42</v>
      </c>
      <c r="B51" s="7"/>
      <c r="C51" s="7"/>
      <c r="D51" s="7"/>
      <c r="E51" s="228"/>
      <c r="F51" s="228"/>
      <c r="G51" s="19" t="str">
        <f t="shared" si="1"/>
        <v/>
      </c>
      <c r="H51" s="390" t="b">
        <f t="shared" si="2"/>
        <v>0</v>
      </c>
      <c r="I51" s="391">
        <f t="shared" si="4"/>
        <v>1</v>
      </c>
    </row>
    <row r="52" spans="1:9">
      <c r="A52" s="48">
        <v>43</v>
      </c>
      <c r="B52" s="7"/>
      <c r="C52" s="7"/>
      <c r="D52" s="7"/>
      <c r="E52" s="228"/>
      <c r="F52" s="228"/>
      <c r="G52" s="19" t="str">
        <f t="shared" si="1"/>
        <v/>
      </c>
      <c r="H52" s="390" t="b">
        <f t="shared" si="2"/>
        <v>0</v>
      </c>
      <c r="I52" s="391">
        <f t="shared" si="4"/>
        <v>1</v>
      </c>
    </row>
    <row r="53" spans="1:9">
      <c r="A53" s="48">
        <v>44</v>
      </c>
      <c r="B53" s="7"/>
      <c r="C53" s="7"/>
      <c r="D53" s="7"/>
      <c r="E53" s="228"/>
      <c r="F53" s="228"/>
      <c r="G53" s="19" t="str">
        <f t="shared" si="1"/>
        <v/>
      </c>
      <c r="H53" s="390" t="b">
        <f t="shared" si="2"/>
        <v>0</v>
      </c>
      <c r="I53" s="391">
        <f t="shared" si="4"/>
        <v>1</v>
      </c>
    </row>
    <row r="54" spans="1:9">
      <c r="A54" s="48">
        <v>45</v>
      </c>
      <c r="B54" s="7"/>
      <c r="C54" s="7"/>
      <c r="D54" s="7"/>
      <c r="E54" s="228"/>
      <c r="F54" s="228"/>
      <c r="G54" s="19" t="str">
        <f t="shared" si="1"/>
        <v/>
      </c>
      <c r="H54" s="390" t="b">
        <f t="shared" si="2"/>
        <v>0</v>
      </c>
      <c r="I54" s="391">
        <f t="shared" si="4"/>
        <v>1</v>
      </c>
    </row>
    <row r="55" spans="1:9">
      <c r="A55" s="48">
        <v>46</v>
      </c>
      <c r="B55" s="7"/>
      <c r="C55" s="7"/>
      <c r="D55" s="7"/>
      <c r="E55" s="228"/>
      <c r="F55" s="228"/>
      <c r="G55" s="19" t="str">
        <f t="shared" si="1"/>
        <v/>
      </c>
      <c r="H55" s="390" t="b">
        <f t="shared" si="2"/>
        <v>0</v>
      </c>
      <c r="I55" s="391">
        <f t="shared" si="4"/>
        <v>1</v>
      </c>
    </row>
    <row r="56" spans="1:9">
      <c r="A56" s="48">
        <v>47</v>
      </c>
      <c r="B56" s="7"/>
      <c r="C56" s="7"/>
      <c r="D56" s="7"/>
      <c r="E56" s="228"/>
      <c r="F56" s="228"/>
      <c r="G56" s="19" t="str">
        <f t="shared" si="1"/>
        <v/>
      </c>
      <c r="H56" s="390" t="b">
        <f t="shared" si="2"/>
        <v>0</v>
      </c>
      <c r="I56" s="391">
        <f t="shared" si="4"/>
        <v>1</v>
      </c>
    </row>
    <row r="57" spans="1:9">
      <c r="A57" s="48">
        <v>48</v>
      </c>
      <c r="B57" s="7"/>
      <c r="C57" s="7"/>
      <c r="D57" s="7"/>
      <c r="E57" s="228"/>
      <c r="F57" s="228"/>
      <c r="G57" s="19" t="str">
        <f t="shared" si="1"/>
        <v/>
      </c>
      <c r="H57" s="390" t="b">
        <f t="shared" si="2"/>
        <v>0</v>
      </c>
      <c r="I57" s="391">
        <f t="shared" si="4"/>
        <v>1</v>
      </c>
    </row>
    <row r="58" spans="1:9">
      <c r="A58" s="48">
        <v>49</v>
      </c>
      <c r="B58" s="7"/>
      <c r="C58" s="7"/>
      <c r="D58" s="7"/>
      <c r="E58" s="228"/>
      <c r="F58" s="228"/>
      <c r="G58" s="19" t="str">
        <f t="shared" si="1"/>
        <v/>
      </c>
      <c r="H58" s="390" t="b">
        <f t="shared" si="2"/>
        <v>0</v>
      </c>
      <c r="I58" s="391">
        <f t="shared" si="4"/>
        <v>1</v>
      </c>
    </row>
    <row r="59" spans="1:9">
      <c r="A59" s="48">
        <v>50</v>
      </c>
      <c r="B59" s="7"/>
      <c r="C59" s="7"/>
      <c r="D59" s="7"/>
      <c r="E59" s="228"/>
      <c r="F59" s="228"/>
      <c r="G59" s="19" t="str">
        <f t="shared" si="1"/>
        <v/>
      </c>
      <c r="H59" s="390" t="b">
        <f t="shared" si="2"/>
        <v>0</v>
      </c>
      <c r="I59" s="391">
        <f t="shared" si="4"/>
        <v>1</v>
      </c>
    </row>
    <row r="60" spans="1:9">
      <c r="A60" s="48">
        <v>51</v>
      </c>
      <c r="B60" s="7"/>
      <c r="C60" s="7"/>
      <c r="D60" s="7"/>
      <c r="E60" s="228"/>
      <c r="F60" s="228"/>
      <c r="G60" s="19" t="str">
        <f t="shared" si="1"/>
        <v/>
      </c>
      <c r="H60" s="390" t="b">
        <f t="shared" si="2"/>
        <v>0</v>
      </c>
      <c r="I60" s="391">
        <f t="shared" si="4"/>
        <v>1</v>
      </c>
    </row>
    <row r="61" spans="1:9">
      <c r="A61" s="48">
        <v>52</v>
      </c>
      <c r="B61" s="7"/>
      <c r="C61" s="7"/>
      <c r="D61" s="7"/>
      <c r="E61" s="228"/>
      <c r="F61" s="228"/>
      <c r="G61" s="19" t="str">
        <f t="shared" si="1"/>
        <v/>
      </c>
      <c r="H61" s="390" t="b">
        <f t="shared" si="2"/>
        <v>0</v>
      </c>
      <c r="I61" s="391">
        <f t="shared" si="4"/>
        <v>1</v>
      </c>
    </row>
    <row r="62" spans="1:9">
      <c r="A62" s="48">
        <v>53</v>
      </c>
      <c r="B62" s="7"/>
      <c r="C62" s="7"/>
      <c r="D62" s="7"/>
      <c r="E62" s="228"/>
      <c r="F62" s="228"/>
      <c r="G62" s="19" t="str">
        <f t="shared" si="1"/>
        <v/>
      </c>
      <c r="H62" s="390" t="b">
        <f t="shared" si="2"/>
        <v>0</v>
      </c>
      <c r="I62" s="391">
        <f t="shared" si="4"/>
        <v>1</v>
      </c>
    </row>
    <row r="63" spans="1:9">
      <c r="A63" s="48">
        <v>54</v>
      </c>
      <c r="B63" s="7"/>
      <c r="C63" s="7"/>
      <c r="D63" s="7"/>
      <c r="E63" s="228"/>
      <c r="F63" s="228"/>
      <c r="G63" s="19" t="str">
        <f t="shared" si="1"/>
        <v/>
      </c>
      <c r="H63" s="390" t="b">
        <f t="shared" si="2"/>
        <v>0</v>
      </c>
      <c r="I63" s="391">
        <f t="shared" si="4"/>
        <v>1</v>
      </c>
    </row>
    <row r="64" spans="1:9">
      <c r="A64" s="48">
        <v>55</v>
      </c>
      <c r="B64" s="7"/>
      <c r="C64" s="7"/>
      <c r="D64" s="7"/>
      <c r="E64" s="228"/>
      <c r="F64" s="228"/>
      <c r="G64" s="19" t="str">
        <f t="shared" si="1"/>
        <v/>
      </c>
      <c r="H64" s="390" t="b">
        <f t="shared" si="2"/>
        <v>0</v>
      </c>
      <c r="I64" s="391">
        <f t="shared" si="4"/>
        <v>1</v>
      </c>
    </row>
    <row r="65" spans="1:9">
      <c r="A65" s="48">
        <v>56</v>
      </c>
      <c r="B65" s="7"/>
      <c r="C65" s="7"/>
      <c r="D65" s="7"/>
      <c r="E65" s="228"/>
      <c r="F65" s="228"/>
      <c r="G65" s="19" t="str">
        <f t="shared" si="1"/>
        <v/>
      </c>
      <c r="H65" s="390" t="b">
        <f t="shared" si="2"/>
        <v>0</v>
      </c>
      <c r="I65" s="391">
        <f t="shared" si="4"/>
        <v>1</v>
      </c>
    </row>
    <row r="66" spans="1:9">
      <c r="A66" s="48">
        <v>57</v>
      </c>
      <c r="B66" s="7"/>
      <c r="C66" s="7"/>
      <c r="D66" s="7"/>
      <c r="E66" s="228"/>
      <c r="F66" s="228"/>
      <c r="G66" s="19" t="str">
        <f t="shared" si="1"/>
        <v/>
      </c>
      <c r="H66" s="390" t="b">
        <f t="shared" si="2"/>
        <v>0</v>
      </c>
      <c r="I66" s="391">
        <f t="shared" si="4"/>
        <v>1</v>
      </c>
    </row>
    <row r="67" spans="1:9">
      <c r="A67" s="48">
        <v>58</v>
      </c>
      <c r="B67" s="7"/>
      <c r="C67" s="7"/>
      <c r="D67" s="7"/>
      <c r="E67" s="228"/>
      <c r="F67" s="228"/>
      <c r="G67" s="19" t="str">
        <f t="shared" si="1"/>
        <v/>
      </c>
      <c r="H67" s="390" t="b">
        <f t="shared" si="2"/>
        <v>0</v>
      </c>
      <c r="I67" s="391">
        <f t="shared" si="4"/>
        <v>1</v>
      </c>
    </row>
    <row r="68" spans="1:9">
      <c r="A68" s="48">
        <v>59</v>
      </c>
      <c r="B68" s="7"/>
      <c r="C68" s="7"/>
      <c r="D68" s="7"/>
      <c r="E68" s="228"/>
      <c r="F68" s="228"/>
      <c r="G68" s="19" t="str">
        <f t="shared" si="1"/>
        <v/>
      </c>
      <c r="H68" s="390" t="b">
        <f t="shared" si="2"/>
        <v>0</v>
      </c>
      <c r="I68" s="391">
        <f t="shared" si="4"/>
        <v>1</v>
      </c>
    </row>
    <row r="69" spans="1:9">
      <c r="A69" s="48">
        <v>60</v>
      </c>
      <c r="B69" s="7"/>
      <c r="C69" s="7"/>
      <c r="D69" s="7"/>
      <c r="E69" s="228"/>
      <c r="F69" s="228"/>
      <c r="G69" s="19" t="str">
        <f t="shared" si="1"/>
        <v/>
      </c>
      <c r="H69" s="390" t="b">
        <f t="shared" si="2"/>
        <v>0</v>
      </c>
      <c r="I69" s="391">
        <f t="shared" si="4"/>
        <v>1</v>
      </c>
    </row>
    <row r="70" spans="1:9">
      <c r="A70" s="48">
        <v>61</v>
      </c>
      <c r="B70" s="7"/>
      <c r="C70" s="7"/>
      <c r="D70" s="7"/>
      <c r="E70" s="228"/>
      <c r="F70" s="228"/>
      <c r="G70" s="19" t="str">
        <f t="shared" si="1"/>
        <v/>
      </c>
      <c r="H70" s="390" t="b">
        <f t="shared" si="2"/>
        <v>0</v>
      </c>
      <c r="I70" s="391">
        <f t="shared" si="4"/>
        <v>1</v>
      </c>
    </row>
    <row r="71" spans="1:9">
      <c r="A71" s="48">
        <v>62</v>
      </c>
      <c r="B71" s="7"/>
      <c r="C71" s="7"/>
      <c r="D71" s="7"/>
      <c r="E71" s="228"/>
      <c r="F71" s="228"/>
      <c r="G71" s="19" t="str">
        <f t="shared" si="1"/>
        <v/>
      </c>
      <c r="H71" s="390" t="b">
        <f t="shared" si="2"/>
        <v>0</v>
      </c>
      <c r="I71" s="391">
        <f t="shared" si="4"/>
        <v>1</v>
      </c>
    </row>
    <row r="72" spans="1:9">
      <c r="A72" s="48">
        <v>63</v>
      </c>
      <c r="B72" s="7"/>
      <c r="C72" s="7"/>
      <c r="D72" s="7"/>
      <c r="E72" s="228"/>
      <c r="F72" s="228"/>
      <c r="G72" s="19" t="str">
        <f t="shared" si="1"/>
        <v/>
      </c>
      <c r="H72" s="390" t="b">
        <f t="shared" si="2"/>
        <v>0</v>
      </c>
      <c r="I72" s="391">
        <f t="shared" si="4"/>
        <v>1</v>
      </c>
    </row>
    <row r="73" spans="1:9">
      <c r="A73" s="48">
        <v>64</v>
      </c>
      <c r="B73" s="7"/>
      <c r="C73" s="7"/>
      <c r="D73" s="7"/>
      <c r="E73" s="228"/>
      <c r="F73" s="228"/>
      <c r="G73" s="19" t="str">
        <f t="shared" si="1"/>
        <v/>
      </c>
      <c r="H73" s="390" t="b">
        <f t="shared" si="2"/>
        <v>0</v>
      </c>
      <c r="I73" s="391">
        <f t="shared" si="4"/>
        <v>1</v>
      </c>
    </row>
    <row r="74" spans="1:9">
      <c r="A74" s="48">
        <v>65</v>
      </c>
      <c r="B74" s="7"/>
      <c r="C74" s="7"/>
      <c r="D74" s="7"/>
      <c r="E74" s="228"/>
      <c r="F74" s="228"/>
      <c r="G74" s="19" t="str">
        <f t="shared" ref="G74:G137" si="5">IF(OR($B74="",$C74="",,,$E74&lt;an_initial,$E74&gt;an_final,$H74=FALSE),"",HLOOKUP(D74,ii524punctaje,2,FALSE)*F74/I74)</f>
        <v/>
      </c>
      <c r="H74" s="390" t="b">
        <f t="shared" ref="H74:H108" si="6">IF(nume_candidat="",FALSE,ISNUMBER(SEARCH(nume_candidat,$B74)))</f>
        <v>0</v>
      </c>
      <c r="I74" s="391">
        <f t="shared" ref="I74:I108" si="7">LEN(B74)-LEN(SUBSTITUTE(B74,",",""))+1</f>
        <v>1</v>
      </c>
    </row>
    <row r="75" spans="1:9">
      <c r="A75" s="48">
        <v>66</v>
      </c>
      <c r="B75" s="7"/>
      <c r="C75" s="7"/>
      <c r="D75" s="7"/>
      <c r="E75" s="228"/>
      <c r="F75" s="228"/>
      <c r="G75" s="19" t="str">
        <f t="shared" si="5"/>
        <v/>
      </c>
      <c r="H75" s="390" t="b">
        <f t="shared" si="6"/>
        <v>0</v>
      </c>
      <c r="I75" s="391">
        <f t="shared" si="7"/>
        <v>1</v>
      </c>
    </row>
    <row r="76" spans="1:9">
      <c r="A76" s="48">
        <v>67</v>
      </c>
      <c r="B76" s="7"/>
      <c r="C76" s="7"/>
      <c r="D76" s="7"/>
      <c r="E76" s="228"/>
      <c r="F76" s="228"/>
      <c r="G76" s="19" t="str">
        <f t="shared" si="5"/>
        <v/>
      </c>
      <c r="H76" s="390" t="b">
        <f t="shared" si="6"/>
        <v>0</v>
      </c>
      <c r="I76" s="391">
        <f t="shared" si="7"/>
        <v>1</v>
      </c>
    </row>
    <row r="77" spans="1:9">
      <c r="A77" s="48">
        <v>68</v>
      </c>
      <c r="B77" s="7"/>
      <c r="C77" s="7"/>
      <c r="D77" s="7"/>
      <c r="E77" s="228"/>
      <c r="F77" s="228"/>
      <c r="G77" s="19" t="str">
        <f t="shared" si="5"/>
        <v/>
      </c>
      <c r="H77" s="390" t="b">
        <f t="shared" si="6"/>
        <v>0</v>
      </c>
      <c r="I77" s="391">
        <f t="shared" si="7"/>
        <v>1</v>
      </c>
    </row>
    <row r="78" spans="1:9">
      <c r="A78" s="48">
        <v>69</v>
      </c>
      <c r="B78" s="7"/>
      <c r="C78" s="7"/>
      <c r="D78" s="7"/>
      <c r="E78" s="228"/>
      <c r="F78" s="228"/>
      <c r="G78" s="19" t="str">
        <f t="shared" si="5"/>
        <v/>
      </c>
      <c r="H78" s="390" t="b">
        <f t="shared" si="6"/>
        <v>0</v>
      </c>
      <c r="I78" s="391">
        <f t="shared" si="7"/>
        <v>1</v>
      </c>
    </row>
    <row r="79" spans="1:9">
      <c r="A79" s="48">
        <v>70</v>
      </c>
      <c r="B79" s="7"/>
      <c r="C79" s="7"/>
      <c r="D79" s="7"/>
      <c r="E79" s="228"/>
      <c r="F79" s="228"/>
      <c r="G79" s="19" t="str">
        <f t="shared" si="5"/>
        <v/>
      </c>
      <c r="H79" s="390" t="b">
        <f t="shared" si="6"/>
        <v>0</v>
      </c>
      <c r="I79" s="391">
        <f t="shared" si="7"/>
        <v>1</v>
      </c>
    </row>
    <row r="80" spans="1:9">
      <c r="A80" s="48">
        <v>71</v>
      </c>
      <c r="B80" s="7"/>
      <c r="C80" s="7"/>
      <c r="D80" s="7"/>
      <c r="E80" s="228"/>
      <c r="F80" s="228"/>
      <c r="G80" s="19" t="str">
        <f t="shared" si="5"/>
        <v/>
      </c>
      <c r="H80" s="390" t="b">
        <f t="shared" si="6"/>
        <v>0</v>
      </c>
      <c r="I80" s="391">
        <f t="shared" si="7"/>
        <v>1</v>
      </c>
    </row>
    <row r="81" spans="1:9">
      <c r="A81" s="48">
        <v>72</v>
      </c>
      <c r="B81" s="7"/>
      <c r="C81" s="7"/>
      <c r="D81" s="7"/>
      <c r="E81" s="228"/>
      <c r="F81" s="228"/>
      <c r="G81" s="19" t="str">
        <f t="shared" si="5"/>
        <v/>
      </c>
      <c r="H81" s="390" t="b">
        <f t="shared" si="6"/>
        <v>0</v>
      </c>
      <c r="I81" s="391">
        <f t="shared" si="7"/>
        <v>1</v>
      </c>
    </row>
    <row r="82" spans="1:9">
      <c r="A82" s="48">
        <v>73</v>
      </c>
      <c r="B82" s="7"/>
      <c r="C82" s="7"/>
      <c r="D82" s="7"/>
      <c r="E82" s="228"/>
      <c r="F82" s="228"/>
      <c r="G82" s="19" t="str">
        <f t="shared" si="5"/>
        <v/>
      </c>
      <c r="H82" s="390" t="b">
        <f t="shared" si="6"/>
        <v>0</v>
      </c>
      <c r="I82" s="391">
        <f t="shared" si="7"/>
        <v>1</v>
      </c>
    </row>
    <row r="83" spans="1:9">
      <c r="A83" s="48">
        <v>74</v>
      </c>
      <c r="B83" s="7"/>
      <c r="C83" s="7"/>
      <c r="D83" s="7"/>
      <c r="E83" s="228"/>
      <c r="F83" s="228"/>
      <c r="G83" s="19" t="str">
        <f t="shared" si="5"/>
        <v/>
      </c>
      <c r="H83" s="390" t="b">
        <f t="shared" si="6"/>
        <v>0</v>
      </c>
      <c r="I83" s="391">
        <f t="shared" si="7"/>
        <v>1</v>
      </c>
    </row>
    <row r="84" spans="1:9">
      <c r="A84" s="48">
        <v>75</v>
      </c>
      <c r="B84" s="7"/>
      <c r="C84" s="7"/>
      <c r="D84" s="7"/>
      <c r="E84" s="228"/>
      <c r="F84" s="228"/>
      <c r="G84" s="19" t="str">
        <f t="shared" si="5"/>
        <v/>
      </c>
      <c r="H84" s="390" t="b">
        <f t="shared" si="6"/>
        <v>0</v>
      </c>
      <c r="I84" s="391">
        <f t="shared" si="7"/>
        <v>1</v>
      </c>
    </row>
    <row r="85" spans="1:9">
      <c r="A85" s="48">
        <v>76</v>
      </c>
      <c r="B85" s="7"/>
      <c r="C85" s="7"/>
      <c r="D85" s="7"/>
      <c r="E85" s="228"/>
      <c r="F85" s="228"/>
      <c r="G85" s="19" t="str">
        <f t="shared" si="5"/>
        <v/>
      </c>
      <c r="H85" s="390" t="b">
        <f t="shared" si="6"/>
        <v>0</v>
      </c>
      <c r="I85" s="391">
        <f t="shared" si="7"/>
        <v>1</v>
      </c>
    </row>
    <row r="86" spans="1:9">
      <c r="A86" s="48">
        <v>77</v>
      </c>
      <c r="B86" s="7"/>
      <c r="C86" s="7"/>
      <c r="D86" s="7"/>
      <c r="E86" s="228"/>
      <c r="F86" s="228"/>
      <c r="G86" s="19" t="str">
        <f t="shared" si="5"/>
        <v/>
      </c>
      <c r="H86" s="390" t="b">
        <f t="shared" si="6"/>
        <v>0</v>
      </c>
      <c r="I86" s="391">
        <f t="shared" si="7"/>
        <v>1</v>
      </c>
    </row>
    <row r="87" spans="1:9">
      <c r="A87" s="48">
        <v>78</v>
      </c>
      <c r="B87" s="7"/>
      <c r="C87" s="7"/>
      <c r="D87" s="7"/>
      <c r="E87" s="228"/>
      <c r="F87" s="228"/>
      <c r="G87" s="19" t="str">
        <f t="shared" si="5"/>
        <v/>
      </c>
      <c r="H87" s="390" t="b">
        <f t="shared" si="6"/>
        <v>0</v>
      </c>
      <c r="I87" s="391">
        <f t="shared" si="7"/>
        <v>1</v>
      </c>
    </row>
    <row r="88" spans="1:9">
      <c r="A88" s="48">
        <v>79</v>
      </c>
      <c r="B88" s="7"/>
      <c r="C88" s="7"/>
      <c r="D88" s="7"/>
      <c r="E88" s="228"/>
      <c r="F88" s="228"/>
      <c r="G88" s="19" t="str">
        <f t="shared" si="5"/>
        <v/>
      </c>
      <c r="H88" s="390" t="b">
        <f t="shared" si="6"/>
        <v>0</v>
      </c>
      <c r="I88" s="391">
        <f t="shared" si="7"/>
        <v>1</v>
      </c>
    </row>
    <row r="89" spans="1:9">
      <c r="A89" s="48">
        <v>80</v>
      </c>
      <c r="B89" s="7"/>
      <c r="C89" s="7"/>
      <c r="D89" s="7"/>
      <c r="E89" s="228"/>
      <c r="F89" s="228"/>
      <c r="G89" s="19" t="str">
        <f t="shared" si="5"/>
        <v/>
      </c>
      <c r="H89" s="390" t="b">
        <f t="shared" si="6"/>
        <v>0</v>
      </c>
      <c r="I89" s="391">
        <f t="shared" si="7"/>
        <v>1</v>
      </c>
    </row>
    <row r="90" spans="1:9">
      <c r="A90" s="48">
        <v>81</v>
      </c>
      <c r="B90" s="7"/>
      <c r="C90" s="7"/>
      <c r="D90" s="7"/>
      <c r="E90" s="228"/>
      <c r="F90" s="228"/>
      <c r="G90" s="19" t="str">
        <f t="shared" si="5"/>
        <v/>
      </c>
      <c r="H90" s="390" t="b">
        <f t="shared" si="6"/>
        <v>0</v>
      </c>
      <c r="I90" s="391">
        <f t="shared" si="7"/>
        <v>1</v>
      </c>
    </row>
    <row r="91" spans="1:9">
      <c r="A91" s="48">
        <v>82</v>
      </c>
      <c r="B91" s="7"/>
      <c r="C91" s="7"/>
      <c r="D91" s="7"/>
      <c r="E91" s="228"/>
      <c r="F91" s="228"/>
      <c r="G91" s="19" t="str">
        <f t="shared" si="5"/>
        <v/>
      </c>
      <c r="H91" s="390" t="b">
        <f t="shared" si="6"/>
        <v>0</v>
      </c>
      <c r="I91" s="391">
        <f t="shared" si="7"/>
        <v>1</v>
      </c>
    </row>
    <row r="92" spans="1:9">
      <c r="A92" s="48">
        <v>83</v>
      </c>
      <c r="B92" s="7"/>
      <c r="C92" s="7"/>
      <c r="D92" s="7"/>
      <c r="E92" s="228"/>
      <c r="F92" s="228"/>
      <c r="G92" s="19" t="str">
        <f t="shared" si="5"/>
        <v/>
      </c>
      <c r="H92" s="390" t="b">
        <f t="shared" si="6"/>
        <v>0</v>
      </c>
      <c r="I92" s="391">
        <f t="shared" si="7"/>
        <v>1</v>
      </c>
    </row>
    <row r="93" spans="1:9">
      <c r="A93" s="48">
        <v>84</v>
      </c>
      <c r="B93" s="7"/>
      <c r="C93" s="7"/>
      <c r="D93" s="7"/>
      <c r="E93" s="228"/>
      <c r="F93" s="228"/>
      <c r="G93" s="19" t="str">
        <f t="shared" si="5"/>
        <v/>
      </c>
      <c r="H93" s="390" t="b">
        <f t="shared" si="6"/>
        <v>0</v>
      </c>
      <c r="I93" s="391">
        <f t="shared" si="7"/>
        <v>1</v>
      </c>
    </row>
    <row r="94" spans="1:9">
      <c r="A94" s="48">
        <v>85</v>
      </c>
      <c r="B94" s="7"/>
      <c r="C94" s="7"/>
      <c r="D94" s="7"/>
      <c r="E94" s="228"/>
      <c r="F94" s="228"/>
      <c r="G94" s="19" t="str">
        <f t="shared" si="5"/>
        <v/>
      </c>
      <c r="H94" s="390" t="b">
        <f t="shared" si="6"/>
        <v>0</v>
      </c>
      <c r="I94" s="391">
        <f t="shared" si="7"/>
        <v>1</v>
      </c>
    </row>
    <row r="95" spans="1:9">
      <c r="A95" s="48">
        <v>86</v>
      </c>
      <c r="B95" s="7"/>
      <c r="C95" s="7"/>
      <c r="D95" s="7"/>
      <c r="E95" s="228"/>
      <c r="F95" s="228"/>
      <c r="G95" s="19" t="str">
        <f t="shared" si="5"/>
        <v/>
      </c>
      <c r="H95" s="390" t="b">
        <f t="shared" si="6"/>
        <v>0</v>
      </c>
      <c r="I95" s="391">
        <f t="shared" si="7"/>
        <v>1</v>
      </c>
    </row>
    <row r="96" spans="1:9">
      <c r="A96" s="48">
        <v>87</v>
      </c>
      <c r="B96" s="7"/>
      <c r="C96" s="7"/>
      <c r="D96" s="7"/>
      <c r="E96" s="228"/>
      <c r="F96" s="228"/>
      <c r="G96" s="19" t="str">
        <f t="shared" si="5"/>
        <v/>
      </c>
      <c r="H96" s="390" t="b">
        <f t="shared" si="6"/>
        <v>0</v>
      </c>
      <c r="I96" s="391">
        <f t="shared" si="7"/>
        <v>1</v>
      </c>
    </row>
    <row r="97" spans="1:9">
      <c r="A97" s="48">
        <v>88</v>
      </c>
      <c r="B97" s="7"/>
      <c r="C97" s="7"/>
      <c r="D97" s="7"/>
      <c r="E97" s="228"/>
      <c r="F97" s="228"/>
      <c r="G97" s="19" t="str">
        <f t="shared" si="5"/>
        <v/>
      </c>
      <c r="H97" s="390" t="b">
        <f t="shared" si="6"/>
        <v>0</v>
      </c>
      <c r="I97" s="391">
        <f t="shared" si="7"/>
        <v>1</v>
      </c>
    </row>
    <row r="98" spans="1:9">
      <c r="A98" s="48">
        <v>89</v>
      </c>
      <c r="B98" s="7"/>
      <c r="C98" s="7"/>
      <c r="D98" s="7"/>
      <c r="E98" s="228"/>
      <c r="F98" s="228"/>
      <c r="G98" s="19" t="str">
        <f t="shared" si="5"/>
        <v/>
      </c>
      <c r="H98" s="390" t="b">
        <f t="shared" si="6"/>
        <v>0</v>
      </c>
      <c r="I98" s="391">
        <f t="shared" si="7"/>
        <v>1</v>
      </c>
    </row>
    <row r="99" spans="1:9">
      <c r="A99" s="48">
        <v>90</v>
      </c>
      <c r="B99" s="7"/>
      <c r="C99" s="7"/>
      <c r="D99" s="7"/>
      <c r="E99" s="228"/>
      <c r="F99" s="228"/>
      <c r="G99" s="19" t="str">
        <f t="shared" si="5"/>
        <v/>
      </c>
      <c r="H99" s="390" t="b">
        <f t="shared" si="6"/>
        <v>0</v>
      </c>
      <c r="I99" s="391">
        <f t="shared" si="7"/>
        <v>1</v>
      </c>
    </row>
    <row r="100" spans="1:9">
      <c r="A100" s="48">
        <v>91</v>
      </c>
      <c r="B100" s="7"/>
      <c r="C100" s="7"/>
      <c r="D100" s="7"/>
      <c r="E100" s="228"/>
      <c r="F100" s="228"/>
      <c r="G100" s="19" t="str">
        <f t="shared" si="5"/>
        <v/>
      </c>
      <c r="H100" s="390" t="b">
        <f t="shared" si="6"/>
        <v>0</v>
      </c>
      <c r="I100" s="391">
        <f t="shared" si="7"/>
        <v>1</v>
      </c>
    </row>
    <row r="101" spans="1:9">
      <c r="A101" s="48">
        <v>92</v>
      </c>
      <c r="B101" s="7"/>
      <c r="C101" s="7"/>
      <c r="D101" s="7"/>
      <c r="E101" s="228"/>
      <c r="F101" s="228"/>
      <c r="G101" s="19" t="str">
        <f t="shared" si="5"/>
        <v/>
      </c>
      <c r="H101" s="390" t="b">
        <f t="shared" si="6"/>
        <v>0</v>
      </c>
      <c r="I101" s="391">
        <f t="shared" si="7"/>
        <v>1</v>
      </c>
    </row>
    <row r="102" spans="1:9">
      <c r="A102" s="48">
        <v>93</v>
      </c>
      <c r="B102" s="7"/>
      <c r="C102" s="7"/>
      <c r="D102" s="7"/>
      <c r="E102" s="228"/>
      <c r="F102" s="228"/>
      <c r="G102" s="19" t="str">
        <f t="shared" si="5"/>
        <v/>
      </c>
      <c r="H102" s="390" t="b">
        <f t="shared" si="6"/>
        <v>0</v>
      </c>
      <c r="I102" s="391">
        <f t="shared" si="7"/>
        <v>1</v>
      </c>
    </row>
    <row r="103" spans="1:9">
      <c r="A103" s="48">
        <v>94</v>
      </c>
      <c r="B103" s="7"/>
      <c r="C103" s="7"/>
      <c r="D103" s="7"/>
      <c r="E103" s="228"/>
      <c r="F103" s="228"/>
      <c r="G103" s="19" t="str">
        <f t="shared" si="5"/>
        <v/>
      </c>
      <c r="H103" s="390" t="b">
        <f t="shared" si="6"/>
        <v>0</v>
      </c>
      <c r="I103" s="391">
        <f t="shared" si="7"/>
        <v>1</v>
      </c>
    </row>
    <row r="104" spans="1:9">
      <c r="A104" s="48">
        <v>95</v>
      </c>
      <c r="B104" s="7"/>
      <c r="C104" s="7"/>
      <c r="D104" s="7"/>
      <c r="E104" s="228"/>
      <c r="F104" s="228"/>
      <c r="G104" s="19" t="str">
        <f t="shared" si="5"/>
        <v/>
      </c>
      <c r="H104" s="390" t="b">
        <f t="shared" si="6"/>
        <v>0</v>
      </c>
      <c r="I104" s="391">
        <f t="shared" si="7"/>
        <v>1</v>
      </c>
    </row>
    <row r="105" spans="1:9">
      <c r="A105" s="48">
        <v>96</v>
      </c>
      <c r="B105" s="7"/>
      <c r="C105" s="7"/>
      <c r="D105" s="7"/>
      <c r="E105" s="228"/>
      <c r="F105" s="228"/>
      <c r="G105" s="19" t="str">
        <f t="shared" si="5"/>
        <v/>
      </c>
      <c r="H105" s="390" t="b">
        <f t="shared" si="6"/>
        <v>0</v>
      </c>
      <c r="I105" s="391">
        <f t="shared" si="7"/>
        <v>1</v>
      </c>
    </row>
    <row r="106" spans="1:9">
      <c r="A106" s="48">
        <v>97</v>
      </c>
      <c r="B106" s="7"/>
      <c r="C106" s="7"/>
      <c r="D106" s="7"/>
      <c r="E106" s="228"/>
      <c r="F106" s="228"/>
      <c r="G106" s="19" t="str">
        <f t="shared" si="5"/>
        <v/>
      </c>
      <c r="H106" s="390" t="b">
        <f t="shared" si="6"/>
        <v>0</v>
      </c>
      <c r="I106" s="391">
        <f t="shared" si="7"/>
        <v>1</v>
      </c>
    </row>
    <row r="107" spans="1:9">
      <c r="A107" s="48">
        <v>98</v>
      </c>
      <c r="B107" s="7"/>
      <c r="C107" s="7"/>
      <c r="D107" s="7"/>
      <c r="E107" s="228"/>
      <c r="F107" s="228"/>
      <c r="G107" s="19" t="str">
        <f t="shared" si="5"/>
        <v/>
      </c>
      <c r="H107" s="390" t="b">
        <f t="shared" si="6"/>
        <v>0</v>
      </c>
      <c r="I107" s="391">
        <f t="shared" si="7"/>
        <v>1</v>
      </c>
    </row>
    <row r="108" spans="1:9">
      <c r="A108" s="154">
        <v>99</v>
      </c>
      <c r="B108" s="7"/>
      <c r="C108" s="7"/>
      <c r="D108" s="7"/>
      <c r="E108" s="228"/>
      <c r="F108" s="228"/>
      <c r="G108" s="19" t="str">
        <f t="shared" si="5"/>
        <v/>
      </c>
      <c r="H108" s="390" t="b">
        <f t="shared" si="6"/>
        <v>0</v>
      </c>
      <c r="I108" s="391">
        <f t="shared" si="7"/>
        <v>1</v>
      </c>
    </row>
    <row r="109" spans="1:9">
      <c r="A109" s="154">
        <v>100</v>
      </c>
      <c r="B109" s="155"/>
      <c r="C109" s="155"/>
      <c r="D109" s="155"/>
      <c r="E109" s="157"/>
      <c r="F109" s="155"/>
      <c r="G109" s="19" t="str">
        <f t="shared" si="5"/>
        <v/>
      </c>
    </row>
    <row r="110" spans="1:9">
      <c r="A110" s="154">
        <v>101</v>
      </c>
      <c r="B110" s="155"/>
      <c r="C110" s="155"/>
      <c r="D110" s="155"/>
      <c r="E110" s="157"/>
      <c r="F110" s="155"/>
      <c r="G110" s="19" t="str">
        <f t="shared" si="5"/>
        <v/>
      </c>
    </row>
    <row r="111" spans="1:9">
      <c r="A111" s="154">
        <v>102</v>
      </c>
      <c r="B111" s="155"/>
      <c r="C111" s="155"/>
      <c r="D111" s="155"/>
      <c r="E111" s="157"/>
      <c r="F111" s="155"/>
      <c r="G111" s="19" t="str">
        <f t="shared" si="5"/>
        <v/>
      </c>
    </row>
    <row r="112" spans="1:9">
      <c r="A112" s="154">
        <v>103</v>
      </c>
      <c r="B112" s="155"/>
      <c r="C112" s="155"/>
      <c r="D112" s="155"/>
      <c r="E112" s="157"/>
      <c r="F112" s="155"/>
      <c r="G112" s="19" t="str">
        <f t="shared" si="5"/>
        <v/>
      </c>
    </row>
    <row r="113" spans="1:7">
      <c r="A113" s="154">
        <v>104</v>
      </c>
      <c r="B113" s="155"/>
      <c r="C113" s="155"/>
      <c r="D113" s="155"/>
      <c r="E113" s="157"/>
      <c r="F113" s="155"/>
      <c r="G113" s="19" t="str">
        <f t="shared" si="5"/>
        <v/>
      </c>
    </row>
    <row r="114" spans="1:7">
      <c r="A114" s="154">
        <v>105</v>
      </c>
      <c r="B114" s="155"/>
      <c r="C114" s="155"/>
      <c r="D114" s="155"/>
      <c r="E114" s="157"/>
      <c r="F114" s="155"/>
      <c r="G114" s="19" t="str">
        <f t="shared" si="5"/>
        <v/>
      </c>
    </row>
    <row r="115" spans="1:7">
      <c r="A115" s="154">
        <v>106</v>
      </c>
      <c r="B115" s="155"/>
      <c r="C115" s="155"/>
      <c r="D115" s="155"/>
      <c r="E115" s="157"/>
      <c r="F115" s="155"/>
      <c r="G115" s="19" t="str">
        <f t="shared" si="5"/>
        <v/>
      </c>
    </row>
    <row r="116" spans="1:7">
      <c r="A116" s="154">
        <v>107</v>
      </c>
      <c r="B116" s="155"/>
      <c r="C116" s="155"/>
      <c r="D116" s="155"/>
      <c r="E116" s="157"/>
      <c r="F116" s="155"/>
      <c r="G116" s="19" t="str">
        <f t="shared" si="5"/>
        <v/>
      </c>
    </row>
    <row r="117" spans="1:7">
      <c r="A117" s="154">
        <v>108</v>
      </c>
      <c r="B117" s="155"/>
      <c r="C117" s="155"/>
      <c r="D117" s="155"/>
      <c r="E117" s="157"/>
      <c r="F117" s="155"/>
      <c r="G117" s="19" t="str">
        <f t="shared" si="5"/>
        <v/>
      </c>
    </row>
    <row r="118" spans="1:7">
      <c r="A118" s="154">
        <v>109</v>
      </c>
      <c r="B118" s="155"/>
      <c r="C118" s="155"/>
      <c r="D118" s="155"/>
      <c r="E118" s="157"/>
      <c r="F118" s="155"/>
      <c r="G118" s="19" t="str">
        <f t="shared" si="5"/>
        <v/>
      </c>
    </row>
    <row r="119" spans="1:7">
      <c r="A119" s="154">
        <v>110</v>
      </c>
      <c r="B119" s="155"/>
      <c r="C119" s="155"/>
      <c r="D119" s="155"/>
      <c r="E119" s="157"/>
      <c r="F119" s="155"/>
      <c r="G119" s="19" t="str">
        <f t="shared" si="5"/>
        <v/>
      </c>
    </row>
    <row r="120" spans="1:7">
      <c r="A120" s="154">
        <v>111</v>
      </c>
      <c r="B120" s="155"/>
      <c r="C120" s="155"/>
      <c r="D120" s="155"/>
      <c r="E120" s="157"/>
      <c r="F120" s="155"/>
      <c r="G120" s="19" t="str">
        <f t="shared" si="5"/>
        <v/>
      </c>
    </row>
    <row r="121" spans="1:7">
      <c r="A121" s="154">
        <v>112</v>
      </c>
      <c r="B121" s="155"/>
      <c r="C121" s="155"/>
      <c r="D121" s="155"/>
      <c r="E121" s="157"/>
      <c r="F121" s="155"/>
      <c r="G121" s="19" t="str">
        <f t="shared" si="5"/>
        <v/>
      </c>
    </row>
    <row r="122" spans="1:7">
      <c r="A122" s="154">
        <v>113</v>
      </c>
      <c r="B122" s="155"/>
      <c r="C122" s="155"/>
      <c r="D122" s="155"/>
      <c r="E122" s="157"/>
      <c r="F122" s="155"/>
      <c r="G122" s="19" t="str">
        <f t="shared" si="5"/>
        <v/>
      </c>
    </row>
    <row r="123" spans="1:7">
      <c r="A123" s="154">
        <v>114</v>
      </c>
      <c r="B123" s="155"/>
      <c r="C123" s="155"/>
      <c r="D123" s="155"/>
      <c r="E123" s="157"/>
      <c r="F123" s="155"/>
      <c r="G123" s="19" t="str">
        <f t="shared" si="5"/>
        <v/>
      </c>
    </row>
    <row r="124" spans="1:7">
      <c r="A124" s="154">
        <v>115</v>
      </c>
      <c r="B124" s="155"/>
      <c r="C124" s="155"/>
      <c r="D124" s="155"/>
      <c r="E124" s="157"/>
      <c r="F124" s="155"/>
      <c r="G124" s="19" t="str">
        <f t="shared" si="5"/>
        <v/>
      </c>
    </row>
    <row r="125" spans="1:7">
      <c r="A125" s="154">
        <v>116</v>
      </c>
      <c r="B125" s="155"/>
      <c r="C125" s="155"/>
      <c r="D125" s="155"/>
      <c r="E125" s="157"/>
      <c r="F125" s="155"/>
      <c r="G125" s="19" t="str">
        <f t="shared" si="5"/>
        <v/>
      </c>
    </row>
    <row r="126" spans="1:7">
      <c r="A126" s="154">
        <v>117</v>
      </c>
      <c r="B126" s="155"/>
      <c r="C126" s="155"/>
      <c r="D126" s="155"/>
      <c r="E126" s="157"/>
      <c r="F126" s="155"/>
      <c r="G126" s="19" t="str">
        <f t="shared" si="5"/>
        <v/>
      </c>
    </row>
    <row r="127" spans="1:7">
      <c r="A127" s="154">
        <v>118</v>
      </c>
      <c r="B127" s="155"/>
      <c r="C127" s="155"/>
      <c r="D127" s="155"/>
      <c r="E127" s="157"/>
      <c r="F127" s="155"/>
      <c r="G127" s="19" t="str">
        <f t="shared" si="5"/>
        <v/>
      </c>
    </row>
    <row r="128" spans="1:7">
      <c r="A128" s="154">
        <v>119</v>
      </c>
      <c r="B128" s="155"/>
      <c r="C128" s="155"/>
      <c r="D128" s="155"/>
      <c r="E128" s="157"/>
      <c r="F128" s="155"/>
      <c r="G128" s="19" t="str">
        <f t="shared" si="5"/>
        <v/>
      </c>
    </row>
    <row r="129" spans="1:7">
      <c r="A129" s="154">
        <v>120</v>
      </c>
      <c r="B129" s="155"/>
      <c r="C129" s="155"/>
      <c r="D129" s="155"/>
      <c r="E129" s="157"/>
      <c r="F129" s="155"/>
      <c r="G129" s="19" t="str">
        <f t="shared" si="5"/>
        <v/>
      </c>
    </row>
    <row r="130" spans="1:7">
      <c r="A130" s="154">
        <v>121</v>
      </c>
      <c r="B130" s="155"/>
      <c r="C130" s="155"/>
      <c r="D130" s="155"/>
      <c r="E130" s="157"/>
      <c r="F130" s="155"/>
      <c r="G130" s="19" t="str">
        <f t="shared" si="5"/>
        <v/>
      </c>
    </row>
    <row r="131" spans="1:7">
      <c r="A131" s="154">
        <v>122</v>
      </c>
      <c r="B131" s="155"/>
      <c r="C131" s="155"/>
      <c r="D131" s="155"/>
      <c r="E131" s="157"/>
      <c r="F131" s="155"/>
      <c r="G131" s="19" t="str">
        <f t="shared" si="5"/>
        <v/>
      </c>
    </row>
    <row r="132" spans="1:7">
      <c r="A132" s="154">
        <v>123</v>
      </c>
      <c r="B132" s="155"/>
      <c r="C132" s="155"/>
      <c r="D132" s="155"/>
      <c r="E132" s="157"/>
      <c r="F132" s="155"/>
      <c r="G132" s="19" t="str">
        <f t="shared" si="5"/>
        <v/>
      </c>
    </row>
    <row r="133" spans="1:7">
      <c r="A133" s="154">
        <v>124</v>
      </c>
      <c r="B133" s="155"/>
      <c r="C133" s="155"/>
      <c r="D133" s="155"/>
      <c r="E133" s="157"/>
      <c r="F133" s="155"/>
      <c r="G133" s="19" t="str">
        <f t="shared" si="5"/>
        <v/>
      </c>
    </row>
    <row r="134" spans="1:7">
      <c r="A134" s="154">
        <v>125</v>
      </c>
      <c r="B134" s="155"/>
      <c r="C134" s="155"/>
      <c r="D134" s="155"/>
      <c r="E134" s="157"/>
      <c r="F134" s="155"/>
      <c r="G134" s="19" t="str">
        <f t="shared" si="5"/>
        <v/>
      </c>
    </row>
    <row r="135" spans="1:7">
      <c r="A135" s="154">
        <v>126</v>
      </c>
      <c r="B135" s="155"/>
      <c r="C135" s="155"/>
      <c r="D135" s="155"/>
      <c r="E135" s="157"/>
      <c r="F135" s="155"/>
      <c r="G135" s="19" t="str">
        <f t="shared" si="5"/>
        <v/>
      </c>
    </row>
    <row r="136" spans="1:7">
      <c r="A136" s="154">
        <v>127</v>
      </c>
      <c r="B136" s="155"/>
      <c r="C136" s="155"/>
      <c r="D136" s="155"/>
      <c r="E136" s="157"/>
      <c r="F136" s="155"/>
      <c r="G136" s="19" t="str">
        <f t="shared" si="5"/>
        <v/>
      </c>
    </row>
    <row r="137" spans="1:7">
      <c r="A137" s="154">
        <v>128</v>
      </c>
      <c r="B137" s="155"/>
      <c r="C137" s="155"/>
      <c r="D137" s="155"/>
      <c r="E137" s="157"/>
      <c r="F137" s="155"/>
      <c r="G137" s="19" t="str">
        <f t="shared" si="5"/>
        <v/>
      </c>
    </row>
    <row r="138" spans="1:7">
      <c r="A138" s="154">
        <v>129</v>
      </c>
      <c r="B138" s="155"/>
      <c r="C138" s="155"/>
      <c r="D138" s="155"/>
      <c r="E138" s="157"/>
      <c r="F138" s="155"/>
      <c r="G138" s="19" t="str">
        <f t="shared" ref="G138:G201" si="8">IF(OR($B138="",$C138="",,,$E138&lt;an_initial,$E138&gt;an_final,$H138=FALSE),"",HLOOKUP(D138,ii524punctaje,2,FALSE)*F138/I138)</f>
        <v/>
      </c>
    </row>
    <row r="139" spans="1:7">
      <c r="A139" s="154">
        <v>130</v>
      </c>
      <c r="B139" s="155"/>
      <c r="C139" s="155"/>
      <c r="D139" s="155"/>
      <c r="E139" s="157"/>
      <c r="F139" s="155"/>
      <c r="G139" s="19" t="str">
        <f t="shared" si="8"/>
        <v/>
      </c>
    </row>
    <row r="140" spans="1:7">
      <c r="A140" s="154">
        <v>131</v>
      </c>
      <c r="B140" s="155"/>
      <c r="C140" s="155"/>
      <c r="D140" s="155"/>
      <c r="E140" s="157"/>
      <c r="F140" s="155"/>
      <c r="G140" s="19" t="str">
        <f t="shared" si="8"/>
        <v/>
      </c>
    </row>
    <row r="141" spans="1:7">
      <c r="A141" s="154">
        <v>132</v>
      </c>
      <c r="B141" s="155"/>
      <c r="C141" s="155"/>
      <c r="D141" s="155"/>
      <c r="E141" s="157"/>
      <c r="F141" s="155"/>
      <c r="G141" s="19" t="str">
        <f t="shared" si="8"/>
        <v/>
      </c>
    </row>
    <row r="142" spans="1:7">
      <c r="A142" s="154">
        <v>133</v>
      </c>
      <c r="B142" s="155"/>
      <c r="C142" s="155"/>
      <c r="D142" s="155"/>
      <c r="E142" s="157"/>
      <c r="F142" s="155"/>
      <c r="G142" s="19" t="str">
        <f t="shared" si="8"/>
        <v/>
      </c>
    </row>
    <row r="143" spans="1:7">
      <c r="A143" s="154">
        <v>134</v>
      </c>
      <c r="B143" s="155"/>
      <c r="C143" s="155"/>
      <c r="D143" s="155"/>
      <c r="E143" s="157"/>
      <c r="F143" s="155"/>
      <c r="G143" s="19" t="str">
        <f t="shared" si="8"/>
        <v/>
      </c>
    </row>
    <row r="144" spans="1:7">
      <c r="A144" s="154">
        <v>135</v>
      </c>
      <c r="B144" s="155"/>
      <c r="C144" s="155"/>
      <c r="D144" s="155"/>
      <c r="E144" s="157"/>
      <c r="F144" s="155"/>
      <c r="G144" s="19" t="str">
        <f t="shared" si="8"/>
        <v/>
      </c>
    </row>
    <row r="145" spans="1:7">
      <c r="A145" s="154">
        <v>136</v>
      </c>
      <c r="B145" s="155"/>
      <c r="C145" s="155"/>
      <c r="D145" s="155"/>
      <c r="E145" s="157"/>
      <c r="F145" s="155"/>
      <c r="G145" s="19" t="str">
        <f t="shared" si="8"/>
        <v/>
      </c>
    </row>
    <row r="146" spans="1:7">
      <c r="A146" s="154">
        <v>137</v>
      </c>
      <c r="B146" s="155"/>
      <c r="C146" s="155"/>
      <c r="D146" s="155"/>
      <c r="E146" s="157"/>
      <c r="F146" s="155"/>
      <c r="G146" s="19" t="str">
        <f t="shared" si="8"/>
        <v/>
      </c>
    </row>
    <row r="147" spans="1:7">
      <c r="A147" s="154">
        <v>138</v>
      </c>
      <c r="B147" s="155"/>
      <c r="C147" s="155"/>
      <c r="D147" s="155"/>
      <c r="E147" s="157"/>
      <c r="F147" s="155"/>
      <c r="G147" s="19" t="str">
        <f t="shared" si="8"/>
        <v/>
      </c>
    </row>
    <row r="148" spans="1:7">
      <c r="A148" s="154">
        <v>139</v>
      </c>
      <c r="B148" s="155"/>
      <c r="C148" s="155"/>
      <c r="D148" s="155"/>
      <c r="E148" s="157"/>
      <c r="F148" s="155"/>
      <c r="G148" s="19" t="str">
        <f t="shared" si="8"/>
        <v/>
      </c>
    </row>
    <row r="149" spans="1:7">
      <c r="A149" s="154">
        <v>140</v>
      </c>
      <c r="B149" s="155"/>
      <c r="C149" s="155"/>
      <c r="D149" s="155"/>
      <c r="E149" s="157"/>
      <c r="F149" s="155"/>
      <c r="G149" s="19" t="str">
        <f t="shared" si="8"/>
        <v/>
      </c>
    </row>
    <row r="150" spans="1:7">
      <c r="A150" s="154">
        <v>141</v>
      </c>
      <c r="B150" s="155"/>
      <c r="C150" s="155"/>
      <c r="D150" s="155"/>
      <c r="E150" s="157"/>
      <c r="F150" s="155"/>
      <c r="G150" s="19" t="str">
        <f t="shared" si="8"/>
        <v/>
      </c>
    </row>
    <row r="151" spans="1:7">
      <c r="A151" s="154">
        <v>142</v>
      </c>
      <c r="B151" s="155"/>
      <c r="C151" s="155"/>
      <c r="D151" s="155"/>
      <c r="E151" s="157"/>
      <c r="F151" s="155"/>
      <c r="G151" s="19" t="str">
        <f t="shared" si="8"/>
        <v/>
      </c>
    </row>
    <row r="152" spans="1:7">
      <c r="A152" s="154">
        <v>143</v>
      </c>
      <c r="B152" s="155"/>
      <c r="C152" s="155"/>
      <c r="D152" s="155"/>
      <c r="E152" s="157"/>
      <c r="F152" s="155"/>
      <c r="G152" s="19" t="str">
        <f t="shared" si="8"/>
        <v/>
      </c>
    </row>
    <row r="153" spans="1:7">
      <c r="A153" s="154">
        <v>144</v>
      </c>
      <c r="B153" s="155"/>
      <c r="C153" s="155"/>
      <c r="D153" s="155"/>
      <c r="E153" s="157"/>
      <c r="F153" s="155"/>
      <c r="G153" s="19" t="str">
        <f t="shared" si="8"/>
        <v/>
      </c>
    </row>
    <row r="154" spans="1:7">
      <c r="A154" s="154">
        <v>145</v>
      </c>
      <c r="B154" s="155"/>
      <c r="C154" s="155"/>
      <c r="D154" s="155"/>
      <c r="E154" s="157"/>
      <c r="F154" s="155"/>
      <c r="G154" s="19" t="str">
        <f t="shared" si="8"/>
        <v/>
      </c>
    </row>
    <row r="155" spans="1:7">
      <c r="A155" s="154">
        <v>146</v>
      </c>
      <c r="B155" s="155"/>
      <c r="C155" s="155"/>
      <c r="D155" s="155"/>
      <c r="E155" s="157"/>
      <c r="F155" s="155"/>
      <c r="G155" s="19" t="str">
        <f t="shared" si="8"/>
        <v/>
      </c>
    </row>
    <row r="156" spans="1:7">
      <c r="A156" s="154">
        <v>147</v>
      </c>
      <c r="B156" s="155"/>
      <c r="C156" s="155"/>
      <c r="D156" s="155"/>
      <c r="E156" s="157"/>
      <c r="F156" s="155"/>
      <c r="G156" s="19" t="str">
        <f t="shared" si="8"/>
        <v/>
      </c>
    </row>
    <row r="157" spans="1:7">
      <c r="A157" s="154">
        <v>148</v>
      </c>
      <c r="B157" s="155"/>
      <c r="C157" s="155"/>
      <c r="D157" s="155"/>
      <c r="E157" s="157"/>
      <c r="F157" s="155"/>
      <c r="G157" s="19" t="str">
        <f t="shared" si="8"/>
        <v/>
      </c>
    </row>
    <row r="158" spans="1:7">
      <c r="A158" s="154">
        <v>149</v>
      </c>
      <c r="B158" s="155"/>
      <c r="C158" s="155"/>
      <c r="D158" s="155"/>
      <c r="E158" s="157"/>
      <c r="F158" s="155"/>
      <c r="G158" s="19" t="str">
        <f t="shared" si="8"/>
        <v/>
      </c>
    </row>
    <row r="159" spans="1:7">
      <c r="A159" s="154">
        <v>150</v>
      </c>
      <c r="B159" s="155"/>
      <c r="C159" s="155"/>
      <c r="D159" s="155"/>
      <c r="E159" s="157"/>
      <c r="F159" s="155"/>
      <c r="G159" s="19" t="str">
        <f t="shared" si="8"/>
        <v/>
      </c>
    </row>
    <row r="160" spans="1:7">
      <c r="A160" s="154">
        <v>151</v>
      </c>
      <c r="B160" s="155"/>
      <c r="C160" s="155"/>
      <c r="D160" s="155"/>
      <c r="E160" s="157"/>
      <c r="F160" s="155"/>
      <c r="G160" s="19" t="str">
        <f t="shared" si="8"/>
        <v/>
      </c>
    </row>
    <row r="161" spans="1:7">
      <c r="A161" s="154">
        <v>152</v>
      </c>
      <c r="B161" s="155"/>
      <c r="C161" s="155"/>
      <c r="D161" s="155"/>
      <c r="E161" s="157"/>
      <c r="F161" s="155"/>
      <c r="G161" s="19" t="str">
        <f t="shared" si="8"/>
        <v/>
      </c>
    </row>
    <row r="162" spans="1:7">
      <c r="A162" s="154">
        <v>153</v>
      </c>
      <c r="B162" s="155"/>
      <c r="C162" s="155"/>
      <c r="D162" s="155"/>
      <c r="E162" s="157"/>
      <c r="F162" s="155"/>
      <c r="G162" s="19" t="str">
        <f t="shared" si="8"/>
        <v/>
      </c>
    </row>
    <row r="163" spans="1:7">
      <c r="A163" s="154">
        <v>154</v>
      </c>
      <c r="B163" s="155"/>
      <c r="C163" s="155"/>
      <c r="D163" s="155"/>
      <c r="E163" s="157"/>
      <c r="F163" s="155"/>
      <c r="G163" s="19" t="str">
        <f t="shared" si="8"/>
        <v/>
      </c>
    </row>
    <row r="164" spans="1:7">
      <c r="A164" s="154">
        <v>155</v>
      </c>
      <c r="B164" s="155"/>
      <c r="C164" s="155"/>
      <c r="D164" s="155"/>
      <c r="E164" s="157"/>
      <c r="F164" s="155"/>
      <c r="G164" s="19" t="str">
        <f t="shared" si="8"/>
        <v/>
      </c>
    </row>
    <row r="165" spans="1:7">
      <c r="A165" s="154">
        <v>156</v>
      </c>
      <c r="B165" s="155"/>
      <c r="C165" s="155"/>
      <c r="D165" s="155"/>
      <c r="E165" s="157"/>
      <c r="F165" s="155"/>
      <c r="G165" s="19" t="str">
        <f t="shared" si="8"/>
        <v/>
      </c>
    </row>
    <row r="166" spans="1:7">
      <c r="A166" s="154">
        <v>157</v>
      </c>
      <c r="B166" s="155"/>
      <c r="C166" s="155"/>
      <c r="D166" s="155"/>
      <c r="E166" s="157"/>
      <c r="F166" s="155"/>
      <c r="G166" s="19" t="str">
        <f t="shared" si="8"/>
        <v/>
      </c>
    </row>
    <row r="167" spans="1:7">
      <c r="A167" s="154">
        <v>158</v>
      </c>
      <c r="B167" s="155"/>
      <c r="C167" s="155"/>
      <c r="D167" s="155"/>
      <c r="E167" s="157"/>
      <c r="F167" s="155"/>
      <c r="G167" s="19" t="str">
        <f t="shared" si="8"/>
        <v/>
      </c>
    </row>
    <row r="168" spans="1:7">
      <c r="A168" s="154">
        <v>159</v>
      </c>
      <c r="B168" s="155"/>
      <c r="C168" s="155"/>
      <c r="D168" s="155"/>
      <c r="E168" s="157"/>
      <c r="F168" s="155"/>
      <c r="G168" s="19" t="str">
        <f t="shared" si="8"/>
        <v/>
      </c>
    </row>
    <row r="169" spans="1:7">
      <c r="A169" s="154">
        <v>160</v>
      </c>
      <c r="B169" s="155"/>
      <c r="C169" s="155"/>
      <c r="D169" s="155"/>
      <c r="E169" s="157"/>
      <c r="F169" s="155"/>
      <c r="G169" s="19" t="str">
        <f t="shared" si="8"/>
        <v/>
      </c>
    </row>
    <row r="170" spans="1:7">
      <c r="A170" s="154">
        <v>161</v>
      </c>
      <c r="B170" s="155"/>
      <c r="C170" s="155"/>
      <c r="D170" s="155"/>
      <c r="E170" s="157"/>
      <c r="F170" s="155"/>
      <c r="G170" s="19" t="str">
        <f t="shared" si="8"/>
        <v/>
      </c>
    </row>
    <row r="171" spans="1:7">
      <c r="A171" s="154">
        <v>162</v>
      </c>
      <c r="B171" s="155"/>
      <c r="C171" s="155"/>
      <c r="D171" s="155"/>
      <c r="E171" s="157"/>
      <c r="F171" s="155"/>
      <c r="G171" s="19" t="str">
        <f t="shared" si="8"/>
        <v/>
      </c>
    </row>
    <row r="172" spans="1:7">
      <c r="A172" s="154">
        <v>163</v>
      </c>
      <c r="B172" s="155"/>
      <c r="C172" s="155"/>
      <c r="D172" s="155"/>
      <c r="E172" s="157"/>
      <c r="F172" s="155"/>
      <c r="G172" s="19" t="str">
        <f t="shared" si="8"/>
        <v/>
      </c>
    </row>
    <row r="173" spans="1:7">
      <c r="A173" s="154">
        <v>164</v>
      </c>
      <c r="B173" s="155"/>
      <c r="C173" s="155"/>
      <c r="D173" s="155"/>
      <c r="E173" s="157"/>
      <c r="F173" s="155"/>
      <c r="G173" s="19" t="str">
        <f t="shared" si="8"/>
        <v/>
      </c>
    </row>
    <row r="174" spans="1:7">
      <c r="A174" s="154">
        <v>165</v>
      </c>
      <c r="B174" s="155"/>
      <c r="C174" s="155"/>
      <c r="D174" s="155"/>
      <c r="E174" s="157"/>
      <c r="F174" s="155"/>
      <c r="G174" s="19" t="str">
        <f t="shared" si="8"/>
        <v/>
      </c>
    </row>
    <row r="175" spans="1:7">
      <c r="A175" s="154">
        <v>166</v>
      </c>
      <c r="B175" s="155"/>
      <c r="C175" s="155"/>
      <c r="D175" s="155"/>
      <c r="E175" s="157"/>
      <c r="F175" s="155"/>
      <c r="G175" s="19" t="str">
        <f t="shared" si="8"/>
        <v/>
      </c>
    </row>
    <row r="176" spans="1:7">
      <c r="A176" s="154">
        <v>167</v>
      </c>
      <c r="B176" s="155"/>
      <c r="C176" s="155"/>
      <c r="D176" s="155"/>
      <c r="E176" s="157"/>
      <c r="F176" s="155"/>
      <c r="G176" s="19" t="str">
        <f t="shared" si="8"/>
        <v/>
      </c>
    </row>
    <row r="177" spans="1:7">
      <c r="A177" s="154">
        <v>168</v>
      </c>
      <c r="B177" s="155"/>
      <c r="C177" s="155"/>
      <c r="D177" s="155"/>
      <c r="E177" s="157"/>
      <c r="F177" s="155"/>
      <c r="G177" s="19" t="str">
        <f t="shared" si="8"/>
        <v/>
      </c>
    </row>
    <row r="178" spans="1:7">
      <c r="A178" s="154">
        <v>169</v>
      </c>
      <c r="B178" s="155"/>
      <c r="C178" s="155"/>
      <c r="D178" s="155"/>
      <c r="E178" s="157"/>
      <c r="F178" s="155"/>
      <c r="G178" s="19" t="str">
        <f t="shared" si="8"/>
        <v/>
      </c>
    </row>
    <row r="179" spans="1:7">
      <c r="A179" s="154">
        <v>170</v>
      </c>
      <c r="B179" s="155"/>
      <c r="C179" s="155"/>
      <c r="D179" s="155"/>
      <c r="E179" s="157"/>
      <c r="F179" s="155"/>
      <c r="G179" s="19" t="str">
        <f t="shared" si="8"/>
        <v/>
      </c>
    </row>
    <row r="180" spans="1:7">
      <c r="A180" s="154">
        <v>171</v>
      </c>
      <c r="B180" s="155"/>
      <c r="C180" s="155"/>
      <c r="D180" s="155"/>
      <c r="E180" s="157"/>
      <c r="F180" s="155"/>
      <c r="G180" s="19" t="str">
        <f t="shared" si="8"/>
        <v/>
      </c>
    </row>
    <row r="181" spans="1:7">
      <c r="A181" s="154">
        <v>172</v>
      </c>
      <c r="B181" s="155"/>
      <c r="C181" s="155"/>
      <c r="D181" s="155"/>
      <c r="E181" s="157"/>
      <c r="F181" s="155"/>
      <c r="G181" s="19" t="str">
        <f t="shared" si="8"/>
        <v/>
      </c>
    </row>
    <row r="182" spans="1:7">
      <c r="A182" s="154">
        <v>173</v>
      </c>
      <c r="B182" s="155"/>
      <c r="C182" s="155"/>
      <c r="D182" s="155"/>
      <c r="E182" s="157"/>
      <c r="F182" s="155"/>
      <c r="G182" s="19" t="str">
        <f t="shared" si="8"/>
        <v/>
      </c>
    </row>
    <row r="183" spans="1:7">
      <c r="A183" s="154">
        <v>174</v>
      </c>
      <c r="B183" s="155"/>
      <c r="C183" s="155"/>
      <c r="D183" s="155"/>
      <c r="E183" s="157"/>
      <c r="F183" s="155"/>
      <c r="G183" s="19" t="str">
        <f t="shared" si="8"/>
        <v/>
      </c>
    </row>
    <row r="184" spans="1:7">
      <c r="A184" s="154">
        <v>175</v>
      </c>
      <c r="B184" s="155"/>
      <c r="C184" s="155"/>
      <c r="D184" s="155"/>
      <c r="E184" s="157"/>
      <c r="F184" s="155"/>
      <c r="G184" s="19" t="str">
        <f t="shared" si="8"/>
        <v/>
      </c>
    </row>
    <row r="185" spans="1:7">
      <c r="A185" s="154">
        <v>176</v>
      </c>
      <c r="B185" s="155"/>
      <c r="C185" s="155"/>
      <c r="D185" s="155"/>
      <c r="E185" s="157"/>
      <c r="F185" s="155"/>
      <c r="G185" s="19" t="str">
        <f t="shared" si="8"/>
        <v/>
      </c>
    </row>
    <row r="186" spans="1:7">
      <c r="A186" s="154">
        <v>177</v>
      </c>
      <c r="B186" s="155"/>
      <c r="C186" s="155"/>
      <c r="D186" s="155"/>
      <c r="E186" s="157"/>
      <c r="F186" s="155"/>
      <c r="G186" s="19" t="str">
        <f t="shared" si="8"/>
        <v/>
      </c>
    </row>
    <row r="187" spans="1:7">
      <c r="A187" s="154">
        <v>178</v>
      </c>
      <c r="B187" s="155"/>
      <c r="C187" s="155"/>
      <c r="D187" s="155"/>
      <c r="E187" s="157"/>
      <c r="F187" s="155"/>
      <c r="G187" s="19" t="str">
        <f t="shared" si="8"/>
        <v/>
      </c>
    </row>
    <row r="188" spans="1:7">
      <c r="A188" s="154">
        <v>179</v>
      </c>
      <c r="B188" s="155"/>
      <c r="C188" s="155"/>
      <c r="D188" s="155"/>
      <c r="E188" s="157"/>
      <c r="F188" s="155"/>
      <c r="G188" s="19" t="str">
        <f t="shared" si="8"/>
        <v/>
      </c>
    </row>
    <row r="189" spans="1:7">
      <c r="A189" s="154">
        <v>180</v>
      </c>
      <c r="B189" s="155"/>
      <c r="C189" s="155"/>
      <c r="D189" s="155"/>
      <c r="E189" s="157"/>
      <c r="F189" s="155"/>
      <c r="G189" s="19" t="str">
        <f t="shared" si="8"/>
        <v/>
      </c>
    </row>
    <row r="190" spans="1:7">
      <c r="A190" s="154">
        <v>181</v>
      </c>
      <c r="B190" s="155"/>
      <c r="C190" s="155"/>
      <c r="D190" s="155"/>
      <c r="E190" s="157"/>
      <c r="F190" s="155"/>
      <c r="G190" s="19" t="str">
        <f t="shared" si="8"/>
        <v/>
      </c>
    </row>
    <row r="191" spans="1:7">
      <c r="A191" s="154">
        <v>182</v>
      </c>
      <c r="B191" s="155"/>
      <c r="C191" s="155"/>
      <c r="D191" s="155"/>
      <c r="E191" s="157"/>
      <c r="F191" s="155"/>
      <c r="G191" s="19" t="str">
        <f t="shared" si="8"/>
        <v/>
      </c>
    </row>
    <row r="192" spans="1:7">
      <c r="A192" s="154">
        <v>183</v>
      </c>
      <c r="B192" s="155"/>
      <c r="C192" s="155"/>
      <c r="D192" s="155"/>
      <c r="E192" s="157"/>
      <c r="F192" s="155"/>
      <c r="G192" s="19" t="str">
        <f t="shared" si="8"/>
        <v/>
      </c>
    </row>
    <row r="193" spans="1:7">
      <c r="A193" s="154">
        <v>184</v>
      </c>
      <c r="B193" s="155"/>
      <c r="C193" s="155"/>
      <c r="D193" s="155"/>
      <c r="E193" s="157"/>
      <c r="F193" s="155"/>
      <c r="G193" s="19" t="str">
        <f t="shared" si="8"/>
        <v/>
      </c>
    </row>
    <row r="194" spans="1:7">
      <c r="A194" s="154">
        <v>185</v>
      </c>
      <c r="B194" s="155"/>
      <c r="C194" s="155"/>
      <c r="D194" s="155"/>
      <c r="E194" s="157"/>
      <c r="F194" s="155"/>
      <c r="G194" s="19" t="str">
        <f t="shared" si="8"/>
        <v/>
      </c>
    </row>
    <row r="195" spans="1:7">
      <c r="A195" s="154">
        <v>186</v>
      </c>
      <c r="B195" s="155"/>
      <c r="C195" s="155"/>
      <c r="D195" s="155"/>
      <c r="E195" s="157"/>
      <c r="F195" s="155"/>
      <c r="G195" s="19" t="str">
        <f t="shared" si="8"/>
        <v/>
      </c>
    </row>
    <row r="196" spans="1:7">
      <c r="A196" s="154">
        <v>187</v>
      </c>
      <c r="B196" s="155"/>
      <c r="C196" s="155"/>
      <c r="D196" s="155"/>
      <c r="E196" s="157"/>
      <c r="F196" s="155"/>
      <c r="G196" s="19" t="str">
        <f t="shared" si="8"/>
        <v/>
      </c>
    </row>
    <row r="197" spans="1:7">
      <c r="A197" s="154">
        <v>188</v>
      </c>
      <c r="B197" s="155"/>
      <c r="C197" s="155"/>
      <c r="D197" s="155"/>
      <c r="E197" s="157"/>
      <c r="F197" s="155"/>
      <c r="G197" s="19" t="str">
        <f t="shared" si="8"/>
        <v/>
      </c>
    </row>
    <row r="198" spans="1:7">
      <c r="A198" s="154">
        <v>189</v>
      </c>
      <c r="B198" s="155"/>
      <c r="C198" s="155"/>
      <c r="D198" s="155"/>
      <c r="E198" s="157"/>
      <c r="F198" s="155"/>
      <c r="G198" s="19" t="str">
        <f t="shared" si="8"/>
        <v/>
      </c>
    </row>
    <row r="199" spans="1:7">
      <c r="A199" s="154">
        <v>190</v>
      </c>
      <c r="B199" s="155"/>
      <c r="C199" s="155"/>
      <c r="D199" s="155"/>
      <c r="E199" s="157"/>
      <c r="F199" s="155"/>
      <c r="G199" s="19" t="str">
        <f t="shared" si="8"/>
        <v/>
      </c>
    </row>
    <row r="200" spans="1:7">
      <c r="A200" s="154">
        <v>191</v>
      </c>
      <c r="B200" s="155"/>
      <c r="C200" s="155"/>
      <c r="D200" s="155"/>
      <c r="E200" s="157"/>
      <c r="F200" s="155"/>
      <c r="G200" s="19" t="str">
        <f t="shared" si="8"/>
        <v/>
      </c>
    </row>
    <row r="201" spans="1:7">
      <c r="A201" s="154">
        <v>192</v>
      </c>
      <c r="B201" s="155"/>
      <c r="C201" s="155"/>
      <c r="D201" s="155"/>
      <c r="E201" s="157"/>
      <c r="F201" s="155"/>
      <c r="G201" s="19" t="str">
        <f t="shared" si="8"/>
        <v/>
      </c>
    </row>
    <row r="202" spans="1:7">
      <c r="A202" s="154">
        <v>193</v>
      </c>
      <c r="B202" s="155"/>
      <c r="C202" s="155"/>
      <c r="D202" s="155"/>
      <c r="E202" s="157"/>
      <c r="F202" s="155"/>
      <c r="G202" s="19" t="str">
        <f t="shared" ref="G202:G259" si="9">IF(OR($B202="",$C202="",,,$E202&lt;an_initial,$E202&gt;an_final,$H202=FALSE),"",HLOOKUP(D202,ii524punctaje,2,FALSE)*F202/I202)</f>
        <v/>
      </c>
    </row>
    <row r="203" spans="1:7">
      <c r="A203" s="154">
        <v>194</v>
      </c>
      <c r="B203" s="155"/>
      <c r="C203" s="155"/>
      <c r="D203" s="155"/>
      <c r="E203" s="157"/>
      <c r="F203" s="155"/>
      <c r="G203" s="19" t="str">
        <f t="shared" si="9"/>
        <v/>
      </c>
    </row>
    <row r="204" spans="1:7">
      <c r="A204" s="154">
        <v>195</v>
      </c>
      <c r="B204" s="155"/>
      <c r="C204" s="155"/>
      <c r="D204" s="155"/>
      <c r="E204" s="157"/>
      <c r="F204" s="155"/>
      <c r="G204" s="19" t="str">
        <f t="shared" si="9"/>
        <v/>
      </c>
    </row>
    <row r="205" spans="1:7">
      <c r="A205" s="154">
        <v>196</v>
      </c>
      <c r="B205" s="155"/>
      <c r="C205" s="155"/>
      <c r="D205" s="155"/>
      <c r="E205" s="157"/>
      <c r="F205" s="155"/>
      <c r="G205" s="19" t="str">
        <f t="shared" si="9"/>
        <v/>
      </c>
    </row>
    <row r="206" spans="1:7">
      <c r="A206" s="154">
        <v>197</v>
      </c>
      <c r="B206" s="155"/>
      <c r="C206" s="155"/>
      <c r="D206" s="155"/>
      <c r="E206" s="157"/>
      <c r="F206" s="155"/>
      <c r="G206" s="19" t="str">
        <f t="shared" si="9"/>
        <v/>
      </c>
    </row>
    <row r="207" spans="1:7">
      <c r="A207" s="154">
        <v>198</v>
      </c>
      <c r="B207" s="155"/>
      <c r="C207" s="155"/>
      <c r="D207" s="155"/>
      <c r="E207" s="157"/>
      <c r="F207" s="155"/>
      <c r="G207" s="19" t="str">
        <f t="shared" si="9"/>
        <v/>
      </c>
    </row>
    <row r="208" spans="1:7">
      <c r="A208" s="154">
        <v>199</v>
      </c>
      <c r="B208" s="155"/>
      <c r="C208" s="155"/>
      <c r="D208" s="155"/>
      <c r="E208" s="157"/>
      <c r="F208" s="155"/>
      <c r="G208" s="19" t="str">
        <f t="shared" si="9"/>
        <v/>
      </c>
    </row>
    <row r="209" spans="1:7">
      <c r="A209" s="154">
        <v>200</v>
      </c>
      <c r="B209" s="155"/>
      <c r="C209" s="155"/>
      <c r="D209" s="155"/>
      <c r="E209" s="157"/>
      <c r="F209" s="155"/>
      <c r="G209" s="19" t="str">
        <f t="shared" si="9"/>
        <v/>
      </c>
    </row>
    <row r="210" spans="1:7">
      <c r="A210" s="154">
        <v>201</v>
      </c>
      <c r="B210" s="155"/>
      <c r="C210" s="155"/>
      <c r="D210" s="155"/>
      <c r="E210" s="157"/>
      <c r="F210" s="155"/>
      <c r="G210" s="19" t="str">
        <f t="shared" si="9"/>
        <v/>
      </c>
    </row>
    <row r="211" spans="1:7">
      <c r="A211" s="154">
        <v>202</v>
      </c>
      <c r="B211" s="155"/>
      <c r="C211" s="155"/>
      <c r="D211" s="155"/>
      <c r="E211" s="157"/>
      <c r="F211" s="155"/>
      <c r="G211" s="19" t="str">
        <f t="shared" si="9"/>
        <v/>
      </c>
    </row>
    <row r="212" spans="1:7">
      <c r="A212" s="154">
        <v>203</v>
      </c>
      <c r="B212" s="155"/>
      <c r="C212" s="155"/>
      <c r="D212" s="155"/>
      <c r="E212" s="157"/>
      <c r="F212" s="155"/>
      <c r="G212" s="19" t="str">
        <f t="shared" si="9"/>
        <v/>
      </c>
    </row>
    <row r="213" spans="1:7">
      <c r="A213" s="154">
        <v>204</v>
      </c>
      <c r="B213" s="155"/>
      <c r="C213" s="155"/>
      <c r="D213" s="155"/>
      <c r="E213" s="157"/>
      <c r="F213" s="155"/>
      <c r="G213" s="19" t="str">
        <f t="shared" si="9"/>
        <v/>
      </c>
    </row>
    <row r="214" spans="1:7">
      <c r="A214" s="154">
        <v>205</v>
      </c>
      <c r="B214" s="155"/>
      <c r="C214" s="155"/>
      <c r="D214" s="155"/>
      <c r="E214" s="157"/>
      <c r="F214" s="155"/>
      <c r="G214" s="19" t="str">
        <f t="shared" si="9"/>
        <v/>
      </c>
    </row>
    <row r="215" spans="1:7">
      <c r="A215" s="154">
        <v>206</v>
      </c>
      <c r="B215" s="155"/>
      <c r="C215" s="155"/>
      <c r="D215" s="155"/>
      <c r="E215" s="157"/>
      <c r="F215" s="155"/>
      <c r="G215" s="19" t="str">
        <f t="shared" si="9"/>
        <v/>
      </c>
    </row>
    <row r="216" spans="1:7">
      <c r="A216" s="154">
        <v>207</v>
      </c>
      <c r="B216" s="155"/>
      <c r="C216" s="155"/>
      <c r="D216" s="155"/>
      <c r="E216" s="157"/>
      <c r="F216" s="155"/>
      <c r="G216" s="19" t="str">
        <f t="shared" si="9"/>
        <v/>
      </c>
    </row>
    <row r="217" spans="1:7">
      <c r="A217" s="154">
        <v>208</v>
      </c>
      <c r="B217" s="155"/>
      <c r="C217" s="155"/>
      <c r="D217" s="155"/>
      <c r="E217" s="157"/>
      <c r="F217" s="155"/>
      <c r="G217" s="19" t="str">
        <f t="shared" si="9"/>
        <v/>
      </c>
    </row>
    <row r="218" spans="1:7">
      <c r="A218" s="154">
        <v>209</v>
      </c>
      <c r="B218" s="155"/>
      <c r="C218" s="155"/>
      <c r="D218" s="155"/>
      <c r="E218" s="157"/>
      <c r="F218" s="155"/>
      <c r="G218" s="19" t="str">
        <f t="shared" si="9"/>
        <v/>
      </c>
    </row>
    <row r="219" spans="1:7">
      <c r="A219" s="154">
        <v>210</v>
      </c>
      <c r="B219" s="155"/>
      <c r="C219" s="155"/>
      <c r="D219" s="155"/>
      <c r="E219" s="157"/>
      <c r="F219" s="155"/>
      <c r="G219" s="19" t="str">
        <f t="shared" si="9"/>
        <v/>
      </c>
    </row>
    <row r="220" spans="1:7">
      <c r="A220" s="154">
        <v>211</v>
      </c>
      <c r="B220" s="155"/>
      <c r="C220" s="155"/>
      <c r="D220" s="155"/>
      <c r="E220" s="157"/>
      <c r="F220" s="155"/>
      <c r="G220" s="19" t="str">
        <f t="shared" si="9"/>
        <v/>
      </c>
    </row>
    <row r="221" spans="1:7">
      <c r="A221" s="154">
        <v>212</v>
      </c>
      <c r="B221" s="155"/>
      <c r="C221" s="155"/>
      <c r="D221" s="155"/>
      <c r="E221" s="157"/>
      <c r="F221" s="155"/>
      <c r="G221" s="19" t="str">
        <f t="shared" si="9"/>
        <v/>
      </c>
    </row>
    <row r="222" spans="1:7">
      <c r="A222" s="154">
        <v>213</v>
      </c>
      <c r="B222" s="155"/>
      <c r="C222" s="155"/>
      <c r="D222" s="155"/>
      <c r="E222" s="157"/>
      <c r="F222" s="155"/>
      <c r="G222" s="19" t="str">
        <f t="shared" si="9"/>
        <v/>
      </c>
    </row>
    <row r="223" spans="1:7">
      <c r="A223" s="154">
        <v>214</v>
      </c>
      <c r="B223" s="155"/>
      <c r="C223" s="155"/>
      <c r="D223" s="155"/>
      <c r="E223" s="157"/>
      <c r="F223" s="155"/>
      <c r="G223" s="19" t="str">
        <f t="shared" si="9"/>
        <v/>
      </c>
    </row>
    <row r="224" spans="1:7">
      <c r="A224" s="154">
        <v>215</v>
      </c>
      <c r="B224" s="155"/>
      <c r="C224" s="155"/>
      <c r="D224" s="155"/>
      <c r="E224" s="157"/>
      <c r="F224" s="155"/>
      <c r="G224" s="19" t="str">
        <f t="shared" si="9"/>
        <v/>
      </c>
    </row>
    <row r="225" spans="1:7">
      <c r="A225" s="154">
        <v>216</v>
      </c>
      <c r="B225" s="155"/>
      <c r="C225" s="155"/>
      <c r="D225" s="155"/>
      <c r="E225" s="157"/>
      <c r="F225" s="155"/>
      <c r="G225" s="19" t="str">
        <f t="shared" si="9"/>
        <v/>
      </c>
    </row>
    <row r="226" spans="1:7">
      <c r="A226" s="154">
        <v>217</v>
      </c>
      <c r="B226" s="155"/>
      <c r="C226" s="155"/>
      <c r="D226" s="155"/>
      <c r="E226" s="157"/>
      <c r="F226" s="155"/>
      <c r="G226" s="19" t="str">
        <f t="shared" si="9"/>
        <v/>
      </c>
    </row>
    <row r="227" spans="1:7">
      <c r="A227" s="154">
        <v>218</v>
      </c>
      <c r="B227" s="155"/>
      <c r="C227" s="155"/>
      <c r="D227" s="155"/>
      <c r="E227" s="157"/>
      <c r="F227" s="155"/>
      <c r="G227" s="19" t="str">
        <f t="shared" si="9"/>
        <v/>
      </c>
    </row>
    <row r="228" spans="1:7">
      <c r="A228" s="154">
        <v>219</v>
      </c>
      <c r="B228" s="155"/>
      <c r="C228" s="155"/>
      <c r="D228" s="155"/>
      <c r="E228" s="157"/>
      <c r="F228" s="155"/>
      <c r="G228" s="19" t="str">
        <f t="shared" si="9"/>
        <v/>
      </c>
    </row>
    <row r="229" spans="1:7">
      <c r="A229" s="154">
        <v>220</v>
      </c>
      <c r="B229" s="155"/>
      <c r="C229" s="155"/>
      <c r="D229" s="155"/>
      <c r="E229" s="157"/>
      <c r="F229" s="155"/>
      <c r="G229" s="19" t="str">
        <f t="shared" si="9"/>
        <v/>
      </c>
    </row>
    <row r="230" spans="1:7">
      <c r="A230" s="154">
        <v>221</v>
      </c>
      <c r="B230" s="155"/>
      <c r="C230" s="155"/>
      <c r="D230" s="155"/>
      <c r="E230" s="157"/>
      <c r="F230" s="155"/>
      <c r="G230" s="19" t="str">
        <f t="shared" si="9"/>
        <v/>
      </c>
    </row>
    <row r="231" spans="1:7">
      <c r="A231" s="154">
        <v>222</v>
      </c>
      <c r="B231" s="155"/>
      <c r="C231" s="155"/>
      <c r="D231" s="155"/>
      <c r="E231" s="157"/>
      <c r="F231" s="155"/>
      <c r="G231" s="19" t="str">
        <f t="shared" si="9"/>
        <v/>
      </c>
    </row>
    <row r="232" spans="1:7">
      <c r="A232" s="154">
        <v>223</v>
      </c>
      <c r="B232" s="155"/>
      <c r="C232" s="155"/>
      <c r="D232" s="155"/>
      <c r="E232" s="157"/>
      <c r="F232" s="155"/>
      <c r="G232" s="19" t="str">
        <f t="shared" si="9"/>
        <v/>
      </c>
    </row>
    <row r="233" spans="1:7">
      <c r="A233" s="154">
        <v>224</v>
      </c>
      <c r="B233" s="155"/>
      <c r="C233" s="155"/>
      <c r="D233" s="155"/>
      <c r="E233" s="157"/>
      <c r="F233" s="155"/>
      <c r="G233" s="19" t="str">
        <f t="shared" si="9"/>
        <v/>
      </c>
    </row>
    <row r="234" spans="1:7">
      <c r="A234" s="154">
        <v>225</v>
      </c>
      <c r="B234" s="155"/>
      <c r="C234" s="155"/>
      <c r="D234" s="155"/>
      <c r="E234" s="157"/>
      <c r="F234" s="155"/>
      <c r="G234" s="19" t="str">
        <f t="shared" si="9"/>
        <v/>
      </c>
    </row>
    <row r="235" spans="1:7">
      <c r="A235" s="154">
        <v>226</v>
      </c>
      <c r="B235" s="155"/>
      <c r="C235" s="155"/>
      <c r="D235" s="155"/>
      <c r="E235" s="157"/>
      <c r="F235" s="155"/>
      <c r="G235" s="19" t="str">
        <f t="shared" si="9"/>
        <v/>
      </c>
    </row>
    <row r="236" spans="1:7">
      <c r="A236" s="154">
        <v>227</v>
      </c>
      <c r="B236" s="155"/>
      <c r="C236" s="155"/>
      <c r="D236" s="155"/>
      <c r="E236" s="157"/>
      <c r="F236" s="155"/>
      <c r="G236" s="19" t="str">
        <f t="shared" si="9"/>
        <v/>
      </c>
    </row>
    <row r="237" spans="1:7">
      <c r="A237" s="154">
        <v>228</v>
      </c>
      <c r="B237" s="155"/>
      <c r="C237" s="155"/>
      <c r="D237" s="155"/>
      <c r="E237" s="157"/>
      <c r="F237" s="155"/>
      <c r="G237" s="19" t="str">
        <f t="shared" si="9"/>
        <v/>
      </c>
    </row>
    <row r="238" spans="1:7">
      <c r="A238" s="154">
        <v>229</v>
      </c>
      <c r="B238" s="155"/>
      <c r="C238" s="155"/>
      <c r="D238" s="155"/>
      <c r="E238" s="157"/>
      <c r="F238" s="155"/>
      <c r="G238" s="19" t="str">
        <f t="shared" si="9"/>
        <v/>
      </c>
    </row>
    <row r="239" spans="1:7">
      <c r="A239" s="154">
        <v>230</v>
      </c>
      <c r="B239" s="155"/>
      <c r="C239" s="155"/>
      <c r="D239" s="155"/>
      <c r="E239" s="157"/>
      <c r="F239" s="155"/>
      <c r="G239" s="19" t="str">
        <f t="shared" si="9"/>
        <v/>
      </c>
    </row>
    <row r="240" spans="1:7">
      <c r="A240" s="154">
        <v>231</v>
      </c>
      <c r="B240" s="155"/>
      <c r="C240" s="155"/>
      <c r="D240" s="155"/>
      <c r="E240" s="157"/>
      <c r="F240" s="155"/>
      <c r="G240" s="19" t="str">
        <f t="shared" si="9"/>
        <v/>
      </c>
    </row>
    <row r="241" spans="1:7">
      <c r="A241" s="154">
        <v>232</v>
      </c>
      <c r="B241" s="155"/>
      <c r="C241" s="155"/>
      <c r="D241" s="155"/>
      <c r="E241" s="157"/>
      <c r="F241" s="155"/>
      <c r="G241" s="19" t="str">
        <f t="shared" si="9"/>
        <v/>
      </c>
    </row>
    <row r="242" spans="1:7">
      <c r="A242" s="154">
        <v>233</v>
      </c>
      <c r="B242" s="155"/>
      <c r="C242" s="155"/>
      <c r="D242" s="155"/>
      <c r="E242" s="157"/>
      <c r="F242" s="155"/>
      <c r="G242" s="19" t="str">
        <f t="shared" si="9"/>
        <v/>
      </c>
    </row>
    <row r="243" spans="1:7">
      <c r="A243" s="154">
        <v>234</v>
      </c>
      <c r="B243" s="155"/>
      <c r="C243" s="155"/>
      <c r="D243" s="155"/>
      <c r="E243" s="157"/>
      <c r="F243" s="155"/>
      <c r="G243" s="19" t="str">
        <f t="shared" si="9"/>
        <v/>
      </c>
    </row>
    <row r="244" spans="1:7">
      <c r="A244" s="154">
        <v>235</v>
      </c>
      <c r="B244" s="155"/>
      <c r="C244" s="155"/>
      <c r="D244" s="155"/>
      <c r="E244" s="157"/>
      <c r="F244" s="155"/>
      <c r="G244" s="19" t="str">
        <f t="shared" si="9"/>
        <v/>
      </c>
    </row>
    <row r="245" spans="1:7">
      <c r="A245" s="154">
        <v>236</v>
      </c>
      <c r="B245" s="155"/>
      <c r="C245" s="155"/>
      <c r="D245" s="155"/>
      <c r="E245" s="157"/>
      <c r="F245" s="155"/>
      <c r="G245" s="19" t="str">
        <f t="shared" si="9"/>
        <v/>
      </c>
    </row>
    <row r="246" spans="1:7">
      <c r="A246" s="154">
        <v>237</v>
      </c>
      <c r="B246" s="155"/>
      <c r="C246" s="155"/>
      <c r="D246" s="155"/>
      <c r="E246" s="157"/>
      <c r="F246" s="155"/>
      <c r="G246" s="19" t="str">
        <f t="shared" si="9"/>
        <v/>
      </c>
    </row>
    <row r="247" spans="1:7">
      <c r="A247" s="154">
        <v>238</v>
      </c>
      <c r="B247" s="155"/>
      <c r="C247" s="155"/>
      <c r="D247" s="155"/>
      <c r="E247" s="157"/>
      <c r="F247" s="155"/>
      <c r="G247" s="19" t="str">
        <f t="shared" si="9"/>
        <v/>
      </c>
    </row>
    <row r="248" spans="1:7">
      <c r="A248" s="154">
        <v>239</v>
      </c>
      <c r="B248" s="155"/>
      <c r="C248" s="155"/>
      <c r="D248" s="155"/>
      <c r="E248" s="157"/>
      <c r="F248" s="155"/>
      <c r="G248" s="19" t="str">
        <f t="shared" si="9"/>
        <v/>
      </c>
    </row>
    <row r="249" spans="1:7">
      <c r="A249" s="154">
        <v>240</v>
      </c>
      <c r="B249" s="155"/>
      <c r="C249" s="155"/>
      <c r="D249" s="155"/>
      <c r="E249" s="157"/>
      <c r="F249" s="155"/>
      <c r="G249" s="19" t="str">
        <f t="shared" si="9"/>
        <v/>
      </c>
    </row>
    <row r="250" spans="1:7">
      <c r="A250" s="154">
        <v>241</v>
      </c>
      <c r="B250" s="155"/>
      <c r="C250" s="155"/>
      <c r="D250" s="155"/>
      <c r="E250" s="157"/>
      <c r="F250" s="155"/>
      <c r="G250" s="19" t="str">
        <f t="shared" si="9"/>
        <v/>
      </c>
    </row>
    <row r="251" spans="1:7">
      <c r="A251" s="154">
        <v>242</v>
      </c>
      <c r="B251" s="155"/>
      <c r="C251" s="155"/>
      <c r="D251" s="155"/>
      <c r="E251" s="157"/>
      <c r="F251" s="155"/>
      <c r="G251" s="19" t="str">
        <f t="shared" si="9"/>
        <v/>
      </c>
    </row>
    <row r="252" spans="1:7">
      <c r="A252" s="154">
        <v>243</v>
      </c>
      <c r="B252" s="155"/>
      <c r="C252" s="155"/>
      <c r="D252" s="155"/>
      <c r="E252" s="157"/>
      <c r="F252" s="155"/>
      <c r="G252" s="19" t="str">
        <f t="shared" si="9"/>
        <v/>
      </c>
    </row>
    <row r="253" spans="1:7">
      <c r="A253" s="154">
        <v>244</v>
      </c>
      <c r="B253" s="155"/>
      <c r="C253" s="155"/>
      <c r="D253" s="155"/>
      <c r="E253" s="157"/>
      <c r="F253" s="155"/>
      <c r="G253" s="19" t="str">
        <f t="shared" si="9"/>
        <v/>
      </c>
    </row>
    <row r="254" spans="1:7">
      <c r="A254" s="154">
        <v>245</v>
      </c>
      <c r="B254" s="155"/>
      <c r="C254" s="155"/>
      <c r="D254" s="155"/>
      <c r="E254" s="157"/>
      <c r="F254" s="155"/>
      <c r="G254" s="19" t="str">
        <f t="shared" si="9"/>
        <v/>
      </c>
    </row>
    <row r="255" spans="1:7">
      <c r="A255" s="154">
        <v>246</v>
      </c>
      <c r="B255" s="155"/>
      <c r="C255" s="155"/>
      <c r="D255" s="155"/>
      <c r="E255" s="157"/>
      <c r="F255" s="155"/>
      <c r="G255" s="19" t="str">
        <f t="shared" si="9"/>
        <v/>
      </c>
    </row>
    <row r="256" spans="1:7">
      <c r="A256" s="154">
        <v>247</v>
      </c>
      <c r="B256" s="155"/>
      <c r="C256" s="155"/>
      <c r="D256" s="155"/>
      <c r="E256" s="157"/>
      <c r="F256" s="155"/>
      <c r="G256" s="19" t="str">
        <f t="shared" si="9"/>
        <v/>
      </c>
    </row>
    <row r="257" spans="1:7">
      <c r="A257" s="154">
        <v>248</v>
      </c>
      <c r="B257" s="155"/>
      <c r="C257" s="155"/>
      <c r="D257" s="155"/>
      <c r="E257" s="157"/>
      <c r="F257" s="155"/>
      <c r="G257" s="19" t="str">
        <f t="shared" si="9"/>
        <v/>
      </c>
    </row>
    <row r="258" spans="1:7">
      <c r="A258" s="154">
        <v>249</v>
      </c>
      <c r="B258" s="155"/>
      <c r="C258" s="155"/>
      <c r="D258" s="155"/>
      <c r="E258" s="157"/>
      <c r="F258" s="155"/>
      <c r="G258" s="19" t="str">
        <f t="shared" si="9"/>
        <v/>
      </c>
    </row>
    <row r="259" spans="1:7">
      <c r="A259" s="154">
        <v>250</v>
      </c>
      <c r="B259" s="155"/>
      <c r="C259" s="155"/>
      <c r="D259" s="155"/>
      <c r="E259" s="157"/>
      <c r="F259" s="155"/>
      <c r="G259" s="19" t="str">
        <f t="shared" si="9"/>
        <v/>
      </c>
    </row>
  </sheetData>
  <sheetProtection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&amp;LConfirm existenţa lucrărilorDirector de departament&amp;RCandidat</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sheetPr codeName="Sheet15">
    <pageSetUpPr fitToPage="1"/>
  </sheetPr>
  <dimension ref="A1:H259"/>
  <sheetViews>
    <sheetView workbookViewId="0">
      <selection activeCell="B10" sqref="B10:E12"/>
    </sheetView>
  </sheetViews>
  <sheetFormatPr defaultRowHeight="15.75"/>
  <cols>
    <col min="1" max="1" width="5.7109375" style="71" customWidth="1"/>
    <col min="2" max="2" width="35.7109375" style="75" customWidth="1"/>
    <col min="3" max="3" width="19.85546875" style="75" customWidth="1"/>
    <col min="4" max="4" width="45.140625" style="75" customWidth="1"/>
    <col min="5" max="5" width="10.7109375" style="80" customWidth="1"/>
    <col min="6" max="6" width="17.7109375" style="75" customWidth="1"/>
    <col min="7" max="7" width="9.140625" style="82" hidden="1" customWidth="1"/>
    <col min="8" max="8" width="9.140625" style="75" hidden="1" customWidth="1"/>
    <col min="9" max="18" width="9.140625" style="75" customWidth="1"/>
    <col min="19" max="16384" width="9.140625" style="75"/>
  </cols>
  <sheetData>
    <row r="1" spans="1:8" s="71" customFormat="1">
      <c r="A1" s="70" t="s">
        <v>482</v>
      </c>
      <c r="E1" s="72"/>
      <c r="F1" s="74"/>
      <c r="G1" s="327"/>
    </row>
    <row r="2" spans="1:8" s="71" customFormat="1">
      <c r="A2" s="70" t="s">
        <v>764</v>
      </c>
      <c r="E2" s="72"/>
      <c r="F2" s="74"/>
      <c r="G2" s="327"/>
    </row>
    <row r="3" spans="1:8" s="71" customFormat="1">
      <c r="A3" s="70"/>
      <c r="E3" s="72"/>
      <c r="F3" s="74"/>
      <c r="G3" s="327"/>
    </row>
    <row r="4" spans="1:8">
      <c r="A4" s="460" t="s">
        <v>956</v>
      </c>
      <c r="B4" s="460"/>
      <c r="C4" s="460"/>
      <c r="D4" s="460"/>
      <c r="E4" s="460"/>
      <c r="F4" s="460"/>
      <c r="G4" s="329"/>
    </row>
    <row r="5" spans="1:8">
      <c r="A5" s="460" t="s">
        <v>1016</v>
      </c>
      <c r="B5" s="460"/>
      <c r="C5" s="460"/>
      <c r="D5" s="460"/>
      <c r="E5" s="460"/>
      <c r="F5" s="460"/>
    </row>
    <row r="6" spans="1:8" ht="13.5" customHeight="1">
      <c r="E6" s="75"/>
      <c r="F6" s="388" t="str">
        <f>CONCATENATE(functie," ",nume_candidat)</f>
        <v>Șef de lucrări Papazian Petru</v>
      </c>
    </row>
    <row r="7" spans="1:8" ht="18.75" customHeight="1">
      <c r="A7" s="457" t="s">
        <v>337</v>
      </c>
      <c r="B7" s="457" t="s">
        <v>451</v>
      </c>
      <c r="C7" s="457" t="s">
        <v>1017</v>
      </c>
      <c r="D7" s="457" t="s">
        <v>459</v>
      </c>
      <c r="E7" s="463" t="s">
        <v>2</v>
      </c>
      <c r="F7" s="512" t="s">
        <v>544</v>
      </c>
      <c r="G7" s="464" t="s">
        <v>540</v>
      </c>
      <c r="H7" s="465" t="s">
        <v>551</v>
      </c>
    </row>
    <row r="8" spans="1:8" ht="46.5" customHeight="1">
      <c r="A8" s="457"/>
      <c r="B8" s="457"/>
      <c r="C8" s="457"/>
      <c r="D8" s="457"/>
      <c r="E8" s="463"/>
      <c r="F8" s="513"/>
      <c r="G8" s="464"/>
      <c r="H8" s="465"/>
    </row>
    <row r="9" spans="1:8">
      <c r="A9" s="99"/>
      <c r="B9" s="76"/>
      <c r="C9" s="76"/>
      <c r="D9" s="76"/>
      <c r="E9" s="40"/>
      <c r="F9" s="158">
        <f t="shared" ref="F9" si="0">SUMIF(F10:F108,"&gt;0")</f>
        <v>0</v>
      </c>
      <c r="G9" s="336"/>
    </row>
    <row r="10" spans="1:8">
      <c r="A10" s="48">
        <v>1</v>
      </c>
      <c r="B10" s="8"/>
      <c r="C10" s="228"/>
      <c r="D10" s="8"/>
      <c r="E10" s="232"/>
      <c r="F10" s="19" t="str">
        <f t="shared" ref="F10:F73" si="1">IF(OR($B10="",$C10="",,,$E10&lt;an_initial,$E10&gt;an_final,),"",HLOOKUP(D10,ii53punctaje,2,FALSE) * C10)</f>
        <v/>
      </c>
      <c r="G10" s="390" t="b">
        <f t="shared" ref="G10:G73" si="2">IF(nume_candidat="",FALSE,ISNUMBER(SEARCH(nume_candidat,$B10)))</f>
        <v>0</v>
      </c>
      <c r="H10" s="391">
        <f t="shared" ref="H10:H41" si="3">LEN(B10)-LEN(SUBSTITUTE(B10,",",""))+1</f>
        <v>1</v>
      </c>
    </row>
    <row r="11" spans="1:8">
      <c r="A11" s="48">
        <v>2</v>
      </c>
      <c r="B11" s="8"/>
      <c r="C11" s="228"/>
      <c r="D11" s="8"/>
      <c r="E11" s="232"/>
      <c r="F11" s="19" t="str">
        <f t="shared" si="1"/>
        <v/>
      </c>
      <c r="G11" s="390" t="b">
        <f t="shared" si="2"/>
        <v>0</v>
      </c>
      <c r="H11" s="391">
        <f t="shared" si="3"/>
        <v>1</v>
      </c>
    </row>
    <row r="12" spans="1:8">
      <c r="A12" s="48">
        <v>3</v>
      </c>
      <c r="B12" s="7"/>
      <c r="C12" s="228"/>
      <c r="D12" s="8"/>
      <c r="E12" s="232"/>
      <c r="F12" s="19" t="str">
        <f t="shared" si="1"/>
        <v/>
      </c>
      <c r="G12" s="390" t="b">
        <f t="shared" si="2"/>
        <v>0</v>
      </c>
      <c r="H12" s="391">
        <f t="shared" si="3"/>
        <v>1</v>
      </c>
    </row>
    <row r="13" spans="1:8">
      <c r="A13" s="48">
        <v>4</v>
      </c>
      <c r="B13" s="7"/>
      <c r="C13" s="228"/>
      <c r="D13" s="7"/>
      <c r="E13" s="228"/>
      <c r="F13" s="19" t="str">
        <f t="shared" si="1"/>
        <v/>
      </c>
      <c r="G13" s="390" t="b">
        <f t="shared" si="2"/>
        <v>0</v>
      </c>
      <c r="H13" s="391">
        <f t="shared" si="3"/>
        <v>1</v>
      </c>
    </row>
    <row r="14" spans="1:8">
      <c r="A14" s="48">
        <v>5</v>
      </c>
      <c r="B14" s="7"/>
      <c r="C14" s="228"/>
      <c r="D14" s="7"/>
      <c r="E14" s="228"/>
      <c r="F14" s="19" t="str">
        <f t="shared" si="1"/>
        <v/>
      </c>
      <c r="G14" s="390" t="b">
        <f t="shared" si="2"/>
        <v>0</v>
      </c>
      <c r="H14" s="391">
        <f t="shared" si="3"/>
        <v>1</v>
      </c>
    </row>
    <row r="15" spans="1:8">
      <c r="A15" s="48">
        <v>6</v>
      </c>
      <c r="B15" s="7"/>
      <c r="C15" s="228"/>
      <c r="D15" s="7"/>
      <c r="E15" s="228"/>
      <c r="F15" s="19" t="str">
        <f t="shared" si="1"/>
        <v/>
      </c>
      <c r="G15" s="390" t="b">
        <f t="shared" si="2"/>
        <v>0</v>
      </c>
      <c r="H15" s="391">
        <f t="shared" si="3"/>
        <v>1</v>
      </c>
    </row>
    <row r="16" spans="1:8">
      <c r="A16" s="48">
        <v>7</v>
      </c>
      <c r="B16" s="7"/>
      <c r="C16" s="228"/>
      <c r="D16" s="7"/>
      <c r="E16" s="228"/>
      <c r="F16" s="19" t="str">
        <f t="shared" si="1"/>
        <v/>
      </c>
      <c r="G16" s="390" t="b">
        <f t="shared" si="2"/>
        <v>0</v>
      </c>
      <c r="H16" s="391">
        <f t="shared" si="3"/>
        <v>1</v>
      </c>
    </row>
    <row r="17" spans="1:8">
      <c r="A17" s="48">
        <v>8</v>
      </c>
      <c r="B17" s="7"/>
      <c r="C17" s="228"/>
      <c r="D17" s="7"/>
      <c r="E17" s="228"/>
      <c r="F17" s="19" t="str">
        <f t="shared" si="1"/>
        <v/>
      </c>
      <c r="G17" s="390" t="b">
        <f t="shared" si="2"/>
        <v>0</v>
      </c>
      <c r="H17" s="391">
        <f t="shared" si="3"/>
        <v>1</v>
      </c>
    </row>
    <row r="18" spans="1:8">
      <c r="A18" s="48">
        <v>9</v>
      </c>
      <c r="B18" s="7"/>
      <c r="C18" s="228"/>
      <c r="D18" s="7"/>
      <c r="E18" s="228"/>
      <c r="F18" s="19" t="str">
        <f t="shared" si="1"/>
        <v/>
      </c>
      <c r="G18" s="390" t="b">
        <f t="shared" si="2"/>
        <v>0</v>
      </c>
      <c r="H18" s="391">
        <f t="shared" si="3"/>
        <v>1</v>
      </c>
    </row>
    <row r="19" spans="1:8">
      <c r="A19" s="48">
        <v>10</v>
      </c>
      <c r="B19" s="7"/>
      <c r="C19" s="228"/>
      <c r="D19" s="7"/>
      <c r="E19" s="228"/>
      <c r="F19" s="19" t="str">
        <f t="shared" si="1"/>
        <v/>
      </c>
      <c r="G19" s="390" t="b">
        <f t="shared" si="2"/>
        <v>0</v>
      </c>
      <c r="H19" s="391">
        <f t="shared" si="3"/>
        <v>1</v>
      </c>
    </row>
    <row r="20" spans="1:8">
      <c r="A20" s="48">
        <v>11</v>
      </c>
      <c r="B20" s="7"/>
      <c r="C20" s="228"/>
      <c r="D20" s="7"/>
      <c r="E20" s="228"/>
      <c r="F20" s="19" t="str">
        <f t="shared" si="1"/>
        <v/>
      </c>
      <c r="G20" s="390" t="b">
        <f t="shared" si="2"/>
        <v>0</v>
      </c>
      <c r="H20" s="391">
        <f t="shared" si="3"/>
        <v>1</v>
      </c>
    </row>
    <row r="21" spans="1:8">
      <c r="A21" s="48">
        <v>12</v>
      </c>
      <c r="B21" s="7"/>
      <c r="C21" s="228"/>
      <c r="D21" s="7"/>
      <c r="E21" s="228"/>
      <c r="F21" s="19" t="str">
        <f t="shared" si="1"/>
        <v/>
      </c>
      <c r="G21" s="390" t="b">
        <f t="shared" si="2"/>
        <v>0</v>
      </c>
      <c r="H21" s="391">
        <f t="shared" si="3"/>
        <v>1</v>
      </c>
    </row>
    <row r="22" spans="1:8">
      <c r="A22" s="48">
        <v>13</v>
      </c>
      <c r="B22" s="7"/>
      <c r="C22" s="228"/>
      <c r="D22" s="7"/>
      <c r="E22" s="228"/>
      <c r="F22" s="19" t="str">
        <f t="shared" si="1"/>
        <v/>
      </c>
      <c r="G22" s="390" t="b">
        <f t="shared" si="2"/>
        <v>0</v>
      </c>
      <c r="H22" s="391">
        <f t="shared" si="3"/>
        <v>1</v>
      </c>
    </row>
    <row r="23" spans="1:8">
      <c r="A23" s="48">
        <v>14</v>
      </c>
      <c r="B23" s="7"/>
      <c r="C23" s="228"/>
      <c r="D23" s="7"/>
      <c r="E23" s="228"/>
      <c r="F23" s="19" t="str">
        <f t="shared" si="1"/>
        <v/>
      </c>
      <c r="G23" s="390" t="b">
        <f t="shared" si="2"/>
        <v>0</v>
      </c>
      <c r="H23" s="391">
        <f t="shared" si="3"/>
        <v>1</v>
      </c>
    </row>
    <row r="24" spans="1:8">
      <c r="A24" s="48">
        <v>15</v>
      </c>
      <c r="B24" s="7"/>
      <c r="C24" s="228"/>
      <c r="D24" s="7"/>
      <c r="E24" s="228"/>
      <c r="F24" s="19" t="str">
        <f t="shared" si="1"/>
        <v/>
      </c>
      <c r="G24" s="390" t="b">
        <f t="shared" si="2"/>
        <v>0</v>
      </c>
      <c r="H24" s="391">
        <f t="shared" si="3"/>
        <v>1</v>
      </c>
    </row>
    <row r="25" spans="1:8">
      <c r="A25" s="48">
        <v>16</v>
      </c>
      <c r="B25" s="7"/>
      <c r="C25" s="228"/>
      <c r="D25" s="7"/>
      <c r="E25" s="228"/>
      <c r="F25" s="19" t="str">
        <f t="shared" si="1"/>
        <v/>
      </c>
      <c r="G25" s="390" t="b">
        <f t="shared" si="2"/>
        <v>0</v>
      </c>
      <c r="H25" s="391">
        <f t="shared" si="3"/>
        <v>1</v>
      </c>
    </row>
    <row r="26" spans="1:8">
      <c r="A26" s="48">
        <v>17</v>
      </c>
      <c r="B26" s="7"/>
      <c r="C26" s="228"/>
      <c r="D26" s="7"/>
      <c r="E26" s="228"/>
      <c r="F26" s="19" t="str">
        <f t="shared" si="1"/>
        <v/>
      </c>
      <c r="G26" s="390" t="b">
        <f t="shared" si="2"/>
        <v>0</v>
      </c>
      <c r="H26" s="391">
        <f t="shared" si="3"/>
        <v>1</v>
      </c>
    </row>
    <row r="27" spans="1:8">
      <c r="A27" s="48">
        <v>18</v>
      </c>
      <c r="B27" s="7"/>
      <c r="C27" s="228"/>
      <c r="D27" s="7"/>
      <c r="E27" s="228"/>
      <c r="F27" s="19" t="str">
        <f t="shared" si="1"/>
        <v/>
      </c>
      <c r="G27" s="390" t="b">
        <f t="shared" si="2"/>
        <v>0</v>
      </c>
      <c r="H27" s="391">
        <f t="shared" si="3"/>
        <v>1</v>
      </c>
    </row>
    <row r="28" spans="1:8">
      <c r="A28" s="48">
        <v>19</v>
      </c>
      <c r="B28" s="7"/>
      <c r="C28" s="228"/>
      <c r="D28" s="7"/>
      <c r="E28" s="228"/>
      <c r="F28" s="19" t="str">
        <f t="shared" si="1"/>
        <v/>
      </c>
      <c r="G28" s="390" t="b">
        <f t="shared" si="2"/>
        <v>0</v>
      </c>
      <c r="H28" s="391">
        <f t="shared" si="3"/>
        <v>1</v>
      </c>
    </row>
    <row r="29" spans="1:8">
      <c r="A29" s="48">
        <v>20</v>
      </c>
      <c r="B29" s="7"/>
      <c r="C29" s="228"/>
      <c r="D29" s="7"/>
      <c r="E29" s="228"/>
      <c r="F29" s="19" t="str">
        <f t="shared" si="1"/>
        <v/>
      </c>
      <c r="G29" s="390" t="b">
        <f t="shared" si="2"/>
        <v>0</v>
      </c>
      <c r="H29" s="391">
        <f t="shared" si="3"/>
        <v>1</v>
      </c>
    </row>
    <row r="30" spans="1:8">
      <c r="A30" s="48">
        <v>21</v>
      </c>
      <c r="B30" s="7"/>
      <c r="C30" s="228"/>
      <c r="D30" s="7"/>
      <c r="E30" s="228"/>
      <c r="F30" s="19" t="str">
        <f t="shared" si="1"/>
        <v/>
      </c>
      <c r="G30" s="390" t="b">
        <f t="shared" si="2"/>
        <v>0</v>
      </c>
      <c r="H30" s="391">
        <f t="shared" si="3"/>
        <v>1</v>
      </c>
    </row>
    <row r="31" spans="1:8">
      <c r="A31" s="48">
        <v>22</v>
      </c>
      <c r="B31" s="7"/>
      <c r="C31" s="228"/>
      <c r="D31" s="7"/>
      <c r="E31" s="228"/>
      <c r="F31" s="19" t="str">
        <f t="shared" si="1"/>
        <v/>
      </c>
      <c r="G31" s="390" t="b">
        <f t="shared" si="2"/>
        <v>0</v>
      </c>
      <c r="H31" s="391">
        <f t="shared" si="3"/>
        <v>1</v>
      </c>
    </row>
    <row r="32" spans="1:8">
      <c r="A32" s="48">
        <v>23</v>
      </c>
      <c r="B32" s="7"/>
      <c r="C32" s="228"/>
      <c r="D32" s="7"/>
      <c r="E32" s="228"/>
      <c r="F32" s="19" t="str">
        <f t="shared" si="1"/>
        <v/>
      </c>
      <c r="G32" s="390" t="b">
        <f t="shared" si="2"/>
        <v>0</v>
      </c>
      <c r="H32" s="391">
        <f t="shared" si="3"/>
        <v>1</v>
      </c>
    </row>
    <row r="33" spans="1:8">
      <c r="A33" s="48">
        <v>24</v>
      </c>
      <c r="B33" s="7"/>
      <c r="C33" s="228"/>
      <c r="D33" s="7"/>
      <c r="E33" s="228"/>
      <c r="F33" s="19" t="str">
        <f t="shared" si="1"/>
        <v/>
      </c>
      <c r="G33" s="390" t="b">
        <f t="shared" si="2"/>
        <v>0</v>
      </c>
      <c r="H33" s="391">
        <f t="shared" si="3"/>
        <v>1</v>
      </c>
    </row>
    <row r="34" spans="1:8">
      <c r="A34" s="48">
        <v>25</v>
      </c>
      <c r="B34" s="7"/>
      <c r="C34" s="228"/>
      <c r="D34" s="7"/>
      <c r="E34" s="228"/>
      <c r="F34" s="19" t="str">
        <f t="shared" si="1"/>
        <v/>
      </c>
      <c r="G34" s="390" t="b">
        <f t="shared" si="2"/>
        <v>0</v>
      </c>
      <c r="H34" s="391">
        <f t="shared" si="3"/>
        <v>1</v>
      </c>
    </row>
    <row r="35" spans="1:8">
      <c r="A35" s="48">
        <v>26</v>
      </c>
      <c r="B35" s="7"/>
      <c r="C35" s="228"/>
      <c r="D35" s="7"/>
      <c r="E35" s="228"/>
      <c r="F35" s="19" t="str">
        <f t="shared" si="1"/>
        <v/>
      </c>
      <c r="G35" s="390" t="b">
        <f t="shared" si="2"/>
        <v>0</v>
      </c>
      <c r="H35" s="391">
        <f t="shared" si="3"/>
        <v>1</v>
      </c>
    </row>
    <row r="36" spans="1:8">
      <c r="A36" s="48">
        <v>27</v>
      </c>
      <c r="B36" s="7"/>
      <c r="C36" s="228"/>
      <c r="D36" s="7"/>
      <c r="E36" s="228"/>
      <c r="F36" s="19" t="str">
        <f t="shared" si="1"/>
        <v/>
      </c>
      <c r="G36" s="390" t="b">
        <f t="shared" si="2"/>
        <v>0</v>
      </c>
      <c r="H36" s="391">
        <f t="shared" si="3"/>
        <v>1</v>
      </c>
    </row>
    <row r="37" spans="1:8">
      <c r="A37" s="48">
        <v>28</v>
      </c>
      <c r="B37" s="7"/>
      <c r="C37" s="228"/>
      <c r="D37" s="7"/>
      <c r="E37" s="228"/>
      <c r="F37" s="19" t="str">
        <f t="shared" si="1"/>
        <v/>
      </c>
      <c r="G37" s="390" t="b">
        <f t="shared" si="2"/>
        <v>0</v>
      </c>
      <c r="H37" s="391">
        <f t="shared" si="3"/>
        <v>1</v>
      </c>
    </row>
    <row r="38" spans="1:8">
      <c r="A38" s="48">
        <v>29</v>
      </c>
      <c r="B38" s="7"/>
      <c r="C38" s="228"/>
      <c r="D38" s="7"/>
      <c r="E38" s="228"/>
      <c r="F38" s="19" t="str">
        <f t="shared" si="1"/>
        <v/>
      </c>
      <c r="G38" s="390" t="b">
        <f t="shared" si="2"/>
        <v>0</v>
      </c>
      <c r="H38" s="391">
        <f t="shared" si="3"/>
        <v>1</v>
      </c>
    </row>
    <row r="39" spans="1:8">
      <c r="A39" s="48">
        <v>30</v>
      </c>
      <c r="B39" s="7"/>
      <c r="C39" s="228"/>
      <c r="D39" s="7"/>
      <c r="E39" s="228"/>
      <c r="F39" s="19" t="str">
        <f t="shared" si="1"/>
        <v/>
      </c>
      <c r="G39" s="390" t="b">
        <f t="shared" si="2"/>
        <v>0</v>
      </c>
      <c r="H39" s="391">
        <f t="shared" si="3"/>
        <v>1</v>
      </c>
    </row>
    <row r="40" spans="1:8">
      <c r="A40" s="48">
        <v>31</v>
      </c>
      <c r="B40" s="7"/>
      <c r="C40" s="228"/>
      <c r="D40" s="7"/>
      <c r="E40" s="228"/>
      <c r="F40" s="19" t="str">
        <f t="shared" si="1"/>
        <v/>
      </c>
      <c r="G40" s="390" t="b">
        <f t="shared" si="2"/>
        <v>0</v>
      </c>
      <c r="H40" s="391">
        <f t="shared" si="3"/>
        <v>1</v>
      </c>
    </row>
    <row r="41" spans="1:8">
      <c r="A41" s="48">
        <v>32</v>
      </c>
      <c r="B41" s="7"/>
      <c r="C41" s="228"/>
      <c r="D41" s="7"/>
      <c r="E41" s="228"/>
      <c r="F41" s="19" t="str">
        <f t="shared" si="1"/>
        <v/>
      </c>
      <c r="G41" s="390" t="b">
        <f t="shared" si="2"/>
        <v>0</v>
      </c>
      <c r="H41" s="391">
        <f t="shared" si="3"/>
        <v>1</v>
      </c>
    </row>
    <row r="42" spans="1:8">
      <c r="A42" s="48">
        <v>33</v>
      </c>
      <c r="B42" s="7"/>
      <c r="C42" s="228"/>
      <c r="D42" s="7"/>
      <c r="E42" s="228"/>
      <c r="F42" s="19" t="str">
        <f t="shared" si="1"/>
        <v/>
      </c>
      <c r="G42" s="390" t="b">
        <f t="shared" si="2"/>
        <v>0</v>
      </c>
      <c r="H42" s="391">
        <f t="shared" ref="H42:H73" si="4">LEN(B42)-LEN(SUBSTITUTE(B42,",",""))+1</f>
        <v>1</v>
      </c>
    </row>
    <row r="43" spans="1:8">
      <c r="A43" s="48">
        <v>34</v>
      </c>
      <c r="B43" s="7"/>
      <c r="C43" s="228"/>
      <c r="D43" s="7"/>
      <c r="E43" s="228"/>
      <c r="F43" s="19" t="str">
        <f t="shared" si="1"/>
        <v/>
      </c>
      <c r="G43" s="390" t="b">
        <f t="shared" si="2"/>
        <v>0</v>
      </c>
      <c r="H43" s="391">
        <f t="shared" si="4"/>
        <v>1</v>
      </c>
    </row>
    <row r="44" spans="1:8">
      <c r="A44" s="48">
        <v>35</v>
      </c>
      <c r="B44" s="7"/>
      <c r="C44" s="228"/>
      <c r="D44" s="7"/>
      <c r="E44" s="228"/>
      <c r="F44" s="19" t="str">
        <f t="shared" si="1"/>
        <v/>
      </c>
      <c r="G44" s="390" t="b">
        <f t="shared" si="2"/>
        <v>0</v>
      </c>
      <c r="H44" s="391">
        <f t="shared" si="4"/>
        <v>1</v>
      </c>
    </row>
    <row r="45" spans="1:8">
      <c r="A45" s="48">
        <v>36</v>
      </c>
      <c r="B45" s="7"/>
      <c r="C45" s="228"/>
      <c r="D45" s="7"/>
      <c r="E45" s="228"/>
      <c r="F45" s="19" t="str">
        <f t="shared" si="1"/>
        <v/>
      </c>
      <c r="G45" s="390" t="b">
        <f t="shared" si="2"/>
        <v>0</v>
      </c>
      <c r="H45" s="391">
        <f t="shared" si="4"/>
        <v>1</v>
      </c>
    </row>
    <row r="46" spans="1:8">
      <c r="A46" s="48">
        <v>37</v>
      </c>
      <c r="B46" s="7"/>
      <c r="C46" s="228"/>
      <c r="D46" s="7"/>
      <c r="E46" s="228"/>
      <c r="F46" s="19" t="str">
        <f t="shared" si="1"/>
        <v/>
      </c>
      <c r="G46" s="390" t="b">
        <f t="shared" si="2"/>
        <v>0</v>
      </c>
      <c r="H46" s="391">
        <f t="shared" si="4"/>
        <v>1</v>
      </c>
    </row>
    <row r="47" spans="1:8">
      <c r="A47" s="48">
        <v>38</v>
      </c>
      <c r="B47" s="7"/>
      <c r="C47" s="228"/>
      <c r="D47" s="7"/>
      <c r="E47" s="228"/>
      <c r="F47" s="19" t="str">
        <f t="shared" si="1"/>
        <v/>
      </c>
      <c r="G47" s="390" t="b">
        <f t="shared" si="2"/>
        <v>0</v>
      </c>
      <c r="H47" s="391">
        <f t="shared" si="4"/>
        <v>1</v>
      </c>
    </row>
    <row r="48" spans="1:8">
      <c r="A48" s="48">
        <v>39</v>
      </c>
      <c r="B48" s="7"/>
      <c r="C48" s="228"/>
      <c r="D48" s="7"/>
      <c r="E48" s="228"/>
      <c r="F48" s="19" t="str">
        <f t="shared" si="1"/>
        <v/>
      </c>
      <c r="G48" s="390" t="b">
        <f t="shared" si="2"/>
        <v>0</v>
      </c>
      <c r="H48" s="391">
        <f t="shared" si="4"/>
        <v>1</v>
      </c>
    </row>
    <row r="49" spans="1:8">
      <c r="A49" s="48">
        <v>40</v>
      </c>
      <c r="B49" s="7"/>
      <c r="C49" s="228"/>
      <c r="D49" s="7"/>
      <c r="E49" s="228"/>
      <c r="F49" s="19" t="str">
        <f t="shared" si="1"/>
        <v/>
      </c>
      <c r="G49" s="390" t="b">
        <f t="shared" si="2"/>
        <v>0</v>
      </c>
      <c r="H49" s="391">
        <f t="shared" si="4"/>
        <v>1</v>
      </c>
    </row>
    <row r="50" spans="1:8">
      <c r="A50" s="48">
        <v>41</v>
      </c>
      <c r="B50" s="7"/>
      <c r="C50" s="228"/>
      <c r="D50" s="7"/>
      <c r="E50" s="228"/>
      <c r="F50" s="19" t="str">
        <f t="shared" si="1"/>
        <v/>
      </c>
      <c r="G50" s="390" t="b">
        <f t="shared" si="2"/>
        <v>0</v>
      </c>
      <c r="H50" s="391">
        <f t="shared" si="4"/>
        <v>1</v>
      </c>
    </row>
    <row r="51" spans="1:8">
      <c r="A51" s="48">
        <v>42</v>
      </c>
      <c r="B51" s="7"/>
      <c r="C51" s="228"/>
      <c r="D51" s="7"/>
      <c r="E51" s="228"/>
      <c r="F51" s="19" t="str">
        <f t="shared" si="1"/>
        <v/>
      </c>
      <c r="G51" s="390" t="b">
        <f t="shared" si="2"/>
        <v>0</v>
      </c>
      <c r="H51" s="391">
        <f t="shared" si="4"/>
        <v>1</v>
      </c>
    </row>
    <row r="52" spans="1:8">
      <c r="A52" s="48">
        <v>43</v>
      </c>
      <c r="B52" s="7"/>
      <c r="C52" s="228"/>
      <c r="D52" s="7"/>
      <c r="E52" s="228"/>
      <c r="F52" s="19" t="str">
        <f t="shared" si="1"/>
        <v/>
      </c>
      <c r="G52" s="390" t="b">
        <f t="shared" si="2"/>
        <v>0</v>
      </c>
      <c r="H52" s="391">
        <f t="shared" si="4"/>
        <v>1</v>
      </c>
    </row>
    <row r="53" spans="1:8">
      <c r="A53" s="48">
        <v>44</v>
      </c>
      <c r="B53" s="7"/>
      <c r="C53" s="228"/>
      <c r="D53" s="7"/>
      <c r="E53" s="228"/>
      <c r="F53" s="19" t="str">
        <f t="shared" si="1"/>
        <v/>
      </c>
      <c r="G53" s="390" t="b">
        <f t="shared" si="2"/>
        <v>0</v>
      </c>
      <c r="H53" s="391">
        <f t="shared" si="4"/>
        <v>1</v>
      </c>
    </row>
    <row r="54" spans="1:8">
      <c r="A54" s="48">
        <v>45</v>
      </c>
      <c r="B54" s="7"/>
      <c r="C54" s="228"/>
      <c r="D54" s="7"/>
      <c r="E54" s="228"/>
      <c r="F54" s="19" t="str">
        <f t="shared" si="1"/>
        <v/>
      </c>
      <c r="G54" s="390" t="b">
        <f t="shared" si="2"/>
        <v>0</v>
      </c>
      <c r="H54" s="391">
        <f t="shared" si="4"/>
        <v>1</v>
      </c>
    </row>
    <row r="55" spans="1:8">
      <c r="A55" s="48">
        <v>46</v>
      </c>
      <c r="B55" s="7"/>
      <c r="C55" s="228"/>
      <c r="D55" s="7"/>
      <c r="E55" s="228"/>
      <c r="F55" s="19" t="str">
        <f t="shared" si="1"/>
        <v/>
      </c>
      <c r="G55" s="390" t="b">
        <f t="shared" si="2"/>
        <v>0</v>
      </c>
      <c r="H55" s="391">
        <f t="shared" si="4"/>
        <v>1</v>
      </c>
    </row>
    <row r="56" spans="1:8">
      <c r="A56" s="48">
        <v>47</v>
      </c>
      <c r="B56" s="7"/>
      <c r="C56" s="228"/>
      <c r="D56" s="7"/>
      <c r="E56" s="228"/>
      <c r="F56" s="19" t="str">
        <f t="shared" si="1"/>
        <v/>
      </c>
      <c r="G56" s="390" t="b">
        <f t="shared" si="2"/>
        <v>0</v>
      </c>
      <c r="H56" s="391">
        <f t="shared" si="4"/>
        <v>1</v>
      </c>
    </row>
    <row r="57" spans="1:8">
      <c r="A57" s="48">
        <v>48</v>
      </c>
      <c r="B57" s="7"/>
      <c r="C57" s="228"/>
      <c r="D57" s="7"/>
      <c r="E57" s="228"/>
      <c r="F57" s="19" t="str">
        <f t="shared" si="1"/>
        <v/>
      </c>
      <c r="G57" s="390" t="b">
        <f t="shared" si="2"/>
        <v>0</v>
      </c>
      <c r="H57" s="391">
        <f t="shared" si="4"/>
        <v>1</v>
      </c>
    </row>
    <row r="58" spans="1:8">
      <c r="A58" s="48">
        <v>49</v>
      </c>
      <c r="B58" s="7"/>
      <c r="C58" s="228"/>
      <c r="D58" s="7"/>
      <c r="E58" s="228"/>
      <c r="F58" s="19" t="str">
        <f t="shared" si="1"/>
        <v/>
      </c>
      <c r="G58" s="390" t="b">
        <f t="shared" si="2"/>
        <v>0</v>
      </c>
      <c r="H58" s="391">
        <f t="shared" si="4"/>
        <v>1</v>
      </c>
    </row>
    <row r="59" spans="1:8">
      <c r="A59" s="48">
        <v>50</v>
      </c>
      <c r="B59" s="7"/>
      <c r="C59" s="228"/>
      <c r="D59" s="7"/>
      <c r="E59" s="228"/>
      <c r="F59" s="19" t="str">
        <f t="shared" si="1"/>
        <v/>
      </c>
      <c r="G59" s="390" t="b">
        <f t="shared" si="2"/>
        <v>0</v>
      </c>
      <c r="H59" s="391">
        <f t="shared" si="4"/>
        <v>1</v>
      </c>
    </row>
    <row r="60" spans="1:8">
      <c r="A60" s="48">
        <v>51</v>
      </c>
      <c r="B60" s="7"/>
      <c r="C60" s="228"/>
      <c r="D60" s="7"/>
      <c r="E60" s="228"/>
      <c r="F60" s="19" t="str">
        <f t="shared" si="1"/>
        <v/>
      </c>
      <c r="G60" s="390" t="b">
        <f t="shared" si="2"/>
        <v>0</v>
      </c>
      <c r="H60" s="391">
        <f t="shared" si="4"/>
        <v>1</v>
      </c>
    </row>
    <row r="61" spans="1:8">
      <c r="A61" s="48">
        <v>52</v>
      </c>
      <c r="B61" s="7"/>
      <c r="C61" s="228"/>
      <c r="D61" s="7"/>
      <c r="E61" s="228"/>
      <c r="F61" s="19" t="str">
        <f t="shared" si="1"/>
        <v/>
      </c>
      <c r="G61" s="390" t="b">
        <f t="shared" si="2"/>
        <v>0</v>
      </c>
      <c r="H61" s="391">
        <f t="shared" si="4"/>
        <v>1</v>
      </c>
    </row>
    <row r="62" spans="1:8">
      <c r="A62" s="48">
        <v>53</v>
      </c>
      <c r="B62" s="7"/>
      <c r="C62" s="228"/>
      <c r="D62" s="7"/>
      <c r="E62" s="228"/>
      <c r="F62" s="19" t="str">
        <f t="shared" si="1"/>
        <v/>
      </c>
      <c r="G62" s="390" t="b">
        <f t="shared" si="2"/>
        <v>0</v>
      </c>
      <c r="H62" s="391">
        <f t="shared" si="4"/>
        <v>1</v>
      </c>
    </row>
    <row r="63" spans="1:8">
      <c r="A63" s="48">
        <v>54</v>
      </c>
      <c r="B63" s="7"/>
      <c r="C63" s="228"/>
      <c r="D63" s="7"/>
      <c r="E63" s="228"/>
      <c r="F63" s="19" t="str">
        <f t="shared" si="1"/>
        <v/>
      </c>
      <c r="G63" s="390" t="b">
        <f t="shared" si="2"/>
        <v>0</v>
      </c>
      <c r="H63" s="391">
        <f t="shared" si="4"/>
        <v>1</v>
      </c>
    </row>
    <row r="64" spans="1:8">
      <c r="A64" s="48">
        <v>55</v>
      </c>
      <c r="B64" s="7"/>
      <c r="C64" s="228"/>
      <c r="D64" s="7"/>
      <c r="E64" s="228"/>
      <c r="F64" s="19" t="str">
        <f t="shared" si="1"/>
        <v/>
      </c>
      <c r="G64" s="390" t="b">
        <f t="shared" si="2"/>
        <v>0</v>
      </c>
      <c r="H64" s="391">
        <f t="shared" si="4"/>
        <v>1</v>
      </c>
    </row>
    <row r="65" spans="1:8">
      <c r="A65" s="48">
        <v>56</v>
      </c>
      <c r="B65" s="7"/>
      <c r="C65" s="228"/>
      <c r="D65" s="7"/>
      <c r="E65" s="228"/>
      <c r="F65" s="19" t="str">
        <f t="shared" si="1"/>
        <v/>
      </c>
      <c r="G65" s="390" t="b">
        <f t="shared" si="2"/>
        <v>0</v>
      </c>
      <c r="H65" s="391">
        <f t="shared" si="4"/>
        <v>1</v>
      </c>
    </row>
    <row r="66" spans="1:8">
      <c r="A66" s="48">
        <v>57</v>
      </c>
      <c r="B66" s="7"/>
      <c r="C66" s="228"/>
      <c r="D66" s="7"/>
      <c r="E66" s="228"/>
      <c r="F66" s="19" t="str">
        <f t="shared" si="1"/>
        <v/>
      </c>
      <c r="G66" s="390" t="b">
        <f t="shared" si="2"/>
        <v>0</v>
      </c>
      <c r="H66" s="391">
        <f t="shared" si="4"/>
        <v>1</v>
      </c>
    </row>
    <row r="67" spans="1:8">
      <c r="A67" s="48">
        <v>58</v>
      </c>
      <c r="B67" s="7"/>
      <c r="C67" s="228"/>
      <c r="D67" s="7"/>
      <c r="E67" s="228"/>
      <c r="F67" s="19" t="str">
        <f t="shared" si="1"/>
        <v/>
      </c>
      <c r="G67" s="390" t="b">
        <f t="shared" si="2"/>
        <v>0</v>
      </c>
      <c r="H67" s="391">
        <f t="shared" si="4"/>
        <v>1</v>
      </c>
    </row>
    <row r="68" spans="1:8">
      <c r="A68" s="48">
        <v>59</v>
      </c>
      <c r="B68" s="7"/>
      <c r="C68" s="228"/>
      <c r="D68" s="7"/>
      <c r="E68" s="228"/>
      <c r="F68" s="19" t="str">
        <f t="shared" si="1"/>
        <v/>
      </c>
      <c r="G68" s="390" t="b">
        <f t="shared" si="2"/>
        <v>0</v>
      </c>
      <c r="H68" s="391">
        <f t="shared" si="4"/>
        <v>1</v>
      </c>
    </row>
    <row r="69" spans="1:8">
      <c r="A69" s="48">
        <v>60</v>
      </c>
      <c r="B69" s="7"/>
      <c r="C69" s="228"/>
      <c r="D69" s="7"/>
      <c r="E69" s="228"/>
      <c r="F69" s="19" t="str">
        <f t="shared" si="1"/>
        <v/>
      </c>
      <c r="G69" s="390" t="b">
        <f t="shared" si="2"/>
        <v>0</v>
      </c>
      <c r="H69" s="391">
        <f t="shared" si="4"/>
        <v>1</v>
      </c>
    </row>
    <row r="70" spans="1:8">
      <c r="A70" s="48">
        <v>61</v>
      </c>
      <c r="B70" s="7"/>
      <c r="C70" s="228"/>
      <c r="D70" s="7"/>
      <c r="E70" s="228"/>
      <c r="F70" s="19" t="str">
        <f t="shared" si="1"/>
        <v/>
      </c>
      <c r="G70" s="390" t="b">
        <f t="shared" si="2"/>
        <v>0</v>
      </c>
      <c r="H70" s="391">
        <f t="shared" si="4"/>
        <v>1</v>
      </c>
    </row>
    <row r="71" spans="1:8">
      <c r="A71" s="48">
        <v>62</v>
      </c>
      <c r="B71" s="7"/>
      <c r="C71" s="228"/>
      <c r="D71" s="7"/>
      <c r="E71" s="228"/>
      <c r="F71" s="19" t="str">
        <f t="shared" si="1"/>
        <v/>
      </c>
      <c r="G71" s="390" t="b">
        <f t="shared" si="2"/>
        <v>0</v>
      </c>
      <c r="H71" s="391">
        <f t="shared" si="4"/>
        <v>1</v>
      </c>
    </row>
    <row r="72" spans="1:8">
      <c r="A72" s="48">
        <v>63</v>
      </c>
      <c r="B72" s="7"/>
      <c r="C72" s="228"/>
      <c r="D72" s="7"/>
      <c r="E72" s="228"/>
      <c r="F72" s="19" t="str">
        <f t="shared" si="1"/>
        <v/>
      </c>
      <c r="G72" s="390" t="b">
        <f t="shared" si="2"/>
        <v>0</v>
      </c>
      <c r="H72" s="391">
        <f t="shared" si="4"/>
        <v>1</v>
      </c>
    </row>
    <row r="73" spans="1:8">
      <c r="A73" s="48">
        <v>64</v>
      </c>
      <c r="B73" s="7"/>
      <c r="C73" s="228"/>
      <c r="D73" s="7"/>
      <c r="E73" s="228"/>
      <c r="F73" s="19" t="str">
        <f t="shared" si="1"/>
        <v/>
      </c>
      <c r="G73" s="390" t="b">
        <f t="shared" si="2"/>
        <v>0</v>
      </c>
      <c r="H73" s="391">
        <f t="shared" si="4"/>
        <v>1</v>
      </c>
    </row>
    <row r="74" spans="1:8">
      <c r="A74" s="48">
        <v>65</v>
      </c>
      <c r="B74" s="7"/>
      <c r="C74" s="228"/>
      <c r="D74" s="7"/>
      <c r="E74" s="228"/>
      <c r="F74" s="19" t="str">
        <f t="shared" ref="F74:F137" si="5">IF(OR($B74="",$C74="",,,$E74&lt;an_initial,$E74&gt;an_final,),"",HLOOKUP(D74,ii53punctaje,2,FALSE) * C74)</f>
        <v/>
      </c>
      <c r="G74" s="390" t="b">
        <f t="shared" ref="G74:G108" si="6">IF(nume_candidat="",FALSE,ISNUMBER(SEARCH(nume_candidat,$B74)))</f>
        <v>0</v>
      </c>
      <c r="H74" s="391">
        <f t="shared" ref="H74:H108" si="7">LEN(B74)-LEN(SUBSTITUTE(B74,",",""))+1</f>
        <v>1</v>
      </c>
    </row>
    <row r="75" spans="1:8">
      <c r="A75" s="48">
        <v>66</v>
      </c>
      <c r="B75" s="7"/>
      <c r="C75" s="228"/>
      <c r="D75" s="7"/>
      <c r="E75" s="228"/>
      <c r="F75" s="19" t="str">
        <f t="shared" si="5"/>
        <v/>
      </c>
      <c r="G75" s="390" t="b">
        <f t="shared" si="6"/>
        <v>0</v>
      </c>
      <c r="H75" s="391">
        <f t="shared" si="7"/>
        <v>1</v>
      </c>
    </row>
    <row r="76" spans="1:8">
      <c r="A76" s="48">
        <v>67</v>
      </c>
      <c r="B76" s="7"/>
      <c r="C76" s="228"/>
      <c r="D76" s="7"/>
      <c r="E76" s="228"/>
      <c r="F76" s="19" t="str">
        <f t="shared" si="5"/>
        <v/>
      </c>
      <c r="G76" s="390" t="b">
        <f t="shared" si="6"/>
        <v>0</v>
      </c>
      <c r="H76" s="391">
        <f t="shared" si="7"/>
        <v>1</v>
      </c>
    </row>
    <row r="77" spans="1:8">
      <c r="A77" s="48">
        <v>68</v>
      </c>
      <c r="B77" s="7"/>
      <c r="C77" s="228"/>
      <c r="D77" s="7"/>
      <c r="E77" s="228"/>
      <c r="F77" s="19" t="str">
        <f t="shared" si="5"/>
        <v/>
      </c>
      <c r="G77" s="390" t="b">
        <f t="shared" si="6"/>
        <v>0</v>
      </c>
      <c r="H77" s="391">
        <f t="shared" si="7"/>
        <v>1</v>
      </c>
    </row>
    <row r="78" spans="1:8">
      <c r="A78" s="48">
        <v>69</v>
      </c>
      <c r="B78" s="7"/>
      <c r="C78" s="228"/>
      <c r="D78" s="7"/>
      <c r="E78" s="228"/>
      <c r="F78" s="19" t="str">
        <f t="shared" si="5"/>
        <v/>
      </c>
      <c r="G78" s="390" t="b">
        <f t="shared" si="6"/>
        <v>0</v>
      </c>
      <c r="H78" s="391">
        <f t="shared" si="7"/>
        <v>1</v>
      </c>
    </row>
    <row r="79" spans="1:8">
      <c r="A79" s="48">
        <v>70</v>
      </c>
      <c r="B79" s="7"/>
      <c r="C79" s="228"/>
      <c r="D79" s="7"/>
      <c r="E79" s="228"/>
      <c r="F79" s="19" t="str">
        <f t="shared" si="5"/>
        <v/>
      </c>
      <c r="G79" s="390" t="b">
        <f t="shared" si="6"/>
        <v>0</v>
      </c>
      <c r="H79" s="391">
        <f t="shared" si="7"/>
        <v>1</v>
      </c>
    </row>
    <row r="80" spans="1:8">
      <c r="A80" s="48">
        <v>71</v>
      </c>
      <c r="B80" s="7"/>
      <c r="C80" s="228"/>
      <c r="D80" s="7"/>
      <c r="E80" s="228"/>
      <c r="F80" s="19" t="str">
        <f t="shared" si="5"/>
        <v/>
      </c>
      <c r="G80" s="390" t="b">
        <f t="shared" si="6"/>
        <v>0</v>
      </c>
      <c r="H80" s="391">
        <f t="shared" si="7"/>
        <v>1</v>
      </c>
    </row>
    <row r="81" spans="1:8">
      <c r="A81" s="48">
        <v>72</v>
      </c>
      <c r="B81" s="7"/>
      <c r="C81" s="228"/>
      <c r="D81" s="7"/>
      <c r="E81" s="228"/>
      <c r="F81" s="19" t="str">
        <f t="shared" si="5"/>
        <v/>
      </c>
      <c r="G81" s="390" t="b">
        <f t="shared" si="6"/>
        <v>0</v>
      </c>
      <c r="H81" s="391">
        <f t="shared" si="7"/>
        <v>1</v>
      </c>
    </row>
    <row r="82" spans="1:8">
      <c r="A82" s="48">
        <v>73</v>
      </c>
      <c r="B82" s="7"/>
      <c r="C82" s="228"/>
      <c r="D82" s="7"/>
      <c r="E82" s="228"/>
      <c r="F82" s="19" t="str">
        <f t="shared" si="5"/>
        <v/>
      </c>
      <c r="G82" s="390" t="b">
        <f t="shared" si="6"/>
        <v>0</v>
      </c>
      <c r="H82" s="391">
        <f t="shared" si="7"/>
        <v>1</v>
      </c>
    </row>
    <row r="83" spans="1:8">
      <c r="A83" s="48">
        <v>74</v>
      </c>
      <c r="B83" s="7"/>
      <c r="C83" s="228"/>
      <c r="D83" s="7"/>
      <c r="E83" s="228"/>
      <c r="F83" s="19" t="str">
        <f t="shared" si="5"/>
        <v/>
      </c>
      <c r="G83" s="390" t="b">
        <f t="shared" si="6"/>
        <v>0</v>
      </c>
      <c r="H83" s="391">
        <f t="shared" si="7"/>
        <v>1</v>
      </c>
    </row>
    <row r="84" spans="1:8">
      <c r="A84" s="48">
        <v>75</v>
      </c>
      <c r="B84" s="7"/>
      <c r="C84" s="228"/>
      <c r="D84" s="7"/>
      <c r="E84" s="228"/>
      <c r="F84" s="19" t="str">
        <f t="shared" si="5"/>
        <v/>
      </c>
      <c r="G84" s="390" t="b">
        <f t="shared" si="6"/>
        <v>0</v>
      </c>
      <c r="H84" s="391">
        <f t="shared" si="7"/>
        <v>1</v>
      </c>
    </row>
    <row r="85" spans="1:8">
      <c r="A85" s="48">
        <v>76</v>
      </c>
      <c r="B85" s="7"/>
      <c r="C85" s="228"/>
      <c r="D85" s="7"/>
      <c r="E85" s="228"/>
      <c r="F85" s="19" t="str">
        <f t="shared" si="5"/>
        <v/>
      </c>
      <c r="G85" s="390" t="b">
        <f t="shared" si="6"/>
        <v>0</v>
      </c>
      <c r="H85" s="391">
        <f t="shared" si="7"/>
        <v>1</v>
      </c>
    </row>
    <row r="86" spans="1:8">
      <c r="A86" s="48">
        <v>77</v>
      </c>
      <c r="B86" s="7"/>
      <c r="C86" s="228"/>
      <c r="D86" s="7"/>
      <c r="E86" s="228"/>
      <c r="F86" s="19" t="str">
        <f t="shared" si="5"/>
        <v/>
      </c>
      <c r="G86" s="390" t="b">
        <f t="shared" si="6"/>
        <v>0</v>
      </c>
      <c r="H86" s="391">
        <f t="shared" si="7"/>
        <v>1</v>
      </c>
    </row>
    <row r="87" spans="1:8">
      <c r="A87" s="48">
        <v>78</v>
      </c>
      <c r="B87" s="7"/>
      <c r="C87" s="228"/>
      <c r="D87" s="7"/>
      <c r="E87" s="228"/>
      <c r="F87" s="19" t="str">
        <f t="shared" si="5"/>
        <v/>
      </c>
      <c r="G87" s="390" t="b">
        <f t="shared" si="6"/>
        <v>0</v>
      </c>
      <c r="H87" s="391">
        <f t="shared" si="7"/>
        <v>1</v>
      </c>
    </row>
    <row r="88" spans="1:8">
      <c r="A88" s="48">
        <v>79</v>
      </c>
      <c r="B88" s="7"/>
      <c r="C88" s="228"/>
      <c r="D88" s="7"/>
      <c r="E88" s="228"/>
      <c r="F88" s="19" t="str">
        <f t="shared" si="5"/>
        <v/>
      </c>
      <c r="G88" s="390" t="b">
        <f t="shared" si="6"/>
        <v>0</v>
      </c>
      <c r="H88" s="391">
        <f t="shared" si="7"/>
        <v>1</v>
      </c>
    </row>
    <row r="89" spans="1:8">
      <c r="A89" s="48">
        <v>80</v>
      </c>
      <c r="B89" s="7"/>
      <c r="C89" s="228"/>
      <c r="D89" s="7"/>
      <c r="E89" s="228"/>
      <c r="F89" s="19" t="str">
        <f t="shared" si="5"/>
        <v/>
      </c>
      <c r="G89" s="390" t="b">
        <f t="shared" si="6"/>
        <v>0</v>
      </c>
      <c r="H89" s="391">
        <f t="shared" si="7"/>
        <v>1</v>
      </c>
    </row>
    <row r="90" spans="1:8">
      <c r="A90" s="48">
        <v>81</v>
      </c>
      <c r="B90" s="7"/>
      <c r="C90" s="228"/>
      <c r="D90" s="7"/>
      <c r="E90" s="228"/>
      <c r="F90" s="19" t="str">
        <f t="shared" si="5"/>
        <v/>
      </c>
      <c r="G90" s="390" t="b">
        <f t="shared" si="6"/>
        <v>0</v>
      </c>
      <c r="H90" s="391">
        <f t="shared" si="7"/>
        <v>1</v>
      </c>
    </row>
    <row r="91" spans="1:8">
      <c r="A91" s="48">
        <v>82</v>
      </c>
      <c r="B91" s="7"/>
      <c r="C91" s="228"/>
      <c r="D91" s="7"/>
      <c r="E91" s="228"/>
      <c r="F91" s="19" t="str">
        <f t="shared" si="5"/>
        <v/>
      </c>
      <c r="G91" s="390" t="b">
        <f t="shared" si="6"/>
        <v>0</v>
      </c>
      <c r="H91" s="391">
        <f t="shared" si="7"/>
        <v>1</v>
      </c>
    </row>
    <row r="92" spans="1:8">
      <c r="A92" s="48">
        <v>83</v>
      </c>
      <c r="B92" s="7"/>
      <c r="C92" s="228"/>
      <c r="D92" s="7"/>
      <c r="E92" s="228"/>
      <c r="F92" s="19" t="str">
        <f t="shared" si="5"/>
        <v/>
      </c>
      <c r="G92" s="390" t="b">
        <f t="shared" si="6"/>
        <v>0</v>
      </c>
      <c r="H92" s="391">
        <f t="shared" si="7"/>
        <v>1</v>
      </c>
    </row>
    <row r="93" spans="1:8">
      <c r="A93" s="48">
        <v>84</v>
      </c>
      <c r="B93" s="7"/>
      <c r="C93" s="228"/>
      <c r="D93" s="7"/>
      <c r="E93" s="228"/>
      <c r="F93" s="19" t="str">
        <f t="shared" si="5"/>
        <v/>
      </c>
      <c r="G93" s="390" t="b">
        <f t="shared" si="6"/>
        <v>0</v>
      </c>
      <c r="H93" s="391">
        <f t="shared" si="7"/>
        <v>1</v>
      </c>
    </row>
    <row r="94" spans="1:8">
      <c r="A94" s="48">
        <v>85</v>
      </c>
      <c r="B94" s="7"/>
      <c r="C94" s="228"/>
      <c r="D94" s="7"/>
      <c r="E94" s="228"/>
      <c r="F94" s="19" t="str">
        <f t="shared" si="5"/>
        <v/>
      </c>
      <c r="G94" s="390" t="b">
        <f t="shared" si="6"/>
        <v>0</v>
      </c>
      <c r="H94" s="391">
        <f t="shared" si="7"/>
        <v>1</v>
      </c>
    </row>
    <row r="95" spans="1:8">
      <c r="A95" s="48">
        <v>86</v>
      </c>
      <c r="B95" s="7"/>
      <c r="C95" s="228"/>
      <c r="D95" s="7"/>
      <c r="E95" s="228"/>
      <c r="F95" s="19" t="str">
        <f t="shared" si="5"/>
        <v/>
      </c>
      <c r="G95" s="390" t="b">
        <f t="shared" si="6"/>
        <v>0</v>
      </c>
      <c r="H95" s="391">
        <f t="shared" si="7"/>
        <v>1</v>
      </c>
    </row>
    <row r="96" spans="1:8">
      <c r="A96" s="48">
        <v>87</v>
      </c>
      <c r="B96" s="7"/>
      <c r="C96" s="228"/>
      <c r="D96" s="7"/>
      <c r="E96" s="228"/>
      <c r="F96" s="19" t="str">
        <f t="shared" si="5"/>
        <v/>
      </c>
      <c r="G96" s="390" t="b">
        <f t="shared" si="6"/>
        <v>0</v>
      </c>
      <c r="H96" s="391">
        <f t="shared" si="7"/>
        <v>1</v>
      </c>
    </row>
    <row r="97" spans="1:8">
      <c r="A97" s="48">
        <v>88</v>
      </c>
      <c r="B97" s="7"/>
      <c r="C97" s="228"/>
      <c r="D97" s="7"/>
      <c r="E97" s="228"/>
      <c r="F97" s="19" t="str">
        <f t="shared" si="5"/>
        <v/>
      </c>
      <c r="G97" s="390" t="b">
        <f t="shared" si="6"/>
        <v>0</v>
      </c>
      <c r="H97" s="391">
        <f t="shared" si="7"/>
        <v>1</v>
      </c>
    </row>
    <row r="98" spans="1:8">
      <c r="A98" s="48">
        <v>89</v>
      </c>
      <c r="B98" s="7"/>
      <c r="C98" s="228"/>
      <c r="D98" s="7"/>
      <c r="E98" s="228"/>
      <c r="F98" s="19" t="str">
        <f t="shared" si="5"/>
        <v/>
      </c>
      <c r="G98" s="390" t="b">
        <f t="shared" si="6"/>
        <v>0</v>
      </c>
      <c r="H98" s="391">
        <f t="shared" si="7"/>
        <v>1</v>
      </c>
    </row>
    <row r="99" spans="1:8">
      <c r="A99" s="48">
        <v>90</v>
      </c>
      <c r="B99" s="7"/>
      <c r="C99" s="228"/>
      <c r="D99" s="7"/>
      <c r="E99" s="228"/>
      <c r="F99" s="19" t="str">
        <f t="shared" si="5"/>
        <v/>
      </c>
      <c r="G99" s="390" t="b">
        <f t="shared" si="6"/>
        <v>0</v>
      </c>
      <c r="H99" s="391">
        <f t="shared" si="7"/>
        <v>1</v>
      </c>
    </row>
    <row r="100" spans="1:8">
      <c r="A100" s="48">
        <v>91</v>
      </c>
      <c r="B100" s="7"/>
      <c r="C100" s="228"/>
      <c r="D100" s="7"/>
      <c r="E100" s="228"/>
      <c r="F100" s="19" t="str">
        <f t="shared" si="5"/>
        <v/>
      </c>
      <c r="G100" s="390" t="b">
        <f t="shared" si="6"/>
        <v>0</v>
      </c>
      <c r="H100" s="391">
        <f t="shared" si="7"/>
        <v>1</v>
      </c>
    </row>
    <row r="101" spans="1:8">
      <c r="A101" s="48">
        <v>92</v>
      </c>
      <c r="B101" s="7"/>
      <c r="C101" s="228"/>
      <c r="D101" s="7"/>
      <c r="E101" s="228"/>
      <c r="F101" s="19" t="str">
        <f t="shared" si="5"/>
        <v/>
      </c>
      <c r="G101" s="390" t="b">
        <f t="shared" si="6"/>
        <v>0</v>
      </c>
      <c r="H101" s="391">
        <f t="shared" si="7"/>
        <v>1</v>
      </c>
    </row>
    <row r="102" spans="1:8">
      <c r="A102" s="48">
        <v>93</v>
      </c>
      <c r="B102" s="7"/>
      <c r="C102" s="228"/>
      <c r="D102" s="7"/>
      <c r="E102" s="228"/>
      <c r="F102" s="19" t="str">
        <f t="shared" si="5"/>
        <v/>
      </c>
      <c r="G102" s="390" t="b">
        <f t="shared" si="6"/>
        <v>0</v>
      </c>
      <c r="H102" s="391">
        <f t="shared" si="7"/>
        <v>1</v>
      </c>
    </row>
    <row r="103" spans="1:8">
      <c r="A103" s="48">
        <v>94</v>
      </c>
      <c r="B103" s="7"/>
      <c r="C103" s="228"/>
      <c r="D103" s="7"/>
      <c r="E103" s="228"/>
      <c r="F103" s="19" t="str">
        <f t="shared" si="5"/>
        <v/>
      </c>
      <c r="G103" s="390" t="b">
        <f t="shared" si="6"/>
        <v>0</v>
      </c>
      <c r="H103" s="391">
        <f t="shared" si="7"/>
        <v>1</v>
      </c>
    </row>
    <row r="104" spans="1:8">
      <c r="A104" s="48">
        <v>95</v>
      </c>
      <c r="B104" s="7"/>
      <c r="C104" s="228"/>
      <c r="D104" s="7"/>
      <c r="E104" s="228"/>
      <c r="F104" s="19" t="str">
        <f t="shared" si="5"/>
        <v/>
      </c>
      <c r="G104" s="390" t="b">
        <f t="shared" si="6"/>
        <v>0</v>
      </c>
      <c r="H104" s="391">
        <f t="shared" si="7"/>
        <v>1</v>
      </c>
    </row>
    <row r="105" spans="1:8">
      <c r="A105" s="48">
        <v>96</v>
      </c>
      <c r="B105" s="7"/>
      <c r="C105" s="228"/>
      <c r="D105" s="7"/>
      <c r="E105" s="228"/>
      <c r="F105" s="19" t="str">
        <f t="shared" si="5"/>
        <v/>
      </c>
      <c r="G105" s="390" t="b">
        <f t="shared" si="6"/>
        <v>0</v>
      </c>
      <c r="H105" s="391">
        <f t="shared" si="7"/>
        <v>1</v>
      </c>
    </row>
    <row r="106" spans="1:8">
      <c r="A106" s="48">
        <v>97</v>
      </c>
      <c r="B106" s="7"/>
      <c r="C106" s="228"/>
      <c r="D106" s="7"/>
      <c r="E106" s="228"/>
      <c r="F106" s="19" t="str">
        <f t="shared" si="5"/>
        <v/>
      </c>
      <c r="G106" s="390" t="b">
        <f t="shared" si="6"/>
        <v>0</v>
      </c>
      <c r="H106" s="391">
        <f t="shared" si="7"/>
        <v>1</v>
      </c>
    </row>
    <row r="107" spans="1:8">
      <c r="A107" s="48">
        <v>98</v>
      </c>
      <c r="B107" s="7"/>
      <c r="C107" s="228"/>
      <c r="D107" s="7"/>
      <c r="E107" s="228"/>
      <c r="F107" s="19" t="str">
        <f t="shared" si="5"/>
        <v/>
      </c>
      <c r="G107" s="390" t="b">
        <f t="shared" si="6"/>
        <v>0</v>
      </c>
      <c r="H107" s="391">
        <f t="shared" si="7"/>
        <v>1</v>
      </c>
    </row>
    <row r="108" spans="1:8">
      <c r="A108" s="154">
        <v>99</v>
      </c>
      <c r="B108" s="7"/>
      <c r="C108" s="228"/>
      <c r="D108" s="7"/>
      <c r="E108" s="228"/>
      <c r="F108" s="19" t="str">
        <f t="shared" si="5"/>
        <v/>
      </c>
      <c r="G108" s="390" t="b">
        <f t="shared" si="6"/>
        <v>0</v>
      </c>
      <c r="H108" s="391">
        <f t="shared" si="7"/>
        <v>1</v>
      </c>
    </row>
    <row r="109" spans="1:8">
      <c r="A109" s="154">
        <v>100</v>
      </c>
      <c r="B109" s="155"/>
      <c r="C109" s="216"/>
      <c r="D109" s="155"/>
      <c r="E109" s="157"/>
      <c r="F109" s="19" t="str">
        <f t="shared" si="5"/>
        <v/>
      </c>
    </row>
    <row r="110" spans="1:8">
      <c r="A110" s="154">
        <v>101</v>
      </c>
      <c r="B110" s="155"/>
      <c r="C110" s="216"/>
      <c r="D110" s="155"/>
      <c r="E110" s="157"/>
      <c r="F110" s="19" t="str">
        <f t="shared" si="5"/>
        <v/>
      </c>
    </row>
    <row r="111" spans="1:8">
      <c r="A111" s="154">
        <v>102</v>
      </c>
      <c r="B111" s="155"/>
      <c r="C111" s="216"/>
      <c r="D111" s="155"/>
      <c r="E111" s="157"/>
      <c r="F111" s="19" t="str">
        <f t="shared" si="5"/>
        <v/>
      </c>
    </row>
    <row r="112" spans="1:8">
      <c r="A112" s="154">
        <v>103</v>
      </c>
      <c r="B112" s="155"/>
      <c r="C112" s="216"/>
      <c r="D112" s="155"/>
      <c r="E112" s="157"/>
      <c r="F112" s="19" t="str">
        <f t="shared" si="5"/>
        <v/>
      </c>
    </row>
    <row r="113" spans="1:6">
      <c r="A113" s="154">
        <v>104</v>
      </c>
      <c r="B113" s="155"/>
      <c r="C113" s="216"/>
      <c r="D113" s="155"/>
      <c r="E113" s="157"/>
      <c r="F113" s="19" t="str">
        <f t="shared" si="5"/>
        <v/>
      </c>
    </row>
    <row r="114" spans="1:6">
      <c r="A114" s="154">
        <v>105</v>
      </c>
      <c r="B114" s="155"/>
      <c r="C114" s="216"/>
      <c r="D114" s="155"/>
      <c r="E114" s="157"/>
      <c r="F114" s="19" t="str">
        <f t="shared" si="5"/>
        <v/>
      </c>
    </row>
    <row r="115" spans="1:6">
      <c r="A115" s="154">
        <v>106</v>
      </c>
      <c r="B115" s="155"/>
      <c r="C115" s="216"/>
      <c r="D115" s="155"/>
      <c r="E115" s="157"/>
      <c r="F115" s="19" t="str">
        <f t="shared" si="5"/>
        <v/>
      </c>
    </row>
    <row r="116" spans="1:6">
      <c r="A116" s="154">
        <v>107</v>
      </c>
      <c r="B116" s="155"/>
      <c r="C116" s="216"/>
      <c r="D116" s="155"/>
      <c r="E116" s="157"/>
      <c r="F116" s="19" t="str">
        <f t="shared" si="5"/>
        <v/>
      </c>
    </row>
    <row r="117" spans="1:6">
      <c r="A117" s="154">
        <v>108</v>
      </c>
      <c r="B117" s="155"/>
      <c r="C117" s="216"/>
      <c r="D117" s="155"/>
      <c r="E117" s="157"/>
      <c r="F117" s="19" t="str">
        <f t="shared" si="5"/>
        <v/>
      </c>
    </row>
    <row r="118" spans="1:6">
      <c r="A118" s="154">
        <v>109</v>
      </c>
      <c r="B118" s="155"/>
      <c r="C118" s="216"/>
      <c r="D118" s="155"/>
      <c r="E118" s="157"/>
      <c r="F118" s="19" t="str">
        <f t="shared" si="5"/>
        <v/>
      </c>
    </row>
    <row r="119" spans="1:6">
      <c r="A119" s="154">
        <v>110</v>
      </c>
      <c r="B119" s="155"/>
      <c r="C119" s="216"/>
      <c r="D119" s="155"/>
      <c r="E119" s="157"/>
      <c r="F119" s="19" t="str">
        <f t="shared" si="5"/>
        <v/>
      </c>
    </row>
    <row r="120" spans="1:6">
      <c r="A120" s="154">
        <v>111</v>
      </c>
      <c r="B120" s="155"/>
      <c r="C120" s="216"/>
      <c r="D120" s="155"/>
      <c r="E120" s="157"/>
      <c r="F120" s="19" t="str">
        <f t="shared" si="5"/>
        <v/>
      </c>
    </row>
    <row r="121" spans="1:6">
      <c r="A121" s="154">
        <v>112</v>
      </c>
      <c r="B121" s="155"/>
      <c r="C121" s="216"/>
      <c r="D121" s="155"/>
      <c r="E121" s="157"/>
      <c r="F121" s="19" t="str">
        <f t="shared" si="5"/>
        <v/>
      </c>
    </row>
    <row r="122" spans="1:6">
      <c r="A122" s="154">
        <v>113</v>
      </c>
      <c r="B122" s="155"/>
      <c r="C122" s="216"/>
      <c r="D122" s="155"/>
      <c r="E122" s="157"/>
      <c r="F122" s="19" t="str">
        <f t="shared" si="5"/>
        <v/>
      </c>
    </row>
    <row r="123" spans="1:6">
      <c r="A123" s="154">
        <v>114</v>
      </c>
      <c r="B123" s="155"/>
      <c r="C123" s="216"/>
      <c r="D123" s="155"/>
      <c r="E123" s="157"/>
      <c r="F123" s="19" t="str">
        <f t="shared" si="5"/>
        <v/>
      </c>
    </row>
    <row r="124" spans="1:6">
      <c r="A124" s="154">
        <v>115</v>
      </c>
      <c r="B124" s="155"/>
      <c r="C124" s="216"/>
      <c r="D124" s="155"/>
      <c r="E124" s="157"/>
      <c r="F124" s="19" t="str">
        <f t="shared" si="5"/>
        <v/>
      </c>
    </row>
    <row r="125" spans="1:6">
      <c r="A125" s="154">
        <v>116</v>
      </c>
      <c r="B125" s="155"/>
      <c r="C125" s="216"/>
      <c r="D125" s="155"/>
      <c r="E125" s="157"/>
      <c r="F125" s="19" t="str">
        <f t="shared" si="5"/>
        <v/>
      </c>
    </row>
    <row r="126" spans="1:6">
      <c r="A126" s="154">
        <v>117</v>
      </c>
      <c r="B126" s="155"/>
      <c r="C126" s="216"/>
      <c r="D126" s="155"/>
      <c r="E126" s="157"/>
      <c r="F126" s="19" t="str">
        <f t="shared" si="5"/>
        <v/>
      </c>
    </row>
    <row r="127" spans="1:6">
      <c r="A127" s="154">
        <v>118</v>
      </c>
      <c r="B127" s="155"/>
      <c r="C127" s="216"/>
      <c r="D127" s="155"/>
      <c r="E127" s="157"/>
      <c r="F127" s="19" t="str">
        <f t="shared" si="5"/>
        <v/>
      </c>
    </row>
    <row r="128" spans="1:6">
      <c r="A128" s="154">
        <v>119</v>
      </c>
      <c r="B128" s="155"/>
      <c r="C128" s="216"/>
      <c r="D128" s="155"/>
      <c r="E128" s="157"/>
      <c r="F128" s="19" t="str">
        <f t="shared" si="5"/>
        <v/>
      </c>
    </row>
    <row r="129" spans="1:6">
      <c r="A129" s="154">
        <v>120</v>
      </c>
      <c r="B129" s="155"/>
      <c r="C129" s="216"/>
      <c r="D129" s="155"/>
      <c r="E129" s="157"/>
      <c r="F129" s="19" t="str">
        <f t="shared" si="5"/>
        <v/>
      </c>
    </row>
    <row r="130" spans="1:6">
      <c r="A130" s="154">
        <v>121</v>
      </c>
      <c r="B130" s="155"/>
      <c r="C130" s="216"/>
      <c r="D130" s="155"/>
      <c r="E130" s="157"/>
      <c r="F130" s="19" t="str">
        <f t="shared" si="5"/>
        <v/>
      </c>
    </row>
    <row r="131" spans="1:6">
      <c r="A131" s="154">
        <v>122</v>
      </c>
      <c r="B131" s="155"/>
      <c r="C131" s="216"/>
      <c r="D131" s="155"/>
      <c r="E131" s="157"/>
      <c r="F131" s="19" t="str">
        <f t="shared" si="5"/>
        <v/>
      </c>
    </row>
    <row r="132" spans="1:6">
      <c r="A132" s="154">
        <v>123</v>
      </c>
      <c r="B132" s="155"/>
      <c r="C132" s="216"/>
      <c r="D132" s="155"/>
      <c r="E132" s="157"/>
      <c r="F132" s="19" t="str">
        <f t="shared" si="5"/>
        <v/>
      </c>
    </row>
    <row r="133" spans="1:6">
      <c r="A133" s="154">
        <v>124</v>
      </c>
      <c r="B133" s="155"/>
      <c r="C133" s="216"/>
      <c r="D133" s="155"/>
      <c r="E133" s="157"/>
      <c r="F133" s="19" t="str">
        <f t="shared" si="5"/>
        <v/>
      </c>
    </row>
    <row r="134" spans="1:6">
      <c r="A134" s="154">
        <v>125</v>
      </c>
      <c r="B134" s="155"/>
      <c r="C134" s="216"/>
      <c r="D134" s="155"/>
      <c r="E134" s="157"/>
      <c r="F134" s="19" t="str">
        <f t="shared" si="5"/>
        <v/>
      </c>
    </row>
    <row r="135" spans="1:6">
      <c r="A135" s="154">
        <v>126</v>
      </c>
      <c r="B135" s="155"/>
      <c r="C135" s="216"/>
      <c r="D135" s="155"/>
      <c r="E135" s="157"/>
      <c r="F135" s="19" t="str">
        <f t="shared" si="5"/>
        <v/>
      </c>
    </row>
    <row r="136" spans="1:6">
      <c r="A136" s="154">
        <v>127</v>
      </c>
      <c r="B136" s="155"/>
      <c r="C136" s="216"/>
      <c r="D136" s="155"/>
      <c r="E136" s="157"/>
      <c r="F136" s="19" t="str">
        <f t="shared" si="5"/>
        <v/>
      </c>
    </row>
    <row r="137" spans="1:6">
      <c r="A137" s="154">
        <v>128</v>
      </c>
      <c r="B137" s="155"/>
      <c r="C137" s="216"/>
      <c r="D137" s="155"/>
      <c r="E137" s="157"/>
      <c r="F137" s="19" t="str">
        <f t="shared" si="5"/>
        <v/>
      </c>
    </row>
    <row r="138" spans="1:6">
      <c r="A138" s="154">
        <v>129</v>
      </c>
      <c r="B138" s="155"/>
      <c r="C138" s="216"/>
      <c r="D138" s="155"/>
      <c r="E138" s="157"/>
      <c r="F138" s="19" t="str">
        <f t="shared" ref="F138:F201" si="8">IF(OR($B138="",$C138="",,,$E138&lt;an_initial,$E138&gt;an_final,),"",HLOOKUP(D138,ii53punctaje,2,FALSE) * C138)</f>
        <v/>
      </c>
    </row>
    <row r="139" spans="1:6">
      <c r="A139" s="154">
        <v>130</v>
      </c>
      <c r="B139" s="155"/>
      <c r="C139" s="216"/>
      <c r="D139" s="155"/>
      <c r="E139" s="157"/>
      <c r="F139" s="19" t="str">
        <f t="shared" si="8"/>
        <v/>
      </c>
    </row>
    <row r="140" spans="1:6">
      <c r="A140" s="154">
        <v>131</v>
      </c>
      <c r="B140" s="155"/>
      <c r="C140" s="216"/>
      <c r="D140" s="155"/>
      <c r="E140" s="157"/>
      <c r="F140" s="19" t="str">
        <f t="shared" si="8"/>
        <v/>
      </c>
    </row>
    <row r="141" spans="1:6">
      <c r="A141" s="154">
        <v>132</v>
      </c>
      <c r="B141" s="155"/>
      <c r="C141" s="216"/>
      <c r="D141" s="155"/>
      <c r="E141" s="157"/>
      <c r="F141" s="19" t="str">
        <f t="shared" si="8"/>
        <v/>
      </c>
    </row>
    <row r="142" spans="1:6">
      <c r="A142" s="154">
        <v>133</v>
      </c>
      <c r="B142" s="155"/>
      <c r="C142" s="216"/>
      <c r="D142" s="155"/>
      <c r="E142" s="157"/>
      <c r="F142" s="19" t="str">
        <f t="shared" si="8"/>
        <v/>
      </c>
    </row>
    <row r="143" spans="1:6">
      <c r="A143" s="154">
        <v>134</v>
      </c>
      <c r="B143" s="155"/>
      <c r="C143" s="216"/>
      <c r="D143" s="155"/>
      <c r="E143" s="157"/>
      <c r="F143" s="19" t="str">
        <f t="shared" si="8"/>
        <v/>
      </c>
    </row>
    <row r="144" spans="1:6">
      <c r="A144" s="154">
        <v>135</v>
      </c>
      <c r="B144" s="155"/>
      <c r="C144" s="216"/>
      <c r="D144" s="155"/>
      <c r="E144" s="157"/>
      <c r="F144" s="19" t="str">
        <f t="shared" si="8"/>
        <v/>
      </c>
    </row>
    <row r="145" spans="1:6">
      <c r="A145" s="154">
        <v>136</v>
      </c>
      <c r="B145" s="155"/>
      <c r="C145" s="216"/>
      <c r="D145" s="155"/>
      <c r="E145" s="157"/>
      <c r="F145" s="19" t="str">
        <f t="shared" si="8"/>
        <v/>
      </c>
    </row>
    <row r="146" spans="1:6">
      <c r="A146" s="154">
        <v>137</v>
      </c>
      <c r="B146" s="155"/>
      <c r="C146" s="216"/>
      <c r="D146" s="155"/>
      <c r="E146" s="157"/>
      <c r="F146" s="19" t="str">
        <f t="shared" si="8"/>
        <v/>
      </c>
    </row>
    <row r="147" spans="1:6">
      <c r="A147" s="154">
        <v>138</v>
      </c>
      <c r="B147" s="155"/>
      <c r="C147" s="216"/>
      <c r="D147" s="155"/>
      <c r="E147" s="157"/>
      <c r="F147" s="19" t="str">
        <f t="shared" si="8"/>
        <v/>
      </c>
    </row>
    <row r="148" spans="1:6">
      <c r="A148" s="154">
        <v>139</v>
      </c>
      <c r="B148" s="155"/>
      <c r="C148" s="216"/>
      <c r="D148" s="155"/>
      <c r="E148" s="157"/>
      <c r="F148" s="19" t="str">
        <f t="shared" si="8"/>
        <v/>
      </c>
    </row>
    <row r="149" spans="1:6">
      <c r="A149" s="154">
        <v>140</v>
      </c>
      <c r="B149" s="155"/>
      <c r="C149" s="216"/>
      <c r="D149" s="155"/>
      <c r="E149" s="157"/>
      <c r="F149" s="19" t="str">
        <f t="shared" si="8"/>
        <v/>
      </c>
    </row>
    <row r="150" spans="1:6">
      <c r="A150" s="154">
        <v>141</v>
      </c>
      <c r="B150" s="155"/>
      <c r="C150" s="216"/>
      <c r="D150" s="155"/>
      <c r="E150" s="157"/>
      <c r="F150" s="19" t="str">
        <f t="shared" si="8"/>
        <v/>
      </c>
    </row>
    <row r="151" spans="1:6">
      <c r="A151" s="154">
        <v>142</v>
      </c>
      <c r="B151" s="155"/>
      <c r="C151" s="216"/>
      <c r="D151" s="155"/>
      <c r="E151" s="157"/>
      <c r="F151" s="19" t="str">
        <f t="shared" si="8"/>
        <v/>
      </c>
    </row>
    <row r="152" spans="1:6">
      <c r="A152" s="154">
        <v>143</v>
      </c>
      <c r="B152" s="155"/>
      <c r="C152" s="216"/>
      <c r="D152" s="155"/>
      <c r="E152" s="157"/>
      <c r="F152" s="19" t="str">
        <f t="shared" si="8"/>
        <v/>
      </c>
    </row>
    <row r="153" spans="1:6">
      <c r="A153" s="154">
        <v>144</v>
      </c>
      <c r="B153" s="155"/>
      <c r="C153" s="216"/>
      <c r="D153" s="155"/>
      <c r="E153" s="157"/>
      <c r="F153" s="19" t="str">
        <f t="shared" si="8"/>
        <v/>
      </c>
    </row>
    <row r="154" spans="1:6">
      <c r="A154" s="154">
        <v>145</v>
      </c>
      <c r="B154" s="155"/>
      <c r="C154" s="216"/>
      <c r="D154" s="155"/>
      <c r="E154" s="157"/>
      <c r="F154" s="19" t="str">
        <f t="shared" si="8"/>
        <v/>
      </c>
    </row>
    <row r="155" spans="1:6">
      <c r="A155" s="154">
        <v>146</v>
      </c>
      <c r="B155" s="155"/>
      <c r="C155" s="216"/>
      <c r="D155" s="155"/>
      <c r="E155" s="157"/>
      <c r="F155" s="19" t="str">
        <f t="shared" si="8"/>
        <v/>
      </c>
    </row>
    <row r="156" spans="1:6">
      <c r="A156" s="154">
        <v>147</v>
      </c>
      <c r="B156" s="155"/>
      <c r="C156" s="216"/>
      <c r="D156" s="155"/>
      <c r="E156" s="157"/>
      <c r="F156" s="19" t="str">
        <f t="shared" si="8"/>
        <v/>
      </c>
    </row>
    <row r="157" spans="1:6">
      <c r="A157" s="154">
        <v>148</v>
      </c>
      <c r="B157" s="155"/>
      <c r="C157" s="216"/>
      <c r="D157" s="155"/>
      <c r="E157" s="157"/>
      <c r="F157" s="19" t="str">
        <f t="shared" si="8"/>
        <v/>
      </c>
    </row>
    <row r="158" spans="1:6">
      <c r="A158" s="154">
        <v>149</v>
      </c>
      <c r="B158" s="155"/>
      <c r="C158" s="216"/>
      <c r="D158" s="155"/>
      <c r="E158" s="157"/>
      <c r="F158" s="19" t="str">
        <f t="shared" si="8"/>
        <v/>
      </c>
    </row>
    <row r="159" spans="1:6">
      <c r="A159" s="154">
        <v>150</v>
      </c>
      <c r="B159" s="155"/>
      <c r="C159" s="216"/>
      <c r="D159" s="155"/>
      <c r="E159" s="157"/>
      <c r="F159" s="19" t="str">
        <f t="shared" si="8"/>
        <v/>
      </c>
    </row>
    <row r="160" spans="1:6">
      <c r="A160" s="154">
        <v>151</v>
      </c>
      <c r="B160" s="155"/>
      <c r="C160" s="216"/>
      <c r="D160" s="155"/>
      <c r="E160" s="157"/>
      <c r="F160" s="19" t="str">
        <f t="shared" si="8"/>
        <v/>
      </c>
    </row>
    <row r="161" spans="1:6">
      <c r="A161" s="154">
        <v>152</v>
      </c>
      <c r="B161" s="155"/>
      <c r="C161" s="216"/>
      <c r="D161" s="155"/>
      <c r="E161" s="157"/>
      <c r="F161" s="19" t="str">
        <f t="shared" si="8"/>
        <v/>
      </c>
    </row>
    <row r="162" spans="1:6">
      <c r="A162" s="154">
        <v>153</v>
      </c>
      <c r="B162" s="155"/>
      <c r="C162" s="216"/>
      <c r="D162" s="155"/>
      <c r="E162" s="157"/>
      <c r="F162" s="19" t="str">
        <f t="shared" si="8"/>
        <v/>
      </c>
    </row>
    <row r="163" spans="1:6">
      <c r="A163" s="154">
        <v>154</v>
      </c>
      <c r="B163" s="155"/>
      <c r="C163" s="216"/>
      <c r="D163" s="155"/>
      <c r="E163" s="157"/>
      <c r="F163" s="19" t="str">
        <f t="shared" si="8"/>
        <v/>
      </c>
    </row>
    <row r="164" spans="1:6">
      <c r="A164" s="154">
        <v>155</v>
      </c>
      <c r="B164" s="155"/>
      <c r="C164" s="216"/>
      <c r="D164" s="155"/>
      <c r="E164" s="157"/>
      <c r="F164" s="19" t="str">
        <f t="shared" si="8"/>
        <v/>
      </c>
    </row>
    <row r="165" spans="1:6">
      <c r="A165" s="154">
        <v>156</v>
      </c>
      <c r="B165" s="155"/>
      <c r="C165" s="216"/>
      <c r="D165" s="155"/>
      <c r="E165" s="157"/>
      <c r="F165" s="19" t="str">
        <f t="shared" si="8"/>
        <v/>
      </c>
    </row>
    <row r="166" spans="1:6">
      <c r="A166" s="154">
        <v>157</v>
      </c>
      <c r="B166" s="155"/>
      <c r="C166" s="216"/>
      <c r="D166" s="155"/>
      <c r="E166" s="157"/>
      <c r="F166" s="19" t="str">
        <f t="shared" si="8"/>
        <v/>
      </c>
    </row>
    <row r="167" spans="1:6">
      <c r="A167" s="154">
        <v>158</v>
      </c>
      <c r="B167" s="155"/>
      <c r="C167" s="216"/>
      <c r="D167" s="155"/>
      <c r="E167" s="157"/>
      <c r="F167" s="19" t="str">
        <f t="shared" si="8"/>
        <v/>
      </c>
    </row>
    <row r="168" spans="1:6">
      <c r="A168" s="154">
        <v>159</v>
      </c>
      <c r="B168" s="155"/>
      <c r="C168" s="216"/>
      <c r="D168" s="155"/>
      <c r="E168" s="157"/>
      <c r="F168" s="19" t="str">
        <f t="shared" si="8"/>
        <v/>
      </c>
    </row>
    <row r="169" spans="1:6">
      <c r="A169" s="154">
        <v>160</v>
      </c>
      <c r="B169" s="155"/>
      <c r="C169" s="216"/>
      <c r="D169" s="155"/>
      <c r="E169" s="157"/>
      <c r="F169" s="19" t="str">
        <f t="shared" si="8"/>
        <v/>
      </c>
    </row>
    <row r="170" spans="1:6">
      <c r="A170" s="154">
        <v>161</v>
      </c>
      <c r="B170" s="155"/>
      <c r="C170" s="216"/>
      <c r="D170" s="155"/>
      <c r="E170" s="157"/>
      <c r="F170" s="19" t="str">
        <f t="shared" si="8"/>
        <v/>
      </c>
    </row>
    <row r="171" spans="1:6">
      <c r="A171" s="154">
        <v>162</v>
      </c>
      <c r="B171" s="155"/>
      <c r="C171" s="216"/>
      <c r="D171" s="155"/>
      <c r="E171" s="157"/>
      <c r="F171" s="19" t="str">
        <f t="shared" si="8"/>
        <v/>
      </c>
    </row>
    <row r="172" spans="1:6">
      <c r="A172" s="154">
        <v>163</v>
      </c>
      <c r="B172" s="155"/>
      <c r="C172" s="216"/>
      <c r="D172" s="155"/>
      <c r="E172" s="157"/>
      <c r="F172" s="19" t="str">
        <f t="shared" si="8"/>
        <v/>
      </c>
    </row>
    <row r="173" spans="1:6">
      <c r="A173" s="154">
        <v>164</v>
      </c>
      <c r="B173" s="155"/>
      <c r="C173" s="216"/>
      <c r="D173" s="155"/>
      <c r="E173" s="157"/>
      <c r="F173" s="19" t="str">
        <f t="shared" si="8"/>
        <v/>
      </c>
    </row>
    <row r="174" spans="1:6">
      <c r="A174" s="154">
        <v>165</v>
      </c>
      <c r="B174" s="155"/>
      <c r="C174" s="216"/>
      <c r="D174" s="155"/>
      <c r="E174" s="157"/>
      <c r="F174" s="19" t="str">
        <f t="shared" si="8"/>
        <v/>
      </c>
    </row>
    <row r="175" spans="1:6">
      <c r="A175" s="154">
        <v>166</v>
      </c>
      <c r="B175" s="155"/>
      <c r="C175" s="216"/>
      <c r="D175" s="155"/>
      <c r="E175" s="157"/>
      <c r="F175" s="19" t="str">
        <f t="shared" si="8"/>
        <v/>
      </c>
    </row>
    <row r="176" spans="1:6">
      <c r="A176" s="154">
        <v>167</v>
      </c>
      <c r="B176" s="155"/>
      <c r="C176" s="216"/>
      <c r="D176" s="155"/>
      <c r="E176" s="157"/>
      <c r="F176" s="19" t="str">
        <f t="shared" si="8"/>
        <v/>
      </c>
    </row>
    <row r="177" spans="1:6">
      <c r="A177" s="154">
        <v>168</v>
      </c>
      <c r="B177" s="155"/>
      <c r="C177" s="216"/>
      <c r="D177" s="155"/>
      <c r="E177" s="157"/>
      <c r="F177" s="19" t="str">
        <f t="shared" si="8"/>
        <v/>
      </c>
    </row>
    <row r="178" spans="1:6">
      <c r="A178" s="154">
        <v>169</v>
      </c>
      <c r="B178" s="155"/>
      <c r="C178" s="216"/>
      <c r="D178" s="155"/>
      <c r="E178" s="157"/>
      <c r="F178" s="19" t="str">
        <f t="shared" si="8"/>
        <v/>
      </c>
    </row>
    <row r="179" spans="1:6">
      <c r="A179" s="154">
        <v>170</v>
      </c>
      <c r="B179" s="155"/>
      <c r="C179" s="216"/>
      <c r="D179" s="155"/>
      <c r="E179" s="157"/>
      <c r="F179" s="19" t="str">
        <f t="shared" si="8"/>
        <v/>
      </c>
    </row>
    <row r="180" spans="1:6">
      <c r="A180" s="154">
        <v>171</v>
      </c>
      <c r="B180" s="155"/>
      <c r="C180" s="216"/>
      <c r="D180" s="155"/>
      <c r="E180" s="157"/>
      <c r="F180" s="19" t="str">
        <f t="shared" si="8"/>
        <v/>
      </c>
    </row>
    <row r="181" spans="1:6">
      <c r="A181" s="154">
        <v>172</v>
      </c>
      <c r="B181" s="155"/>
      <c r="C181" s="216"/>
      <c r="D181" s="155"/>
      <c r="E181" s="157"/>
      <c r="F181" s="19" t="str">
        <f t="shared" si="8"/>
        <v/>
      </c>
    </row>
    <row r="182" spans="1:6">
      <c r="A182" s="154">
        <v>173</v>
      </c>
      <c r="B182" s="155"/>
      <c r="C182" s="216"/>
      <c r="D182" s="155"/>
      <c r="E182" s="157"/>
      <c r="F182" s="19" t="str">
        <f t="shared" si="8"/>
        <v/>
      </c>
    </row>
    <row r="183" spans="1:6">
      <c r="A183" s="154">
        <v>174</v>
      </c>
      <c r="B183" s="155"/>
      <c r="C183" s="216"/>
      <c r="D183" s="155"/>
      <c r="E183" s="157"/>
      <c r="F183" s="19" t="str">
        <f t="shared" si="8"/>
        <v/>
      </c>
    </row>
    <row r="184" spans="1:6">
      <c r="A184" s="154">
        <v>175</v>
      </c>
      <c r="B184" s="155"/>
      <c r="C184" s="216"/>
      <c r="D184" s="155"/>
      <c r="E184" s="157"/>
      <c r="F184" s="19" t="str">
        <f t="shared" si="8"/>
        <v/>
      </c>
    </row>
    <row r="185" spans="1:6">
      <c r="A185" s="154">
        <v>176</v>
      </c>
      <c r="B185" s="155"/>
      <c r="C185" s="216"/>
      <c r="D185" s="155"/>
      <c r="E185" s="157"/>
      <c r="F185" s="19" t="str">
        <f t="shared" si="8"/>
        <v/>
      </c>
    </row>
    <row r="186" spans="1:6">
      <c r="A186" s="154">
        <v>177</v>
      </c>
      <c r="B186" s="155"/>
      <c r="C186" s="216"/>
      <c r="D186" s="155"/>
      <c r="E186" s="157"/>
      <c r="F186" s="19" t="str">
        <f t="shared" si="8"/>
        <v/>
      </c>
    </row>
    <row r="187" spans="1:6">
      <c r="A187" s="154">
        <v>178</v>
      </c>
      <c r="B187" s="155"/>
      <c r="C187" s="216"/>
      <c r="D187" s="155"/>
      <c r="E187" s="157"/>
      <c r="F187" s="19" t="str">
        <f t="shared" si="8"/>
        <v/>
      </c>
    </row>
    <row r="188" spans="1:6">
      <c r="A188" s="154">
        <v>179</v>
      </c>
      <c r="B188" s="155"/>
      <c r="C188" s="216"/>
      <c r="D188" s="155"/>
      <c r="E188" s="157"/>
      <c r="F188" s="19" t="str">
        <f t="shared" si="8"/>
        <v/>
      </c>
    </row>
    <row r="189" spans="1:6">
      <c r="A189" s="154">
        <v>180</v>
      </c>
      <c r="B189" s="155"/>
      <c r="C189" s="216"/>
      <c r="D189" s="155"/>
      <c r="E189" s="157"/>
      <c r="F189" s="19" t="str">
        <f t="shared" si="8"/>
        <v/>
      </c>
    </row>
    <row r="190" spans="1:6">
      <c r="A190" s="154">
        <v>181</v>
      </c>
      <c r="B190" s="155"/>
      <c r="C190" s="216"/>
      <c r="D190" s="155"/>
      <c r="E190" s="157"/>
      <c r="F190" s="19" t="str">
        <f t="shared" si="8"/>
        <v/>
      </c>
    </row>
    <row r="191" spans="1:6">
      <c r="A191" s="154">
        <v>182</v>
      </c>
      <c r="B191" s="155"/>
      <c r="C191" s="216"/>
      <c r="D191" s="155"/>
      <c r="E191" s="157"/>
      <c r="F191" s="19" t="str">
        <f t="shared" si="8"/>
        <v/>
      </c>
    </row>
    <row r="192" spans="1:6">
      <c r="A192" s="154">
        <v>183</v>
      </c>
      <c r="B192" s="155"/>
      <c r="C192" s="216"/>
      <c r="D192" s="155"/>
      <c r="E192" s="157"/>
      <c r="F192" s="19" t="str">
        <f t="shared" si="8"/>
        <v/>
      </c>
    </row>
    <row r="193" spans="1:6">
      <c r="A193" s="154">
        <v>184</v>
      </c>
      <c r="B193" s="155"/>
      <c r="C193" s="216"/>
      <c r="D193" s="155"/>
      <c r="E193" s="157"/>
      <c r="F193" s="19" t="str">
        <f t="shared" si="8"/>
        <v/>
      </c>
    </row>
    <row r="194" spans="1:6">
      <c r="A194" s="154">
        <v>185</v>
      </c>
      <c r="B194" s="155"/>
      <c r="C194" s="216"/>
      <c r="D194" s="155"/>
      <c r="E194" s="157"/>
      <c r="F194" s="19" t="str">
        <f t="shared" si="8"/>
        <v/>
      </c>
    </row>
    <row r="195" spans="1:6">
      <c r="A195" s="154">
        <v>186</v>
      </c>
      <c r="B195" s="155"/>
      <c r="C195" s="216"/>
      <c r="D195" s="155"/>
      <c r="E195" s="157"/>
      <c r="F195" s="19" t="str">
        <f t="shared" si="8"/>
        <v/>
      </c>
    </row>
    <row r="196" spans="1:6">
      <c r="A196" s="154">
        <v>187</v>
      </c>
      <c r="B196" s="155"/>
      <c r="C196" s="216"/>
      <c r="D196" s="155"/>
      <c r="E196" s="157"/>
      <c r="F196" s="19" t="str">
        <f t="shared" si="8"/>
        <v/>
      </c>
    </row>
    <row r="197" spans="1:6">
      <c r="A197" s="154">
        <v>188</v>
      </c>
      <c r="B197" s="155"/>
      <c r="C197" s="216"/>
      <c r="D197" s="155"/>
      <c r="E197" s="157"/>
      <c r="F197" s="19" t="str">
        <f t="shared" si="8"/>
        <v/>
      </c>
    </row>
    <row r="198" spans="1:6">
      <c r="A198" s="154">
        <v>189</v>
      </c>
      <c r="B198" s="155"/>
      <c r="C198" s="216"/>
      <c r="D198" s="155"/>
      <c r="E198" s="157"/>
      <c r="F198" s="19" t="str">
        <f t="shared" si="8"/>
        <v/>
      </c>
    </row>
    <row r="199" spans="1:6">
      <c r="A199" s="154">
        <v>190</v>
      </c>
      <c r="B199" s="155"/>
      <c r="C199" s="216"/>
      <c r="D199" s="155"/>
      <c r="E199" s="157"/>
      <c r="F199" s="19" t="str">
        <f t="shared" si="8"/>
        <v/>
      </c>
    </row>
    <row r="200" spans="1:6">
      <c r="A200" s="154">
        <v>191</v>
      </c>
      <c r="B200" s="155"/>
      <c r="C200" s="216"/>
      <c r="D200" s="155"/>
      <c r="E200" s="157"/>
      <c r="F200" s="19" t="str">
        <f t="shared" si="8"/>
        <v/>
      </c>
    </row>
    <row r="201" spans="1:6">
      <c r="A201" s="154">
        <v>192</v>
      </c>
      <c r="B201" s="155"/>
      <c r="C201" s="216"/>
      <c r="D201" s="155"/>
      <c r="E201" s="157"/>
      <c r="F201" s="19" t="str">
        <f t="shared" si="8"/>
        <v/>
      </c>
    </row>
    <row r="202" spans="1:6">
      <c r="A202" s="154">
        <v>193</v>
      </c>
      <c r="B202" s="155"/>
      <c r="C202" s="216"/>
      <c r="D202" s="155"/>
      <c r="E202" s="157"/>
      <c r="F202" s="19" t="str">
        <f t="shared" ref="F202:F259" si="9">IF(OR($B202="",$C202="",,,$E202&lt;an_initial,$E202&gt;an_final,),"",HLOOKUP(D202,ii53punctaje,2,FALSE) * C202)</f>
        <v/>
      </c>
    </row>
    <row r="203" spans="1:6">
      <c r="A203" s="154">
        <v>194</v>
      </c>
      <c r="B203" s="155"/>
      <c r="C203" s="216"/>
      <c r="D203" s="155"/>
      <c r="E203" s="157"/>
      <c r="F203" s="19" t="str">
        <f t="shared" si="9"/>
        <v/>
      </c>
    </row>
    <row r="204" spans="1:6">
      <c r="A204" s="154">
        <v>195</v>
      </c>
      <c r="B204" s="155"/>
      <c r="C204" s="216"/>
      <c r="D204" s="155"/>
      <c r="E204" s="157"/>
      <c r="F204" s="19" t="str">
        <f t="shared" si="9"/>
        <v/>
      </c>
    </row>
    <row r="205" spans="1:6">
      <c r="A205" s="154">
        <v>196</v>
      </c>
      <c r="B205" s="155"/>
      <c r="C205" s="216"/>
      <c r="D205" s="155"/>
      <c r="E205" s="157"/>
      <c r="F205" s="19" t="str">
        <f t="shared" si="9"/>
        <v/>
      </c>
    </row>
    <row r="206" spans="1:6">
      <c r="A206" s="154">
        <v>197</v>
      </c>
      <c r="B206" s="155"/>
      <c r="C206" s="216"/>
      <c r="D206" s="155"/>
      <c r="E206" s="157"/>
      <c r="F206" s="19" t="str">
        <f t="shared" si="9"/>
        <v/>
      </c>
    </row>
    <row r="207" spans="1:6">
      <c r="A207" s="154">
        <v>198</v>
      </c>
      <c r="B207" s="155"/>
      <c r="C207" s="216"/>
      <c r="D207" s="155"/>
      <c r="E207" s="157"/>
      <c r="F207" s="19" t="str">
        <f t="shared" si="9"/>
        <v/>
      </c>
    </row>
    <row r="208" spans="1:6">
      <c r="A208" s="154">
        <v>199</v>
      </c>
      <c r="B208" s="155"/>
      <c r="C208" s="216"/>
      <c r="D208" s="155"/>
      <c r="E208" s="157"/>
      <c r="F208" s="19" t="str">
        <f t="shared" si="9"/>
        <v/>
      </c>
    </row>
    <row r="209" spans="1:6">
      <c r="A209" s="154">
        <v>200</v>
      </c>
      <c r="B209" s="155"/>
      <c r="C209" s="216"/>
      <c r="D209" s="155"/>
      <c r="E209" s="157"/>
      <c r="F209" s="19" t="str">
        <f t="shared" si="9"/>
        <v/>
      </c>
    </row>
    <row r="210" spans="1:6">
      <c r="A210" s="154">
        <v>201</v>
      </c>
      <c r="B210" s="155"/>
      <c r="C210" s="216"/>
      <c r="D210" s="155"/>
      <c r="E210" s="157"/>
      <c r="F210" s="19" t="str">
        <f t="shared" si="9"/>
        <v/>
      </c>
    </row>
    <row r="211" spans="1:6">
      <c r="A211" s="154">
        <v>202</v>
      </c>
      <c r="B211" s="155"/>
      <c r="C211" s="216"/>
      <c r="D211" s="155"/>
      <c r="E211" s="157"/>
      <c r="F211" s="19" t="str">
        <f t="shared" si="9"/>
        <v/>
      </c>
    </row>
    <row r="212" spans="1:6">
      <c r="A212" s="154">
        <v>203</v>
      </c>
      <c r="B212" s="155"/>
      <c r="C212" s="216"/>
      <c r="D212" s="155"/>
      <c r="E212" s="157"/>
      <c r="F212" s="19" t="str">
        <f t="shared" si="9"/>
        <v/>
      </c>
    </row>
    <row r="213" spans="1:6">
      <c r="A213" s="154">
        <v>204</v>
      </c>
      <c r="B213" s="155"/>
      <c r="C213" s="216"/>
      <c r="D213" s="155"/>
      <c r="E213" s="157"/>
      <c r="F213" s="19" t="str">
        <f t="shared" si="9"/>
        <v/>
      </c>
    </row>
    <row r="214" spans="1:6">
      <c r="A214" s="154">
        <v>205</v>
      </c>
      <c r="B214" s="155"/>
      <c r="C214" s="216"/>
      <c r="D214" s="155"/>
      <c r="E214" s="157"/>
      <c r="F214" s="19" t="str">
        <f t="shared" si="9"/>
        <v/>
      </c>
    </row>
    <row r="215" spans="1:6">
      <c r="A215" s="154">
        <v>206</v>
      </c>
      <c r="B215" s="155"/>
      <c r="C215" s="216"/>
      <c r="D215" s="155"/>
      <c r="E215" s="157"/>
      <c r="F215" s="19" t="str">
        <f t="shared" si="9"/>
        <v/>
      </c>
    </row>
    <row r="216" spans="1:6">
      <c r="A216" s="154">
        <v>207</v>
      </c>
      <c r="B216" s="155"/>
      <c r="C216" s="216"/>
      <c r="D216" s="155"/>
      <c r="E216" s="157"/>
      <c r="F216" s="19" t="str">
        <f t="shared" si="9"/>
        <v/>
      </c>
    </row>
    <row r="217" spans="1:6">
      <c r="A217" s="154">
        <v>208</v>
      </c>
      <c r="B217" s="155"/>
      <c r="C217" s="216"/>
      <c r="D217" s="155"/>
      <c r="E217" s="157"/>
      <c r="F217" s="19" t="str">
        <f t="shared" si="9"/>
        <v/>
      </c>
    </row>
    <row r="218" spans="1:6">
      <c r="A218" s="154">
        <v>209</v>
      </c>
      <c r="B218" s="155"/>
      <c r="C218" s="216"/>
      <c r="D218" s="155"/>
      <c r="E218" s="157"/>
      <c r="F218" s="19" t="str">
        <f t="shared" si="9"/>
        <v/>
      </c>
    </row>
    <row r="219" spans="1:6">
      <c r="A219" s="154">
        <v>210</v>
      </c>
      <c r="B219" s="155"/>
      <c r="C219" s="216"/>
      <c r="D219" s="155"/>
      <c r="E219" s="157"/>
      <c r="F219" s="19" t="str">
        <f t="shared" si="9"/>
        <v/>
      </c>
    </row>
    <row r="220" spans="1:6">
      <c r="A220" s="154">
        <v>211</v>
      </c>
      <c r="B220" s="155"/>
      <c r="C220" s="216"/>
      <c r="D220" s="155"/>
      <c r="E220" s="157"/>
      <c r="F220" s="19" t="str">
        <f t="shared" si="9"/>
        <v/>
      </c>
    </row>
    <row r="221" spans="1:6">
      <c r="A221" s="154">
        <v>212</v>
      </c>
      <c r="B221" s="155"/>
      <c r="C221" s="216"/>
      <c r="D221" s="155"/>
      <c r="E221" s="157"/>
      <c r="F221" s="19" t="str">
        <f t="shared" si="9"/>
        <v/>
      </c>
    </row>
    <row r="222" spans="1:6">
      <c r="A222" s="154">
        <v>213</v>
      </c>
      <c r="B222" s="155"/>
      <c r="C222" s="216"/>
      <c r="D222" s="155"/>
      <c r="E222" s="157"/>
      <c r="F222" s="19" t="str">
        <f t="shared" si="9"/>
        <v/>
      </c>
    </row>
    <row r="223" spans="1:6">
      <c r="A223" s="154">
        <v>214</v>
      </c>
      <c r="B223" s="155"/>
      <c r="C223" s="216"/>
      <c r="D223" s="155"/>
      <c r="E223" s="157"/>
      <c r="F223" s="19" t="str">
        <f t="shared" si="9"/>
        <v/>
      </c>
    </row>
    <row r="224" spans="1:6">
      <c r="A224" s="154">
        <v>215</v>
      </c>
      <c r="B224" s="155"/>
      <c r="C224" s="216"/>
      <c r="D224" s="155"/>
      <c r="E224" s="157"/>
      <c r="F224" s="19" t="str">
        <f t="shared" si="9"/>
        <v/>
      </c>
    </row>
    <row r="225" spans="1:6">
      <c r="A225" s="154">
        <v>216</v>
      </c>
      <c r="B225" s="155"/>
      <c r="C225" s="216"/>
      <c r="D225" s="155"/>
      <c r="E225" s="157"/>
      <c r="F225" s="19" t="str">
        <f t="shared" si="9"/>
        <v/>
      </c>
    </row>
    <row r="226" spans="1:6">
      <c r="A226" s="154">
        <v>217</v>
      </c>
      <c r="B226" s="155"/>
      <c r="C226" s="216"/>
      <c r="D226" s="155"/>
      <c r="E226" s="157"/>
      <c r="F226" s="19" t="str">
        <f t="shared" si="9"/>
        <v/>
      </c>
    </row>
    <row r="227" spans="1:6">
      <c r="A227" s="154">
        <v>218</v>
      </c>
      <c r="B227" s="155"/>
      <c r="C227" s="216"/>
      <c r="D227" s="155"/>
      <c r="E227" s="157"/>
      <c r="F227" s="19" t="str">
        <f t="shared" si="9"/>
        <v/>
      </c>
    </row>
    <row r="228" spans="1:6">
      <c r="A228" s="154">
        <v>219</v>
      </c>
      <c r="B228" s="155"/>
      <c r="C228" s="216"/>
      <c r="D228" s="155"/>
      <c r="E228" s="157"/>
      <c r="F228" s="19" t="str">
        <f t="shared" si="9"/>
        <v/>
      </c>
    </row>
    <row r="229" spans="1:6">
      <c r="A229" s="154">
        <v>220</v>
      </c>
      <c r="B229" s="155"/>
      <c r="C229" s="216"/>
      <c r="D229" s="155"/>
      <c r="E229" s="157"/>
      <c r="F229" s="19" t="str">
        <f t="shared" si="9"/>
        <v/>
      </c>
    </row>
    <row r="230" spans="1:6">
      <c r="A230" s="154">
        <v>221</v>
      </c>
      <c r="B230" s="155"/>
      <c r="C230" s="216"/>
      <c r="D230" s="155"/>
      <c r="E230" s="157"/>
      <c r="F230" s="19" t="str">
        <f t="shared" si="9"/>
        <v/>
      </c>
    </row>
    <row r="231" spans="1:6">
      <c r="A231" s="154">
        <v>222</v>
      </c>
      <c r="B231" s="155"/>
      <c r="C231" s="216"/>
      <c r="D231" s="155"/>
      <c r="E231" s="157"/>
      <c r="F231" s="19" t="str">
        <f t="shared" si="9"/>
        <v/>
      </c>
    </row>
    <row r="232" spans="1:6">
      <c r="A232" s="154">
        <v>223</v>
      </c>
      <c r="B232" s="155"/>
      <c r="C232" s="216"/>
      <c r="D232" s="155"/>
      <c r="E232" s="157"/>
      <c r="F232" s="19" t="str">
        <f t="shared" si="9"/>
        <v/>
      </c>
    </row>
    <row r="233" spans="1:6">
      <c r="A233" s="154">
        <v>224</v>
      </c>
      <c r="B233" s="155"/>
      <c r="C233" s="216"/>
      <c r="D233" s="155"/>
      <c r="E233" s="157"/>
      <c r="F233" s="19" t="str">
        <f t="shared" si="9"/>
        <v/>
      </c>
    </row>
    <row r="234" spans="1:6">
      <c r="A234" s="154">
        <v>225</v>
      </c>
      <c r="B234" s="155"/>
      <c r="C234" s="216"/>
      <c r="D234" s="155"/>
      <c r="E234" s="157"/>
      <c r="F234" s="19" t="str">
        <f t="shared" si="9"/>
        <v/>
      </c>
    </row>
    <row r="235" spans="1:6">
      <c r="A235" s="154">
        <v>226</v>
      </c>
      <c r="B235" s="155"/>
      <c r="C235" s="216"/>
      <c r="D235" s="155"/>
      <c r="E235" s="157"/>
      <c r="F235" s="19" t="str">
        <f t="shared" si="9"/>
        <v/>
      </c>
    </row>
    <row r="236" spans="1:6">
      <c r="A236" s="154">
        <v>227</v>
      </c>
      <c r="B236" s="155"/>
      <c r="C236" s="216"/>
      <c r="D236" s="155"/>
      <c r="E236" s="157"/>
      <c r="F236" s="19" t="str">
        <f t="shared" si="9"/>
        <v/>
      </c>
    </row>
    <row r="237" spans="1:6">
      <c r="A237" s="154">
        <v>228</v>
      </c>
      <c r="B237" s="155"/>
      <c r="C237" s="216"/>
      <c r="D237" s="155"/>
      <c r="E237" s="157"/>
      <c r="F237" s="19" t="str">
        <f t="shared" si="9"/>
        <v/>
      </c>
    </row>
    <row r="238" spans="1:6">
      <c r="A238" s="154">
        <v>229</v>
      </c>
      <c r="B238" s="155"/>
      <c r="C238" s="216"/>
      <c r="D238" s="155"/>
      <c r="E238" s="157"/>
      <c r="F238" s="19" t="str">
        <f t="shared" si="9"/>
        <v/>
      </c>
    </row>
    <row r="239" spans="1:6">
      <c r="A239" s="154">
        <v>230</v>
      </c>
      <c r="B239" s="155"/>
      <c r="C239" s="216"/>
      <c r="D239" s="155"/>
      <c r="E239" s="157"/>
      <c r="F239" s="19" t="str">
        <f t="shared" si="9"/>
        <v/>
      </c>
    </row>
    <row r="240" spans="1:6">
      <c r="A240" s="154">
        <v>231</v>
      </c>
      <c r="B240" s="155"/>
      <c r="C240" s="216"/>
      <c r="D240" s="155"/>
      <c r="E240" s="157"/>
      <c r="F240" s="19" t="str">
        <f t="shared" si="9"/>
        <v/>
      </c>
    </row>
    <row r="241" spans="1:6">
      <c r="A241" s="154">
        <v>232</v>
      </c>
      <c r="B241" s="155"/>
      <c r="C241" s="216"/>
      <c r="D241" s="155"/>
      <c r="E241" s="157"/>
      <c r="F241" s="19" t="str">
        <f t="shared" si="9"/>
        <v/>
      </c>
    </row>
    <row r="242" spans="1:6">
      <c r="A242" s="154">
        <v>233</v>
      </c>
      <c r="B242" s="155"/>
      <c r="C242" s="216"/>
      <c r="D242" s="155"/>
      <c r="E242" s="157"/>
      <c r="F242" s="19" t="str">
        <f t="shared" si="9"/>
        <v/>
      </c>
    </row>
    <row r="243" spans="1:6">
      <c r="A243" s="154">
        <v>234</v>
      </c>
      <c r="B243" s="155"/>
      <c r="C243" s="216"/>
      <c r="D243" s="155"/>
      <c r="E243" s="157"/>
      <c r="F243" s="19" t="str">
        <f t="shared" si="9"/>
        <v/>
      </c>
    </row>
    <row r="244" spans="1:6">
      <c r="A244" s="154">
        <v>235</v>
      </c>
      <c r="B244" s="155"/>
      <c r="C244" s="216"/>
      <c r="D244" s="155"/>
      <c r="E244" s="157"/>
      <c r="F244" s="19" t="str">
        <f t="shared" si="9"/>
        <v/>
      </c>
    </row>
    <row r="245" spans="1:6">
      <c r="A245" s="154">
        <v>236</v>
      </c>
      <c r="B245" s="155"/>
      <c r="C245" s="216"/>
      <c r="D245" s="155"/>
      <c r="E245" s="157"/>
      <c r="F245" s="19" t="str">
        <f t="shared" si="9"/>
        <v/>
      </c>
    </row>
    <row r="246" spans="1:6">
      <c r="A246" s="154">
        <v>237</v>
      </c>
      <c r="B246" s="155"/>
      <c r="C246" s="216"/>
      <c r="D246" s="155"/>
      <c r="E246" s="157"/>
      <c r="F246" s="19" t="str">
        <f t="shared" si="9"/>
        <v/>
      </c>
    </row>
    <row r="247" spans="1:6">
      <c r="A247" s="154">
        <v>238</v>
      </c>
      <c r="B247" s="155"/>
      <c r="C247" s="216"/>
      <c r="D247" s="155"/>
      <c r="E247" s="157"/>
      <c r="F247" s="19" t="str">
        <f t="shared" si="9"/>
        <v/>
      </c>
    </row>
    <row r="248" spans="1:6">
      <c r="A248" s="154">
        <v>239</v>
      </c>
      <c r="B248" s="155"/>
      <c r="C248" s="216"/>
      <c r="D248" s="155"/>
      <c r="E248" s="157"/>
      <c r="F248" s="19" t="str">
        <f t="shared" si="9"/>
        <v/>
      </c>
    </row>
    <row r="249" spans="1:6">
      <c r="A249" s="154">
        <v>240</v>
      </c>
      <c r="B249" s="155"/>
      <c r="C249" s="216"/>
      <c r="D249" s="155"/>
      <c r="E249" s="157"/>
      <c r="F249" s="19" t="str">
        <f t="shared" si="9"/>
        <v/>
      </c>
    </row>
    <row r="250" spans="1:6">
      <c r="A250" s="154">
        <v>241</v>
      </c>
      <c r="B250" s="155"/>
      <c r="C250" s="216"/>
      <c r="D250" s="155"/>
      <c r="E250" s="157"/>
      <c r="F250" s="19" t="str">
        <f t="shared" si="9"/>
        <v/>
      </c>
    </row>
    <row r="251" spans="1:6">
      <c r="A251" s="154">
        <v>242</v>
      </c>
      <c r="B251" s="155"/>
      <c r="C251" s="216"/>
      <c r="D251" s="155"/>
      <c r="E251" s="157"/>
      <c r="F251" s="19" t="str">
        <f t="shared" si="9"/>
        <v/>
      </c>
    </row>
    <row r="252" spans="1:6">
      <c r="A252" s="154">
        <v>243</v>
      </c>
      <c r="B252" s="155"/>
      <c r="C252" s="216"/>
      <c r="D252" s="155"/>
      <c r="E252" s="157"/>
      <c r="F252" s="19" t="str">
        <f t="shared" si="9"/>
        <v/>
      </c>
    </row>
    <row r="253" spans="1:6">
      <c r="A253" s="154">
        <v>244</v>
      </c>
      <c r="B253" s="155"/>
      <c r="C253" s="216"/>
      <c r="D253" s="155"/>
      <c r="E253" s="157"/>
      <c r="F253" s="19" t="str">
        <f t="shared" si="9"/>
        <v/>
      </c>
    </row>
    <row r="254" spans="1:6">
      <c r="A254" s="154">
        <v>245</v>
      </c>
      <c r="B254" s="155"/>
      <c r="C254" s="216"/>
      <c r="D254" s="155"/>
      <c r="E254" s="157"/>
      <c r="F254" s="19" t="str">
        <f t="shared" si="9"/>
        <v/>
      </c>
    </row>
    <row r="255" spans="1:6">
      <c r="A255" s="154">
        <v>246</v>
      </c>
      <c r="B255" s="155"/>
      <c r="C255" s="216"/>
      <c r="D255" s="155"/>
      <c r="E255" s="157"/>
      <c r="F255" s="19" t="str">
        <f t="shared" si="9"/>
        <v/>
      </c>
    </row>
    <row r="256" spans="1:6">
      <c r="A256" s="154">
        <v>247</v>
      </c>
      <c r="B256" s="155"/>
      <c r="C256" s="216"/>
      <c r="D256" s="155"/>
      <c r="E256" s="157"/>
      <c r="F256" s="19" t="str">
        <f t="shared" si="9"/>
        <v/>
      </c>
    </row>
    <row r="257" spans="1:6">
      <c r="A257" s="154">
        <v>248</v>
      </c>
      <c r="B257" s="155"/>
      <c r="C257" s="216"/>
      <c r="D257" s="155"/>
      <c r="E257" s="157"/>
      <c r="F257" s="19" t="str">
        <f t="shared" si="9"/>
        <v/>
      </c>
    </row>
    <row r="258" spans="1:6">
      <c r="A258" s="154">
        <v>249</v>
      </c>
      <c r="B258" s="155"/>
      <c r="C258" s="216"/>
      <c r="D258" s="155"/>
      <c r="E258" s="157"/>
      <c r="F258" s="19" t="str">
        <f t="shared" si="9"/>
        <v/>
      </c>
    </row>
    <row r="259" spans="1:6">
      <c r="A259" s="154">
        <v>250</v>
      </c>
      <c r="B259" s="155"/>
      <c r="C259" s="216"/>
      <c r="D259" s="155"/>
      <c r="E259" s="157"/>
      <c r="F259" s="19" t="str">
        <f t="shared" si="9"/>
        <v/>
      </c>
    </row>
  </sheetData>
  <sheetProtection sheet="1" objects="1" scenarios="1" formatCells="0" formatRows="0" insertRows="0"/>
  <mergeCells count="10">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&amp;LConfirm existenţa lucrărilorDirector de departament&amp;RCandidat</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46" customFormat="1">
      <c r="A1" s="46" t="s">
        <v>446</v>
      </c>
      <c r="B1" s="46" t="s">
        <v>442</v>
      </c>
      <c r="C1" s="46" t="s">
        <v>443</v>
      </c>
      <c r="D1" s="46" t="s">
        <v>444</v>
      </c>
      <c r="E1" s="46" t="s">
        <v>445</v>
      </c>
      <c r="G1" s="46" t="s">
        <v>437</v>
      </c>
    </row>
    <row r="2" spans="1:7">
      <c r="A2" t="s">
        <v>428</v>
      </c>
      <c r="B2" t="s">
        <v>439</v>
      </c>
      <c r="C2" t="s">
        <v>433</v>
      </c>
      <c r="D2" t="s">
        <v>439</v>
      </c>
      <c r="E2" t="s">
        <v>439</v>
      </c>
      <c r="G2" t="s">
        <v>430</v>
      </c>
    </row>
    <row r="3" spans="1:7">
      <c r="A3" t="s">
        <v>429</v>
      </c>
      <c r="B3" t="s">
        <v>440</v>
      </c>
      <c r="C3" t="s">
        <v>434</v>
      </c>
      <c r="D3" t="s">
        <v>440</v>
      </c>
      <c r="E3" t="s">
        <v>440</v>
      </c>
      <c r="G3" t="s">
        <v>431</v>
      </c>
    </row>
    <row r="4" spans="1:7">
      <c r="A4" t="s">
        <v>427</v>
      </c>
      <c r="C4" t="s">
        <v>435</v>
      </c>
      <c r="G4" t="s">
        <v>432</v>
      </c>
    </row>
    <row r="5" spans="1:7">
      <c r="A5" t="s">
        <v>426</v>
      </c>
    </row>
  </sheetData>
  <sheetProtection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sheetPr codeName="Sheet52">
    <pageSetUpPr fitToPage="1"/>
  </sheetPr>
  <dimension ref="A1:P29"/>
  <sheetViews>
    <sheetView workbookViewId="0">
      <selection activeCell="B10" sqref="B10:G10"/>
    </sheetView>
  </sheetViews>
  <sheetFormatPr defaultRowHeight="15"/>
  <cols>
    <col min="1" max="1" width="9.140625" style="60"/>
    <col min="2" max="2" width="21.5703125" style="60" customWidth="1"/>
    <col min="3" max="3" width="41.28515625" style="60" customWidth="1"/>
    <col min="4" max="4" width="12.85546875" style="60" customWidth="1"/>
    <col min="5" max="6" width="37" style="60" customWidth="1"/>
    <col min="7" max="7" width="12.85546875" style="60" customWidth="1"/>
    <col min="8" max="8" width="13.7109375" style="372" customWidth="1"/>
    <col min="9" max="16384" width="9.140625" style="60"/>
  </cols>
  <sheetData>
    <row r="1" spans="1:16" s="71" customFormat="1" ht="15.75">
      <c r="A1" s="70" t="s">
        <v>482</v>
      </c>
      <c r="E1" s="72"/>
      <c r="F1" s="72"/>
      <c r="H1" s="73"/>
      <c r="J1" s="73"/>
      <c r="M1" s="327"/>
      <c r="N1" s="327"/>
      <c r="O1" s="327"/>
      <c r="P1" s="327"/>
    </row>
    <row r="2" spans="1:16" s="71" customFormat="1" ht="15.75">
      <c r="A2" s="510" t="s">
        <v>423</v>
      </c>
      <c r="B2" s="510"/>
      <c r="C2" s="510"/>
      <c r="E2" s="72"/>
      <c r="F2" s="72"/>
      <c r="H2" s="73"/>
      <c r="J2" s="73"/>
      <c r="M2" s="327"/>
      <c r="N2" s="327"/>
      <c r="O2" s="327"/>
      <c r="P2" s="327"/>
    </row>
    <row r="3" spans="1:16" s="75" customFormat="1" ht="15.75">
      <c r="A3" s="460" t="s">
        <v>956</v>
      </c>
      <c r="B3" s="460"/>
      <c r="C3" s="460"/>
      <c r="D3" s="460"/>
      <c r="E3" s="460"/>
      <c r="F3" s="460"/>
      <c r="G3" s="329"/>
    </row>
    <row r="4" spans="1:16" ht="15.75">
      <c r="A4" s="466" t="s">
        <v>1020</v>
      </c>
      <c r="B4" s="466"/>
      <c r="C4" s="466"/>
      <c r="D4" s="466"/>
      <c r="E4" s="466"/>
      <c r="F4" s="466"/>
      <c r="G4" s="466"/>
      <c r="H4" s="60"/>
    </row>
    <row r="6" spans="1:16" ht="15.75">
      <c r="H6" s="388" t="str">
        <f>CONCATENATE(functie," ",nume_candidat)</f>
        <v>Șef de lucrări Papazian Petru</v>
      </c>
    </row>
    <row r="7" spans="1:16" ht="15.75" customHeight="1">
      <c r="A7" s="457" t="s">
        <v>337</v>
      </c>
      <c r="B7" s="457" t="s">
        <v>425</v>
      </c>
      <c r="C7" s="457" t="s">
        <v>436</v>
      </c>
      <c r="D7" s="463" t="s">
        <v>424</v>
      </c>
      <c r="E7" s="457" t="s">
        <v>438</v>
      </c>
      <c r="F7" s="463" t="s">
        <v>441</v>
      </c>
      <c r="G7" s="463" t="s">
        <v>437</v>
      </c>
      <c r="H7" s="514" t="s">
        <v>13</v>
      </c>
    </row>
    <row r="8" spans="1:16" ht="15" customHeight="1">
      <c r="A8" s="457"/>
      <c r="B8" s="457"/>
      <c r="C8" s="457"/>
      <c r="D8" s="463"/>
      <c r="E8" s="457"/>
      <c r="F8" s="463"/>
      <c r="G8" s="463"/>
      <c r="H8" s="514"/>
    </row>
    <row r="9" spans="1:16" ht="15.75">
      <c r="A9" s="371"/>
      <c r="G9" s="100" t="s">
        <v>452</v>
      </c>
      <c r="H9" s="393">
        <f>SUM(H10:H29)</f>
        <v>0</v>
      </c>
    </row>
    <row r="10" spans="1:16" ht="15.75">
      <c r="A10" s="11" t="s">
        <v>40</v>
      </c>
      <c r="B10" s="172"/>
      <c r="C10" s="172"/>
      <c r="D10" s="101"/>
      <c r="E10" s="101"/>
      <c r="F10" s="101"/>
      <c r="G10" s="101"/>
      <c r="H10" s="394" t="str">
        <f>IF(OR(B10="",C10="",E10="",F10="",G10="",D10&gt;an_final),"", ((E10="Cupa României")*((G10="Locul 1")*80+(G10="Locul 2")*70+(G10="Locul 3")*60)+(E10="Campionate naționale")*((G10="Locul 1")*85+(G10="Locul 2")*80+(G10="Locul 3")*75)+(E10="Campionate internaționale")*((G10="Locul 1")*100+(G10="Locul 2")*95+(G10="Locul 3")*90)+(E10="Campionate naționale universitare")*( (G10="Locul 1")*(F10="Faza finală")*50+(G10="Locul 1")*(F10="Faza pe zonă")*35+(G10="Locul 1")*(F10="Faza pe centru universitar")*20+(G10="Locul 2")*(F10="Faza finală")*45+(G10="Locul 2")*(F10="Faza pe zonă")*30+(G10="Locul 2")*(F10="Faza pe centru universitar")*15+(G10="Locul 3")*(F10="Faza finală")*40+(G10="Locul 3")*(F10="Faza pe zonă")*25+(G10="Locul 3")*(F10="Faza pe centru universitar")*10)))</f>
        <v/>
      </c>
    </row>
    <row r="11" spans="1:16" ht="15.75">
      <c r="A11" s="11" t="s">
        <v>24</v>
      </c>
      <c r="B11" s="172"/>
      <c r="C11" s="172"/>
      <c r="D11" s="101"/>
      <c r="E11" s="101"/>
      <c r="F11" s="101"/>
      <c r="G11" s="101"/>
      <c r="H11" s="394" t="str">
        <f t="shared" ref="H11:H29" si="0">IF(OR(B11="",C11="",E11="",F11="",G11="",D11&gt;an_final),"", ((E11="Cupa României")*((G11="Locul 1")*80+(G11="Locul 2")*70+(G11="Locul 3")*60)+(E11="Campionate naționale")*((G11="Locul 1")*85+(G11="Locul 2")*80+(G11="Locul 3")*75)+(E11="Campionate internaționale")*((G11="Locul 1")*100+(G11="Locul 2")*95+(G11="Locul 3")*90)+(E11="Campionate naționale universitare")*( (G11="Locul 1")*(F11="Faza finală")*50+(G11="Locul 1")*(F11="Faza pe zonă")*35+(G11="Locul 1")*(F11="Faza pe centru universitar")*20+(G11="Locul 2")*(F11="Faza finală")*45+(G11="Locul 2")*(F11="Faza pe zonă")*30+(G11="Locul 2")*(F11="Faza pe centru universitar")*15+(G11="Locul 3")*(F11="Faza finală")*40+(G11="Locul 3")*(F11="Faza pe zonă")*25+(G11="Locul 3")*(F11="Faza pe centru universitar")*10)))</f>
        <v/>
      </c>
    </row>
    <row r="12" spans="1:16" ht="15.75">
      <c r="A12" s="11" t="s">
        <v>25</v>
      </c>
      <c r="B12" s="172"/>
      <c r="C12" s="172"/>
      <c r="D12" s="101"/>
      <c r="E12" s="101"/>
      <c r="F12" s="101"/>
      <c r="G12" s="101"/>
      <c r="H12" s="394" t="str">
        <f t="shared" si="0"/>
        <v/>
      </c>
    </row>
    <row r="13" spans="1:16" ht="15.75">
      <c r="A13" s="11" t="s">
        <v>26</v>
      </c>
      <c r="B13" s="172"/>
      <c r="C13" s="172"/>
      <c r="D13" s="101"/>
      <c r="E13" s="101"/>
      <c r="F13" s="101"/>
      <c r="G13" s="101"/>
      <c r="H13" s="394" t="str">
        <f t="shared" si="0"/>
        <v/>
      </c>
    </row>
    <row r="14" spans="1:16" ht="15.75">
      <c r="A14" s="11" t="s">
        <v>64</v>
      </c>
      <c r="B14" s="172"/>
      <c r="C14" s="172"/>
      <c r="D14" s="101"/>
      <c r="E14" s="101"/>
      <c r="F14" s="101"/>
      <c r="G14" s="101"/>
      <c r="H14" s="394" t="str">
        <f t="shared" si="0"/>
        <v/>
      </c>
    </row>
    <row r="15" spans="1:16" ht="15.75">
      <c r="A15" s="11" t="s">
        <v>65</v>
      </c>
      <c r="B15" s="172"/>
      <c r="C15" s="172"/>
      <c r="D15" s="101"/>
      <c r="E15" s="101"/>
      <c r="F15" s="101"/>
      <c r="G15" s="101"/>
      <c r="H15" s="394" t="str">
        <f t="shared" si="0"/>
        <v/>
      </c>
    </row>
    <row r="16" spans="1:16" ht="15.75">
      <c r="A16" s="11" t="s">
        <v>66</v>
      </c>
      <c r="B16" s="172"/>
      <c r="C16" s="172"/>
      <c r="D16" s="101"/>
      <c r="E16" s="101"/>
      <c r="F16" s="101"/>
      <c r="G16" s="101"/>
      <c r="H16" s="394" t="str">
        <f t="shared" si="0"/>
        <v/>
      </c>
    </row>
    <row r="17" spans="1:8" ht="15.75">
      <c r="A17" s="11" t="s">
        <v>67</v>
      </c>
      <c r="B17" s="172"/>
      <c r="C17" s="172"/>
      <c r="D17" s="101"/>
      <c r="E17" s="101"/>
      <c r="F17" s="101"/>
      <c r="G17" s="101"/>
      <c r="H17" s="394" t="str">
        <f t="shared" si="0"/>
        <v/>
      </c>
    </row>
    <row r="18" spans="1:8" ht="15.75">
      <c r="A18" s="11" t="s">
        <v>68</v>
      </c>
      <c r="B18" s="172"/>
      <c r="C18" s="172"/>
      <c r="D18" s="101"/>
      <c r="E18" s="101"/>
      <c r="F18" s="101"/>
      <c r="G18" s="101"/>
      <c r="H18" s="394" t="str">
        <f t="shared" si="0"/>
        <v/>
      </c>
    </row>
    <row r="19" spans="1:8" ht="15.75">
      <c r="A19" s="11" t="s">
        <v>69</v>
      </c>
      <c r="B19" s="172"/>
      <c r="C19" s="172"/>
      <c r="D19" s="101"/>
      <c r="E19" s="101"/>
      <c r="F19" s="101"/>
      <c r="G19" s="101"/>
      <c r="H19" s="394" t="str">
        <f t="shared" si="0"/>
        <v/>
      </c>
    </row>
    <row r="20" spans="1:8" ht="15.75">
      <c r="A20" s="11" t="s">
        <v>70</v>
      </c>
      <c r="B20" s="172"/>
      <c r="C20" s="172"/>
      <c r="D20" s="101"/>
      <c r="E20" s="101"/>
      <c r="F20" s="101"/>
      <c r="G20" s="101"/>
      <c r="H20" s="394" t="str">
        <f t="shared" si="0"/>
        <v/>
      </c>
    </row>
    <row r="21" spans="1:8" ht="15.75">
      <c r="A21" s="11" t="s">
        <v>71</v>
      </c>
      <c r="B21" s="172"/>
      <c r="C21" s="172"/>
      <c r="D21" s="101"/>
      <c r="E21" s="101"/>
      <c r="F21" s="101"/>
      <c r="G21" s="101"/>
      <c r="H21" s="394" t="str">
        <f t="shared" si="0"/>
        <v/>
      </c>
    </row>
    <row r="22" spans="1:8" ht="15.75">
      <c r="A22" s="11" t="s">
        <v>72</v>
      </c>
      <c r="B22" s="172"/>
      <c r="C22" s="172"/>
      <c r="D22" s="101"/>
      <c r="E22" s="101"/>
      <c r="F22" s="101"/>
      <c r="G22" s="101"/>
      <c r="H22" s="394" t="str">
        <f t="shared" si="0"/>
        <v/>
      </c>
    </row>
    <row r="23" spans="1:8" ht="15.75">
      <c r="A23" s="11" t="s">
        <v>73</v>
      </c>
      <c r="B23" s="172"/>
      <c r="C23" s="172"/>
      <c r="D23" s="101"/>
      <c r="E23" s="101"/>
      <c r="F23" s="101"/>
      <c r="G23" s="101"/>
      <c r="H23" s="394" t="str">
        <f t="shared" si="0"/>
        <v/>
      </c>
    </row>
    <row r="24" spans="1:8" ht="15.75">
      <c r="A24" s="11" t="s">
        <v>74</v>
      </c>
      <c r="B24" s="172"/>
      <c r="C24" s="172"/>
      <c r="D24" s="101"/>
      <c r="E24" s="101"/>
      <c r="F24" s="101"/>
      <c r="G24" s="101"/>
      <c r="H24" s="394" t="str">
        <f t="shared" si="0"/>
        <v/>
      </c>
    </row>
    <row r="25" spans="1:8" ht="15.75">
      <c r="A25" s="11" t="s">
        <v>75</v>
      </c>
      <c r="B25" s="172"/>
      <c r="C25" s="172"/>
      <c r="D25" s="101"/>
      <c r="E25" s="101"/>
      <c r="F25" s="101"/>
      <c r="G25" s="101"/>
      <c r="H25" s="394" t="str">
        <f t="shared" si="0"/>
        <v/>
      </c>
    </row>
    <row r="26" spans="1:8" ht="15.75">
      <c r="A26" s="11" t="s">
        <v>76</v>
      </c>
      <c r="B26" s="172"/>
      <c r="C26" s="172"/>
      <c r="D26" s="101"/>
      <c r="E26" s="101"/>
      <c r="F26" s="101"/>
      <c r="G26" s="101"/>
      <c r="H26" s="394" t="str">
        <f t="shared" si="0"/>
        <v/>
      </c>
    </row>
    <row r="27" spans="1:8" ht="15.75">
      <c r="A27" s="11" t="s">
        <v>77</v>
      </c>
      <c r="B27" s="172"/>
      <c r="C27" s="172"/>
      <c r="D27" s="101"/>
      <c r="E27" s="101"/>
      <c r="F27" s="101"/>
      <c r="G27" s="101"/>
      <c r="H27" s="394" t="str">
        <f t="shared" si="0"/>
        <v/>
      </c>
    </row>
    <row r="28" spans="1:8" ht="15.75">
      <c r="A28" s="11" t="s">
        <v>78</v>
      </c>
      <c r="B28" s="172"/>
      <c r="C28" s="172"/>
      <c r="D28" s="101"/>
      <c r="E28" s="101"/>
      <c r="F28" s="101"/>
      <c r="G28" s="101"/>
      <c r="H28" s="394" t="str">
        <f t="shared" si="0"/>
        <v/>
      </c>
    </row>
    <row r="29" spans="1:8" ht="15.75">
      <c r="A29" s="11" t="s">
        <v>79</v>
      </c>
      <c r="B29" s="172"/>
      <c r="C29" s="172"/>
      <c r="D29" s="101"/>
      <c r="E29" s="101"/>
      <c r="F29" s="101"/>
      <c r="G29" s="101"/>
      <c r="H29" s="394" t="str">
        <f t="shared" si="0"/>
        <v/>
      </c>
    </row>
  </sheetData>
  <sheetProtection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&amp;LConfirm dateleDirector Departament&amp;RCandidat</oddFooter>
  </headerFooter>
</worksheet>
</file>

<file path=xl/worksheets/sheet51.xml><?xml version="1.0" encoding="utf-8"?>
<worksheet xmlns="http://schemas.openxmlformats.org/spreadsheetml/2006/main" xmlns:r="http://schemas.openxmlformats.org/officeDocument/2006/relationships">
  <sheetPr codeName="Sheet94"/>
  <dimension ref="A1:I21"/>
  <sheetViews>
    <sheetView workbookViewId="0">
      <selection activeCell="I20" sqref="I20"/>
    </sheetView>
  </sheetViews>
  <sheetFormatPr defaultRowHeight="15"/>
  <cols>
    <col min="1" max="1" width="5.7109375" style="60" customWidth="1"/>
    <col min="2" max="2" width="35.7109375" style="60" customWidth="1"/>
    <col min="3" max="3" width="20.140625" style="60" customWidth="1"/>
    <col min="4" max="4" width="18.7109375" style="60" customWidth="1"/>
    <col min="5" max="5" width="35.7109375" style="440" customWidth="1"/>
    <col min="6" max="6" width="10.7109375" style="60" customWidth="1"/>
    <col min="7" max="7" width="17.7109375" style="60" customWidth="1"/>
    <col min="8" max="16384" width="9.140625" style="60"/>
  </cols>
  <sheetData>
    <row r="1" spans="1:9" s="71" customFormat="1" ht="15.75">
      <c r="A1" s="70" t="s">
        <v>482</v>
      </c>
      <c r="E1" s="434"/>
      <c r="F1" s="72"/>
      <c r="G1" s="74"/>
      <c r="H1" s="73"/>
      <c r="I1" s="327"/>
    </row>
    <row r="2" spans="1:9" s="71" customFormat="1" ht="15.75">
      <c r="A2" s="387" t="str">
        <f>IF(ISBLANK(facultate), IF(ISBLANK(departament),"","Departament " &amp; departament), "Facultatea " &amp; facultate)</f>
        <v>Facultatea Electronică și Telecomunicații</v>
      </c>
      <c r="E2" s="434"/>
      <c r="F2" s="72"/>
      <c r="G2" s="74"/>
      <c r="H2" s="73"/>
      <c r="I2" s="327"/>
    </row>
    <row r="3" spans="1:9" s="71" customFormat="1" ht="15.75">
      <c r="A3" s="387" t="str">
        <f>IF(ISBLANK(departament),"","Departamentul " &amp; departament)</f>
        <v>Departamentul Electronică Aplicată</v>
      </c>
      <c r="E3" s="434"/>
      <c r="F3" s="72"/>
      <c r="G3" s="74"/>
      <c r="H3" s="73"/>
      <c r="I3" s="327"/>
    </row>
    <row r="4" spans="1:9" s="75" customFormat="1" ht="15.75">
      <c r="B4" s="328"/>
      <c r="C4" s="425"/>
      <c r="D4" s="328" t="s">
        <v>956</v>
      </c>
      <c r="E4" s="426"/>
      <c r="F4" s="328"/>
      <c r="G4" s="328"/>
      <c r="H4" s="239"/>
      <c r="I4" s="329"/>
    </row>
    <row r="5" spans="1:9" s="75" customFormat="1" ht="15.75">
      <c r="B5" s="328"/>
      <c r="C5" s="425"/>
      <c r="D5" s="328" t="s">
        <v>1021</v>
      </c>
      <c r="E5" s="426"/>
      <c r="F5" s="328"/>
      <c r="G5" s="328"/>
      <c r="H5" s="239"/>
      <c r="I5" s="82"/>
    </row>
    <row r="6" spans="1:9" s="75" customFormat="1" ht="13.5" customHeight="1">
      <c r="A6" s="71"/>
      <c r="E6" s="439" t="str">
        <f>CONCATENATE(functie," ",nume_candidat)</f>
        <v>Șef de lucrări Papazian Petru</v>
      </c>
      <c r="H6" s="81"/>
      <c r="I6" s="82"/>
    </row>
    <row r="7" spans="1:9" ht="15" customHeight="1">
      <c r="B7" s="468" t="s">
        <v>942</v>
      </c>
      <c r="C7" s="516" t="s">
        <v>14</v>
      </c>
      <c r="D7" s="517"/>
      <c r="E7" s="458" t="s">
        <v>544</v>
      </c>
    </row>
    <row r="8" spans="1:9" ht="15" customHeight="1">
      <c r="B8" s="469"/>
      <c r="C8" s="518"/>
      <c r="D8" s="519"/>
      <c r="E8" s="475"/>
    </row>
    <row r="9" spans="1:9" ht="15" customHeight="1">
      <c r="B9" s="469"/>
      <c r="C9" s="518"/>
      <c r="D9" s="519"/>
      <c r="E9" s="475"/>
    </row>
    <row r="10" spans="1:9" ht="15.75" customHeight="1">
      <c r="B10" s="470"/>
      <c r="C10" s="520"/>
      <c r="D10" s="521"/>
      <c r="E10" s="459"/>
    </row>
    <row r="11" spans="1:9" ht="47.25">
      <c r="B11" s="48" t="s">
        <v>766</v>
      </c>
      <c r="C11" s="508"/>
      <c r="D11" s="509"/>
      <c r="E11" s="392">
        <f>C11*200</f>
        <v>0</v>
      </c>
    </row>
    <row r="12" spans="1:9" ht="31.5">
      <c r="B12" s="48" t="s">
        <v>1022</v>
      </c>
      <c r="C12" s="508"/>
      <c r="D12" s="509"/>
      <c r="E12" s="392">
        <f>C12*50</f>
        <v>0</v>
      </c>
    </row>
    <row r="13" spans="1:9" ht="31.5">
      <c r="B13" s="48" t="s">
        <v>1023</v>
      </c>
      <c r="C13" s="508"/>
      <c r="D13" s="509"/>
      <c r="E13" s="392">
        <f>C13*100</f>
        <v>0</v>
      </c>
    </row>
    <row r="14" spans="1:9" ht="31.5">
      <c r="B14" s="48" t="s">
        <v>767</v>
      </c>
      <c r="C14" s="508"/>
      <c r="D14" s="509"/>
      <c r="E14" s="392">
        <f>C14*5</f>
        <v>0</v>
      </c>
    </row>
    <row r="15" spans="1:9" ht="15.75">
      <c r="B15" s="508" t="s">
        <v>983</v>
      </c>
      <c r="C15" s="515"/>
      <c r="D15" s="509"/>
      <c r="E15" s="392">
        <f>SUM(E11:E14)</f>
        <v>0</v>
      </c>
    </row>
    <row r="18" spans="2:5" ht="15" customHeight="1">
      <c r="B18" s="437" t="s">
        <v>1093</v>
      </c>
      <c r="C18" s="428" t="s">
        <v>1091</v>
      </c>
      <c r="D18" s="429" t="s">
        <v>1094</v>
      </c>
      <c r="E18" s="438" t="s">
        <v>1092</v>
      </c>
    </row>
    <row r="19" spans="2:5" ht="30.95" customHeight="1">
      <c r="B19" s="435"/>
      <c r="C19" s="48"/>
      <c r="D19" s="427"/>
      <c r="E19" s="436"/>
    </row>
    <row r="20" spans="2:5" ht="30.95" customHeight="1">
      <c r="B20" s="435"/>
      <c r="C20" s="48"/>
      <c r="D20" s="427"/>
      <c r="E20" s="436"/>
    </row>
    <row r="21" spans="2:5" ht="30.95" customHeight="1">
      <c r="B21" s="435"/>
      <c r="C21" s="48"/>
      <c r="D21" s="427"/>
      <c r="E21" s="436"/>
    </row>
  </sheetData>
  <sheetProtection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&amp;LConfirm dateleDirector Departament&amp;RCandidat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sheetPr codeName="Sheet95">
    <pageSetUpPr fitToPage="1"/>
  </sheetPr>
  <dimension ref="A1:P261"/>
  <sheetViews>
    <sheetView workbookViewId="0">
      <selection activeCell="B12" sqref="B12:E14"/>
    </sheetView>
  </sheetViews>
  <sheetFormatPr defaultRowHeight="15.75"/>
  <cols>
    <col min="1" max="1" width="5.7109375" style="71" customWidth="1"/>
    <col min="2" max="2" width="42.140625" style="71" customWidth="1"/>
    <col min="3" max="3" width="49.140625" style="71" customWidth="1"/>
    <col min="4" max="4" width="50.5703125" style="75" customWidth="1"/>
    <col min="5" max="5" width="10.7109375" style="80" customWidth="1"/>
    <col min="6" max="6" width="17.7109375" style="75" customWidth="1"/>
    <col min="7" max="7" width="10.7109375" style="81" hidden="1" customWidth="1"/>
    <col min="8" max="17" width="9.140625" style="75" customWidth="1"/>
    <col min="18" max="16384" width="9.140625" style="75"/>
  </cols>
  <sheetData>
    <row r="1" spans="1:7" s="71" customFormat="1">
      <c r="A1" s="70" t="s">
        <v>482</v>
      </c>
      <c r="B1" s="70"/>
      <c r="C1" s="70"/>
      <c r="E1" s="72"/>
      <c r="F1" s="74"/>
      <c r="G1" s="73"/>
    </row>
    <row r="2" spans="1:7" s="71" customFormat="1">
      <c r="A2" s="387" t="str">
        <f>IF(ISBLANK(facultate), IF(ISBLANK(departament),"","Departament " &amp; departament), "Facultatea " &amp; facultate)</f>
        <v>Facultatea Electronică și Telecomunicații</v>
      </c>
      <c r="B2" s="70"/>
      <c r="C2" s="70"/>
      <c r="E2" s="72"/>
      <c r="F2" s="74"/>
      <c r="G2" s="73"/>
    </row>
    <row r="3" spans="1:7" s="71" customFormat="1">
      <c r="A3" s="387" t="str">
        <f>IF(ISBLANK(departament),"","Departamentul " &amp; departament)</f>
        <v>Departamentul Electronică Aplicată</v>
      </c>
      <c r="B3" s="70"/>
      <c r="C3" s="70"/>
      <c r="E3" s="72"/>
      <c r="F3" s="74"/>
      <c r="G3" s="73"/>
    </row>
    <row r="4" spans="1:7">
      <c r="A4" s="460" t="s">
        <v>956</v>
      </c>
      <c r="B4" s="460"/>
      <c r="C4" s="460"/>
      <c r="D4" s="460"/>
      <c r="E4" s="460"/>
      <c r="F4" s="460"/>
      <c r="G4" s="460"/>
    </row>
    <row r="5" spans="1:7">
      <c r="A5" s="460" t="s">
        <v>1032</v>
      </c>
      <c r="B5" s="460"/>
      <c r="C5" s="460"/>
      <c r="D5" s="460"/>
      <c r="E5" s="460"/>
      <c r="F5" s="460"/>
      <c r="G5" s="239"/>
    </row>
    <row r="6" spans="1:7" ht="13.5" customHeight="1">
      <c r="E6" s="75"/>
      <c r="F6" s="388" t="str">
        <f>CONCATENATE(functie," ",nume_candidat)</f>
        <v>Șef de lucrări Papazian Petru</v>
      </c>
    </row>
    <row r="7" spans="1:7" ht="18.75" customHeight="1">
      <c r="A7" s="458" t="s">
        <v>337</v>
      </c>
      <c r="B7" s="458" t="s">
        <v>1030</v>
      </c>
      <c r="C7" s="458" t="s">
        <v>1112</v>
      </c>
      <c r="D7" s="458" t="s">
        <v>1031</v>
      </c>
      <c r="E7" s="468" t="s">
        <v>2</v>
      </c>
      <c r="F7" s="458" t="s">
        <v>544</v>
      </c>
      <c r="G7" s="458" t="s">
        <v>4</v>
      </c>
    </row>
    <row r="8" spans="1:7" ht="18.75" customHeight="1">
      <c r="A8" s="475"/>
      <c r="B8" s="475"/>
      <c r="C8" s="475"/>
      <c r="D8" s="475"/>
      <c r="E8" s="469"/>
      <c r="F8" s="475"/>
      <c r="G8" s="475"/>
    </row>
    <row r="9" spans="1:7" ht="18.75" customHeight="1">
      <c r="A9" s="475"/>
      <c r="B9" s="475"/>
      <c r="C9" s="475"/>
      <c r="D9" s="475"/>
      <c r="E9" s="469"/>
      <c r="F9" s="459"/>
      <c r="G9" s="459"/>
    </row>
    <row r="10" spans="1:7" ht="18.75" customHeight="1">
      <c r="A10" s="459"/>
      <c r="B10" s="459"/>
      <c r="C10" s="459"/>
      <c r="D10" s="459"/>
      <c r="E10" s="470"/>
      <c r="F10" s="389" t="str">
        <f>CONCATENATE("ultimii ",durata_evaluare," ani")</f>
        <v>ultimii 5 ani</v>
      </c>
      <c r="G10" s="389" t="str">
        <f>CONCATENATE("ultimii                                  ",durata_evaluare," ani")</f>
        <v>ultimii                                  5 ani</v>
      </c>
    </row>
    <row r="11" spans="1:7">
      <c r="A11" s="99"/>
      <c r="B11" s="77"/>
      <c r="C11" s="77"/>
      <c r="D11" s="76"/>
      <c r="E11" s="40"/>
      <c r="F11" s="158">
        <f t="shared" ref="F11:G11" si="0">SUMIF(F12:F110,"&gt;0")</f>
        <v>0</v>
      </c>
      <c r="G11" s="4">
        <f t="shared" si="0"/>
        <v>0</v>
      </c>
    </row>
    <row r="12" spans="1:7">
      <c r="A12" s="48">
        <v>1</v>
      </c>
      <c r="B12" s="175"/>
      <c r="C12" s="175"/>
      <c r="D12" s="8"/>
      <c r="E12" s="232"/>
      <c r="F12" s="19" t="str">
        <f t="shared" ref="F12:F75" si="1">IF(OR(,$E12&lt;an_initial,$E12&gt;an_final),"",G12*(HLOOKUP(D12,ii7punctaje,2,FALSE)))</f>
        <v/>
      </c>
      <c r="G12" s="69" t="str">
        <f t="shared" ref="G12:G75" si="2">IF(OR(,,$E12="",$E12&gt;an_final),"",IF($E12&gt;=an_initial,1,""))</f>
        <v/>
      </c>
    </row>
    <row r="13" spans="1:7">
      <c r="A13" s="48">
        <v>2</v>
      </c>
      <c r="B13" s="175"/>
      <c r="C13" s="175"/>
      <c r="D13" s="8"/>
      <c r="E13" s="232"/>
      <c r="F13" s="19" t="str">
        <f t="shared" si="1"/>
        <v/>
      </c>
      <c r="G13" s="69" t="str">
        <f t="shared" si="2"/>
        <v/>
      </c>
    </row>
    <row r="14" spans="1:7">
      <c r="A14" s="48">
        <v>3</v>
      </c>
      <c r="B14" s="175"/>
      <c r="C14" s="175"/>
      <c r="D14" s="8"/>
      <c r="E14" s="232"/>
      <c r="F14" s="19" t="str">
        <f t="shared" si="1"/>
        <v/>
      </c>
      <c r="G14" s="69" t="str">
        <f t="shared" si="2"/>
        <v/>
      </c>
    </row>
    <row r="15" spans="1:7">
      <c r="A15" s="48">
        <v>4</v>
      </c>
      <c r="B15" s="175"/>
      <c r="C15" s="175"/>
      <c r="D15" s="7"/>
      <c r="E15" s="228"/>
      <c r="F15" s="19" t="str">
        <f t="shared" si="1"/>
        <v/>
      </c>
      <c r="G15" s="69" t="str">
        <f t="shared" si="2"/>
        <v/>
      </c>
    </row>
    <row r="16" spans="1:7">
      <c r="A16" s="48">
        <v>5</v>
      </c>
      <c r="B16" s="175"/>
      <c r="C16" s="175"/>
      <c r="D16" s="7"/>
      <c r="E16" s="228"/>
      <c r="F16" s="19" t="str">
        <f t="shared" si="1"/>
        <v/>
      </c>
      <c r="G16" s="69" t="str">
        <f t="shared" si="2"/>
        <v/>
      </c>
    </row>
    <row r="17" spans="1:7">
      <c r="A17" s="48">
        <v>6</v>
      </c>
      <c r="B17" s="175"/>
      <c r="C17" s="175"/>
      <c r="D17" s="7"/>
      <c r="E17" s="228"/>
      <c r="F17" s="19" t="str">
        <f t="shared" si="1"/>
        <v/>
      </c>
      <c r="G17" s="69" t="str">
        <f t="shared" si="2"/>
        <v/>
      </c>
    </row>
    <row r="18" spans="1:7">
      <c r="A18" s="48">
        <v>7</v>
      </c>
      <c r="B18" s="175"/>
      <c r="C18" s="175"/>
      <c r="D18" s="7"/>
      <c r="E18" s="228"/>
      <c r="F18" s="19" t="str">
        <f t="shared" si="1"/>
        <v/>
      </c>
      <c r="G18" s="69" t="str">
        <f t="shared" si="2"/>
        <v/>
      </c>
    </row>
    <row r="19" spans="1:7">
      <c r="A19" s="48">
        <v>8</v>
      </c>
      <c r="B19" s="175"/>
      <c r="C19" s="175"/>
      <c r="D19" s="7"/>
      <c r="E19" s="228"/>
      <c r="F19" s="19" t="str">
        <f t="shared" si="1"/>
        <v/>
      </c>
      <c r="G19" s="69" t="str">
        <f t="shared" si="2"/>
        <v/>
      </c>
    </row>
    <row r="20" spans="1:7">
      <c r="A20" s="48">
        <v>9</v>
      </c>
      <c r="B20" s="175"/>
      <c r="C20" s="175"/>
      <c r="D20" s="7"/>
      <c r="E20" s="228"/>
      <c r="F20" s="19" t="str">
        <f t="shared" si="1"/>
        <v/>
      </c>
      <c r="G20" s="69" t="str">
        <f t="shared" si="2"/>
        <v/>
      </c>
    </row>
    <row r="21" spans="1:7">
      <c r="A21" s="48">
        <v>10</v>
      </c>
      <c r="B21" s="175"/>
      <c r="C21" s="175"/>
      <c r="D21" s="7"/>
      <c r="E21" s="228"/>
      <c r="F21" s="19" t="str">
        <f t="shared" si="1"/>
        <v/>
      </c>
      <c r="G21" s="69" t="str">
        <f t="shared" si="2"/>
        <v/>
      </c>
    </row>
    <row r="22" spans="1:7">
      <c r="A22" s="48">
        <v>11</v>
      </c>
      <c r="B22" s="175"/>
      <c r="C22" s="175"/>
      <c r="D22" s="7"/>
      <c r="E22" s="228"/>
      <c r="F22" s="19" t="str">
        <f t="shared" si="1"/>
        <v/>
      </c>
      <c r="G22" s="69" t="str">
        <f t="shared" si="2"/>
        <v/>
      </c>
    </row>
    <row r="23" spans="1:7">
      <c r="A23" s="48">
        <v>12</v>
      </c>
      <c r="B23" s="175"/>
      <c r="C23" s="175"/>
      <c r="D23" s="7"/>
      <c r="E23" s="228"/>
      <c r="F23" s="19" t="str">
        <f t="shared" si="1"/>
        <v/>
      </c>
      <c r="G23" s="69" t="str">
        <f t="shared" si="2"/>
        <v/>
      </c>
    </row>
    <row r="24" spans="1:7">
      <c r="A24" s="48">
        <v>13</v>
      </c>
      <c r="B24" s="175"/>
      <c r="C24" s="175"/>
      <c r="D24" s="7"/>
      <c r="E24" s="228"/>
      <c r="F24" s="19" t="str">
        <f t="shared" si="1"/>
        <v/>
      </c>
      <c r="G24" s="69" t="str">
        <f t="shared" si="2"/>
        <v/>
      </c>
    </row>
    <row r="25" spans="1:7">
      <c r="A25" s="48">
        <v>14</v>
      </c>
      <c r="B25" s="175"/>
      <c r="C25" s="175"/>
      <c r="D25" s="7"/>
      <c r="E25" s="228"/>
      <c r="F25" s="19" t="str">
        <f t="shared" si="1"/>
        <v/>
      </c>
      <c r="G25" s="69" t="str">
        <f t="shared" si="2"/>
        <v/>
      </c>
    </row>
    <row r="26" spans="1:7">
      <c r="A26" s="48">
        <v>15</v>
      </c>
      <c r="B26" s="175"/>
      <c r="C26" s="175"/>
      <c r="D26" s="7"/>
      <c r="E26" s="228"/>
      <c r="F26" s="19" t="str">
        <f t="shared" si="1"/>
        <v/>
      </c>
      <c r="G26" s="69" t="str">
        <f t="shared" si="2"/>
        <v/>
      </c>
    </row>
    <row r="27" spans="1:7">
      <c r="A27" s="48">
        <v>16</v>
      </c>
      <c r="B27" s="175"/>
      <c r="C27" s="175"/>
      <c r="D27" s="7"/>
      <c r="E27" s="228"/>
      <c r="F27" s="19" t="str">
        <f t="shared" si="1"/>
        <v/>
      </c>
      <c r="G27" s="69" t="str">
        <f t="shared" si="2"/>
        <v/>
      </c>
    </row>
    <row r="28" spans="1:7">
      <c r="A28" s="48">
        <v>17</v>
      </c>
      <c r="B28" s="175"/>
      <c r="C28" s="175"/>
      <c r="D28" s="7"/>
      <c r="E28" s="228"/>
      <c r="F28" s="19" t="str">
        <f t="shared" si="1"/>
        <v/>
      </c>
      <c r="G28" s="69" t="str">
        <f t="shared" si="2"/>
        <v/>
      </c>
    </row>
    <row r="29" spans="1:7">
      <c r="A29" s="48">
        <v>18</v>
      </c>
      <c r="B29" s="175"/>
      <c r="C29" s="175"/>
      <c r="D29" s="7"/>
      <c r="E29" s="228"/>
      <c r="F29" s="19" t="str">
        <f t="shared" si="1"/>
        <v/>
      </c>
      <c r="G29" s="69" t="str">
        <f t="shared" si="2"/>
        <v/>
      </c>
    </row>
    <row r="30" spans="1:7">
      <c r="A30" s="48">
        <v>19</v>
      </c>
      <c r="B30" s="175"/>
      <c r="C30" s="175"/>
      <c r="D30" s="7"/>
      <c r="E30" s="228"/>
      <c r="F30" s="19" t="str">
        <f t="shared" si="1"/>
        <v/>
      </c>
      <c r="G30" s="69" t="str">
        <f t="shared" si="2"/>
        <v/>
      </c>
    </row>
    <row r="31" spans="1:7">
      <c r="A31" s="48">
        <v>20</v>
      </c>
      <c r="B31" s="175"/>
      <c r="C31" s="175"/>
      <c r="D31" s="7"/>
      <c r="E31" s="228"/>
      <c r="F31" s="19" t="str">
        <f t="shared" si="1"/>
        <v/>
      </c>
      <c r="G31" s="69" t="str">
        <f t="shared" si="2"/>
        <v/>
      </c>
    </row>
    <row r="32" spans="1:7">
      <c r="A32" s="48">
        <v>21</v>
      </c>
      <c r="B32" s="175"/>
      <c r="C32" s="175"/>
      <c r="D32" s="7"/>
      <c r="E32" s="228"/>
      <c r="F32" s="19" t="str">
        <f t="shared" si="1"/>
        <v/>
      </c>
      <c r="G32" s="69" t="str">
        <f t="shared" si="2"/>
        <v/>
      </c>
    </row>
    <row r="33" spans="1:7">
      <c r="A33" s="48">
        <v>22</v>
      </c>
      <c r="B33" s="175"/>
      <c r="C33" s="175"/>
      <c r="D33" s="7"/>
      <c r="E33" s="228"/>
      <c r="F33" s="19" t="str">
        <f t="shared" si="1"/>
        <v/>
      </c>
      <c r="G33" s="69" t="str">
        <f t="shared" si="2"/>
        <v/>
      </c>
    </row>
    <row r="34" spans="1:7">
      <c r="A34" s="48">
        <v>23</v>
      </c>
      <c r="B34" s="175"/>
      <c r="C34" s="175"/>
      <c r="D34" s="7"/>
      <c r="E34" s="228"/>
      <c r="F34" s="19" t="str">
        <f t="shared" si="1"/>
        <v/>
      </c>
      <c r="G34" s="69" t="str">
        <f t="shared" si="2"/>
        <v/>
      </c>
    </row>
    <row r="35" spans="1:7">
      <c r="A35" s="48">
        <v>24</v>
      </c>
      <c r="B35" s="175"/>
      <c r="C35" s="175"/>
      <c r="D35" s="7"/>
      <c r="E35" s="228"/>
      <c r="F35" s="19" t="str">
        <f t="shared" si="1"/>
        <v/>
      </c>
      <c r="G35" s="69" t="str">
        <f t="shared" si="2"/>
        <v/>
      </c>
    </row>
    <row r="36" spans="1:7">
      <c r="A36" s="48">
        <v>25</v>
      </c>
      <c r="B36" s="175"/>
      <c r="C36" s="175"/>
      <c r="D36" s="7"/>
      <c r="E36" s="228"/>
      <c r="F36" s="19" t="str">
        <f t="shared" si="1"/>
        <v/>
      </c>
      <c r="G36" s="69" t="str">
        <f t="shared" si="2"/>
        <v/>
      </c>
    </row>
    <row r="37" spans="1:7">
      <c r="A37" s="48">
        <v>26</v>
      </c>
      <c r="B37" s="175"/>
      <c r="C37" s="175"/>
      <c r="D37" s="7"/>
      <c r="E37" s="228"/>
      <c r="F37" s="19" t="str">
        <f t="shared" si="1"/>
        <v/>
      </c>
      <c r="G37" s="69" t="str">
        <f t="shared" si="2"/>
        <v/>
      </c>
    </row>
    <row r="38" spans="1:7">
      <c r="A38" s="48">
        <v>27</v>
      </c>
      <c r="B38" s="175"/>
      <c r="C38" s="175"/>
      <c r="D38" s="7"/>
      <c r="E38" s="228"/>
      <c r="F38" s="19" t="str">
        <f t="shared" si="1"/>
        <v/>
      </c>
      <c r="G38" s="69" t="str">
        <f t="shared" si="2"/>
        <v/>
      </c>
    </row>
    <row r="39" spans="1:7">
      <c r="A39" s="48">
        <v>28</v>
      </c>
      <c r="B39" s="175"/>
      <c r="C39" s="175"/>
      <c r="D39" s="7"/>
      <c r="E39" s="228"/>
      <c r="F39" s="19" t="str">
        <f t="shared" si="1"/>
        <v/>
      </c>
      <c r="G39" s="69" t="str">
        <f t="shared" si="2"/>
        <v/>
      </c>
    </row>
    <row r="40" spans="1:7">
      <c r="A40" s="48">
        <v>29</v>
      </c>
      <c r="B40" s="175"/>
      <c r="C40" s="175"/>
      <c r="D40" s="7"/>
      <c r="E40" s="228"/>
      <c r="F40" s="19" t="str">
        <f t="shared" si="1"/>
        <v/>
      </c>
      <c r="G40" s="69" t="str">
        <f t="shared" si="2"/>
        <v/>
      </c>
    </row>
    <row r="41" spans="1:7">
      <c r="A41" s="48">
        <v>30</v>
      </c>
      <c r="B41" s="175"/>
      <c r="C41" s="175"/>
      <c r="D41" s="7"/>
      <c r="E41" s="228"/>
      <c r="F41" s="19" t="str">
        <f t="shared" si="1"/>
        <v/>
      </c>
      <c r="G41" s="69" t="str">
        <f t="shared" si="2"/>
        <v/>
      </c>
    </row>
    <row r="42" spans="1:7">
      <c r="A42" s="48">
        <v>31</v>
      </c>
      <c r="B42" s="175"/>
      <c r="C42" s="175"/>
      <c r="D42" s="7"/>
      <c r="E42" s="228"/>
      <c r="F42" s="19" t="str">
        <f t="shared" si="1"/>
        <v/>
      </c>
      <c r="G42" s="69" t="str">
        <f t="shared" si="2"/>
        <v/>
      </c>
    </row>
    <row r="43" spans="1:7">
      <c r="A43" s="48">
        <v>32</v>
      </c>
      <c r="B43" s="175"/>
      <c r="C43" s="175"/>
      <c r="D43" s="7"/>
      <c r="E43" s="228"/>
      <c r="F43" s="19" t="str">
        <f t="shared" si="1"/>
        <v/>
      </c>
      <c r="G43" s="69" t="str">
        <f t="shared" si="2"/>
        <v/>
      </c>
    </row>
    <row r="44" spans="1:7">
      <c r="A44" s="48">
        <v>33</v>
      </c>
      <c r="B44" s="175"/>
      <c r="C44" s="175"/>
      <c r="D44" s="7"/>
      <c r="E44" s="228"/>
      <c r="F44" s="19" t="str">
        <f t="shared" si="1"/>
        <v/>
      </c>
      <c r="G44" s="69" t="str">
        <f t="shared" si="2"/>
        <v/>
      </c>
    </row>
    <row r="45" spans="1:7">
      <c r="A45" s="48">
        <v>34</v>
      </c>
      <c r="B45" s="175"/>
      <c r="C45" s="175"/>
      <c r="D45" s="7"/>
      <c r="E45" s="228"/>
      <c r="F45" s="19" t="str">
        <f t="shared" si="1"/>
        <v/>
      </c>
      <c r="G45" s="69" t="str">
        <f t="shared" si="2"/>
        <v/>
      </c>
    </row>
    <row r="46" spans="1:7">
      <c r="A46" s="48">
        <v>35</v>
      </c>
      <c r="B46" s="175"/>
      <c r="C46" s="175"/>
      <c r="D46" s="7"/>
      <c r="E46" s="228"/>
      <c r="F46" s="19" t="str">
        <f t="shared" si="1"/>
        <v/>
      </c>
      <c r="G46" s="69" t="str">
        <f t="shared" si="2"/>
        <v/>
      </c>
    </row>
    <row r="47" spans="1:7">
      <c r="A47" s="48">
        <v>36</v>
      </c>
      <c r="B47" s="175"/>
      <c r="C47" s="175"/>
      <c r="D47" s="7"/>
      <c r="E47" s="228"/>
      <c r="F47" s="19" t="str">
        <f t="shared" si="1"/>
        <v/>
      </c>
      <c r="G47" s="69" t="str">
        <f t="shared" si="2"/>
        <v/>
      </c>
    </row>
    <row r="48" spans="1:7">
      <c r="A48" s="48">
        <v>37</v>
      </c>
      <c r="B48" s="175"/>
      <c r="C48" s="175"/>
      <c r="D48" s="7"/>
      <c r="E48" s="228"/>
      <c r="F48" s="19" t="str">
        <f t="shared" si="1"/>
        <v/>
      </c>
      <c r="G48" s="69" t="str">
        <f t="shared" si="2"/>
        <v/>
      </c>
    </row>
    <row r="49" spans="1:7">
      <c r="A49" s="48">
        <v>38</v>
      </c>
      <c r="B49" s="175"/>
      <c r="C49" s="175"/>
      <c r="D49" s="7"/>
      <c r="E49" s="228"/>
      <c r="F49" s="19" t="str">
        <f t="shared" si="1"/>
        <v/>
      </c>
      <c r="G49" s="69" t="str">
        <f t="shared" si="2"/>
        <v/>
      </c>
    </row>
    <row r="50" spans="1:7">
      <c r="A50" s="48">
        <v>39</v>
      </c>
      <c r="B50" s="175"/>
      <c r="C50" s="175"/>
      <c r="D50" s="7"/>
      <c r="E50" s="228"/>
      <c r="F50" s="19" t="str">
        <f t="shared" si="1"/>
        <v/>
      </c>
      <c r="G50" s="69" t="str">
        <f t="shared" si="2"/>
        <v/>
      </c>
    </row>
    <row r="51" spans="1:7">
      <c r="A51" s="48">
        <v>40</v>
      </c>
      <c r="B51" s="175"/>
      <c r="C51" s="175"/>
      <c r="D51" s="7"/>
      <c r="E51" s="228"/>
      <c r="F51" s="19" t="str">
        <f t="shared" si="1"/>
        <v/>
      </c>
      <c r="G51" s="69" t="str">
        <f t="shared" si="2"/>
        <v/>
      </c>
    </row>
    <row r="52" spans="1:7">
      <c r="A52" s="48">
        <v>41</v>
      </c>
      <c r="B52" s="175"/>
      <c r="C52" s="175"/>
      <c r="D52" s="7"/>
      <c r="E52" s="228"/>
      <c r="F52" s="19" t="str">
        <f t="shared" si="1"/>
        <v/>
      </c>
      <c r="G52" s="69" t="str">
        <f t="shared" si="2"/>
        <v/>
      </c>
    </row>
    <row r="53" spans="1:7">
      <c r="A53" s="48">
        <v>42</v>
      </c>
      <c r="B53" s="175"/>
      <c r="C53" s="175"/>
      <c r="D53" s="7"/>
      <c r="E53" s="228"/>
      <c r="F53" s="19" t="str">
        <f t="shared" si="1"/>
        <v/>
      </c>
      <c r="G53" s="69" t="str">
        <f t="shared" si="2"/>
        <v/>
      </c>
    </row>
    <row r="54" spans="1:7">
      <c r="A54" s="48">
        <v>43</v>
      </c>
      <c r="B54" s="175"/>
      <c r="C54" s="175"/>
      <c r="D54" s="7"/>
      <c r="E54" s="228"/>
      <c r="F54" s="19" t="str">
        <f t="shared" si="1"/>
        <v/>
      </c>
      <c r="G54" s="69" t="str">
        <f t="shared" si="2"/>
        <v/>
      </c>
    </row>
    <row r="55" spans="1:7">
      <c r="A55" s="48">
        <v>44</v>
      </c>
      <c r="B55" s="175"/>
      <c r="C55" s="175"/>
      <c r="D55" s="7"/>
      <c r="E55" s="228"/>
      <c r="F55" s="19" t="str">
        <f t="shared" si="1"/>
        <v/>
      </c>
      <c r="G55" s="69" t="str">
        <f t="shared" si="2"/>
        <v/>
      </c>
    </row>
    <row r="56" spans="1:7">
      <c r="A56" s="48">
        <v>45</v>
      </c>
      <c r="B56" s="175"/>
      <c r="C56" s="175"/>
      <c r="D56" s="7"/>
      <c r="E56" s="228"/>
      <c r="F56" s="19" t="str">
        <f t="shared" si="1"/>
        <v/>
      </c>
      <c r="G56" s="69" t="str">
        <f t="shared" si="2"/>
        <v/>
      </c>
    </row>
    <row r="57" spans="1:7">
      <c r="A57" s="48">
        <v>46</v>
      </c>
      <c r="B57" s="175"/>
      <c r="C57" s="175"/>
      <c r="D57" s="7"/>
      <c r="E57" s="228"/>
      <c r="F57" s="19" t="str">
        <f t="shared" si="1"/>
        <v/>
      </c>
      <c r="G57" s="69" t="str">
        <f t="shared" si="2"/>
        <v/>
      </c>
    </row>
    <row r="58" spans="1:7">
      <c r="A58" s="48">
        <v>47</v>
      </c>
      <c r="B58" s="175"/>
      <c r="C58" s="175"/>
      <c r="D58" s="7"/>
      <c r="E58" s="228"/>
      <c r="F58" s="19" t="str">
        <f t="shared" si="1"/>
        <v/>
      </c>
      <c r="G58" s="69" t="str">
        <f t="shared" si="2"/>
        <v/>
      </c>
    </row>
    <row r="59" spans="1:7">
      <c r="A59" s="48">
        <v>48</v>
      </c>
      <c r="B59" s="175"/>
      <c r="C59" s="175"/>
      <c r="D59" s="7"/>
      <c r="E59" s="228"/>
      <c r="F59" s="19" t="str">
        <f t="shared" si="1"/>
        <v/>
      </c>
      <c r="G59" s="69" t="str">
        <f t="shared" si="2"/>
        <v/>
      </c>
    </row>
    <row r="60" spans="1:7">
      <c r="A60" s="48">
        <v>49</v>
      </c>
      <c r="B60" s="175"/>
      <c r="C60" s="175"/>
      <c r="D60" s="7"/>
      <c r="E60" s="228"/>
      <c r="F60" s="19" t="str">
        <f t="shared" si="1"/>
        <v/>
      </c>
      <c r="G60" s="69" t="str">
        <f t="shared" si="2"/>
        <v/>
      </c>
    </row>
    <row r="61" spans="1:7">
      <c r="A61" s="48">
        <v>50</v>
      </c>
      <c r="B61" s="175"/>
      <c r="C61" s="175"/>
      <c r="D61" s="7"/>
      <c r="E61" s="228"/>
      <c r="F61" s="19" t="str">
        <f t="shared" si="1"/>
        <v/>
      </c>
      <c r="G61" s="69" t="str">
        <f t="shared" si="2"/>
        <v/>
      </c>
    </row>
    <row r="62" spans="1:7">
      <c r="A62" s="48">
        <v>51</v>
      </c>
      <c r="B62" s="175"/>
      <c r="C62" s="175"/>
      <c r="D62" s="7"/>
      <c r="E62" s="228"/>
      <c r="F62" s="19" t="str">
        <f t="shared" si="1"/>
        <v/>
      </c>
      <c r="G62" s="69" t="str">
        <f t="shared" si="2"/>
        <v/>
      </c>
    </row>
    <row r="63" spans="1:7">
      <c r="A63" s="48">
        <v>52</v>
      </c>
      <c r="B63" s="175"/>
      <c r="C63" s="175"/>
      <c r="D63" s="7"/>
      <c r="E63" s="228"/>
      <c r="F63" s="19" t="str">
        <f t="shared" si="1"/>
        <v/>
      </c>
      <c r="G63" s="69" t="str">
        <f t="shared" si="2"/>
        <v/>
      </c>
    </row>
    <row r="64" spans="1:7">
      <c r="A64" s="48">
        <v>53</v>
      </c>
      <c r="B64" s="175"/>
      <c r="C64" s="175"/>
      <c r="D64" s="7"/>
      <c r="E64" s="228"/>
      <c r="F64" s="19" t="str">
        <f t="shared" si="1"/>
        <v/>
      </c>
      <c r="G64" s="69" t="str">
        <f t="shared" si="2"/>
        <v/>
      </c>
    </row>
    <row r="65" spans="1:7">
      <c r="A65" s="48">
        <v>54</v>
      </c>
      <c r="B65" s="175"/>
      <c r="C65" s="175"/>
      <c r="D65" s="7"/>
      <c r="E65" s="228"/>
      <c r="F65" s="19" t="str">
        <f t="shared" si="1"/>
        <v/>
      </c>
      <c r="G65" s="69" t="str">
        <f t="shared" si="2"/>
        <v/>
      </c>
    </row>
    <row r="66" spans="1:7">
      <c r="A66" s="48">
        <v>55</v>
      </c>
      <c r="B66" s="175"/>
      <c r="C66" s="175"/>
      <c r="D66" s="7"/>
      <c r="E66" s="228"/>
      <c r="F66" s="19" t="str">
        <f t="shared" si="1"/>
        <v/>
      </c>
      <c r="G66" s="69" t="str">
        <f t="shared" si="2"/>
        <v/>
      </c>
    </row>
    <row r="67" spans="1:7">
      <c r="A67" s="48">
        <v>56</v>
      </c>
      <c r="B67" s="175"/>
      <c r="C67" s="175"/>
      <c r="D67" s="7"/>
      <c r="E67" s="228"/>
      <c r="F67" s="19" t="str">
        <f t="shared" si="1"/>
        <v/>
      </c>
      <c r="G67" s="69" t="str">
        <f t="shared" si="2"/>
        <v/>
      </c>
    </row>
    <row r="68" spans="1:7">
      <c r="A68" s="48">
        <v>57</v>
      </c>
      <c r="B68" s="175"/>
      <c r="C68" s="175"/>
      <c r="D68" s="7"/>
      <c r="E68" s="228"/>
      <c r="F68" s="19" t="str">
        <f t="shared" si="1"/>
        <v/>
      </c>
      <c r="G68" s="69" t="str">
        <f t="shared" si="2"/>
        <v/>
      </c>
    </row>
    <row r="69" spans="1:7">
      <c r="A69" s="48">
        <v>58</v>
      </c>
      <c r="B69" s="175"/>
      <c r="C69" s="175"/>
      <c r="D69" s="7"/>
      <c r="E69" s="228"/>
      <c r="F69" s="19" t="str">
        <f t="shared" si="1"/>
        <v/>
      </c>
      <c r="G69" s="69" t="str">
        <f t="shared" si="2"/>
        <v/>
      </c>
    </row>
    <row r="70" spans="1:7">
      <c r="A70" s="48">
        <v>59</v>
      </c>
      <c r="B70" s="175"/>
      <c r="C70" s="175"/>
      <c r="D70" s="7"/>
      <c r="E70" s="228"/>
      <c r="F70" s="19" t="str">
        <f t="shared" si="1"/>
        <v/>
      </c>
      <c r="G70" s="69" t="str">
        <f t="shared" si="2"/>
        <v/>
      </c>
    </row>
    <row r="71" spans="1:7">
      <c r="A71" s="48">
        <v>60</v>
      </c>
      <c r="B71" s="175"/>
      <c r="C71" s="175"/>
      <c r="D71" s="7"/>
      <c r="E71" s="228"/>
      <c r="F71" s="19" t="str">
        <f t="shared" si="1"/>
        <v/>
      </c>
      <c r="G71" s="69" t="str">
        <f t="shared" si="2"/>
        <v/>
      </c>
    </row>
    <row r="72" spans="1:7">
      <c r="A72" s="48">
        <v>61</v>
      </c>
      <c r="B72" s="175"/>
      <c r="C72" s="175"/>
      <c r="D72" s="7"/>
      <c r="E72" s="228"/>
      <c r="F72" s="19" t="str">
        <f t="shared" si="1"/>
        <v/>
      </c>
      <c r="G72" s="69" t="str">
        <f t="shared" si="2"/>
        <v/>
      </c>
    </row>
    <row r="73" spans="1:7">
      <c r="A73" s="48">
        <v>62</v>
      </c>
      <c r="B73" s="175"/>
      <c r="C73" s="175"/>
      <c r="D73" s="7"/>
      <c r="E73" s="228"/>
      <c r="F73" s="19" t="str">
        <f t="shared" si="1"/>
        <v/>
      </c>
      <c r="G73" s="69" t="str">
        <f t="shared" si="2"/>
        <v/>
      </c>
    </row>
    <row r="74" spans="1:7">
      <c r="A74" s="48">
        <v>63</v>
      </c>
      <c r="B74" s="175"/>
      <c r="C74" s="175"/>
      <c r="D74" s="7"/>
      <c r="E74" s="228"/>
      <c r="F74" s="19" t="str">
        <f t="shared" si="1"/>
        <v/>
      </c>
      <c r="G74" s="69" t="str">
        <f t="shared" si="2"/>
        <v/>
      </c>
    </row>
    <row r="75" spans="1:7">
      <c r="A75" s="48">
        <v>64</v>
      </c>
      <c r="B75" s="175"/>
      <c r="C75" s="175"/>
      <c r="D75" s="7"/>
      <c r="E75" s="228"/>
      <c r="F75" s="19" t="str">
        <f t="shared" si="1"/>
        <v/>
      </c>
      <c r="G75" s="69" t="str">
        <f t="shared" si="2"/>
        <v/>
      </c>
    </row>
    <row r="76" spans="1:7">
      <c r="A76" s="48">
        <v>65</v>
      </c>
      <c r="B76" s="175"/>
      <c r="C76" s="175"/>
      <c r="D76" s="7"/>
      <c r="E76" s="228"/>
      <c r="F76" s="19" t="str">
        <f t="shared" ref="F76:F139" si="3">IF(OR(,$E76&lt;an_initial,$E76&gt;an_final),"",G76*(HLOOKUP(D76,ii7punctaje,2,FALSE)))</f>
        <v/>
      </c>
      <c r="G76" s="69" t="str">
        <f t="shared" ref="G76:G110" si="4">IF(OR(,,$E76="",$E76&gt;an_final),"",IF($E76&gt;=an_initial,1,""))</f>
        <v/>
      </c>
    </row>
    <row r="77" spans="1:7">
      <c r="A77" s="48">
        <v>66</v>
      </c>
      <c r="B77" s="175"/>
      <c r="C77" s="175"/>
      <c r="D77" s="7"/>
      <c r="E77" s="228"/>
      <c r="F77" s="19" t="str">
        <f t="shared" si="3"/>
        <v/>
      </c>
      <c r="G77" s="69" t="str">
        <f t="shared" si="4"/>
        <v/>
      </c>
    </row>
    <row r="78" spans="1:7">
      <c r="A78" s="48">
        <v>67</v>
      </c>
      <c r="B78" s="175"/>
      <c r="C78" s="175"/>
      <c r="D78" s="7"/>
      <c r="E78" s="228"/>
      <c r="F78" s="19" t="str">
        <f t="shared" si="3"/>
        <v/>
      </c>
      <c r="G78" s="69" t="str">
        <f t="shared" si="4"/>
        <v/>
      </c>
    </row>
    <row r="79" spans="1:7">
      <c r="A79" s="48">
        <v>68</v>
      </c>
      <c r="B79" s="175"/>
      <c r="C79" s="175"/>
      <c r="D79" s="7"/>
      <c r="E79" s="228"/>
      <c r="F79" s="19" t="str">
        <f t="shared" si="3"/>
        <v/>
      </c>
      <c r="G79" s="69" t="str">
        <f t="shared" si="4"/>
        <v/>
      </c>
    </row>
    <row r="80" spans="1:7">
      <c r="A80" s="48">
        <v>69</v>
      </c>
      <c r="B80" s="175"/>
      <c r="C80" s="175"/>
      <c r="D80" s="7"/>
      <c r="E80" s="228"/>
      <c r="F80" s="19" t="str">
        <f t="shared" si="3"/>
        <v/>
      </c>
      <c r="G80" s="69" t="str">
        <f t="shared" si="4"/>
        <v/>
      </c>
    </row>
    <row r="81" spans="1:7">
      <c r="A81" s="48">
        <v>70</v>
      </c>
      <c r="B81" s="175"/>
      <c r="C81" s="175"/>
      <c r="D81" s="7"/>
      <c r="E81" s="228"/>
      <c r="F81" s="19" t="str">
        <f t="shared" si="3"/>
        <v/>
      </c>
      <c r="G81" s="69" t="str">
        <f t="shared" si="4"/>
        <v/>
      </c>
    </row>
    <row r="82" spans="1:7">
      <c r="A82" s="48">
        <v>71</v>
      </c>
      <c r="B82" s="175"/>
      <c r="C82" s="175"/>
      <c r="D82" s="7"/>
      <c r="E82" s="228"/>
      <c r="F82" s="19" t="str">
        <f t="shared" si="3"/>
        <v/>
      </c>
      <c r="G82" s="69" t="str">
        <f t="shared" si="4"/>
        <v/>
      </c>
    </row>
    <row r="83" spans="1:7">
      <c r="A83" s="48">
        <v>72</v>
      </c>
      <c r="B83" s="175"/>
      <c r="C83" s="175"/>
      <c r="D83" s="7"/>
      <c r="E83" s="228"/>
      <c r="F83" s="19" t="str">
        <f t="shared" si="3"/>
        <v/>
      </c>
      <c r="G83" s="69" t="str">
        <f t="shared" si="4"/>
        <v/>
      </c>
    </row>
    <row r="84" spans="1:7">
      <c r="A84" s="48">
        <v>73</v>
      </c>
      <c r="B84" s="175"/>
      <c r="C84" s="175"/>
      <c r="D84" s="7"/>
      <c r="E84" s="228"/>
      <c r="F84" s="19" t="str">
        <f t="shared" si="3"/>
        <v/>
      </c>
      <c r="G84" s="69" t="str">
        <f t="shared" si="4"/>
        <v/>
      </c>
    </row>
    <row r="85" spans="1:7">
      <c r="A85" s="48">
        <v>74</v>
      </c>
      <c r="B85" s="175"/>
      <c r="C85" s="175"/>
      <c r="D85" s="7"/>
      <c r="E85" s="228"/>
      <c r="F85" s="19" t="str">
        <f t="shared" si="3"/>
        <v/>
      </c>
      <c r="G85" s="69" t="str">
        <f t="shared" si="4"/>
        <v/>
      </c>
    </row>
    <row r="86" spans="1:7">
      <c r="A86" s="48">
        <v>75</v>
      </c>
      <c r="B86" s="175"/>
      <c r="C86" s="175"/>
      <c r="D86" s="7"/>
      <c r="E86" s="228"/>
      <c r="F86" s="19" t="str">
        <f t="shared" si="3"/>
        <v/>
      </c>
      <c r="G86" s="69" t="str">
        <f t="shared" si="4"/>
        <v/>
      </c>
    </row>
    <row r="87" spans="1:7">
      <c r="A87" s="48">
        <v>76</v>
      </c>
      <c r="B87" s="175"/>
      <c r="C87" s="175"/>
      <c r="D87" s="7"/>
      <c r="E87" s="228"/>
      <c r="F87" s="19" t="str">
        <f t="shared" si="3"/>
        <v/>
      </c>
      <c r="G87" s="69" t="str">
        <f t="shared" si="4"/>
        <v/>
      </c>
    </row>
    <row r="88" spans="1:7">
      <c r="A88" s="48">
        <v>77</v>
      </c>
      <c r="B88" s="175"/>
      <c r="C88" s="175"/>
      <c r="D88" s="7"/>
      <c r="E88" s="228"/>
      <c r="F88" s="19" t="str">
        <f t="shared" si="3"/>
        <v/>
      </c>
      <c r="G88" s="69" t="str">
        <f t="shared" si="4"/>
        <v/>
      </c>
    </row>
    <row r="89" spans="1:7">
      <c r="A89" s="48">
        <v>78</v>
      </c>
      <c r="B89" s="175"/>
      <c r="C89" s="175"/>
      <c r="D89" s="7"/>
      <c r="E89" s="228"/>
      <c r="F89" s="19" t="str">
        <f t="shared" si="3"/>
        <v/>
      </c>
      <c r="G89" s="69" t="str">
        <f t="shared" si="4"/>
        <v/>
      </c>
    </row>
    <row r="90" spans="1:7">
      <c r="A90" s="48">
        <v>79</v>
      </c>
      <c r="B90" s="175"/>
      <c r="C90" s="175"/>
      <c r="D90" s="7"/>
      <c r="E90" s="228"/>
      <c r="F90" s="19" t="str">
        <f t="shared" si="3"/>
        <v/>
      </c>
      <c r="G90" s="69" t="str">
        <f t="shared" si="4"/>
        <v/>
      </c>
    </row>
    <row r="91" spans="1:7">
      <c r="A91" s="48">
        <v>80</v>
      </c>
      <c r="B91" s="175"/>
      <c r="C91" s="175"/>
      <c r="D91" s="7"/>
      <c r="E91" s="228"/>
      <c r="F91" s="19" t="str">
        <f t="shared" si="3"/>
        <v/>
      </c>
      <c r="G91" s="69" t="str">
        <f t="shared" si="4"/>
        <v/>
      </c>
    </row>
    <row r="92" spans="1:7">
      <c r="A92" s="48">
        <v>81</v>
      </c>
      <c r="B92" s="175"/>
      <c r="C92" s="175"/>
      <c r="D92" s="7"/>
      <c r="E92" s="228"/>
      <c r="F92" s="19" t="str">
        <f t="shared" si="3"/>
        <v/>
      </c>
      <c r="G92" s="69" t="str">
        <f t="shared" si="4"/>
        <v/>
      </c>
    </row>
    <row r="93" spans="1:7">
      <c r="A93" s="48">
        <v>82</v>
      </c>
      <c r="B93" s="175"/>
      <c r="C93" s="175"/>
      <c r="D93" s="7"/>
      <c r="E93" s="228"/>
      <c r="F93" s="19" t="str">
        <f t="shared" si="3"/>
        <v/>
      </c>
      <c r="G93" s="69" t="str">
        <f t="shared" si="4"/>
        <v/>
      </c>
    </row>
    <row r="94" spans="1:7">
      <c r="A94" s="48">
        <v>83</v>
      </c>
      <c r="B94" s="175"/>
      <c r="C94" s="175"/>
      <c r="D94" s="7"/>
      <c r="E94" s="228"/>
      <c r="F94" s="19" t="str">
        <f t="shared" si="3"/>
        <v/>
      </c>
      <c r="G94" s="69" t="str">
        <f t="shared" si="4"/>
        <v/>
      </c>
    </row>
    <row r="95" spans="1:7">
      <c r="A95" s="48">
        <v>84</v>
      </c>
      <c r="B95" s="175"/>
      <c r="C95" s="175"/>
      <c r="D95" s="7"/>
      <c r="E95" s="228"/>
      <c r="F95" s="19" t="str">
        <f t="shared" si="3"/>
        <v/>
      </c>
      <c r="G95" s="69" t="str">
        <f t="shared" si="4"/>
        <v/>
      </c>
    </row>
    <row r="96" spans="1:7">
      <c r="A96" s="48">
        <v>85</v>
      </c>
      <c r="B96" s="175"/>
      <c r="C96" s="175"/>
      <c r="D96" s="7"/>
      <c r="E96" s="228"/>
      <c r="F96" s="19" t="str">
        <f t="shared" si="3"/>
        <v/>
      </c>
      <c r="G96" s="69" t="str">
        <f t="shared" si="4"/>
        <v/>
      </c>
    </row>
    <row r="97" spans="1:7">
      <c r="A97" s="48">
        <v>86</v>
      </c>
      <c r="B97" s="175"/>
      <c r="C97" s="175"/>
      <c r="D97" s="7"/>
      <c r="E97" s="228"/>
      <c r="F97" s="19" t="str">
        <f t="shared" si="3"/>
        <v/>
      </c>
      <c r="G97" s="69" t="str">
        <f t="shared" si="4"/>
        <v/>
      </c>
    </row>
    <row r="98" spans="1:7">
      <c r="A98" s="48">
        <v>87</v>
      </c>
      <c r="B98" s="175"/>
      <c r="C98" s="175"/>
      <c r="D98" s="7"/>
      <c r="E98" s="228"/>
      <c r="F98" s="19" t="str">
        <f t="shared" si="3"/>
        <v/>
      </c>
      <c r="G98" s="69" t="str">
        <f t="shared" si="4"/>
        <v/>
      </c>
    </row>
    <row r="99" spans="1:7">
      <c r="A99" s="48">
        <v>88</v>
      </c>
      <c r="B99" s="175"/>
      <c r="C99" s="175"/>
      <c r="D99" s="7"/>
      <c r="E99" s="228"/>
      <c r="F99" s="19" t="str">
        <f t="shared" si="3"/>
        <v/>
      </c>
      <c r="G99" s="69" t="str">
        <f t="shared" si="4"/>
        <v/>
      </c>
    </row>
    <row r="100" spans="1:7">
      <c r="A100" s="48">
        <v>89</v>
      </c>
      <c r="B100" s="175"/>
      <c r="C100" s="175"/>
      <c r="D100" s="7"/>
      <c r="E100" s="228"/>
      <c r="F100" s="19" t="str">
        <f t="shared" si="3"/>
        <v/>
      </c>
      <c r="G100" s="69" t="str">
        <f t="shared" si="4"/>
        <v/>
      </c>
    </row>
    <row r="101" spans="1:7">
      <c r="A101" s="48">
        <v>90</v>
      </c>
      <c r="B101" s="175"/>
      <c r="C101" s="175"/>
      <c r="D101" s="7"/>
      <c r="E101" s="228"/>
      <c r="F101" s="19" t="str">
        <f t="shared" si="3"/>
        <v/>
      </c>
      <c r="G101" s="69" t="str">
        <f t="shared" si="4"/>
        <v/>
      </c>
    </row>
    <row r="102" spans="1:7">
      <c r="A102" s="48">
        <v>91</v>
      </c>
      <c r="B102" s="175"/>
      <c r="C102" s="175"/>
      <c r="D102" s="7"/>
      <c r="E102" s="228"/>
      <c r="F102" s="19" t="str">
        <f t="shared" si="3"/>
        <v/>
      </c>
      <c r="G102" s="69" t="str">
        <f t="shared" si="4"/>
        <v/>
      </c>
    </row>
    <row r="103" spans="1:7">
      <c r="A103" s="48">
        <v>92</v>
      </c>
      <c r="B103" s="175"/>
      <c r="C103" s="175"/>
      <c r="D103" s="7"/>
      <c r="E103" s="228"/>
      <c r="F103" s="19" t="str">
        <f t="shared" si="3"/>
        <v/>
      </c>
      <c r="G103" s="69" t="str">
        <f t="shared" si="4"/>
        <v/>
      </c>
    </row>
    <row r="104" spans="1:7">
      <c r="A104" s="48">
        <v>93</v>
      </c>
      <c r="B104" s="175"/>
      <c r="C104" s="175"/>
      <c r="D104" s="7"/>
      <c r="E104" s="228"/>
      <c r="F104" s="19" t="str">
        <f t="shared" si="3"/>
        <v/>
      </c>
      <c r="G104" s="69" t="str">
        <f t="shared" si="4"/>
        <v/>
      </c>
    </row>
    <row r="105" spans="1:7">
      <c r="A105" s="48">
        <v>94</v>
      </c>
      <c r="B105" s="175"/>
      <c r="C105" s="175"/>
      <c r="D105" s="7"/>
      <c r="E105" s="228"/>
      <c r="F105" s="19" t="str">
        <f t="shared" si="3"/>
        <v/>
      </c>
      <c r="G105" s="69" t="str">
        <f t="shared" si="4"/>
        <v/>
      </c>
    </row>
    <row r="106" spans="1:7">
      <c r="A106" s="48">
        <v>95</v>
      </c>
      <c r="B106" s="175"/>
      <c r="C106" s="175"/>
      <c r="D106" s="7"/>
      <c r="E106" s="228"/>
      <c r="F106" s="19" t="str">
        <f t="shared" si="3"/>
        <v/>
      </c>
      <c r="G106" s="69" t="str">
        <f t="shared" si="4"/>
        <v/>
      </c>
    </row>
    <row r="107" spans="1:7">
      <c r="A107" s="48">
        <v>96</v>
      </c>
      <c r="B107" s="175"/>
      <c r="C107" s="175"/>
      <c r="D107" s="7"/>
      <c r="E107" s="228"/>
      <c r="F107" s="19" t="str">
        <f t="shared" si="3"/>
        <v/>
      </c>
      <c r="G107" s="69" t="str">
        <f t="shared" si="4"/>
        <v/>
      </c>
    </row>
    <row r="108" spans="1:7">
      <c r="A108" s="48">
        <v>97</v>
      </c>
      <c r="B108" s="175"/>
      <c r="C108" s="175"/>
      <c r="D108" s="7"/>
      <c r="E108" s="228"/>
      <c r="F108" s="19" t="str">
        <f t="shared" si="3"/>
        <v/>
      </c>
      <c r="G108" s="69" t="str">
        <f t="shared" si="4"/>
        <v/>
      </c>
    </row>
    <row r="109" spans="1:7">
      <c r="A109" s="48">
        <v>98</v>
      </c>
      <c r="B109" s="175"/>
      <c r="C109" s="175"/>
      <c r="D109" s="7"/>
      <c r="E109" s="228"/>
      <c r="F109" s="19" t="str">
        <f t="shared" si="3"/>
        <v/>
      </c>
      <c r="G109" s="69" t="str">
        <f t="shared" si="4"/>
        <v/>
      </c>
    </row>
    <row r="110" spans="1:7">
      <c r="A110" s="154">
        <v>99</v>
      </c>
      <c r="B110" s="196"/>
      <c r="C110" s="196"/>
      <c r="D110" s="7"/>
      <c r="E110" s="228"/>
      <c r="F110" s="19" t="str">
        <f t="shared" si="3"/>
        <v/>
      </c>
      <c r="G110" s="69" t="str">
        <f t="shared" si="4"/>
        <v/>
      </c>
    </row>
    <row r="111" spans="1:7">
      <c r="A111" s="154">
        <v>100</v>
      </c>
      <c r="B111" s="196"/>
      <c r="C111" s="196"/>
      <c r="D111" s="155"/>
      <c r="E111" s="157"/>
      <c r="F111" s="19" t="str">
        <f t="shared" si="3"/>
        <v/>
      </c>
    </row>
    <row r="112" spans="1:7">
      <c r="A112" s="154">
        <v>101</v>
      </c>
      <c r="B112" s="196"/>
      <c r="C112" s="196"/>
      <c r="D112" s="155"/>
      <c r="E112" s="157"/>
      <c r="F112" s="19" t="str">
        <f t="shared" si="3"/>
        <v/>
      </c>
    </row>
    <row r="113" spans="1:16">
      <c r="A113" s="154">
        <v>102</v>
      </c>
      <c r="B113" s="196"/>
      <c r="C113" s="196"/>
      <c r="D113" s="155"/>
      <c r="E113" s="157"/>
      <c r="F113" s="19" t="str">
        <f t="shared" si="3"/>
        <v/>
      </c>
    </row>
    <row r="114" spans="1:16">
      <c r="A114" s="154">
        <v>103</v>
      </c>
      <c r="B114" s="196"/>
      <c r="C114" s="196"/>
      <c r="D114" s="155"/>
      <c r="E114" s="157"/>
      <c r="F114" s="19" t="str">
        <f t="shared" si="3"/>
        <v/>
      </c>
    </row>
    <row r="115" spans="1:16" s="81" customFormat="1">
      <c r="A115" s="154">
        <v>104</v>
      </c>
      <c r="B115" s="196"/>
      <c r="C115" s="196"/>
      <c r="D115" s="155"/>
      <c r="E115" s="157"/>
      <c r="F115" s="19" t="str">
        <f t="shared" si="3"/>
        <v/>
      </c>
      <c r="H115" s="75"/>
      <c r="I115" s="75"/>
      <c r="J115" s="75"/>
      <c r="K115" s="75"/>
      <c r="L115" s="75"/>
      <c r="M115" s="75"/>
      <c r="N115" s="75"/>
      <c r="O115" s="75"/>
      <c r="P115" s="75"/>
    </row>
    <row r="116" spans="1:16" s="81" customFormat="1">
      <c r="A116" s="154">
        <v>105</v>
      </c>
      <c r="B116" s="196"/>
      <c r="C116" s="196"/>
      <c r="D116" s="155"/>
      <c r="E116" s="157"/>
      <c r="F116" s="19" t="str">
        <f t="shared" si="3"/>
        <v/>
      </c>
      <c r="H116" s="75"/>
      <c r="I116" s="75"/>
      <c r="J116" s="75"/>
      <c r="K116" s="75"/>
      <c r="L116" s="75"/>
      <c r="M116" s="75"/>
      <c r="N116" s="75"/>
      <c r="O116" s="75"/>
      <c r="P116" s="75"/>
    </row>
    <row r="117" spans="1:16" s="81" customFormat="1">
      <c r="A117" s="154">
        <v>106</v>
      </c>
      <c r="B117" s="196"/>
      <c r="C117" s="196"/>
      <c r="D117" s="155"/>
      <c r="E117" s="157"/>
      <c r="F117" s="19" t="str">
        <f t="shared" si="3"/>
        <v/>
      </c>
      <c r="H117" s="75"/>
      <c r="I117" s="75"/>
      <c r="J117" s="75"/>
      <c r="K117" s="75"/>
      <c r="L117" s="75"/>
      <c r="M117" s="75"/>
      <c r="N117" s="75"/>
      <c r="O117" s="75"/>
      <c r="P117" s="75"/>
    </row>
    <row r="118" spans="1:16" s="81" customFormat="1">
      <c r="A118" s="154">
        <v>107</v>
      </c>
      <c r="B118" s="196"/>
      <c r="C118" s="196"/>
      <c r="D118" s="155"/>
      <c r="E118" s="157"/>
      <c r="F118" s="19" t="str">
        <f t="shared" si="3"/>
        <v/>
      </c>
      <c r="H118" s="75"/>
      <c r="I118" s="75"/>
      <c r="J118" s="75"/>
      <c r="K118" s="75"/>
      <c r="L118" s="75"/>
      <c r="M118" s="75"/>
      <c r="N118" s="75"/>
      <c r="O118" s="75"/>
      <c r="P118" s="75"/>
    </row>
    <row r="119" spans="1:16" s="81" customFormat="1">
      <c r="A119" s="154">
        <v>108</v>
      </c>
      <c r="B119" s="196"/>
      <c r="C119" s="196"/>
      <c r="D119" s="155"/>
      <c r="E119" s="157"/>
      <c r="F119" s="19" t="str">
        <f t="shared" si="3"/>
        <v/>
      </c>
      <c r="H119" s="75"/>
      <c r="I119" s="75"/>
      <c r="J119" s="75"/>
      <c r="K119" s="75"/>
      <c r="L119" s="75"/>
      <c r="M119" s="75"/>
      <c r="N119" s="75"/>
      <c r="O119" s="75"/>
      <c r="P119" s="75"/>
    </row>
    <row r="120" spans="1:16" s="81" customFormat="1">
      <c r="A120" s="154">
        <v>109</v>
      </c>
      <c r="B120" s="196"/>
      <c r="C120" s="196"/>
      <c r="D120" s="155"/>
      <c r="E120" s="157"/>
      <c r="F120" s="19" t="str">
        <f t="shared" si="3"/>
        <v/>
      </c>
      <c r="H120" s="75"/>
      <c r="I120" s="75"/>
      <c r="J120" s="75"/>
      <c r="K120" s="75"/>
      <c r="L120" s="75"/>
      <c r="M120" s="75"/>
      <c r="N120" s="75"/>
      <c r="O120" s="75"/>
      <c r="P120" s="75"/>
    </row>
    <row r="121" spans="1:16" s="81" customFormat="1">
      <c r="A121" s="154">
        <v>110</v>
      </c>
      <c r="B121" s="196"/>
      <c r="C121" s="196"/>
      <c r="D121" s="155"/>
      <c r="E121" s="157"/>
      <c r="F121" s="19" t="str">
        <f t="shared" si="3"/>
        <v/>
      </c>
      <c r="H121" s="75"/>
      <c r="I121" s="75"/>
      <c r="J121" s="75"/>
      <c r="K121" s="75"/>
      <c r="L121" s="75"/>
      <c r="M121" s="75"/>
      <c r="N121" s="75"/>
      <c r="O121" s="75"/>
      <c r="P121" s="75"/>
    </row>
    <row r="122" spans="1:16" s="81" customFormat="1">
      <c r="A122" s="154">
        <v>111</v>
      </c>
      <c r="B122" s="196"/>
      <c r="C122" s="196"/>
      <c r="D122" s="155"/>
      <c r="E122" s="157"/>
      <c r="F122" s="19" t="str">
        <f t="shared" si="3"/>
        <v/>
      </c>
      <c r="H122" s="75"/>
      <c r="I122" s="75"/>
      <c r="J122" s="75"/>
      <c r="K122" s="75"/>
      <c r="L122" s="75"/>
      <c r="M122" s="75"/>
      <c r="N122" s="75"/>
      <c r="O122" s="75"/>
      <c r="P122" s="75"/>
    </row>
    <row r="123" spans="1:16" s="81" customFormat="1">
      <c r="A123" s="154">
        <v>112</v>
      </c>
      <c r="B123" s="196"/>
      <c r="C123" s="196"/>
      <c r="D123" s="155"/>
      <c r="E123" s="157"/>
      <c r="F123" s="19" t="str">
        <f t="shared" si="3"/>
        <v/>
      </c>
      <c r="H123" s="75"/>
      <c r="I123" s="75"/>
      <c r="J123" s="75"/>
      <c r="K123" s="75"/>
      <c r="L123" s="75"/>
      <c r="M123" s="75"/>
      <c r="N123" s="75"/>
      <c r="O123" s="75"/>
      <c r="P123" s="75"/>
    </row>
    <row r="124" spans="1:16" s="81" customFormat="1">
      <c r="A124" s="154">
        <v>113</v>
      </c>
      <c r="B124" s="196"/>
      <c r="C124" s="196"/>
      <c r="D124" s="155"/>
      <c r="E124" s="157"/>
      <c r="F124" s="19" t="str">
        <f t="shared" si="3"/>
        <v/>
      </c>
      <c r="H124" s="75"/>
      <c r="I124" s="75"/>
      <c r="J124" s="75"/>
      <c r="K124" s="75"/>
      <c r="L124" s="75"/>
      <c r="M124" s="75"/>
      <c r="N124" s="75"/>
      <c r="O124" s="75"/>
      <c r="P124" s="75"/>
    </row>
    <row r="125" spans="1:16" s="81" customFormat="1">
      <c r="A125" s="154">
        <v>114</v>
      </c>
      <c r="B125" s="196"/>
      <c r="C125" s="196"/>
      <c r="D125" s="155"/>
      <c r="E125" s="157"/>
      <c r="F125" s="19" t="str">
        <f t="shared" si="3"/>
        <v/>
      </c>
      <c r="H125" s="75"/>
      <c r="I125" s="75"/>
      <c r="J125" s="75"/>
      <c r="K125" s="75"/>
      <c r="L125" s="75"/>
      <c r="M125" s="75"/>
      <c r="N125" s="75"/>
      <c r="O125" s="75"/>
      <c r="P125" s="75"/>
    </row>
    <row r="126" spans="1:16" s="81" customFormat="1">
      <c r="A126" s="154">
        <v>115</v>
      </c>
      <c r="B126" s="196"/>
      <c r="C126" s="196"/>
      <c r="D126" s="155"/>
      <c r="E126" s="157"/>
      <c r="F126" s="19" t="str">
        <f t="shared" si="3"/>
        <v/>
      </c>
      <c r="H126" s="75"/>
      <c r="I126" s="75"/>
      <c r="J126" s="75"/>
      <c r="K126" s="75"/>
      <c r="L126" s="75"/>
      <c r="M126" s="75"/>
      <c r="N126" s="75"/>
      <c r="O126" s="75"/>
      <c r="P126" s="75"/>
    </row>
    <row r="127" spans="1:16" s="81" customFormat="1">
      <c r="A127" s="154">
        <v>116</v>
      </c>
      <c r="B127" s="196"/>
      <c r="C127" s="196"/>
      <c r="D127" s="155"/>
      <c r="E127" s="157"/>
      <c r="F127" s="19" t="str">
        <f t="shared" si="3"/>
        <v/>
      </c>
      <c r="H127" s="75"/>
      <c r="I127" s="75"/>
      <c r="J127" s="75"/>
      <c r="K127" s="75"/>
      <c r="L127" s="75"/>
      <c r="M127" s="75"/>
      <c r="N127" s="75"/>
      <c r="O127" s="75"/>
      <c r="P127" s="75"/>
    </row>
    <row r="128" spans="1:16" s="81" customFormat="1">
      <c r="A128" s="154">
        <v>117</v>
      </c>
      <c r="B128" s="196"/>
      <c r="C128" s="196"/>
      <c r="D128" s="155"/>
      <c r="E128" s="157"/>
      <c r="F128" s="19" t="str">
        <f t="shared" si="3"/>
        <v/>
      </c>
      <c r="H128" s="75"/>
      <c r="I128" s="75"/>
      <c r="J128" s="75"/>
      <c r="K128" s="75"/>
      <c r="L128" s="75"/>
      <c r="M128" s="75"/>
      <c r="N128" s="75"/>
      <c r="O128" s="75"/>
      <c r="P128" s="75"/>
    </row>
    <row r="129" spans="1:16" s="81" customFormat="1">
      <c r="A129" s="154">
        <v>118</v>
      </c>
      <c r="B129" s="196"/>
      <c r="C129" s="196"/>
      <c r="D129" s="155"/>
      <c r="E129" s="157"/>
      <c r="F129" s="19" t="str">
        <f t="shared" si="3"/>
        <v/>
      </c>
      <c r="H129" s="75"/>
      <c r="I129" s="75"/>
      <c r="J129" s="75"/>
      <c r="K129" s="75"/>
      <c r="L129" s="75"/>
      <c r="M129" s="75"/>
      <c r="N129" s="75"/>
      <c r="O129" s="75"/>
      <c r="P129" s="75"/>
    </row>
    <row r="130" spans="1:16" s="81" customFormat="1">
      <c r="A130" s="154">
        <v>119</v>
      </c>
      <c r="B130" s="196"/>
      <c r="C130" s="196"/>
      <c r="D130" s="155"/>
      <c r="E130" s="157"/>
      <c r="F130" s="19" t="str">
        <f t="shared" si="3"/>
        <v/>
      </c>
      <c r="H130" s="75"/>
      <c r="I130" s="75"/>
      <c r="J130" s="75"/>
      <c r="K130" s="75"/>
      <c r="L130" s="75"/>
      <c r="M130" s="75"/>
      <c r="N130" s="75"/>
      <c r="O130" s="75"/>
      <c r="P130" s="75"/>
    </row>
    <row r="131" spans="1:16" s="81" customFormat="1">
      <c r="A131" s="154">
        <v>120</v>
      </c>
      <c r="B131" s="196"/>
      <c r="C131" s="196"/>
      <c r="D131" s="155"/>
      <c r="E131" s="157"/>
      <c r="F131" s="19" t="str">
        <f t="shared" si="3"/>
        <v/>
      </c>
      <c r="H131" s="75"/>
      <c r="I131" s="75"/>
      <c r="J131" s="75"/>
      <c r="K131" s="75"/>
      <c r="L131" s="75"/>
      <c r="M131" s="75"/>
      <c r="N131" s="75"/>
      <c r="O131" s="75"/>
      <c r="P131" s="75"/>
    </row>
    <row r="132" spans="1:16" s="81" customFormat="1">
      <c r="A132" s="154">
        <v>121</v>
      </c>
      <c r="B132" s="196"/>
      <c r="C132" s="196"/>
      <c r="D132" s="155"/>
      <c r="E132" s="157"/>
      <c r="F132" s="19" t="str">
        <f t="shared" si="3"/>
        <v/>
      </c>
      <c r="H132" s="75"/>
      <c r="I132" s="75"/>
      <c r="J132" s="75"/>
      <c r="K132" s="75"/>
      <c r="L132" s="75"/>
      <c r="M132" s="75"/>
      <c r="N132" s="75"/>
      <c r="O132" s="75"/>
      <c r="P132" s="75"/>
    </row>
    <row r="133" spans="1:16" s="81" customFormat="1">
      <c r="A133" s="154">
        <v>122</v>
      </c>
      <c r="B133" s="196"/>
      <c r="C133" s="196"/>
      <c r="D133" s="155"/>
      <c r="E133" s="157"/>
      <c r="F133" s="19" t="str">
        <f t="shared" si="3"/>
        <v/>
      </c>
      <c r="H133" s="75"/>
      <c r="I133" s="75"/>
      <c r="J133" s="75"/>
      <c r="K133" s="75"/>
      <c r="L133" s="75"/>
      <c r="M133" s="75"/>
      <c r="N133" s="75"/>
      <c r="O133" s="75"/>
      <c r="P133" s="75"/>
    </row>
    <row r="134" spans="1:16" s="81" customFormat="1">
      <c r="A134" s="154">
        <v>123</v>
      </c>
      <c r="B134" s="196"/>
      <c r="C134" s="196"/>
      <c r="D134" s="155"/>
      <c r="E134" s="157"/>
      <c r="F134" s="19" t="str">
        <f t="shared" si="3"/>
        <v/>
      </c>
      <c r="H134" s="75"/>
      <c r="I134" s="75"/>
      <c r="J134" s="75"/>
      <c r="K134" s="75"/>
      <c r="L134" s="75"/>
      <c r="M134" s="75"/>
      <c r="N134" s="75"/>
      <c r="O134" s="75"/>
      <c r="P134" s="75"/>
    </row>
    <row r="135" spans="1:16" s="81" customFormat="1">
      <c r="A135" s="154">
        <v>124</v>
      </c>
      <c r="B135" s="196"/>
      <c r="C135" s="196"/>
      <c r="D135" s="155"/>
      <c r="E135" s="157"/>
      <c r="F135" s="19" t="str">
        <f t="shared" si="3"/>
        <v/>
      </c>
      <c r="H135" s="75"/>
      <c r="I135" s="75"/>
      <c r="J135" s="75"/>
      <c r="K135" s="75"/>
      <c r="L135" s="75"/>
      <c r="M135" s="75"/>
      <c r="N135" s="75"/>
      <c r="O135" s="75"/>
      <c r="P135" s="75"/>
    </row>
    <row r="136" spans="1:16" s="81" customFormat="1">
      <c r="A136" s="154">
        <v>125</v>
      </c>
      <c r="B136" s="196"/>
      <c r="C136" s="196"/>
      <c r="D136" s="155"/>
      <c r="E136" s="157"/>
      <c r="F136" s="19" t="str">
        <f t="shared" si="3"/>
        <v/>
      </c>
      <c r="H136" s="75"/>
      <c r="I136" s="75"/>
      <c r="J136" s="75"/>
      <c r="K136" s="75"/>
      <c r="L136" s="75"/>
      <c r="M136" s="75"/>
      <c r="N136" s="75"/>
      <c r="O136" s="75"/>
      <c r="P136" s="75"/>
    </row>
    <row r="137" spans="1:16" s="81" customFormat="1">
      <c r="A137" s="154">
        <v>126</v>
      </c>
      <c r="B137" s="196"/>
      <c r="C137" s="196"/>
      <c r="D137" s="155"/>
      <c r="E137" s="157"/>
      <c r="F137" s="19" t="str">
        <f t="shared" si="3"/>
        <v/>
      </c>
      <c r="H137" s="75"/>
      <c r="I137" s="75"/>
      <c r="J137" s="75"/>
      <c r="K137" s="75"/>
      <c r="L137" s="75"/>
      <c r="M137" s="75"/>
      <c r="N137" s="75"/>
      <c r="O137" s="75"/>
      <c r="P137" s="75"/>
    </row>
    <row r="138" spans="1:16" s="81" customFormat="1">
      <c r="A138" s="154">
        <v>127</v>
      </c>
      <c r="B138" s="196"/>
      <c r="C138" s="196"/>
      <c r="D138" s="155"/>
      <c r="E138" s="157"/>
      <c r="F138" s="19" t="str">
        <f t="shared" si="3"/>
        <v/>
      </c>
      <c r="H138" s="75"/>
      <c r="I138" s="75"/>
      <c r="J138" s="75"/>
      <c r="K138" s="75"/>
      <c r="L138" s="75"/>
      <c r="M138" s="75"/>
      <c r="N138" s="75"/>
      <c r="O138" s="75"/>
      <c r="P138" s="75"/>
    </row>
    <row r="139" spans="1:16" s="81" customFormat="1">
      <c r="A139" s="154">
        <v>128</v>
      </c>
      <c r="B139" s="196"/>
      <c r="C139" s="196"/>
      <c r="D139" s="155"/>
      <c r="E139" s="157"/>
      <c r="F139" s="19" t="str">
        <f t="shared" si="3"/>
        <v/>
      </c>
      <c r="H139" s="75"/>
      <c r="I139" s="75"/>
      <c r="J139" s="75"/>
      <c r="K139" s="75"/>
      <c r="L139" s="75"/>
      <c r="M139" s="75"/>
      <c r="N139" s="75"/>
      <c r="O139" s="75"/>
      <c r="P139" s="75"/>
    </row>
    <row r="140" spans="1:16" s="81" customFormat="1">
      <c r="A140" s="154">
        <v>129</v>
      </c>
      <c r="B140" s="196"/>
      <c r="C140" s="196"/>
      <c r="D140" s="155"/>
      <c r="E140" s="157"/>
      <c r="F140" s="19" t="str">
        <f t="shared" ref="F140:F203" si="5">IF(OR(,$E140&lt;an_initial,$E140&gt;an_final),"",G140*(HLOOKUP(D140,ii7punctaje,2,FALSE)))</f>
        <v/>
      </c>
      <c r="H140" s="75"/>
      <c r="I140" s="75"/>
      <c r="J140" s="75"/>
      <c r="K140" s="75"/>
      <c r="L140" s="75"/>
      <c r="M140" s="75"/>
      <c r="N140" s="75"/>
      <c r="O140" s="75"/>
      <c r="P140" s="75"/>
    </row>
    <row r="141" spans="1:16" s="81" customFormat="1">
      <c r="A141" s="154">
        <v>130</v>
      </c>
      <c r="B141" s="196"/>
      <c r="C141" s="196"/>
      <c r="D141" s="155"/>
      <c r="E141" s="157"/>
      <c r="F141" s="19" t="str">
        <f t="shared" si="5"/>
        <v/>
      </c>
      <c r="H141" s="75"/>
      <c r="I141" s="75"/>
      <c r="J141" s="75"/>
      <c r="K141" s="75"/>
      <c r="L141" s="75"/>
      <c r="M141" s="75"/>
      <c r="N141" s="75"/>
      <c r="O141" s="75"/>
      <c r="P141" s="75"/>
    </row>
    <row r="142" spans="1:16" s="81" customFormat="1">
      <c r="A142" s="154">
        <v>131</v>
      </c>
      <c r="B142" s="196"/>
      <c r="C142" s="196"/>
      <c r="D142" s="155"/>
      <c r="E142" s="157"/>
      <c r="F142" s="19" t="str">
        <f t="shared" si="5"/>
        <v/>
      </c>
      <c r="H142" s="75"/>
      <c r="I142" s="75"/>
      <c r="J142" s="75"/>
      <c r="K142" s="75"/>
      <c r="L142" s="75"/>
      <c r="M142" s="75"/>
      <c r="N142" s="75"/>
      <c r="O142" s="75"/>
      <c r="P142" s="75"/>
    </row>
    <row r="143" spans="1:16" s="81" customFormat="1">
      <c r="A143" s="154">
        <v>132</v>
      </c>
      <c r="B143" s="196"/>
      <c r="C143" s="196"/>
      <c r="D143" s="155"/>
      <c r="E143" s="157"/>
      <c r="F143" s="19" t="str">
        <f t="shared" si="5"/>
        <v/>
      </c>
      <c r="H143" s="75"/>
      <c r="I143" s="75"/>
      <c r="J143" s="75"/>
      <c r="K143" s="75"/>
      <c r="L143" s="75"/>
      <c r="M143" s="75"/>
      <c r="N143" s="75"/>
      <c r="O143" s="75"/>
      <c r="P143" s="75"/>
    </row>
    <row r="144" spans="1:16" s="81" customFormat="1">
      <c r="A144" s="154">
        <v>133</v>
      </c>
      <c r="B144" s="196"/>
      <c r="C144" s="196"/>
      <c r="D144" s="155"/>
      <c r="E144" s="157"/>
      <c r="F144" s="19" t="str">
        <f t="shared" si="5"/>
        <v/>
      </c>
      <c r="H144" s="75"/>
      <c r="I144" s="75"/>
      <c r="J144" s="75"/>
      <c r="K144" s="75"/>
      <c r="L144" s="75"/>
      <c r="M144" s="75"/>
      <c r="N144" s="75"/>
      <c r="O144" s="75"/>
      <c r="P144" s="75"/>
    </row>
    <row r="145" spans="1:16" s="81" customFormat="1">
      <c r="A145" s="154">
        <v>134</v>
      </c>
      <c r="B145" s="196"/>
      <c r="C145" s="196"/>
      <c r="D145" s="155"/>
      <c r="E145" s="157"/>
      <c r="F145" s="19" t="str">
        <f t="shared" si="5"/>
        <v/>
      </c>
      <c r="H145" s="75"/>
      <c r="I145" s="75"/>
      <c r="J145" s="75"/>
      <c r="K145" s="75"/>
      <c r="L145" s="75"/>
      <c r="M145" s="75"/>
      <c r="N145" s="75"/>
      <c r="O145" s="75"/>
      <c r="P145" s="75"/>
    </row>
    <row r="146" spans="1:16" s="81" customFormat="1">
      <c r="A146" s="154">
        <v>135</v>
      </c>
      <c r="B146" s="196"/>
      <c r="C146" s="196"/>
      <c r="D146" s="155"/>
      <c r="E146" s="157"/>
      <c r="F146" s="19" t="str">
        <f t="shared" si="5"/>
        <v/>
      </c>
      <c r="H146" s="75"/>
      <c r="I146" s="75"/>
      <c r="J146" s="75"/>
      <c r="K146" s="75"/>
      <c r="L146" s="75"/>
      <c r="M146" s="75"/>
      <c r="N146" s="75"/>
      <c r="O146" s="75"/>
      <c r="P146" s="75"/>
    </row>
    <row r="147" spans="1:16" s="81" customFormat="1">
      <c r="A147" s="154">
        <v>136</v>
      </c>
      <c r="B147" s="196"/>
      <c r="C147" s="196"/>
      <c r="D147" s="155"/>
      <c r="E147" s="157"/>
      <c r="F147" s="19" t="str">
        <f t="shared" si="5"/>
        <v/>
      </c>
      <c r="H147" s="75"/>
      <c r="I147" s="75"/>
      <c r="J147" s="75"/>
      <c r="K147" s="75"/>
      <c r="L147" s="75"/>
      <c r="M147" s="75"/>
      <c r="N147" s="75"/>
      <c r="O147" s="75"/>
      <c r="P147" s="75"/>
    </row>
    <row r="148" spans="1:16" s="81" customFormat="1">
      <c r="A148" s="154">
        <v>137</v>
      </c>
      <c r="B148" s="196"/>
      <c r="C148" s="196"/>
      <c r="D148" s="155"/>
      <c r="E148" s="157"/>
      <c r="F148" s="19" t="str">
        <f t="shared" si="5"/>
        <v/>
      </c>
      <c r="H148" s="75"/>
      <c r="I148" s="75"/>
      <c r="J148" s="75"/>
      <c r="K148" s="75"/>
      <c r="L148" s="75"/>
      <c r="M148" s="75"/>
      <c r="N148" s="75"/>
      <c r="O148" s="75"/>
      <c r="P148" s="75"/>
    </row>
    <row r="149" spans="1:16" s="81" customFormat="1">
      <c r="A149" s="154">
        <v>138</v>
      </c>
      <c r="B149" s="196"/>
      <c r="C149" s="196"/>
      <c r="D149" s="155"/>
      <c r="E149" s="157"/>
      <c r="F149" s="19" t="str">
        <f t="shared" si="5"/>
        <v/>
      </c>
      <c r="H149" s="75"/>
      <c r="I149" s="75"/>
      <c r="J149" s="75"/>
      <c r="K149" s="75"/>
      <c r="L149" s="75"/>
      <c r="M149" s="75"/>
      <c r="N149" s="75"/>
      <c r="O149" s="75"/>
      <c r="P149" s="75"/>
    </row>
    <row r="150" spans="1:16" s="81" customFormat="1">
      <c r="A150" s="154">
        <v>139</v>
      </c>
      <c r="B150" s="196"/>
      <c r="C150" s="196"/>
      <c r="D150" s="155"/>
      <c r="E150" s="157"/>
      <c r="F150" s="19" t="str">
        <f t="shared" si="5"/>
        <v/>
      </c>
      <c r="H150" s="75"/>
      <c r="I150" s="75"/>
      <c r="J150" s="75"/>
      <c r="K150" s="75"/>
      <c r="L150" s="75"/>
      <c r="M150" s="75"/>
      <c r="N150" s="75"/>
      <c r="O150" s="75"/>
      <c r="P150" s="75"/>
    </row>
    <row r="151" spans="1:16" s="81" customFormat="1">
      <c r="A151" s="154">
        <v>140</v>
      </c>
      <c r="B151" s="196"/>
      <c r="C151" s="196"/>
      <c r="D151" s="155"/>
      <c r="E151" s="157"/>
      <c r="F151" s="19" t="str">
        <f t="shared" si="5"/>
        <v/>
      </c>
      <c r="H151" s="75"/>
      <c r="I151" s="75"/>
      <c r="J151" s="75"/>
      <c r="K151" s="75"/>
      <c r="L151" s="75"/>
      <c r="M151" s="75"/>
      <c r="N151" s="75"/>
      <c r="O151" s="75"/>
      <c r="P151" s="75"/>
    </row>
    <row r="152" spans="1:16" s="81" customFormat="1">
      <c r="A152" s="154">
        <v>141</v>
      </c>
      <c r="B152" s="196"/>
      <c r="C152" s="196"/>
      <c r="D152" s="155"/>
      <c r="E152" s="157"/>
      <c r="F152" s="19" t="str">
        <f t="shared" si="5"/>
        <v/>
      </c>
      <c r="H152" s="75"/>
      <c r="I152" s="75"/>
      <c r="J152" s="75"/>
      <c r="K152" s="75"/>
      <c r="L152" s="75"/>
      <c r="M152" s="75"/>
      <c r="N152" s="75"/>
      <c r="O152" s="75"/>
      <c r="P152" s="75"/>
    </row>
    <row r="153" spans="1:16" s="81" customFormat="1">
      <c r="A153" s="154">
        <v>142</v>
      </c>
      <c r="B153" s="196"/>
      <c r="C153" s="196"/>
      <c r="D153" s="155"/>
      <c r="E153" s="157"/>
      <c r="F153" s="19" t="str">
        <f t="shared" si="5"/>
        <v/>
      </c>
      <c r="H153" s="75"/>
      <c r="I153" s="75"/>
      <c r="J153" s="75"/>
      <c r="K153" s="75"/>
      <c r="L153" s="75"/>
      <c r="M153" s="75"/>
      <c r="N153" s="75"/>
      <c r="O153" s="75"/>
      <c r="P153" s="75"/>
    </row>
    <row r="154" spans="1:16" s="81" customFormat="1">
      <c r="A154" s="154">
        <v>143</v>
      </c>
      <c r="B154" s="196"/>
      <c r="C154" s="196"/>
      <c r="D154" s="155"/>
      <c r="E154" s="157"/>
      <c r="F154" s="19" t="str">
        <f t="shared" si="5"/>
        <v/>
      </c>
      <c r="H154" s="75"/>
      <c r="I154" s="75"/>
      <c r="J154" s="75"/>
      <c r="K154" s="75"/>
      <c r="L154" s="75"/>
      <c r="M154" s="75"/>
      <c r="N154" s="75"/>
      <c r="O154" s="75"/>
      <c r="P154" s="75"/>
    </row>
    <row r="155" spans="1:16" s="81" customFormat="1">
      <c r="A155" s="154">
        <v>144</v>
      </c>
      <c r="B155" s="196"/>
      <c r="C155" s="196"/>
      <c r="D155" s="155"/>
      <c r="E155" s="157"/>
      <c r="F155" s="19" t="str">
        <f t="shared" si="5"/>
        <v/>
      </c>
      <c r="H155" s="75"/>
      <c r="I155" s="75"/>
      <c r="J155" s="75"/>
      <c r="K155" s="75"/>
      <c r="L155" s="75"/>
      <c r="M155" s="75"/>
      <c r="N155" s="75"/>
      <c r="O155" s="75"/>
      <c r="P155" s="75"/>
    </row>
    <row r="156" spans="1:16" s="81" customFormat="1">
      <c r="A156" s="154">
        <v>145</v>
      </c>
      <c r="B156" s="196"/>
      <c r="C156" s="196"/>
      <c r="D156" s="155"/>
      <c r="E156" s="157"/>
      <c r="F156" s="19" t="str">
        <f t="shared" si="5"/>
        <v/>
      </c>
      <c r="H156" s="75"/>
      <c r="I156" s="75"/>
      <c r="J156" s="75"/>
      <c r="K156" s="75"/>
      <c r="L156" s="75"/>
      <c r="M156" s="75"/>
      <c r="N156" s="75"/>
      <c r="O156" s="75"/>
      <c r="P156" s="75"/>
    </row>
    <row r="157" spans="1:16" s="81" customFormat="1">
      <c r="A157" s="154">
        <v>146</v>
      </c>
      <c r="B157" s="196"/>
      <c r="C157" s="196"/>
      <c r="D157" s="155"/>
      <c r="E157" s="157"/>
      <c r="F157" s="19" t="str">
        <f t="shared" si="5"/>
        <v/>
      </c>
      <c r="H157" s="75"/>
      <c r="I157" s="75"/>
      <c r="J157" s="75"/>
      <c r="K157" s="75"/>
      <c r="L157" s="75"/>
      <c r="M157" s="75"/>
      <c r="N157" s="75"/>
      <c r="O157" s="75"/>
      <c r="P157" s="75"/>
    </row>
    <row r="158" spans="1:16" s="81" customFormat="1">
      <c r="A158" s="154">
        <v>147</v>
      </c>
      <c r="B158" s="196"/>
      <c r="C158" s="196"/>
      <c r="D158" s="155"/>
      <c r="E158" s="157"/>
      <c r="F158" s="19" t="str">
        <f t="shared" si="5"/>
        <v/>
      </c>
      <c r="H158" s="75"/>
      <c r="I158" s="75"/>
      <c r="J158" s="75"/>
      <c r="K158" s="75"/>
      <c r="L158" s="75"/>
      <c r="M158" s="75"/>
      <c r="N158" s="75"/>
      <c r="O158" s="75"/>
      <c r="P158" s="75"/>
    </row>
    <row r="159" spans="1:16" s="81" customFormat="1">
      <c r="A159" s="154">
        <v>148</v>
      </c>
      <c r="B159" s="196"/>
      <c r="C159" s="196"/>
      <c r="D159" s="155"/>
      <c r="E159" s="157"/>
      <c r="F159" s="19" t="str">
        <f t="shared" si="5"/>
        <v/>
      </c>
      <c r="H159" s="75"/>
      <c r="I159" s="75"/>
      <c r="J159" s="75"/>
      <c r="K159" s="75"/>
      <c r="L159" s="75"/>
      <c r="M159" s="75"/>
      <c r="N159" s="75"/>
      <c r="O159" s="75"/>
      <c r="P159" s="75"/>
    </row>
    <row r="160" spans="1:16" s="81" customFormat="1">
      <c r="A160" s="154">
        <v>149</v>
      </c>
      <c r="B160" s="196"/>
      <c r="C160" s="196"/>
      <c r="D160" s="155"/>
      <c r="E160" s="157"/>
      <c r="F160" s="19" t="str">
        <f t="shared" si="5"/>
        <v/>
      </c>
      <c r="H160" s="75"/>
      <c r="I160" s="75"/>
      <c r="J160" s="75"/>
      <c r="K160" s="75"/>
      <c r="L160" s="75"/>
      <c r="M160" s="75"/>
      <c r="N160" s="75"/>
      <c r="O160" s="75"/>
      <c r="P160" s="75"/>
    </row>
    <row r="161" spans="1:16" s="81" customFormat="1">
      <c r="A161" s="154">
        <v>150</v>
      </c>
      <c r="B161" s="196"/>
      <c r="C161" s="196"/>
      <c r="D161" s="155"/>
      <c r="E161" s="157"/>
      <c r="F161" s="19" t="str">
        <f t="shared" si="5"/>
        <v/>
      </c>
      <c r="H161" s="75"/>
      <c r="I161" s="75"/>
      <c r="J161" s="75"/>
      <c r="K161" s="75"/>
      <c r="L161" s="75"/>
      <c r="M161" s="75"/>
      <c r="N161" s="75"/>
      <c r="O161" s="75"/>
      <c r="P161" s="75"/>
    </row>
    <row r="162" spans="1:16" s="81" customFormat="1">
      <c r="A162" s="154">
        <v>151</v>
      </c>
      <c r="B162" s="196"/>
      <c r="C162" s="196"/>
      <c r="D162" s="155"/>
      <c r="E162" s="157"/>
      <c r="F162" s="19" t="str">
        <f t="shared" si="5"/>
        <v/>
      </c>
      <c r="H162" s="75"/>
      <c r="I162" s="75"/>
      <c r="J162" s="75"/>
      <c r="K162" s="75"/>
      <c r="L162" s="75"/>
      <c r="M162" s="75"/>
      <c r="N162" s="75"/>
      <c r="O162" s="75"/>
      <c r="P162" s="75"/>
    </row>
    <row r="163" spans="1:16" s="81" customFormat="1">
      <c r="A163" s="154">
        <v>152</v>
      </c>
      <c r="B163" s="196"/>
      <c r="C163" s="196"/>
      <c r="D163" s="155"/>
      <c r="E163" s="157"/>
      <c r="F163" s="19" t="str">
        <f t="shared" si="5"/>
        <v/>
      </c>
      <c r="H163" s="75"/>
      <c r="I163" s="75"/>
      <c r="J163" s="75"/>
      <c r="K163" s="75"/>
      <c r="L163" s="75"/>
      <c r="M163" s="75"/>
      <c r="N163" s="75"/>
      <c r="O163" s="75"/>
      <c r="P163" s="75"/>
    </row>
    <row r="164" spans="1:16" s="81" customFormat="1">
      <c r="A164" s="154">
        <v>153</v>
      </c>
      <c r="B164" s="196"/>
      <c r="C164" s="196"/>
      <c r="D164" s="155"/>
      <c r="E164" s="157"/>
      <c r="F164" s="19" t="str">
        <f t="shared" si="5"/>
        <v/>
      </c>
      <c r="H164" s="75"/>
      <c r="I164" s="75"/>
      <c r="J164" s="75"/>
      <c r="K164" s="75"/>
      <c r="L164" s="75"/>
      <c r="M164" s="75"/>
      <c r="N164" s="75"/>
      <c r="O164" s="75"/>
      <c r="P164" s="75"/>
    </row>
    <row r="165" spans="1:16" s="81" customFormat="1">
      <c r="A165" s="154">
        <v>154</v>
      </c>
      <c r="B165" s="196"/>
      <c r="C165" s="196"/>
      <c r="D165" s="155"/>
      <c r="E165" s="157"/>
      <c r="F165" s="19" t="str">
        <f t="shared" si="5"/>
        <v/>
      </c>
      <c r="H165" s="75"/>
      <c r="I165" s="75"/>
      <c r="J165" s="75"/>
      <c r="K165" s="75"/>
      <c r="L165" s="75"/>
      <c r="M165" s="75"/>
      <c r="N165" s="75"/>
      <c r="O165" s="75"/>
      <c r="P165" s="75"/>
    </row>
    <row r="166" spans="1:16" s="81" customFormat="1">
      <c r="A166" s="154">
        <v>155</v>
      </c>
      <c r="B166" s="196"/>
      <c r="C166" s="196"/>
      <c r="D166" s="155"/>
      <c r="E166" s="157"/>
      <c r="F166" s="19" t="str">
        <f t="shared" si="5"/>
        <v/>
      </c>
      <c r="H166" s="75"/>
      <c r="I166" s="75"/>
      <c r="J166" s="75"/>
      <c r="K166" s="75"/>
      <c r="L166" s="75"/>
      <c r="M166" s="75"/>
      <c r="N166" s="75"/>
      <c r="O166" s="75"/>
      <c r="P166" s="75"/>
    </row>
    <row r="167" spans="1:16" s="81" customFormat="1">
      <c r="A167" s="154">
        <v>156</v>
      </c>
      <c r="B167" s="196"/>
      <c r="C167" s="196"/>
      <c r="D167" s="155"/>
      <c r="E167" s="157"/>
      <c r="F167" s="19" t="str">
        <f t="shared" si="5"/>
        <v/>
      </c>
      <c r="H167" s="75"/>
      <c r="I167" s="75"/>
      <c r="J167" s="75"/>
      <c r="K167" s="75"/>
      <c r="L167" s="75"/>
      <c r="M167" s="75"/>
      <c r="N167" s="75"/>
      <c r="O167" s="75"/>
      <c r="P167" s="75"/>
    </row>
    <row r="168" spans="1:16" s="81" customFormat="1">
      <c r="A168" s="154">
        <v>157</v>
      </c>
      <c r="B168" s="196"/>
      <c r="C168" s="196"/>
      <c r="D168" s="155"/>
      <c r="E168" s="157"/>
      <c r="F168" s="19" t="str">
        <f t="shared" si="5"/>
        <v/>
      </c>
      <c r="H168" s="75"/>
      <c r="I168" s="75"/>
      <c r="J168" s="75"/>
      <c r="K168" s="75"/>
      <c r="L168" s="75"/>
      <c r="M168" s="75"/>
      <c r="N168" s="75"/>
      <c r="O168" s="75"/>
      <c r="P168" s="75"/>
    </row>
    <row r="169" spans="1:16" s="81" customFormat="1">
      <c r="A169" s="154">
        <v>158</v>
      </c>
      <c r="B169" s="196"/>
      <c r="C169" s="196"/>
      <c r="D169" s="155"/>
      <c r="E169" s="157"/>
      <c r="F169" s="19" t="str">
        <f t="shared" si="5"/>
        <v/>
      </c>
      <c r="H169" s="75"/>
      <c r="I169" s="75"/>
      <c r="J169" s="75"/>
      <c r="K169" s="75"/>
      <c r="L169" s="75"/>
      <c r="M169" s="75"/>
      <c r="N169" s="75"/>
      <c r="O169" s="75"/>
      <c r="P169" s="75"/>
    </row>
    <row r="170" spans="1:16" s="81" customFormat="1">
      <c r="A170" s="154">
        <v>159</v>
      </c>
      <c r="B170" s="196"/>
      <c r="C170" s="196"/>
      <c r="D170" s="155"/>
      <c r="E170" s="157"/>
      <c r="F170" s="19" t="str">
        <f t="shared" si="5"/>
        <v/>
      </c>
      <c r="H170" s="75"/>
      <c r="I170" s="75"/>
      <c r="J170" s="75"/>
      <c r="K170" s="75"/>
      <c r="L170" s="75"/>
      <c r="M170" s="75"/>
      <c r="N170" s="75"/>
      <c r="O170" s="75"/>
      <c r="P170" s="75"/>
    </row>
    <row r="171" spans="1:16" s="81" customFormat="1">
      <c r="A171" s="154">
        <v>160</v>
      </c>
      <c r="B171" s="196"/>
      <c r="C171" s="196"/>
      <c r="D171" s="155"/>
      <c r="E171" s="157"/>
      <c r="F171" s="19" t="str">
        <f t="shared" si="5"/>
        <v/>
      </c>
      <c r="H171" s="75"/>
      <c r="I171" s="75"/>
      <c r="J171" s="75"/>
      <c r="K171" s="75"/>
      <c r="L171" s="75"/>
      <c r="M171" s="75"/>
      <c r="N171" s="75"/>
      <c r="O171" s="75"/>
      <c r="P171" s="75"/>
    </row>
    <row r="172" spans="1:16" s="81" customFormat="1">
      <c r="A172" s="154">
        <v>161</v>
      </c>
      <c r="B172" s="196"/>
      <c r="C172" s="196"/>
      <c r="D172" s="155"/>
      <c r="E172" s="157"/>
      <c r="F172" s="19" t="str">
        <f t="shared" si="5"/>
        <v/>
      </c>
      <c r="H172" s="75"/>
      <c r="I172" s="75"/>
      <c r="J172" s="75"/>
      <c r="K172" s="75"/>
      <c r="L172" s="75"/>
      <c r="M172" s="75"/>
      <c r="N172" s="75"/>
      <c r="O172" s="75"/>
      <c r="P172" s="75"/>
    </row>
    <row r="173" spans="1:16" s="81" customFormat="1">
      <c r="A173" s="154">
        <v>162</v>
      </c>
      <c r="B173" s="196"/>
      <c r="C173" s="196"/>
      <c r="D173" s="155"/>
      <c r="E173" s="157"/>
      <c r="F173" s="19" t="str">
        <f t="shared" si="5"/>
        <v/>
      </c>
      <c r="H173" s="75"/>
      <c r="I173" s="75"/>
      <c r="J173" s="75"/>
      <c r="K173" s="75"/>
      <c r="L173" s="75"/>
      <c r="M173" s="75"/>
      <c r="N173" s="75"/>
      <c r="O173" s="75"/>
      <c r="P173" s="75"/>
    </row>
    <row r="174" spans="1:16" s="81" customFormat="1">
      <c r="A174" s="154">
        <v>163</v>
      </c>
      <c r="B174" s="196"/>
      <c r="C174" s="196"/>
      <c r="D174" s="155"/>
      <c r="E174" s="157"/>
      <c r="F174" s="19" t="str">
        <f t="shared" si="5"/>
        <v/>
      </c>
      <c r="H174" s="75"/>
      <c r="I174" s="75"/>
      <c r="J174" s="75"/>
      <c r="K174" s="75"/>
      <c r="L174" s="75"/>
      <c r="M174" s="75"/>
      <c r="N174" s="75"/>
      <c r="O174" s="75"/>
      <c r="P174" s="75"/>
    </row>
    <row r="175" spans="1:16" s="81" customFormat="1">
      <c r="A175" s="154">
        <v>164</v>
      </c>
      <c r="B175" s="196"/>
      <c r="C175" s="196"/>
      <c r="D175" s="155"/>
      <c r="E175" s="157"/>
      <c r="F175" s="19" t="str">
        <f t="shared" si="5"/>
        <v/>
      </c>
      <c r="H175" s="75"/>
      <c r="I175" s="75"/>
      <c r="J175" s="75"/>
      <c r="K175" s="75"/>
      <c r="L175" s="75"/>
      <c r="M175" s="75"/>
      <c r="N175" s="75"/>
      <c r="O175" s="75"/>
      <c r="P175" s="75"/>
    </row>
    <row r="176" spans="1:16" s="81" customFormat="1">
      <c r="A176" s="154">
        <v>165</v>
      </c>
      <c r="B176" s="196"/>
      <c r="C176" s="196"/>
      <c r="D176" s="155"/>
      <c r="E176" s="157"/>
      <c r="F176" s="19" t="str">
        <f t="shared" si="5"/>
        <v/>
      </c>
      <c r="H176" s="75"/>
      <c r="I176" s="75"/>
      <c r="J176" s="75"/>
      <c r="K176" s="75"/>
      <c r="L176" s="75"/>
      <c r="M176" s="75"/>
      <c r="N176" s="75"/>
      <c r="O176" s="75"/>
      <c r="P176" s="75"/>
    </row>
    <row r="177" spans="1:16" s="81" customFormat="1">
      <c r="A177" s="154">
        <v>166</v>
      </c>
      <c r="B177" s="196"/>
      <c r="C177" s="196"/>
      <c r="D177" s="155"/>
      <c r="E177" s="157"/>
      <c r="F177" s="19" t="str">
        <f t="shared" si="5"/>
        <v/>
      </c>
      <c r="H177" s="75"/>
      <c r="I177" s="75"/>
      <c r="J177" s="75"/>
      <c r="K177" s="75"/>
      <c r="L177" s="75"/>
      <c r="M177" s="75"/>
      <c r="N177" s="75"/>
      <c r="O177" s="75"/>
      <c r="P177" s="75"/>
    </row>
    <row r="178" spans="1:16" s="81" customFormat="1">
      <c r="A178" s="154">
        <v>167</v>
      </c>
      <c r="B178" s="196"/>
      <c r="C178" s="196"/>
      <c r="D178" s="155"/>
      <c r="E178" s="157"/>
      <c r="F178" s="19" t="str">
        <f t="shared" si="5"/>
        <v/>
      </c>
      <c r="H178" s="75"/>
      <c r="I178" s="75"/>
      <c r="J178" s="75"/>
      <c r="K178" s="75"/>
      <c r="L178" s="75"/>
      <c r="M178" s="75"/>
      <c r="N178" s="75"/>
      <c r="O178" s="75"/>
      <c r="P178" s="75"/>
    </row>
    <row r="179" spans="1:16" s="81" customFormat="1">
      <c r="A179" s="154">
        <v>168</v>
      </c>
      <c r="B179" s="196"/>
      <c r="C179" s="196"/>
      <c r="D179" s="155"/>
      <c r="E179" s="157"/>
      <c r="F179" s="19" t="str">
        <f t="shared" si="5"/>
        <v/>
      </c>
      <c r="H179" s="75"/>
      <c r="I179" s="75"/>
      <c r="J179" s="75"/>
      <c r="K179" s="75"/>
      <c r="L179" s="75"/>
      <c r="M179" s="75"/>
      <c r="N179" s="75"/>
      <c r="O179" s="75"/>
      <c r="P179" s="75"/>
    </row>
    <row r="180" spans="1:16" s="81" customFormat="1">
      <c r="A180" s="154">
        <v>169</v>
      </c>
      <c r="B180" s="196"/>
      <c r="C180" s="196"/>
      <c r="D180" s="155"/>
      <c r="E180" s="157"/>
      <c r="F180" s="19" t="str">
        <f t="shared" si="5"/>
        <v/>
      </c>
      <c r="H180" s="75"/>
      <c r="I180" s="75"/>
      <c r="J180" s="75"/>
      <c r="K180" s="75"/>
      <c r="L180" s="75"/>
      <c r="M180" s="75"/>
      <c r="N180" s="75"/>
      <c r="O180" s="75"/>
      <c r="P180" s="75"/>
    </row>
    <row r="181" spans="1:16" s="81" customFormat="1">
      <c r="A181" s="154">
        <v>170</v>
      </c>
      <c r="B181" s="196"/>
      <c r="C181" s="196"/>
      <c r="D181" s="155"/>
      <c r="E181" s="157"/>
      <c r="F181" s="19" t="str">
        <f t="shared" si="5"/>
        <v/>
      </c>
      <c r="H181" s="75"/>
      <c r="I181" s="75"/>
      <c r="J181" s="75"/>
      <c r="K181" s="75"/>
      <c r="L181" s="75"/>
      <c r="M181" s="75"/>
      <c r="N181" s="75"/>
      <c r="O181" s="75"/>
      <c r="P181" s="75"/>
    </row>
    <row r="182" spans="1:16" s="81" customFormat="1">
      <c r="A182" s="154">
        <v>171</v>
      </c>
      <c r="B182" s="196"/>
      <c r="C182" s="196"/>
      <c r="D182" s="155"/>
      <c r="E182" s="157"/>
      <c r="F182" s="19" t="str">
        <f t="shared" si="5"/>
        <v/>
      </c>
      <c r="H182" s="75"/>
      <c r="I182" s="75"/>
      <c r="J182" s="75"/>
      <c r="K182" s="75"/>
      <c r="L182" s="75"/>
      <c r="M182" s="75"/>
      <c r="N182" s="75"/>
      <c r="O182" s="75"/>
      <c r="P182" s="75"/>
    </row>
    <row r="183" spans="1:16" s="81" customFormat="1">
      <c r="A183" s="154">
        <v>172</v>
      </c>
      <c r="B183" s="196"/>
      <c r="C183" s="196"/>
      <c r="D183" s="155"/>
      <c r="E183" s="157"/>
      <c r="F183" s="19" t="str">
        <f t="shared" si="5"/>
        <v/>
      </c>
      <c r="H183" s="75"/>
      <c r="I183" s="75"/>
      <c r="J183" s="75"/>
      <c r="K183" s="75"/>
      <c r="L183" s="75"/>
      <c r="M183" s="75"/>
      <c r="N183" s="75"/>
      <c r="O183" s="75"/>
      <c r="P183" s="75"/>
    </row>
    <row r="184" spans="1:16" s="81" customFormat="1">
      <c r="A184" s="154">
        <v>173</v>
      </c>
      <c r="B184" s="196"/>
      <c r="C184" s="196"/>
      <c r="D184" s="155"/>
      <c r="E184" s="157"/>
      <c r="F184" s="19" t="str">
        <f t="shared" si="5"/>
        <v/>
      </c>
      <c r="H184" s="75"/>
      <c r="I184" s="75"/>
      <c r="J184" s="75"/>
      <c r="K184" s="75"/>
      <c r="L184" s="75"/>
      <c r="M184" s="75"/>
      <c r="N184" s="75"/>
      <c r="O184" s="75"/>
      <c r="P184" s="75"/>
    </row>
    <row r="185" spans="1:16" s="81" customFormat="1">
      <c r="A185" s="154">
        <v>174</v>
      </c>
      <c r="B185" s="196"/>
      <c r="C185" s="196"/>
      <c r="D185" s="155"/>
      <c r="E185" s="157"/>
      <c r="F185" s="19" t="str">
        <f t="shared" si="5"/>
        <v/>
      </c>
      <c r="H185" s="75"/>
      <c r="I185" s="75"/>
      <c r="J185" s="75"/>
      <c r="K185" s="75"/>
      <c r="L185" s="75"/>
      <c r="M185" s="75"/>
      <c r="N185" s="75"/>
      <c r="O185" s="75"/>
      <c r="P185" s="75"/>
    </row>
    <row r="186" spans="1:16" s="81" customFormat="1">
      <c r="A186" s="154">
        <v>175</v>
      </c>
      <c r="B186" s="196"/>
      <c r="C186" s="196"/>
      <c r="D186" s="155"/>
      <c r="E186" s="157"/>
      <c r="F186" s="19" t="str">
        <f t="shared" si="5"/>
        <v/>
      </c>
      <c r="H186" s="75"/>
      <c r="I186" s="75"/>
      <c r="J186" s="75"/>
      <c r="K186" s="75"/>
      <c r="L186" s="75"/>
      <c r="M186" s="75"/>
      <c r="N186" s="75"/>
      <c r="O186" s="75"/>
      <c r="P186" s="75"/>
    </row>
    <row r="187" spans="1:16" s="81" customFormat="1">
      <c r="A187" s="154">
        <v>176</v>
      </c>
      <c r="B187" s="196"/>
      <c r="C187" s="196"/>
      <c r="D187" s="155"/>
      <c r="E187" s="157"/>
      <c r="F187" s="19" t="str">
        <f t="shared" si="5"/>
        <v/>
      </c>
      <c r="H187" s="75"/>
      <c r="I187" s="75"/>
      <c r="J187" s="75"/>
      <c r="K187" s="75"/>
      <c r="L187" s="75"/>
      <c r="M187" s="75"/>
      <c r="N187" s="75"/>
      <c r="O187" s="75"/>
      <c r="P187" s="75"/>
    </row>
    <row r="188" spans="1:16" s="81" customFormat="1">
      <c r="A188" s="154">
        <v>177</v>
      </c>
      <c r="B188" s="196"/>
      <c r="C188" s="196"/>
      <c r="D188" s="155"/>
      <c r="E188" s="157"/>
      <c r="F188" s="19" t="str">
        <f t="shared" si="5"/>
        <v/>
      </c>
      <c r="H188" s="75"/>
      <c r="I188" s="75"/>
      <c r="J188" s="75"/>
      <c r="K188" s="75"/>
      <c r="L188" s="75"/>
      <c r="M188" s="75"/>
      <c r="N188" s="75"/>
      <c r="O188" s="75"/>
      <c r="P188" s="75"/>
    </row>
    <row r="189" spans="1:16" s="81" customFormat="1">
      <c r="A189" s="154">
        <v>178</v>
      </c>
      <c r="B189" s="196"/>
      <c r="C189" s="196"/>
      <c r="D189" s="155"/>
      <c r="E189" s="157"/>
      <c r="F189" s="19" t="str">
        <f t="shared" si="5"/>
        <v/>
      </c>
      <c r="H189" s="75"/>
      <c r="I189" s="75"/>
      <c r="J189" s="75"/>
      <c r="K189" s="75"/>
      <c r="L189" s="75"/>
      <c r="M189" s="75"/>
      <c r="N189" s="75"/>
      <c r="O189" s="75"/>
      <c r="P189" s="75"/>
    </row>
    <row r="190" spans="1:16" s="81" customFormat="1">
      <c r="A190" s="154">
        <v>179</v>
      </c>
      <c r="B190" s="196"/>
      <c r="C190" s="196"/>
      <c r="D190" s="155"/>
      <c r="E190" s="157"/>
      <c r="F190" s="19" t="str">
        <f t="shared" si="5"/>
        <v/>
      </c>
      <c r="H190" s="75"/>
      <c r="I190" s="75"/>
      <c r="J190" s="75"/>
      <c r="K190" s="75"/>
      <c r="L190" s="75"/>
      <c r="M190" s="75"/>
      <c r="N190" s="75"/>
      <c r="O190" s="75"/>
      <c r="P190" s="75"/>
    </row>
    <row r="191" spans="1:16" s="81" customFormat="1">
      <c r="A191" s="154">
        <v>180</v>
      </c>
      <c r="B191" s="196"/>
      <c r="C191" s="196"/>
      <c r="D191" s="155"/>
      <c r="E191" s="157"/>
      <c r="F191" s="19" t="str">
        <f t="shared" si="5"/>
        <v/>
      </c>
      <c r="H191" s="75"/>
      <c r="I191" s="75"/>
      <c r="J191" s="75"/>
      <c r="K191" s="75"/>
      <c r="L191" s="75"/>
      <c r="M191" s="75"/>
      <c r="N191" s="75"/>
      <c r="O191" s="75"/>
      <c r="P191" s="75"/>
    </row>
    <row r="192" spans="1:16" s="81" customFormat="1">
      <c r="A192" s="154">
        <v>181</v>
      </c>
      <c r="B192" s="196"/>
      <c r="C192" s="196"/>
      <c r="D192" s="155"/>
      <c r="E192" s="157"/>
      <c r="F192" s="19" t="str">
        <f t="shared" si="5"/>
        <v/>
      </c>
      <c r="H192" s="75"/>
      <c r="I192" s="75"/>
      <c r="J192" s="75"/>
      <c r="K192" s="75"/>
      <c r="L192" s="75"/>
      <c r="M192" s="75"/>
      <c r="N192" s="75"/>
      <c r="O192" s="75"/>
      <c r="P192" s="75"/>
    </row>
    <row r="193" spans="1:16" s="81" customFormat="1">
      <c r="A193" s="154">
        <v>182</v>
      </c>
      <c r="B193" s="196"/>
      <c r="C193" s="196"/>
      <c r="D193" s="155"/>
      <c r="E193" s="157"/>
      <c r="F193" s="19" t="str">
        <f t="shared" si="5"/>
        <v/>
      </c>
      <c r="H193" s="75"/>
      <c r="I193" s="75"/>
      <c r="J193" s="75"/>
      <c r="K193" s="75"/>
      <c r="L193" s="75"/>
      <c r="M193" s="75"/>
      <c r="N193" s="75"/>
      <c r="O193" s="75"/>
      <c r="P193" s="75"/>
    </row>
    <row r="194" spans="1:16" s="81" customFormat="1">
      <c r="A194" s="154">
        <v>183</v>
      </c>
      <c r="B194" s="196"/>
      <c r="C194" s="196"/>
      <c r="D194" s="155"/>
      <c r="E194" s="157"/>
      <c r="F194" s="19" t="str">
        <f t="shared" si="5"/>
        <v/>
      </c>
      <c r="H194" s="75"/>
      <c r="I194" s="75"/>
      <c r="J194" s="75"/>
      <c r="K194" s="75"/>
      <c r="L194" s="75"/>
      <c r="M194" s="75"/>
      <c r="N194" s="75"/>
      <c r="O194" s="75"/>
      <c r="P194" s="75"/>
    </row>
    <row r="195" spans="1:16" s="81" customFormat="1">
      <c r="A195" s="154">
        <v>184</v>
      </c>
      <c r="B195" s="196"/>
      <c r="C195" s="196"/>
      <c r="D195" s="155"/>
      <c r="E195" s="157"/>
      <c r="F195" s="19" t="str">
        <f t="shared" si="5"/>
        <v/>
      </c>
      <c r="H195" s="75"/>
      <c r="I195" s="75"/>
      <c r="J195" s="75"/>
      <c r="K195" s="75"/>
      <c r="L195" s="75"/>
      <c r="M195" s="75"/>
      <c r="N195" s="75"/>
      <c r="O195" s="75"/>
      <c r="P195" s="75"/>
    </row>
    <row r="196" spans="1:16" s="81" customFormat="1">
      <c r="A196" s="154">
        <v>185</v>
      </c>
      <c r="B196" s="196"/>
      <c r="C196" s="196"/>
      <c r="D196" s="155"/>
      <c r="E196" s="157"/>
      <c r="F196" s="19" t="str">
        <f t="shared" si="5"/>
        <v/>
      </c>
      <c r="H196" s="75"/>
      <c r="I196" s="75"/>
      <c r="J196" s="75"/>
      <c r="K196" s="75"/>
      <c r="L196" s="75"/>
      <c r="M196" s="75"/>
      <c r="N196" s="75"/>
      <c r="O196" s="75"/>
      <c r="P196" s="75"/>
    </row>
    <row r="197" spans="1:16" s="81" customFormat="1">
      <c r="A197" s="154">
        <v>186</v>
      </c>
      <c r="B197" s="196"/>
      <c r="C197" s="196"/>
      <c r="D197" s="155"/>
      <c r="E197" s="157"/>
      <c r="F197" s="19" t="str">
        <f t="shared" si="5"/>
        <v/>
      </c>
      <c r="H197" s="75"/>
      <c r="I197" s="75"/>
      <c r="J197" s="75"/>
      <c r="K197" s="75"/>
      <c r="L197" s="75"/>
      <c r="M197" s="75"/>
      <c r="N197" s="75"/>
      <c r="O197" s="75"/>
      <c r="P197" s="75"/>
    </row>
    <row r="198" spans="1:16" s="81" customFormat="1">
      <c r="A198" s="154">
        <v>187</v>
      </c>
      <c r="B198" s="196"/>
      <c r="C198" s="196"/>
      <c r="D198" s="155"/>
      <c r="E198" s="157"/>
      <c r="F198" s="19" t="str">
        <f t="shared" si="5"/>
        <v/>
      </c>
      <c r="H198" s="75"/>
      <c r="I198" s="75"/>
      <c r="J198" s="75"/>
      <c r="K198" s="75"/>
      <c r="L198" s="75"/>
      <c r="M198" s="75"/>
      <c r="N198" s="75"/>
      <c r="O198" s="75"/>
      <c r="P198" s="75"/>
    </row>
    <row r="199" spans="1:16" s="81" customFormat="1">
      <c r="A199" s="154">
        <v>188</v>
      </c>
      <c r="B199" s="196"/>
      <c r="C199" s="196"/>
      <c r="D199" s="155"/>
      <c r="E199" s="157"/>
      <c r="F199" s="19" t="str">
        <f t="shared" si="5"/>
        <v/>
      </c>
      <c r="H199" s="75"/>
      <c r="I199" s="75"/>
      <c r="J199" s="75"/>
      <c r="K199" s="75"/>
      <c r="L199" s="75"/>
      <c r="M199" s="75"/>
      <c r="N199" s="75"/>
      <c r="O199" s="75"/>
      <c r="P199" s="75"/>
    </row>
    <row r="200" spans="1:16" s="81" customFormat="1">
      <c r="A200" s="154">
        <v>189</v>
      </c>
      <c r="B200" s="196"/>
      <c r="C200" s="196"/>
      <c r="D200" s="155"/>
      <c r="E200" s="157"/>
      <c r="F200" s="19" t="str">
        <f t="shared" si="5"/>
        <v/>
      </c>
      <c r="H200" s="75"/>
      <c r="I200" s="75"/>
      <c r="J200" s="75"/>
      <c r="K200" s="75"/>
      <c r="L200" s="75"/>
      <c r="M200" s="75"/>
      <c r="N200" s="75"/>
      <c r="O200" s="75"/>
      <c r="P200" s="75"/>
    </row>
    <row r="201" spans="1:16" s="81" customFormat="1">
      <c r="A201" s="154">
        <v>190</v>
      </c>
      <c r="B201" s="196"/>
      <c r="C201" s="196"/>
      <c r="D201" s="155"/>
      <c r="E201" s="157"/>
      <c r="F201" s="19" t="str">
        <f t="shared" si="5"/>
        <v/>
      </c>
      <c r="H201" s="75"/>
      <c r="I201" s="75"/>
      <c r="J201" s="75"/>
      <c r="K201" s="75"/>
      <c r="L201" s="75"/>
      <c r="M201" s="75"/>
      <c r="N201" s="75"/>
      <c r="O201" s="75"/>
      <c r="P201" s="75"/>
    </row>
    <row r="202" spans="1:16" s="81" customFormat="1">
      <c r="A202" s="154">
        <v>191</v>
      </c>
      <c r="B202" s="196"/>
      <c r="C202" s="196"/>
      <c r="D202" s="155"/>
      <c r="E202" s="157"/>
      <c r="F202" s="19" t="str">
        <f t="shared" si="5"/>
        <v/>
      </c>
      <c r="H202" s="75"/>
      <c r="I202" s="75"/>
      <c r="J202" s="75"/>
      <c r="K202" s="75"/>
      <c r="L202" s="75"/>
      <c r="M202" s="75"/>
      <c r="N202" s="75"/>
      <c r="O202" s="75"/>
      <c r="P202" s="75"/>
    </row>
    <row r="203" spans="1:16" s="81" customFormat="1">
      <c r="A203" s="154">
        <v>192</v>
      </c>
      <c r="B203" s="196"/>
      <c r="C203" s="196"/>
      <c r="D203" s="155"/>
      <c r="E203" s="157"/>
      <c r="F203" s="19" t="str">
        <f t="shared" si="5"/>
        <v/>
      </c>
      <c r="H203" s="75"/>
      <c r="I203" s="75"/>
      <c r="J203" s="75"/>
      <c r="K203" s="75"/>
      <c r="L203" s="75"/>
      <c r="M203" s="75"/>
      <c r="N203" s="75"/>
      <c r="O203" s="75"/>
      <c r="P203" s="75"/>
    </row>
    <row r="204" spans="1:16" s="81" customFormat="1">
      <c r="A204" s="154">
        <v>193</v>
      </c>
      <c r="B204" s="196"/>
      <c r="C204" s="196"/>
      <c r="D204" s="155"/>
      <c r="E204" s="157"/>
      <c r="F204" s="19" t="str">
        <f t="shared" ref="F204:F261" si="6">IF(OR(,$E204&lt;an_initial,$E204&gt;an_final),"",G204*(HLOOKUP(D204,ii7punctaje,2,FALSE)))</f>
        <v/>
      </c>
      <c r="H204" s="75"/>
      <c r="I204" s="75"/>
      <c r="J204" s="75"/>
      <c r="K204" s="75"/>
      <c r="L204" s="75"/>
      <c r="M204" s="75"/>
      <c r="N204" s="75"/>
      <c r="O204" s="75"/>
      <c r="P204" s="75"/>
    </row>
    <row r="205" spans="1:16" s="81" customFormat="1">
      <c r="A205" s="154">
        <v>194</v>
      </c>
      <c r="B205" s="196"/>
      <c r="C205" s="196"/>
      <c r="D205" s="155"/>
      <c r="E205" s="157"/>
      <c r="F205" s="19" t="str">
        <f t="shared" si="6"/>
        <v/>
      </c>
      <c r="H205" s="75"/>
      <c r="I205" s="75"/>
      <c r="J205" s="75"/>
      <c r="K205" s="75"/>
      <c r="L205" s="75"/>
      <c r="M205" s="75"/>
      <c r="N205" s="75"/>
      <c r="O205" s="75"/>
      <c r="P205" s="75"/>
    </row>
    <row r="206" spans="1:16" s="81" customFormat="1">
      <c r="A206" s="154">
        <v>195</v>
      </c>
      <c r="B206" s="196"/>
      <c r="C206" s="196"/>
      <c r="D206" s="155"/>
      <c r="E206" s="157"/>
      <c r="F206" s="19" t="str">
        <f t="shared" si="6"/>
        <v/>
      </c>
      <c r="H206" s="75"/>
      <c r="I206" s="75"/>
      <c r="J206" s="75"/>
      <c r="K206" s="75"/>
      <c r="L206" s="75"/>
      <c r="M206" s="75"/>
      <c r="N206" s="75"/>
      <c r="O206" s="75"/>
      <c r="P206" s="75"/>
    </row>
    <row r="207" spans="1:16" s="81" customFormat="1">
      <c r="A207" s="154">
        <v>196</v>
      </c>
      <c r="B207" s="196"/>
      <c r="C207" s="196"/>
      <c r="D207" s="155"/>
      <c r="E207" s="157"/>
      <c r="F207" s="19" t="str">
        <f t="shared" si="6"/>
        <v/>
      </c>
      <c r="H207" s="75"/>
      <c r="I207" s="75"/>
      <c r="J207" s="75"/>
      <c r="K207" s="75"/>
      <c r="L207" s="75"/>
      <c r="M207" s="75"/>
      <c r="N207" s="75"/>
      <c r="O207" s="75"/>
      <c r="P207" s="75"/>
    </row>
    <row r="208" spans="1:16" s="81" customFormat="1">
      <c r="A208" s="154">
        <v>197</v>
      </c>
      <c r="B208" s="196"/>
      <c r="C208" s="196"/>
      <c r="D208" s="155"/>
      <c r="E208" s="157"/>
      <c r="F208" s="19" t="str">
        <f t="shared" si="6"/>
        <v/>
      </c>
      <c r="H208" s="75"/>
      <c r="I208" s="75"/>
      <c r="J208" s="75"/>
      <c r="K208" s="75"/>
      <c r="L208" s="75"/>
      <c r="M208" s="75"/>
      <c r="N208" s="75"/>
      <c r="O208" s="75"/>
      <c r="P208" s="75"/>
    </row>
    <row r="209" spans="1:16" s="81" customFormat="1">
      <c r="A209" s="154">
        <v>198</v>
      </c>
      <c r="B209" s="196"/>
      <c r="C209" s="196"/>
      <c r="D209" s="155"/>
      <c r="E209" s="157"/>
      <c r="F209" s="19" t="str">
        <f t="shared" si="6"/>
        <v/>
      </c>
      <c r="H209" s="75"/>
      <c r="I209" s="75"/>
      <c r="J209" s="75"/>
      <c r="K209" s="75"/>
      <c r="L209" s="75"/>
      <c r="M209" s="75"/>
      <c r="N209" s="75"/>
      <c r="O209" s="75"/>
      <c r="P209" s="75"/>
    </row>
    <row r="210" spans="1:16" s="81" customFormat="1">
      <c r="A210" s="154">
        <v>199</v>
      </c>
      <c r="B210" s="196"/>
      <c r="C210" s="196"/>
      <c r="D210" s="155"/>
      <c r="E210" s="157"/>
      <c r="F210" s="19" t="str">
        <f t="shared" si="6"/>
        <v/>
      </c>
      <c r="H210" s="75"/>
      <c r="I210" s="75"/>
      <c r="J210" s="75"/>
      <c r="K210" s="75"/>
      <c r="L210" s="75"/>
      <c r="M210" s="75"/>
      <c r="N210" s="75"/>
      <c r="O210" s="75"/>
      <c r="P210" s="75"/>
    </row>
    <row r="211" spans="1:16" s="81" customFormat="1">
      <c r="A211" s="154">
        <v>200</v>
      </c>
      <c r="B211" s="196"/>
      <c r="C211" s="196"/>
      <c r="D211" s="155"/>
      <c r="E211" s="157"/>
      <c r="F211" s="19" t="str">
        <f t="shared" si="6"/>
        <v/>
      </c>
      <c r="H211" s="75"/>
      <c r="I211" s="75"/>
      <c r="J211" s="75"/>
      <c r="K211" s="75"/>
      <c r="L211" s="75"/>
      <c r="M211" s="75"/>
      <c r="N211" s="75"/>
      <c r="O211" s="75"/>
      <c r="P211" s="75"/>
    </row>
    <row r="212" spans="1:16" s="81" customFormat="1">
      <c r="A212" s="154">
        <v>201</v>
      </c>
      <c r="B212" s="196"/>
      <c r="C212" s="196"/>
      <c r="D212" s="155"/>
      <c r="E212" s="157"/>
      <c r="F212" s="19" t="str">
        <f t="shared" si="6"/>
        <v/>
      </c>
      <c r="H212" s="75"/>
      <c r="I212" s="75"/>
      <c r="J212" s="75"/>
      <c r="K212" s="75"/>
      <c r="L212" s="75"/>
      <c r="M212" s="75"/>
      <c r="N212" s="75"/>
      <c r="O212" s="75"/>
      <c r="P212" s="75"/>
    </row>
    <row r="213" spans="1:16" s="81" customFormat="1">
      <c r="A213" s="154">
        <v>202</v>
      </c>
      <c r="B213" s="196"/>
      <c r="C213" s="196"/>
      <c r="D213" s="155"/>
      <c r="E213" s="157"/>
      <c r="F213" s="19" t="str">
        <f t="shared" si="6"/>
        <v/>
      </c>
      <c r="H213" s="75"/>
      <c r="I213" s="75"/>
      <c r="J213" s="75"/>
      <c r="K213" s="75"/>
      <c r="L213" s="75"/>
      <c r="M213" s="75"/>
      <c r="N213" s="75"/>
      <c r="O213" s="75"/>
      <c r="P213" s="75"/>
    </row>
    <row r="214" spans="1:16" s="81" customFormat="1">
      <c r="A214" s="154">
        <v>203</v>
      </c>
      <c r="B214" s="196"/>
      <c r="C214" s="196"/>
      <c r="D214" s="155"/>
      <c r="E214" s="157"/>
      <c r="F214" s="19" t="str">
        <f t="shared" si="6"/>
        <v/>
      </c>
      <c r="H214" s="75"/>
      <c r="I214" s="75"/>
      <c r="J214" s="75"/>
      <c r="K214" s="75"/>
      <c r="L214" s="75"/>
      <c r="M214" s="75"/>
      <c r="N214" s="75"/>
      <c r="O214" s="75"/>
      <c r="P214" s="75"/>
    </row>
    <row r="215" spans="1:16" s="81" customFormat="1">
      <c r="A215" s="154">
        <v>204</v>
      </c>
      <c r="B215" s="196"/>
      <c r="C215" s="196"/>
      <c r="D215" s="155"/>
      <c r="E215" s="157"/>
      <c r="F215" s="19" t="str">
        <f t="shared" si="6"/>
        <v/>
      </c>
      <c r="H215" s="75"/>
      <c r="I215" s="75"/>
      <c r="J215" s="75"/>
      <c r="K215" s="75"/>
      <c r="L215" s="75"/>
      <c r="M215" s="75"/>
      <c r="N215" s="75"/>
      <c r="O215" s="75"/>
      <c r="P215" s="75"/>
    </row>
    <row r="216" spans="1:16" s="81" customFormat="1">
      <c r="A216" s="154">
        <v>205</v>
      </c>
      <c r="B216" s="196"/>
      <c r="C216" s="196"/>
      <c r="D216" s="155"/>
      <c r="E216" s="157"/>
      <c r="F216" s="19" t="str">
        <f t="shared" si="6"/>
        <v/>
      </c>
      <c r="H216" s="75"/>
      <c r="I216" s="75"/>
      <c r="J216" s="75"/>
      <c r="K216" s="75"/>
      <c r="L216" s="75"/>
      <c r="M216" s="75"/>
      <c r="N216" s="75"/>
      <c r="O216" s="75"/>
      <c r="P216" s="75"/>
    </row>
    <row r="217" spans="1:16" s="81" customFormat="1">
      <c r="A217" s="154">
        <v>206</v>
      </c>
      <c r="B217" s="196"/>
      <c r="C217" s="196"/>
      <c r="D217" s="155"/>
      <c r="E217" s="157"/>
      <c r="F217" s="19" t="str">
        <f t="shared" si="6"/>
        <v/>
      </c>
      <c r="H217" s="75"/>
      <c r="I217" s="75"/>
      <c r="J217" s="75"/>
      <c r="K217" s="75"/>
      <c r="L217" s="75"/>
      <c r="M217" s="75"/>
      <c r="N217" s="75"/>
      <c r="O217" s="75"/>
      <c r="P217" s="75"/>
    </row>
    <row r="218" spans="1:16" s="81" customFormat="1">
      <c r="A218" s="154">
        <v>207</v>
      </c>
      <c r="B218" s="196"/>
      <c r="C218" s="196"/>
      <c r="D218" s="155"/>
      <c r="E218" s="157"/>
      <c r="F218" s="19" t="str">
        <f t="shared" si="6"/>
        <v/>
      </c>
      <c r="H218" s="75"/>
      <c r="I218" s="75"/>
      <c r="J218" s="75"/>
      <c r="K218" s="75"/>
      <c r="L218" s="75"/>
      <c r="M218" s="75"/>
      <c r="N218" s="75"/>
      <c r="O218" s="75"/>
      <c r="P218" s="75"/>
    </row>
    <row r="219" spans="1:16" s="81" customFormat="1">
      <c r="A219" s="154">
        <v>208</v>
      </c>
      <c r="B219" s="196"/>
      <c r="C219" s="196"/>
      <c r="D219" s="155"/>
      <c r="E219" s="157"/>
      <c r="F219" s="19" t="str">
        <f t="shared" si="6"/>
        <v/>
      </c>
      <c r="H219" s="75"/>
      <c r="I219" s="75"/>
      <c r="J219" s="75"/>
      <c r="K219" s="75"/>
      <c r="L219" s="75"/>
      <c r="M219" s="75"/>
      <c r="N219" s="75"/>
      <c r="O219" s="75"/>
      <c r="P219" s="75"/>
    </row>
    <row r="220" spans="1:16" s="81" customFormat="1">
      <c r="A220" s="154">
        <v>209</v>
      </c>
      <c r="B220" s="196"/>
      <c r="C220" s="196"/>
      <c r="D220" s="155"/>
      <c r="E220" s="157"/>
      <c r="F220" s="19" t="str">
        <f t="shared" si="6"/>
        <v/>
      </c>
      <c r="H220" s="75"/>
      <c r="I220" s="75"/>
      <c r="J220" s="75"/>
      <c r="K220" s="75"/>
      <c r="L220" s="75"/>
      <c r="M220" s="75"/>
      <c r="N220" s="75"/>
      <c r="O220" s="75"/>
      <c r="P220" s="75"/>
    </row>
    <row r="221" spans="1:16" s="81" customFormat="1">
      <c r="A221" s="154">
        <v>210</v>
      </c>
      <c r="B221" s="196"/>
      <c r="C221" s="196"/>
      <c r="D221" s="155"/>
      <c r="E221" s="157"/>
      <c r="F221" s="19" t="str">
        <f t="shared" si="6"/>
        <v/>
      </c>
      <c r="H221" s="75"/>
      <c r="I221" s="75"/>
      <c r="J221" s="75"/>
      <c r="K221" s="75"/>
      <c r="L221" s="75"/>
      <c r="M221" s="75"/>
      <c r="N221" s="75"/>
      <c r="O221" s="75"/>
      <c r="P221" s="75"/>
    </row>
    <row r="222" spans="1:16" s="81" customFormat="1">
      <c r="A222" s="154">
        <v>211</v>
      </c>
      <c r="B222" s="196"/>
      <c r="C222" s="196"/>
      <c r="D222" s="155"/>
      <c r="E222" s="157"/>
      <c r="F222" s="19" t="str">
        <f t="shared" si="6"/>
        <v/>
      </c>
      <c r="H222" s="75"/>
      <c r="I222" s="75"/>
      <c r="J222" s="75"/>
      <c r="K222" s="75"/>
      <c r="L222" s="75"/>
      <c r="M222" s="75"/>
      <c r="N222" s="75"/>
      <c r="O222" s="75"/>
      <c r="P222" s="75"/>
    </row>
    <row r="223" spans="1:16" s="81" customFormat="1">
      <c r="A223" s="154">
        <v>212</v>
      </c>
      <c r="B223" s="196"/>
      <c r="C223" s="196"/>
      <c r="D223" s="155"/>
      <c r="E223" s="157"/>
      <c r="F223" s="19" t="str">
        <f t="shared" si="6"/>
        <v/>
      </c>
      <c r="H223" s="75"/>
      <c r="I223" s="75"/>
      <c r="J223" s="75"/>
      <c r="K223" s="75"/>
      <c r="L223" s="75"/>
      <c r="M223" s="75"/>
      <c r="N223" s="75"/>
      <c r="O223" s="75"/>
      <c r="P223" s="75"/>
    </row>
    <row r="224" spans="1:16" s="81" customFormat="1">
      <c r="A224" s="154">
        <v>213</v>
      </c>
      <c r="B224" s="196"/>
      <c r="C224" s="196"/>
      <c r="D224" s="155"/>
      <c r="E224" s="157"/>
      <c r="F224" s="19" t="str">
        <f t="shared" si="6"/>
        <v/>
      </c>
      <c r="H224" s="75"/>
      <c r="I224" s="75"/>
      <c r="J224" s="75"/>
      <c r="K224" s="75"/>
      <c r="L224" s="75"/>
      <c r="M224" s="75"/>
      <c r="N224" s="75"/>
      <c r="O224" s="75"/>
      <c r="P224" s="75"/>
    </row>
    <row r="225" spans="1:16" s="81" customFormat="1">
      <c r="A225" s="154">
        <v>214</v>
      </c>
      <c r="B225" s="196"/>
      <c r="C225" s="196"/>
      <c r="D225" s="155"/>
      <c r="E225" s="157"/>
      <c r="F225" s="19" t="str">
        <f t="shared" si="6"/>
        <v/>
      </c>
      <c r="H225" s="75"/>
      <c r="I225" s="75"/>
      <c r="J225" s="75"/>
      <c r="K225" s="75"/>
      <c r="L225" s="75"/>
      <c r="M225" s="75"/>
      <c r="N225" s="75"/>
      <c r="O225" s="75"/>
      <c r="P225" s="75"/>
    </row>
    <row r="226" spans="1:16" s="81" customFormat="1">
      <c r="A226" s="154">
        <v>215</v>
      </c>
      <c r="B226" s="196"/>
      <c r="C226" s="196"/>
      <c r="D226" s="155"/>
      <c r="E226" s="157"/>
      <c r="F226" s="19" t="str">
        <f t="shared" si="6"/>
        <v/>
      </c>
      <c r="H226" s="75"/>
      <c r="I226" s="75"/>
      <c r="J226" s="75"/>
      <c r="K226" s="75"/>
      <c r="L226" s="75"/>
      <c r="M226" s="75"/>
      <c r="N226" s="75"/>
      <c r="O226" s="75"/>
      <c r="P226" s="75"/>
    </row>
    <row r="227" spans="1:16" s="81" customFormat="1">
      <c r="A227" s="154">
        <v>216</v>
      </c>
      <c r="B227" s="196"/>
      <c r="C227" s="196"/>
      <c r="D227" s="155"/>
      <c r="E227" s="157"/>
      <c r="F227" s="19" t="str">
        <f t="shared" si="6"/>
        <v/>
      </c>
      <c r="H227" s="75"/>
      <c r="I227" s="75"/>
      <c r="J227" s="75"/>
      <c r="K227" s="75"/>
      <c r="L227" s="75"/>
      <c r="M227" s="75"/>
      <c r="N227" s="75"/>
      <c r="O227" s="75"/>
      <c r="P227" s="75"/>
    </row>
    <row r="228" spans="1:16" s="81" customFormat="1">
      <c r="A228" s="154">
        <v>217</v>
      </c>
      <c r="B228" s="196"/>
      <c r="C228" s="196"/>
      <c r="D228" s="155"/>
      <c r="E228" s="157"/>
      <c r="F228" s="19" t="str">
        <f t="shared" si="6"/>
        <v/>
      </c>
      <c r="H228" s="75"/>
      <c r="I228" s="75"/>
      <c r="J228" s="75"/>
      <c r="K228" s="75"/>
      <c r="L228" s="75"/>
      <c r="M228" s="75"/>
      <c r="N228" s="75"/>
      <c r="O228" s="75"/>
      <c r="P228" s="75"/>
    </row>
    <row r="229" spans="1:16" s="81" customFormat="1">
      <c r="A229" s="154">
        <v>218</v>
      </c>
      <c r="B229" s="196"/>
      <c r="C229" s="196"/>
      <c r="D229" s="155"/>
      <c r="E229" s="157"/>
      <c r="F229" s="19" t="str">
        <f t="shared" si="6"/>
        <v/>
      </c>
      <c r="H229" s="75"/>
      <c r="I229" s="75"/>
      <c r="J229" s="75"/>
      <c r="K229" s="75"/>
      <c r="L229" s="75"/>
      <c r="M229" s="75"/>
      <c r="N229" s="75"/>
      <c r="O229" s="75"/>
      <c r="P229" s="75"/>
    </row>
    <row r="230" spans="1:16" s="81" customFormat="1">
      <c r="A230" s="154">
        <v>219</v>
      </c>
      <c r="B230" s="196"/>
      <c r="C230" s="196"/>
      <c r="D230" s="155"/>
      <c r="E230" s="157"/>
      <c r="F230" s="19" t="str">
        <f t="shared" si="6"/>
        <v/>
      </c>
      <c r="H230" s="75"/>
      <c r="I230" s="75"/>
      <c r="J230" s="75"/>
      <c r="K230" s="75"/>
      <c r="L230" s="75"/>
      <c r="M230" s="75"/>
      <c r="N230" s="75"/>
      <c r="O230" s="75"/>
      <c r="P230" s="75"/>
    </row>
    <row r="231" spans="1:16" s="81" customFormat="1">
      <c r="A231" s="154">
        <v>220</v>
      </c>
      <c r="B231" s="196"/>
      <c r="C231" s="196"/>
      <c r="D231" s="155"/>
      <c r="E231" s="157"/>
      <c r="F231" s="19" t="str">
        <f t="shared" si="6"/>
        <v/>
      </c>
      <c r="H231" s="75"/>
      <c r="I231" s="75"/>
      <c r="J231" s="75"/>
      <c r="K231" s="75"/>
      <c r="L231" s="75"/>
      <c r="M231" s="75"/>
      <c r="N231" s="75"/>
      <c r="O231" s="75"/>
      <c r="P231" s="75"/>
    </row>
    <row r="232" spans="1:16" s="81" customFormat="1">
      <c r="A232" s="154">
        <v>221</v>
      </c>
      <c r="B232" s="196"/>
      <c r="C232" s="196"/>
      <c r="D232" s="155"/>
      <c r="E232" s="157"/>
      <c r="F232" s="19" t="str">
        <f t="shared" si="6"/>
        <v/>
      </c>
      <c r="H232" s="75"/>
      <c r="I232" s="75"/>
      <c r="J232" s="75"/>
      <c r="K232" s="75"/>
      <c r="L232" s="75"/>
      <c r="M232" s="75"/>
      <c r="N232" s="75"/>
      <c r="O232" s="75"/>
      <c r="P232" s="75"/>
    </row>
    <row r="233" spans="1:16" s="81" customFormat="1">
      <c r="A233" s="154">
        <v>222</v>
      </c>
      <c r="B233" s="196"/>
      <c r="C233" s="196"/>
      <c r="D233" s="155"/>
      <c r="E233" s="157"/>
      <c r="F233" s="19" t="str">
        <f t="shared" si="6"/>
        <v/>
      </c>
      <c r="H233" s="75"/>
      <c r="I233" s="75"/>
      <c r="J233" s="75"/>
      <c r="K233" s="75"/>
      <c r="L233" s="75"/>
      <c r="M233" s="75"/>
      <c r="N233" s="75"/>
      <c r="O233" s="75"/>
      <c r="P233" s="75"/>
    </row>
    <row r="234" spans="1:16" s="81" customFormat="1">
      <c r="A234" s="154">
        <v>223</v>
      </c>
      <c r="B234" s="196"/>
      <c r="C234" s="196"/>
      <c r="D234" s="155"/>
      <c r="E234" s="157"/>
      <c r="F234" s="19" t="str">
        <f t="shared" si="6"/>
        <v/>
      </c>
      <c r="H234" s="75"/>
      <c r="I234" s="75"/>
      <c r="J234" s="75"/>
      <c r="K234" s="75"/>
      <c r="L234" s="75"/>
      <c r="M234" s="75"/>
      <c r="N234" s="75"/>
      <c r="O234" s="75"/>
      <c r="P234" s="75"/>
    </row>
    <row r="235" spans="1:16" s="81" customFormat="1">
      <c r="A235" s="154">
        <v>224</v>
      </c>
      <c r="B235" s="196"/>
      <c r="C235" s="196"/>
      <c r="D235" s="155"/>
      <c r="E235" s="157"/>
      <c r="F235" s="19" t="str">
        <f t="shared" si="6"/>
        <v/>
      </c>
      <c r="H235" s="75"/>
      <c r="I235" s="75"/>
      <c r="J235" s="75"/>
      <c r="K235" s="75"/>
      <c r="L235" s="75"/>
      <c r="M235" s="75"/>
      <c r="N235" s="75"/>
      <c r="O235" s="75"/>
      <c r="P235" s="75"/>
    </row>
    <row r="236" spans="1:16" s="81" customFormat="1">
      <c r="A236" s="154">
        <v>225</v>
      </c>
      <c r="B236" s="196"/>
      <c r="C236" s="196"/>
      <c r="D236" s="155"/>
      <c r="E236" s="157"/>
      <c r="F236" s="19" t="str">
        <f t="shared" si="6"/>
        <v/>
      </c>
      <c r="H236" s="75"/>
      <c r="I236" s="75"/>
      <c r="J236" s="75"/>
      <c r="K236" s="75"/>
      <c r="L236" s="75"/>
      <c r="M236" s="75"/>
      <c r="N236" s="75"/>
      <c r="O236" s="75"/>
      <c r="P236" s="75"/>
    </row>
    <row r="237" spans="1:16" s="81" customFormat="1">
      <c r="A237" s="154">
        <v>226</v>
      </c>
      <c r="B237" s="196"/>
      <c r="C237" s="196"/>
      <c r="D237" s="155"/>
      <c r="E237" s="157"/>
      <c r="F237" s="19" t="str">
        <f t="shared" si="6"/>
        <v/>
      </c>
      <c r="H237" s="75"/>
      <c r="I237" s="75"/>
      <c r="J237" s="75"/>
      <c r="K237" s="75"/>
      <c r="L237" s="75"/>
      <c r="M237" s="75"/>
      <c r="N237" s="75"/>
      <c r="O237" s="75"/>
      <c r="P237" s="75"/>
    </row>
    <row r="238" spans="1:16" s="81" customFormat="1">
      <c r="A238" s="154">
        <v>227</v>
      </c>
      <c r="B238" s="196"/>
      <c r="C238" s="196"/>
      <c r="D238" s="155"/>
      <c r="E238" s="157"/>
      <c r="F238" s="19" t="str">
        <f t="shared" si="6"/>
        <v/>
      </c>
      <c r="H238" s="75"/>
      <c r="I238" s="75"/>
      <c r="J238" s="75"/>
      <c r="K238" s="75"/>
      <c r="L238" s="75"/>
      <c r="M238" s="75"/>
      <c r="N238" s="75"/>
      <c r="O238" s="75"/>
      <c r="P238" s="75"/>
    </row>
    <row r="239" spans="1:16" s="81" customFormat="1">
      <c r="A239" s="154">
        <v>228</v>
      </c>
      <c r="B239" s="196"/>
      <c r="C239" s="196"/>
      <c r="D239" s="155"/>
      <c r="E239" s="157"/>
      <c r="F239" s="19" t="str">
        <f t="shared" si="6"/>
        <v/>
      </c>
      <c r="H239" s="75"/>
      <c r="I239" s="75"/>
      <c r="J239" s="75"/>
      <c r="K239" s="75"/>
      <c r="L239" s="75"/>
      <c r="M239" s="75"/>
      <c r="N239" s="75"/>
      <c r="O239" s="75"/>
      <c r="P239" s="75"/>
    </row>
    <row r="240" spans="1:16" s="81" customFormat="1">
      <c r="A240" s="154">
        <v>229</v>
      </c>
      <c r="B240" s="196"/>
      <c r="C240" s="196"/>
      <c r="D240" s="155"/>
      <c r="E240" s="157"/>
      <c r="F240" s="19" t="str">
        <f t="shared" si="6"/>
        <v/>
      </c>
      <c r="H240" s="75"/>
      <c r="I240" s="75"/>
      <c r="J240" s="75"/>
      <c r="K240" s="75"/>
      <c r="L240" s="75"/>
      <c r="M240" s="75"/>
      <c r="N240" s="75"/>
      <c r="O240" s="75"/>
      <c r="P240" s="75"/>
    </row>
    <row r="241" spans="1:16" s="81" customFormat="1">
      <c r="A241" s="154">
        <v>230</v>
      </c>
      <c r="B241" s="196"/>
      <c r="C241" s="196"/>
      <c r="D241" s="155"/>
      <c r="E241" s="157"/>
      <c r="F241" s="19" t="str">
        <f t="shared" si="6"/>
        <v/>
      </c>
      <c r="H241" s="75"/>
      <c r="I241" s="75"/>
      <c r="J241" s="75"/>
      <c r="K241" s="75"/>
      <c r="L241" s="75"/>
      <c r="M241" s="75"/>
      <c r="N241" s="75"/>
      <c r="O241" s="75"/>
      <c r="P241" s="75"/>
    </row>
    <row r="242" spans="1:16" s="81" customFormat="1">
      <c r="A242" s="154">
        <v>231</v>
      </c>
      <c r="B242" s="196"/>
      <c r="C242" s="196"/>
      <c r="D242" s="155"/>
      <c r="E242" s="157"/>
      <c r="F242" s="19" t="str">
        <f t="shared" si="6"/>
        <v/>
      </c>
      <c r="H242" s="75"/>
      <c r="I242" s="75"/>
      <c r="J242" s="75"/>
      <c r="K242" s="75"/>
      <c r="L242" s="75"/>
      <c r="M242" s="75"/>
      <c r="N242" s="75"/>
      <c r="O242" s="75"/>
      <c r="P242" s="75"/>
    </row>
    <row r="243" spans="1:16" s="81" customFormat="1">
      <c r="A243" s="154">
        <v>232</v>
      </c>
      <c r="B243" s="196"/>
      <c r="C243" s="196"/>
      <c r="D243" s="155"/>
      <c r="E243" s="157"/>
      <c r="F243" s="19" t="str">
        <f t="shared" si="6"/>
        <v/>
      </c>
      <c r="H243" s="75"/>
      <c r="I243" s="75"/>
      <c r="J243" s="75"/>
      <c r="K243" s="75"/>
      <c r="L243" s="75"/>
      <c r="M243" s="75"/>
      <c r="N243" s="75"/>
      <c r="O243" s="75"/>
      <c r="P243" s="75"/>
    </row>
    <row r="244" spans="1:16" s="81" customFormat="1">
      <c r="A244" s="154">
        <v>233</v>
      </c>
      <c r="B244" s="196"/>
      <c r="C244" s="196"/>
      <c r="D244" s="155"/>
      <c r="E244" s="157"/>
      <c r="F244" s="19" t="str">
        <f t="shared" si="6"/>
        <v/>
      </c>
      <c r="H244" s="75"/>
      <c r="I244" s="75"/>
      <c r="J244" s="75"/>
      <c r="K244" s="75"/>
      <c r="L244" s="75"/>
      <c r="M244" s="75"/>
      <c r="N244" s="75"/>
      <c r="O244" s="75"/>
      <c r="P244" s="75"/>
    </row>
    <row r="245" spans="1:16" s="81" customFormat="1">
      <c r="A245" s="154">
        <v>234</v>
      </c>
      <c r="B245" s="196"/>
      <c r="C245" s="196"/>
      <c r="D245" s="155"/>
      <c r="E245" s="157"/>
      <c r="F245" s="19" t="str">
        <f t="shared" si="6"/>
        <v/>
      </c>
      <c r="H245" s="75"/>
      <c r="I245" s="75"/>
      <c r="J245" s="75"/>
      <c r="K245" s="75"/>
      <c r="L245" s="75"/>
      <c r="M245" s="75"/>
      <c r="N245" s="75"/>
      <c r="O245" s="75"/>
      <c r="P245" s="75"/>
    </row>
    <row r="246" spans="1:16" s="81" customFormat="1">
      <c r="A246" s="154">
        <v>235</v>
      </c>
      <c r="B246" s="196"/>
      <c r="C246" s="196"/>
      <c r="D246" s="155"/>
      <c r="E246" s="157"/>
      <c r="F246" s="19" t="str">
        <f t="shared" si="6"/>
        <v/>
      </c>
      <c r="H246" s="75"/>
      <c r="I246" s="75"/>
      <c r="J246" s="75"/>
      <c r="K246" s="75"/>
      <c r="L246" s="75"/>
      <c r="M246" s="75"/>
      <c r="N246" s="75"/>
      <c r="O246" s="75"/>
      <c r="P246" s="75"/>
    </row>
    <row r="247" spans="1:16" s="81" customFormat="1">
      <c r="A247" s="154">
        <v>236</v>
      </c>
      <c r="B247" s="196"/>
      <c r="C247" s="196"/>
      <c r="D247" s="155"/>
      <c r="E247" s="157"/>
      <c r="F247" s="19" t="str">
        <f t="shared" si="6"/>
        <v/>
      </c>
      <c r="H247" s="75"/>
      <c r="I247" s="75"/>
      <c r="J247" s="75"/>
      <c r="K247" s="75"/>
      <c r="L247" s="75"/>
      <c r="M247" s="75"/>
      <c r="N247" s="75"/>
      <c r="O247" s="75"/>
      <c r="P247" s="75"/>
    </row>
    <row r="248" spans="1:16" s="81" customFormat="1">
      <c r="A248" s="154">
        <v>237</v>
      </c>
      <c r="B248" s="196"/>
      <c r="C248" s="196"/>
      <c r="D248" s="155"/>
      <c r="E248" s="157"/>
      <c r="F248" s="19" t="str">
        <f t="shared" si="6"/>
        <v/>
      </c>
      <c r="H248" s="75"/>
      <c r="I248" s="75"/>
      <c r="J248" s="75"/>
      <c r="K248" s="75"/>
      <c r="L248" s="75"/>
      <c r="M248" s="75"/>
      <c r="N248" s="75"/>
      <c r="O248" s="75"/>
      <c r="P248" s="75"/>
    </row>
    <row r="249" spans="1:16" s="81" customFormat="1">
      <c r="A249" s="154">
        <v>238</v>
      </c>
      <c r="B249" s="196"/>
      <c r="C249" s="196"/>
      <c r="D249" s="155"/>
      <c r="E249" s="157"/>
      <c r="F249" s="19" t="str">
        <f t="shared" si="6"/>
        <v/>
      </c>
      <c r="H249" s="75"/>
      <c r="I249" s="75"/>
      <c r="J249" s="75"/>
      <c r="K249" s="75"/>
      <c r="L249" s="75"/>
      <c r="M249" s="75"/>
      <c r="N249" s="75"/>
      <c r="O249" s="75"/>
      <c r="P249" s="75"/>
    </row>
    <row r="250" spans="1:16" s="81" customFormat="1">
      <c r="A250" s="154">
        <v>239</v>
      </c>
      <c r="B250" s="196"/>
      <c r="C250" s="196"/>
      <c r="D250" s="155"/>
      <c r="E250" s="157"/>
      <c r="F250" s="19" t="str">
        <f t="shared" si="6"/>
        <v/>
      </c>
      <c r="H250" s="75"/>
      <c r="I250" s="75"/>
      <c r="J250" s="75"/>
      <c r="K250" s="75"/>
      <c r="L250" s="75"/>
      <c r="M250" s="75"/>
      <c r="N250" s="75"/>
      <c r="O250" s="75"/>
      <c r="P250" s="75"/>
    </row>
    <row r="251" spans="1:16" s="81" customFormat="1">
      <c r="A251" s="154">
        <v>240</v>
      </c>
      <c r="B251" s="196"/>
      <c r="C251" s="196"/>
      <c r="D251" s="155"/>
      <c r="E251" s="157"/>
      <c r="F251" s="19" t="str">
        <f t="shared" si="6"/>
        <v/>
      </c>
      <c r="H251" s="75"/>
      <c r="I251" s="75"/>
      <c r="J251" s="75"/>
      <c r="K251" s="75"/>
      <c r="L251" s="75"/>
      <c r="M251" s="75"/>
      <c r="N251" s="75"/>
      <c r="O251" s="75"/>
      <c r="P251" s="75"/>
    </row>
    <row r="252" spans="1:16" s="81" customFormat="1">
      <c r="A252" s="154">
        <v>241</v>
      </c>
      <c r="B252" s="196"/>
      <c r="C252" s="196"/>
      <c r="D252" s="155"/>
      <c r="E252" s="157"/>
      <c r="F252" s="19" t="str">
        <f t="shared" si="6"/>
        <v/>
      </c>
      <c r="H252" s="75"/>
      <c r="I252" s="75"/>
      <c r="J252" s="75"/>
      <c r="K252" s="75"/>
      <c r="L252" s="75"/>
      <c r="M252" s="75"/>
      <c r="N252" s="75"/>
      <c r="O252" s="75"/>
      <c r="P252" s="75"/>
    </row>
    <row r="253" spans="1:16" s="81" customFormat="1">
      <c r="A253" s="154">
        <v>242</v>
      </c>
      <c r="B253" s="196"/>
      <c r="C253" s="196"/>
      <c r="D253" s="155"/>
      <c r="E253" s="157"/>
      <c r="F253" s="19" t="str">
        <f t="shared" si="6"/>
        <v/>
      </c>
      <c r="H253" s="75"/>
      <c r="I253" s="75"/>
      <c r="J253" s="75"/>
      <c r="K253" s="75"/>
      <c r="L253" s="75"/>
      <c r="M253" s="75"/>
      <c r="N253" s="75"/>
      <c r="O253" s="75"/>
      <c r="P253" s="75"/>
    </row>
    <row r="254" spans="1:16" s="81" customFormat="1">
      <c r="A254" s="154">
        <v>243</v>
      </c>
      <c r="B254" s="196"/>
      <c r="C254" s="196"/>
      <c r="D254" s="155"/>
      <c r="E254" s="157"/>
      <c r="F254" s="19" t="str">
        <f t="shared" si="6"/>
        <v/>
      </c>
      <c r="H254" s="75"/>
      <c r="I254" s="75"/>
      <c r="J254" s="75"/>
      <c r="K254" s="75"/>
      <c r="L254" s="75"/>
      <c r="M254" s="75"/>
      <c r="N254" s="75"/>
      <c r="O254" s="75"/>
      <c r="P254" s="75"/>
    </row>
    <row r="255" spans="1:16" s="81" customFormat="1">
      <c r="A255" s="154">
        <v>244</v>
      </c>
      <c r="B255" s="196"/>
      <c r="C255" s="196"/>
      <c r="D255" s="155"/>
      <c r="E255" s="157"/>
      <c r="F255" s="19" t="str">
        <f t="shared" si="6"/>
        <v/>
      </c>
      <c r="H255" s="75"/>
      <c r="I255" s="75"/>
      <c r="J255" s="75"/>
      <c r="K255" s="75"/>
      <c r="L255" s="75"/>
      <c r="M255" s="75"/>
      <c r="N255" s="75"/>
      <c r="O255" s="75"/>
      <c r="P255" s="75"/>
    </row>
    <row r="256" spans="1:16" s="81" customFormat="1">
      <c r="A256" s="154">
        <v>245</v>
      </c>
      <c r="B256" s="196"/>
      <c r="C256" s="196"/>
      <c r="D256" s="155"/>
      <c r="E256" s="157"/>
      <c r="F256" s="19" t="str">
        <f t="shared" si="6"/>
        <v/>
      </c>
      <c r="H256" s="75"/>
      <c r="I256" s="75"/>
      <c r="J256" s="75"/>
      <c r="K256" s="75"/>
      <c r="L256" s="75"/>
      <c r="M256" s="75"/>
      <c r="N256" s="75"/>
      <c r="O256" s="75"/>
      <c r="P256" s="75"/>
    </row>
    <row r="257" spans="1:16" s="81" customFormat="1">
      <c r="A257" s="154">
        <v>246</v>
      </c>
      <c r="B257" s="196"/>
      <c r="C257" s="196"/>
      <c r="D257" s="155"/>
      <c r="E257" s="157"/>
      <c r="F257" s="19" t="str">
        <f t="shared" si="6"/>
        <v/>
      </c>
      <c r="H257" s="75"/>
      <c r="I257" s="75"/>
      <c r="J257" s="75"/>
      <c r="K257" s="75"/>
      <c r="L257" s="75"/>
      <c r="M257" s="75"/>
      <c r="N257" s="75"/>
      <c r="O257" s="75"/>
      <c r="P257" s="75"/>
    </row>
    <row r="258" spans="1:16" s="81" customFormat="1">
      <c r="A258" s="154">
        <v>247</v>
      </c>
      <c r="B258" s="196"/>
      <c r="C258" s="196"/>
      <c r="D258" s="155"/>
      <c r="E258" s="157"/>
      <c r="F258" s="19" t="str">
        <f t="shared" si="6"/>
        <v/>
      </c>
      <c r="H258" s="75"/>
      <c r="I258" s="75"/>
      <c r="J258" s="75"/>
      <c r="K258" s="75"/>
      <c r="L258" s="75"/>
      <c r="M258" s="75"/>
      <c r="N258" s="75"/>
      <c r="O258" s="75"/>
      <c r="P258" s="75"/>
    </row>
    <row r="259" spans="1:16" s="81" customFormat="1">
      <c r="A259" s="154">
        <v>248</v>
      </c>
      <c r="B259" s="196"/>
      <c r="C259" s="196"/>
      <c r="D259" s="155"/>
      <c r="E259" s="157"/>
      <c r="F259" s="19" t="str">
        <f t="shared" si="6"/>
        <v/>
      </c>
      <c r="H259" s="75"/>
      <c r="I259" s="75"/>
      <c r="J259" s="75"/>
      <c r="K259" s="75"/>
      <c r="L259" s="75"/>
      <c r="M259" s="75"/>
      <c r="N259" s="75"/>
      <c r="O259" s="75"/>
      <c r="P259" s="75"/>
    </row>
    <row r="260" spans="1:16" s="81" customFormat="1">
      <c r="A260" s="154">
        <v>249</v>
      </c>
      <c r="B260" s="196"/>
      <c r="C260" s="196"/>
      <c r="D260" s="155"/>
      <c r="E260" s="157"/>
      <c r="F260" s="19" t="str">
        <f t="shared" si="6"/>
        <v/>
      </c>
      <c r="H260" s="75"/>
      <c r="I260" s="75"/>
      <c r="J260" s="75"/>
      <c r="K260" s="75"/>
      <c r="L260" s="75"/>
      <c r="M260" s="75"/>
      <c r="N260" s="75"/>
      <c r="O260" s="75"/>
      <c r="P260" s="75"/>
    </row>
    <row r="261" spans="1:16" s="81" customFormat="1">
      <c r="A261" s="154">
        <v>250</v>
      </c>
      <c r="B261" s="196"/>
      <c r="C261" s="196"/>
      <c r="D261" s="155"/>
      <c r="E261" s="157"/>
      <c r="F261" s="19" t="str">
        <f t="shared" si="6"/>
        <v/>
      </c>
      <c r="H261" s="75"/>
      <c r="I261" s="75"/>
      <c r="J261" s="75"/>
      <c r="K261" s="75"/>
      <c r="L261" s="75"/>
      <c r="M261" s="75"/>
      <c r="N261" s="75"/>
      <c r="O261" s="75"/>
      <c r="P261" s="75"/>
    </row>
  </sheetData>
  <sheetProtection sheet="1" objects="1" scenarios="1" formatCells="0" formatRows="0" insertRows="0"/>
  <mergeCells count="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&amp;LConfirm existenţa lucrărilorDirector de departament&amp;RCandidat</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sheetPr codeName="Sheet17">
    <pageSetUpPr fitToPage="1"/>
  </sheetPr>
  <dimension ref="A1:G259"/>
  <sheetViews>
    <sheetView zoomScale="85" zoomScaleNormal="85" workbookViewId="0">
      <selection activeCell="E15" sqref="E15"/>
    </sheetView>
  </sheetViews>
  <sheetFormatPr defaultRowHeight="15.75"/>
  <cols>
    <col min="1" max="1" width="5.7109375" style="71" customWidth="1"/>
    <col min="2" max="2" width="35.7109375" style="75" customWidth="1"/>
    <col min="3" max="3" width="45.140625" style="75" customWidth="1"/>
    <col min="4" max="4" width="10.7109375" style="80" customWidth="1"/>
    <col min="5" max="5" width="17.7109375" style="75"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D1" s="72"/>
      <c r="E1" s="74"/>
      <c r="F1" s="327"/>
    </row>
    <row r="2" spans="1:7" s="71" customFormat="1">
      <c r="A2" s="387" t="str">
        <f>IF(ISBLANK(facultate), IF(ISBLANK(departament),"","Departament " &amp; departament), "Facultatea " &amp; facultate)</f>
        <v>Facultatea Electronică și Telecomunicații</v>
      </c>
      <c r="D2" s="72"/>
      <c r="E2" s="74"/>
      <c r="F2" s="327"/>
    </row>
    <row r="3" spans="1:7" s="71" customFormat="1">
      <c r="A3" s="387" t="str">
        <f>IF(ISBLANK(departament),"","Departamentul " &amp; departament)</f>
        <v>Departamentul Electronică Aplicată</v>
      </c>
      <c r="D3" s="72"/>
      <c r="E3" s="74"/>
      <c r="F3" s="327"/>
    </row>
    <row r="4" spans="1:7">
      <c r="A4" s="460" t="s">
        <v>956</v>
      </c>
      <c r="B4" s="460"/>
      <c r="C4" s="460"/>
      <c r="D4" s="460"/>
      <c r="E4" s="460"/>
      <c r="F4" s="329"/>
    </row>
    <row r="5" spans="1:7">
      <c r="A5" s="460" t="s">
        <v>1044</v>
      </c>
      <c r="B5" s="460"/>
      <c r="C5" s="460"/>
      <c r="D5" s="460"/>
      <c r="E5" s="460"/>
    </row>
    <row r="6" spans="1:7" ht="13.5" customHeight="1">
      <c r="D6" s="75"/>
      <c r="E6" s="388" t="str">
        <f>CONCATENATE(functie," ",nume_candidat)</f>
        <v>Șef de lucrări Papazian Petru</v>
      </c>
    </row>
    <row r="7" spans="1:7" ht="18.75" customHeight="1">
      <c r="A7" s="457" t="s">
        <v>337</v>
      </c>
      <c r="B7" s="457" t="s">
        <v>1100</v>
      </c>
      <c r="C7" s="457" t="s">
        <v>459</v>
      </c>
      <c r="D7" s="463" t="s">
        <v>2</v>
      </c>
      <c r="E7" s="512" t="s">
        <v>544</v>
      </c>
      <c r="F7" s="464" t="s">
        <v>540</v>
      </c>
      <c r="G7" s="465" t="s">
        <v>551</v>
      </c>
    </row>
    <row r="8" spans="1:7" ht="46.5" customHeight="1">
      <c r="A8" s="457"/>
      <c r="B8" s="457"/>
      <c r="C8" s="457"/>
      <c r="D8" s="463"/>
      <c r="E8" s="513"/>
      <c r="F8" s="464"/>
      <c r="G8" s="465"/>
    </row>
    <row r="9" spans="1:7">
      <c r="A9" s="99"/>
      <c r="B9" s="76"/>
      <c r="C9" s="76"/>
      <c r="D9" s="40"/>
      <c r="E9" s="158">
        <f t="shared" ref="E9" si="0">SUMIF(E10:E108,"&gt;0")</f>
        <v>20</v>
      </c>
      <c r="F9" s="336"/>
    </row>
    <row r="10" spans="1:7" ht="78.75">
      <c r="A10" s="48">
        <v>1</v>
      </c>
      <c r="B10" s="421" t="s">
        <v>1181</v>
      </c>
      <c r="C10" s="8" t="s">
        <v>1040</v>
      </c>
      <c r="D10" s="232">
        <v>2014</v>
      </c>
      <c r="E10" s="19">
        <f t="shared" ref="E10:E73" si="1">IF(OR($B10="",,,,$D10&lt;an_initial,$D10&gt;an_final,),"",HLOOKUP(C10,ii89punctaje,2,FALSE) )</f>
        <v>20</v>
      </c>
      <c r="F10" s="390" t="b">
        <f t="shared" ref="F10:F73" si="2">IF(nume_candidat="",FALSE,ISNUMBER(SEARCH(nume_candidat,$B10)))</f>
        <v>0</v>
      </c>
      <c r="G10" s="391">
        <f t="shared" ref="G10:G41" si="3">LEN(B10)-LEN(SUBSTITUTE(B10,",",""))+1</f>
        <v>5</v>
      </c>
    </row>
    <row r="11" spans="1:7">
      <c r="A11" s="48">
        <v>2</v>
      </c>
      <c r="B11" s="8"/>
      <c r="C11" s="8"/>
      <c r="D11" s="232"/>
      <c r="E11" s="19" t="str">
        <f t="shared" si="1"/>
        <v/>
      </c>
      <c r="F11" s="390" t="b">
        <f t="shared" si="2"/>
        <v>0</v>
      </c>
      <c r="G11" s="391">
        <f t="shared" si="3"/>
        <v>1</v>
      </c>
    </row>
    <row r="12" spans="1:7">
      <c r="A12" s="48">
        <v>3</v>
      </c>
      <c r="B12" s="8"/>
      <c r="C12" s="8"/>
      <c r="D12" s="232"/>
      <c r="E12" s="19" t="str">
        <f t="shared" si="1"/>
        <v/>
      </c>
      <c r="F12" s="390" t="b">
        <f t="shared" si="2"/>
        <v>0</v>
      </c>
      <c r="G12" s="391">
        <f t="shared" si="3"/>
        <v>1</v>
      </c>
    </row>
    <row r="13" spans="1:7">
      <c r="A13" s="48">
        <v>4</v>
      </c>
      <c r="B13" s="7"/>
      <c r="C13" s="7"/>
      <c r="D13" s="228"/>
      <c r="E13" s="19" t="str">
        <f t="shared" si="1"/>
        <v/>
      </c>
      <c r="F13" s="390" t="b">
        <f t="shared" si="2"/>
        <v>0</v>
      </c>
      <c r="G13" s="391">
        <f t="shared" si="3"/>
        <v>1</v>
      </c>
    </row>
    <row r="14" spans="1:7">
      <c r="A14" s="48">
        <v>5</v>
      </c>
      <c r="B14" s="7"/>
      <c r="C14" s="7"/>
      <c r="D14" s="228"/>
      <c r="E14" s="19" t="str">
        <f t="shared" si="1"/>
        <v/>
      </c>
      <c r="F14" s="390" t="b">
        <f t="shared" si="2"/>
        <v>0</v>
      </c>
      <c r="G14" s="391">
        <f t="shared" si="3"/>
        <v>1</v>
      </c>
    </row>
    <row r="15" spans="1:7">
      <c r="A15" s="48">
        <v>6</v>
      </c>
      <c r="B15" s="7"/>
      <c r="C15" s="7"/>
      <c r="D15" s="228"/>
      <c r="E15" s="19" t="str">
        <f t="shared" si="1"/>
        <v/>
      </c>
      <c r="F15" s="390" t="b">
        <f t="shared" si="2"/>
        <v>0</v>
      </c>
      <c r="G15" s="391">
        <f t="shared" si="3"/>
        <v>1</v>
      </c>
    </row>
    <row r="16" spans="1:7">
      <c r="A16" s="48">
        <v>7</v>
      </c>
      <c r="B16" s="7"/>
      <c r="C16" s="7"/>
      <c r="D16" s="228"/>
      <c r="E16" s="19" t="str">
        <f t="shared" si="1"/>
        <v/>
      </c>
      <c r="F16" s="390" t="b">
        <f t="shared" si="2"/>
        <v>0</v>
      </c>
      <c r="G16" s="391">
        <f t="shared" si="3"/>
        <v>1</v>
      </c>
    </row>
    <row r="17" spans="1:7">
      <c r="A17" s="48">
        <v>8</v>
      </c>
      <c r="B17" s="7"/>
      <c r="C17" s="7"/>
      <c r="D17" s="228"/>
      <c r="E17" s="19" t="str">
        <f t="shared" si="1"/>
        <v/>
      </c>
      <c r="F17" s="390" t="b">
        <f t="shared" si="2"/>
        <v>0</v>
      </c>
      <c r="G17" s="391">
        <f t="shared" si="3"/>
        <v>1</v>
      </c>
    </row>
    <row r="18" spans="1:7">
      <c r="A18" s="48">
        <v>9</v>
      </c>
      <c r="B18" s="7"/>
      <c r="C18" s="7"/>
      <c r="D18" s="228"/>
      <c r="E18" s="19" t="str">
        <f t="shared" si="1"/>
        <v/>
      </c>
      <c r="F18" s="390" t="b">
        <f t="shared" si="2"/>
        <v>0</v>
      </c>
      <c r="G18" s="391">
        <f t="shared" si="3"/>
        <v>1</v>
      </c>
    </row>
    <row r="19" spans="1:7">
      <c r="A19" s="48">
        <v>10</v>
      </c>
      <c r="B19" s="7"/>
      <c r="C19" s="7"/>
      <c r="D19" s="228"/>
      <c r="E19" s="19" t="str">
        <f t="shared" si="1"/>
        <v/>
      </c>
      <c r="F19" s="390" t="b">
        <f t="shared" si="2"/>
        <v>0</v>
      </c>
      <c r="G19" s="391">
        <f t="shared" si="3"/>
        <v>1</v>
      </c>
    </row>
    <row r="20" spans="1:7">
      <c r="A20" s="48">
        <v>11</v>
      </c>
      <c r="B20" s="7"/>
      <c r="C20" s="7"/>
      <c r="D20" s="228"/>
      <c r="E20" s="19" t="str">
        <f t="shared" si="1"/>
        <v/>
      </c>
      <c r="F20" s="390" t="b">
        <f t="shared" si="2"/>
        <v>0</v>
      </c>
      <c r="G20" s="391">
        <f t="shared" si="3"/>
        <v>1</v>
      </c>
    </row>
    <row r="21" spans="1:7">
      <c r="A21" s="48">
        <v>12</v>
      </c>
      <c r="B21" s="7"/>
      <c r="C21" s="7"/>
      <c r="D21" s="228"/>
      <c r="E21" s="19" t="str">
        <f t="shared" si="1"/>
        <v/>
      </c>
      <c r="F21" s="390" t="b">
        <f t="shared" si="2"/>
        <v>0</v>
      </c>
      <c r="G21" s="391">
        <f t="shared" si="3"/>
        <v>1</v>
      </c>
    </row>
    <row r="22" spans="1:7">
      <c r="A22" s="48">
        <v>13</v>
      </c>
      <c r="B22" s="7"/>
      <c r="C22" s="7"/>
      <c r="D22" s="228"/>
      <c r="E22" s="19" t="str">
        <f t="shared" si="1"/>
        <v/>
      </c>
      <c r="F22" s="390" t="b">
        <f t="shared" si="2"/>
        <v>0</v>
      </c>
      <c r="G22" s="391">
        <f t="shared" si="3"/>
        <v>1</v>
      </c>
    </row>
    <row r="23" spans="1:7">
      <c r="A23" s="48">
        <v>14</v>
      </c>
      <c r="B23" s="7"/>
      <c r="C23" s="7"/>
      <c r="D23" s="228"/>
      <c r="E23" s="19" t="str">
        <f t="shared" si="1"/>
        <v/>
      </c>
      <c r="F23" s="390" t="b">
        <f t="shared" si="2"/>
        <v>0</v>
      </c>
      <c r="G23" s="391">
        <f t="shared" si="3"/>
        <v>1</v>
      </c>
    </row>
    <row r="24" spans="1:7">
      <c r="A24" s="48">
        <v>15</v>
      </c>
      <c r="B24" s="7"/>
      <c r="C24" s="7"/>
      <c r="D24" s="228"/>
      <c r="E24" s="19" t="str">
        <f t="shared" si="1"/>
        <v/>
      </c>
      <c r="F24" s="390" t="b">
        <f t="shared" si="2"/>
        <v>0</v>
      </c>
      <c r="G24" s="391">
        <f t="shared" si="3"/>
        <v>1</v>
      </c>
    </row>
    <row r="25" spans="1:7">
      <c r="A25" s="48">
        <v>16</v>
      </c>
      <c r="B25" s="7"/>
      <c r="C25" s="7"/>
      <c r="D25" s="228"/>
      <c r="E25" s="19" t="str">
        <f t="shared" si="1"/>
        <v/>
      </c>
      <c r="F25" s="390" t="b">
        <f t="shared" si="2"/>
        <v>0</v>
      </c>
      <c r="G25" s="391">
        <f t="shared" si="3"/>
        <v>1</v>
      </c>
    </row>
    <row r="26" spans="1:7">
      <c r="A26" s="48">
        <v>17</v>
      </c>
      <c r="B26" s="7"/>
      <c r="C26" s="7"/>
      <c r="D26" s="228"/>
      <c r="E26" s="19" t="str">
        <f t="shared" si="1"/>
        <v/>
      </c>
      <c r="F26" s="390" t="b">
        <f t="shared" si="2"/>
        <v>0</v>
      </c>
      <c r="G26" s="391">
        <f t="shared" si="3"/>
        <v>1</v>
      </c>
    </row>
    <row r="27" spans="1:7">
      <c r="A27" s="48">
        <v>18</v>
      </c>
      <c r="B27" s="7"/>
      <c r="C27" s="7"/>
      <c r="D27" s="228"/>
      <c r="E27" s="19" t="str">
        <f t="shared" si="1"/>
        <v/>
      </c>
      <c r="F27" s="390" t="b">
        <f t="shared" si="2"/>
        <v>0</v>
      </c>
      <c r="G27" s="391">
        <f t="shared" si="3"/>
        <v>1</v>
      </c>
    </row>
    <row r="28" spans="1:7">
      <c r="A28" s="48">
        <v>19</v>
      </c>
      <c r="B28" s="7"/>
      <c r="C28" s="7"/>
      <c r="D28" s="228"/>
      <c r="E28" s="19" t="str">
        <f t="shared" si="1"/>
        <v/>
      </c>
      <c r="F28" s="390" t="b">
        <f t="shared" si="2"/>
        <v>0</v>
      </c>
      <c r="G28" s="391">
        <f t="shared" si="3"/>
        <v>1</v>
      </c>
    </row>
    <row r="29" spans="1:7">
      <c r="A29" s="48">
        <v>20</v>
      </c>
      <c r="B29" s="7"/>
      <c r="C29" s="7"/>
      <c r="D29" s="228"/>
      <c r="E29" s="19" t="str">
        <f t="shared" si="1"/>
        <v/>
      </c>
      <c r="F29" s="390" t="b">
        <f t="shared" si="2"/>
        <v>0</v>
      </c>
      <c r="G29" s="391">
        <f t="shared" si="3"/>
        <v>1</v>
      </c>
    </row>
    <row r="30" spans="1:7">
      <c r="A30" s="48">
        <v>21</v>
      </c>
      <c r="B30" s="7"/>
      <c r="C30" s="7"/>
      <c r="D30" s="228"/>
      <c r="E30" s="19" t="str">
        <f t="shared" si="1"/>
        <v/>
      </c>
      <c r="F30" s="390" t="b">
        <f t="shared" si="2"/>
        <v>0</v>
      </c>
      <c r="G30" s="391">
        <f t="shared" si="3"/>
        <v>1</v>
      </c>
    </row>
    <row r="31" spans="1:7">
      <c r="A31" s="48">
        <v>22</v>
      </c>
      <c r="B31" s="7"/>
      <c r="C31" s="7"/>
      <c r="D31" s="228"/>
      <c r="E31" s="19" t="str">
        <f t="shared" si="1"/>
        <v/>
      </c>
      <c r="F31" s="390" t="b">
        <f t="shared" si="2"/>
        <v>0</v>
      </c>
      <c r="G31" s="391">
        <f t="shared" si="3"/>
        <v>1</v>
      </c>
    </row>
    <row r="32" spans="1:7">
      <c r="A32" s="48">
        <v>23</v>
      </c>
      <c r="B32" s="7"/>
      <c r="C32" s="7"/>
      <c r="D32" s="228"/>
      <c r="E32" s="19" t="str">
        <f t="shared" si="1"/>
        <v/>
      </c>
      <c r="F32" s="390" t="b">
        <f t="shared" si="2"/>
        <v>0</v>
      </c>
      <c r="G32" s="391">
        <f t="shared" si="3"/>
        <v>1</v>
      </c>
    </row>
    <row r="33" spans="1:7">
      <c r="A33" s="48">
        <v>24</v>
      </c>
      <c r="B33" s="7"/>
      <c r="C33" s="7"/>
      <c r="D33" s="228"/>
      <c r="E33" s="19" t="str">
        <f t="shared" si="1"/>
        <v/>
      </c>
      <c r="F33" s="390" t="b">
        <f t="shared" si="2"/>
        <v>0</v>
      </c>
      <c r="G33" s="391">
        <f t="shared" si="3"/>
        <v>1</v>
      </c>
    </row>
    <row r="34" spans="1:7">
      <c r="A34" s="48">
        <v>25</v>
      </c>
      <c r="B34" s="7"/>
      <c r="C34" s="7"/>
      <c r="D34" s="228"/>
      <c r="E34" s="19" t="str">
        <f t="shared" si="1"/>
        <v/>
      </c>
      <c r="F34" s="390" t="b">
        <f t="shared" si="2"/>
        <v>0</v>
      </c>
      <c r="G34" s="391">
        <f t="shared" si="3"/>
        <v>1</v>
      </c>
    </row>
    <row r="35" spans="1:7">
      <c r="A35" s="48">
        <v>26</v>
      </c>
      <c r="B35" s="7"/>
      <c r="C35" s="7"/>
      <c r="D35" s="228"/>
      <c r="E35" s="19" t="str">
        <f t="shared" si="1"/>
        <v/>
      </c>
      <c r="F35" s="390" t="b">
        <f t="shared" si="2"/>
        <v>0</v>
      </c>
      <c r="G35" s="391">
        <f t="shared" si="3"/>
        <v>1</v>
      </c>
    </row>
    <row r="36" spans="1:7">
      <c r="A36" s="48">
        <v>27</v>
      </c>
      <c r="B36" s="7"/>
      <c r="C36" s="7"/>
      <c r="D36" s="228"/>
      <c r="E36" s="19" t="str">
        <f t="shared" si="1"/>
        <v/>
      </c>
      <c r="F36" s="390" t="b">
        <f t="shared" si="2"/>
        <v>0</v>
      </c>
      <c r="G36" s="391">
        <f t="shared" si="3"/>
        <v>1</v>
      </c>
    </row>
    <row r="37" spans="1:7">
      <c r="A37" s="48">
        <v>28</v>
      </c>
      <c r="B37" s="7"/>
      <c r="C37" s="7"/>
      <c r="D37" s="228"/>
      <c r="E37" s="19" t="str">
        <f t="shared" si="1"/>
        <v/>
      </c>
      <c r="F37" s="390" t="b">
        <f t="shared" si="2"/>
        <v>0</v>
      </c>
      <c r="G37" s="391">
        <f t="shared" si="3"/>
        <v>1</v>
      </c>
    </row>
    <row r="38" spans="1:7">
      <c r="A38" s="48">
        <v>29</v>
      </c>
      <c r="B38" s="7"/>
      <c r="C38" s="7"/>
      <c r="D38" s="228"/>
      <c r="E38" s="19" t="str">
        <f t="shared" si="1"/>
        <v/>
      </c>
      <c r="F38" s="390" t="b">
        <f t="shared" si="2"/>
        <v>0</v>
      </c>
      <c r="G38" s="391">
        <f t="shared" si="3"/>
        <v>1</v>
      </c>
    </row>
    <row r="39" spans="1:7">
      <c r="A39" s="48">
        <v>30</v>
      </c>
      <c r="B39" s="7"/>
      <c r="C39" s="7"/>
      <c r="D39" s="228"/>
      <c r="E39" s="19" t="str">
        <f t="shared" si="1"/>
        <v/>
      </c>
      <c r="F39" s="390" t="b">
        <f t="shared" si="2"/>
        <v>0</v>
      </c>
      <c r="G39" s="391">
        <f t="shared" si="3"/>
        <v>1</v>
      </c>
    </row>
    <row r="40" spans="1:7">
      <c r="A40" s="48">
        <v>31</v>
      </c>
      <c r="B40" s="7"/>
      <c r="C40" s="7"/>
      <c r="D40" s="228"/>
      <c r="E40" s="19" t="str">
        <f t="shared" si="1"/>
        <v/>
      </c>
      <c r="F40" s="390" t="b">
        <f t="shared" si="2"/>
        <v>0</v>
      </c>
      <c r="G40" s="391">
        <f t="shared" si="3"/>
        <v>1</v>
      </c>
    </row>
    <row r="41" spans="1:7">
      <c r="A41" s="48">
        <v>32</v>
      </c>
      <c r="B41" s="7"/>
      <c r="C41" s="7"/>
      <c r="D41" s="228"/>
      <c r="E41" s="19" t="str">
        <f t="shared" si="1"/>
        <v/>
      </c>
      <c r="F41" s="390" t="b">
        <f t="shared" si="2"/>
        <v>0</v>
      </c>
      <c r="G41" s="391">
        <f t="shared" si="3"/>
        <v>1</v>
      </c>
    </row>
    <row r="42" spans="1:7">
      <c r="A42" s="48">
        <v>33</v>
      </c>
      <c r="B42" s="7"/>
      <c r="C42" s="7"/>
      <c r="D42" s="228"/>
      <c r="E42" s="19" t="str">
        <f t="shared" si="1"/>
        <v/>
      </c>
      <c r="F42" s="390" t="b">
        <f t="shared" si="2"/>
        <v>0</v>
      </c>
      <c r="G42" s="391">
        <f t="shared" ref="G42:G73" si="4">LEN(B42)-LEN(SUBSTITUTE(B42,",",""))+1</f>
        <v>1</v>
      </c>
    </row>
    <row r="43" spans="1:7">
      <c r="A43" s="48">
        <v>34</v>
      </c>
      <c r="B43" s="7"/>
      <c r="C43" s="7"/>
      <c r="D43" s="228"/>
      <c r="E43" s="19" t="str">
        <f t="shared" si="1"/>
        <v/>
      </c>
      <c r="F43" s="390" t="b">
        <f t="shared" si="2"/>
        <v>0</v>
      </c>
      <c r="G43" s="391">
        <f t="shared" si="4"/>
        <v>1</v>
      </c>
    </row>
    <row r="44" spans="1:7">
      <c r="A44" s="48">
        <v>35</v>
      </c>
      <c r="B44" s="7"/>
      <c r="C44" s="7"/>
      <c r="D44" s="228"/>
      <c r="E44" s="19" t="str">
        <f t="shared" si="1"/>
        <v/>
      </c>
      <c r="F44" s="390" t="b">
        <f t="shared" si="2"/>
        <v>0</v>
      </c>
      <c r="G44" s="391">
        <f t="shared" si="4"/>
        <v>1</v>
      </c>
    </row>
    <row r="45" spans="1:7">
      <c r="A45" s="48">
        <v>36</v>
      </c>
      <c r="B45" s="7"/>
      <c r="C45" s="7"/>
      <c r="D45" s="228"/>
      <c r="E45" s="19" t="str">
        <f t="shared" si="1"/>
        <v/>
      </c>
      <c r="F45" s="390" t="b">
        <f t="shared" si="2"/>
        <v>0</v>
      </c>
      <c r="G45" s="391">
        <f t="shared" si="4"/>
        <v>1</v>
      </c>
    </row>
    <row r="46" spans="1:7">
      <c r="A46" s="48">
        <v>37</v>
      </c>
      <c r="B46" s="7"/>
      <c r="C46" s="7"/>
      <c r="D46" s="228"/>
      <c r="E46" s="19" t="str">
        <f t="shared" si="1"/>
        <v/>
      </c>
      <c r="F46" s="390" t="b">
        <f t="shared" si="2"/>
        <v>0</v>
      </c>
      <c r="G46" s="391">
        <f t="shared" si="4"/>
        <v>1</v>
      </c>
    </row>
    <row r="47" spans="1:7">
      <c r="A47" s="48">
        <v>38</v>
      </c>
      <c r="B47" s="7"/>
      <c r="C47" s="7"/>
      <c r="D47" s="228"/>
      <c r="E47" s="19" t="str">
        <f t="shared" si="1"/>
        <v/>
      </c>
      <c r="F47" s="390" t="b">
        <f t="shared" si="2"/>
        <v>0</v>
      </c>
      <c r="G47" s="391">
        <f t="shared" si="4"/>
        <v>1</v>
      </c>
    </row>
    <row r="48" spans="1:7">
      <c r="A48" s="48">
        <v>39</v>
      </c>
      <c r="B48" s="7"/>
      <c r="C48" s="7"/>
      <c r="D48" s="228"/>
      <c r="E48" s="19" t="str">
        <f t="shared" si="1"/>
        <v/>
      </c>
      <c r="F48" s="390" t="b">
        <f t="shared" si="2"/>
        <v>0</v>
      </c>
      <c r="G48" s="391">
        <f t="shared" si="4"/>
        <v>1</v>
      </c>
    </row>
    <row r="49" spans="1:7">
      <c r="A49" s="48">
        <v>40</v>
      </c>
      <c r="B49" s="7"/>
      <c r="C49" s="7"/>
      <c r="D49" s="228"/>
      <c r="E49" s="19" t="str">
        <f t="shared" si="1"/>
        <v/>
      </c>
      <c r="F49" s="390" t="b">
        <f t="shared" si="2"/>
        <v>0</v>
      </c>
      <c r="G49" s="391">
        <f t="shared" si="4"/>
        <v>1</v>
      </c>
    </row>
    <row r="50" spans="1:7">
      <c r="A50" s="48">
        <v>41</v>
      </c>
      <c r="B50" s="7"/>
      <c r="C50" s="7"/>
      <c r="D50" s="228"/>
      <c r="E50" s="19" t="str">
        <f t="shared" si="1"/>
        <v/>
      </c>
      <c r="F50" s="390" t="b">
        <f t="shared" si="2"/>
        <v>0</v>
      </c>
      <c r="G50" s="391">
        <f t="shared" si="4"/>
        <v>1</v>
      </c>
    </row>
    <row r="51" spans="1:7">
      <c r="A51" s="48">
        <v>42</v>
      </c>
      <c r="B51" s="7"/>
      <c r="C51" s="7"/>
      <c r="D51" s="228"/>
      <c r="E51" s="19" t="str">
        <f t="shared" si="1"/>
        <v/>
      </c>
      <c r="F51" s="390" t="b">
        <f t="shared" si="2"/>
        <v>0</v>
      </c>
      <c r="G51" s="391">
        <f t="shared" si="4"/>
        <v>1</v>
      </c>
    </row>
    <row r="52" spans="1:7">
      <c r="A52" s="48">
        <v>43</v>
      </c>
      <c r="B52" s="7"/>
      <c r="C52" s="7"/>
      <c r="D52" s="228"/>
      <c r="E52" s="19" t="str">
        <f t="shared" si="1"/>
        <v/>
      </c>
      <c r="F52" s="390" t="b">
        <f t="shared" si="2"/>
        <v>0</v>
      </c>
      <c r="G52" s="391">
        <f t="shared" si="4"/>
        <v>1</v>
      </c>
    </row>
    <row r="53" spans="1:7">
      <c r="A53" s="48">
        <v>44</v>
      </c>
      <c r="B53" s="7"/>
      <c r="C53" s="7"/>
      <c r="D53" s="228"/>
      <c r="E53" s="19" t="str">
        <f t="shared" si="1"/>
        <v/>
      </c>
      <c r="F53" s="390" t="b">
        <f t="shared" si="2"/>
        <v>0</v>
      </c>
      <c r="G53" s="391">
        <f t="shared" si="4"/>
        <v>1</v>
      </c>
    </row>
    <row r="54" spans="1:7">
      <c r="A54" s="48">
        <v>45</v>
      </c>
      <c r="B54" s="7"/>
      <c r="C54" s="7"/>
      <c r="D54" s="228"/>
      <c r="E54" s="19" t="str">
        <f t="shared" si="1"/>
        <v/>
      </c>
      <c r="F54" s="390" t="b">
        <f t="shared" si="2"/>
        <v>0</v>
      </c>
      <c r="G54" s="391">
        <f t="shared" si="4"/>
        <v>1</v>
      </c>
    </row>
    <row r="55" spans="1:7">
      <c r="A55" s="48">
        <v>46</v>
      </c>
      <c r="B55" s="7"/>
      <c r="C55" s="7"/>
      <c r="D55" s="228"/>
      <c r="E55" s="19" t="str">
        <f t="shared" si="1"/>
        <v/>
      </c>
      <c r="F55" s="390" t="b">
        <f t="shared" si="2"/>
        <v>0</v>
      </c>
      <c r="G55" s="391">
        <f t="shared" si="4"/>
        <v>1</v>
      </c>
    </row>
    <row r="56" spans="1:7">
      <c r="A56" s="48">
        <v>47</v>
      </c>
      <c r="B56" s="7"/>
      <c r="C56" s="7"/>
      <c r="D56" s="228"/>
      <c r="E56" s="19" t="str">
        <f t="shared" si="1"/>
        <v/>
      </c>
      <c r="F56" s="390" t="b">
        <f t="shared" si="2"/>
        <v>0</v>
      </c>
      <c r="G56" s="391">
        <f t="shared" si="4"/>
        <v>1</v>
      </c>
    </row>
    <row r="57" spans="1:7">
      <c r="A57" s="48">
        <v>48</v>
      </c>
      <c r="B57" s="7"/>
      <c r="C57" s="7"/>
      <c r="D57" s="228"/>
      <c r="E57" s="19" t="str">
        <f t="shared" si="1"/>
        <v/>
      </c>
      <c r="F57" s="390" t="b">
        <f t="shared" si="2"/>
        <v>0</v>
      </c>
      <c r="G57" s="391">
        <f t="shared" si="4"/>
        <v>1</v>
      </c>
    </row>
    <row r="58" spans="1:7">
      <c r="A58" s="48">
        <v>49</v>
      </c>
      <c r="B58" s="7"/>
      <c r="C58" s="7"/>
      <c r="D58" s="228"/>
      <c r="E58" s="19" t="str">
        <f t="shared" si="1"/>
        <v/>
      </c>
      <c r="F58" s="390" t="b">
        <f t="shared" si="2"/>
        <v>0</v>
      </c>
      <c r="G58" s="391">
        <f t="shared" si="4"/>
        <v>1</v>
      </c>
    </row>
    <row r="59" spans="1:7">
      <c r="A59" s="48">
        <v>50</v>
      </c>
      <c r="B59" s="7"/>
      <c r="C59" s="7"/>
      <c r="D59" s="228"/>
      <c r="E59" s="19" t="str">
        <f t="shared" si="1"/>
        <v/>
      </c>
      <c r="F59" s="390" t="b">
        <f t="shared" si="2"/>
        <v>0</v>
      </c>
      <c r="G59" s="391">
        <f t="shared" si="4"/>
        <v>1</v>
      </c>
    </row>
    <row r="60" spans="1:7">
      <c r="A60" s="48">
        <v>51</v>
      </c>
      <c r="B60" s="7"/>
      <c r="C60" s="7"/>
      <c r="D60" s="228"/>
      <c r="E60" s="19" t="str">
        <f t="shared" si="1"/>
        <v/>
      </c>
      <c r="F60" s="390" t="b">
        <f t="shared" si="2"/>
        <v>0</v>
      </c>
      <c r="G60" s="391">
        <f t="shared" si="4"/>
        <v>1</v>
      </c>
    </row>
    <row r="61" spans="1:7">
      <c r="A61" s="48">
        <v>52</v>
      </c>
      <c r="B61" s="7"/>
      <c r="C61" s="7"/>
      <c r="D61" s="228"/>
      <c r="E61" s="19" t="str">
        <f t="shared" si="1"/>
        <v/>
      </c>
      <c r="F61" s="390" t="b">
        <f t="shared" si="2"/>
        <v>0</v>
      </c>
      <c r="G61" s="391">
        <f t="shared" si="4"/>
        <v>1</v>
      </c>
    </row>
    <row r="62" spans="1:7">
      <c r="A62" s="48">
        <v>53</v>
      </c>
      <c r="B62" s="7"/>
      <c r="C62" s="7"/>
      <c r="D62" s="228"/>
      <c r="E62" s="19" t="str">
        <f t="shared" si="1"/>
        <v/>
      </c>
      <c r="F62" s="390" t="b">
        <f t="shared" si="2"/>
        <v>0</v>
      </c>
      <c r="G62" s="391">
        <f t="shared" si="4"/>
        <v>1</v>
      </c>
    </row>
    <row r="63" spans="1:7">
      <c r="A63" s="48">
        <v>54</v>
      </c>
      <c r="B63" s="7"/>
      <c r="C63" s="7"/>
      <c r="D63" s="228"/>
      <c r="E63" s="19" t="str">
        <f t="shared" si="1"/>
        <v/>
      </c>
      <c r="F63" s="390" t="b">
        <f t="shared" si="2"/>
        <v>0</v>
      </c>
      <c r="G63" s="391">
        <f t="shared" si="4"/>
        <v>1</v>
      </c>
    </row>
    <row r="64" spans="1:7">
      <c r="A64" s="48">
        <v>55</v>
      </c>
      <c r="B64" s="7"/>
      <c r="C64" s="7"/>
      <c r="D64" s="228"/>
      <c r="E64" s="19" t="str">
        <f t="shared" si="1"/>
        <v/>
      </c>
      <c r="F64" s="390" t="b">
        <f t="shared" si="2"/>
        <v>0</v>
      </c>
      <c r="G64" s="391">
        <f t="shared" si="4"/>
        <v>1</v>
      </c>
    </row>
    <row r="65" spans="1:7">
      <c r="A65" s="48">
        <v>56</v>
      </c>
      <c r="B65" s="7"/>
      <c r="C65" s="7"/>
      <c r="D65" s="228"/>
      <c r="E65" s="19" t="str">
        <f t="shared" si="1"/>
        <v/>
      </c>
      <c r="F65" s="390" t="b">
        <f t="shared" si="2"/>
        <v>0</v>
      </c>
      <c r="G65" s="391">
        <f t="shared" si="4"/>
        <v>1</v>
      </c>
    </row>
    <row r="66" spans="1:7">
      <c r="A66" s="48">
        <v>57</v>
      </c>
      <c r="B66" s="7"/>
      <c r="C66" s="7"/>
      <c r="D66" s="228"/>
      <c r="E66" s="19" t="str">
        <f t="shared" si="1"/>
        <v/>
      </c>
      <c r="F66" s="390" t="b">
        <f t="shared" si="2"/>
        <v>0</v>
      </c>
      <c r="G66" s="391">
        <f t="shared" si="4"/>
        <v>1</v>
      </c>
    </row>
    <row r="67" spans="1:7">
      <c r="A67" s="48">
        <v>58</v>
      </c>
      <c r="B67" s="7"/>
      <c r="C67" s="7"/>
      <c r="D67" s="228"/>
      <c r="E67" s="19" t="str">
        <f t="shared" si="1"/>
        <v/>
      </c>
      <c r="F67" s="390" t="b">
        <f t="shared" si="2"/>
        <v>0</v>
      </c>
      <c r="G67" s="391">
        <f t="shared" si="4"/>
        <v>1</v>
      </c>
    </row>
    <row r="68" spans="1:7">
      <c r="A68" s="48">
        <v>59</v>
      </c>
      <c r="B68" s="7"/>
      <c r="C68" s="7"/>
      <c r="D68" s="228"/>
      <c r="E68" s="19" t="str">
        <f t="shared" si="1"/>
        <v/>
      </c>
      <c r="F68" s="390" t="b">
        <f t="shared" si="2"/>
        <v>0</v>
      </c>
      <c r="G68" s="391">
        <f t="shared" si="4"/>
        <v>1</v>
      </c>
    </row>
    <row r="69" spans="1:7">
      <c r="A69" s="48">
        <v>60</v>
      </c>
      <c r="B69" s="7"/>
      <c r="C69" s="7"/>
      <c r="D69" s="228"/>
      <c r="E69" s="19" t="str">
        <f t="shared" si="1"/>
        <v/>
      </c>
      <c r="F69" s="390" t="b">
        <f t="shared" si="2"/>
        <v>0</v>
      </c>
      <c r="G69" s="391">
        <f t="shared" si="4"/>
        <v>1</v>
      </c>
    </row>
    <row r="70" spans="1:7">
      <c r="A70" s="48">
        <v>61</v>
      </c>
      <c r="B70" s="7"/>
      <c r="C70" s="7"/>
      <c r="D70" s="228"/>
      <c r="E70" s="19" t="str">
        <f t="shared" si="1"/>
        <v/>
      </c>
      <c r="F70" s="390" t="b">
        <f t="shared" si="2"/>
        <v>0</v>
      </c>
      <c r="G70" s="391">
        <f t="shared" si="4"/>
        <v>1</v>
      </c>
    </row>
    <row r="71" spans="1:7">
      <c r="A71" s="48">
        <v>62</v>
      </c>
      <c r="B71" s="7"/>
      <c r="C71" s="7"/>
      <c r="D71" s="228"/>
      <c r="E71" s="19" t="str">
        <f t="shared" si="1"/>
        <v/>
      </c>
      <c r="F71" s="390" t="b">
        <f t="shared" si="2"/>
        <v>0</v>
      </c>
      <c r="G71" s="391">
        <f t="shared" si="4"/>
        <v>1</v>
      </c>
    </row>
    <row r="72" spans="1:7">
      <c r="A72" s="48">
        <v>63</v>
      </c>
      <c r="B72" s="7"/>
      <c r="C72" s="7"/>
      <c r="D72" s="228"/>
      <c r="E72" s="19" t="str">
        <f t="shared" si="1"/>
        <v/>
      </c>
      <c r="F72" s="390" t="b">
        <f t="shared" si="2"/>
        <v>0</v>
      </c>
      <c r="G72" s="391">
        <f t="shared" si="4"/>
        <v>1</v>
      </c>
    </row>
    <row r="73" spans="1:7">
      <c r="A73" s="48">
        <v>64</v>
      </c>
      <c r="B73" s="7"/>
      <c r="C73" s="7"/>
      <c r="D73" s="228"/>
      <c r="E73" s="19" t="str">
        <f t="shared" si="1"/>
        <v/>
      </c>
      <c r="F73" s="390" t="b">
        <f t="shared" si="2"/>
        <v>0</v>
      </c>
      <c r="G73" s="391">
        <f t="shared" si="4"/>
        <v>1</v>
      </c>
    </row>
    <row r="74" spans="1:7">
      <c r="A74" s="48">
        <v>65</v>
      </c>
      <c r="B74" s="7"/>
      <c r="C74" s="7"/>
      <c r="D74" s="228"/>
      <c r="E74" s="19" t="str">
        <f t="shared" ref="E74:E137" si="5">IF(OR($B74="",,,,$D74&lt;an_initial,$D74&gt;an_final,),"",HLOOKUP(C74,ii89punctaje,2,FALSE) )</f>
        <v/>
      </c>
      <c r="F74" s="390" t="b">
        <f t="shared" ref="F74:F108" si="6">IF(nume_candidat="",FALSE,ISNUMBER(SEARCH(nume_candidat,$B74)))</f>
        <v>0</v>
      </c>
      <c r="G74" s="391">
        <f t="shared" ref="G74:G108" si="7">LEN(B74)-LEN(SUBSTITUTE(B74,",",""))+1</f>
        <v>1</v>
      </c>
    </row>
    <row r="75" spans="1:7">
      <c r="A75" s="48">
        <v>66</v>
      </c>
      <c r="B75" s="7"/>
      <c r="C75" s="7"/>
      <c r="D75" s="228"/>
      <c r="E75" s="19" t="str">
        <f t="shared" si="5"/>
        <v/>
      </c>
      <c r="F75" s="390" t="b">
        <f t="shared" si="6"/>
        <v>0</v>
      </c>
      <c r="G75" s="391">
        <f t="shared" si="7"/>
        <v>1</v>
      </c>
    </row>
    <row r="76" spans="1:7">
      <c r="A76" s="48">
        <v>67</v>
      </c>
      <c r="B76" s="7"/>
      <c r="C76" s="7"/>
      <c r="D76" s="228"/>
      <c r="E76" s="19" t="str">
        <f t="shared" si="5"/>
        <v/>
      </c>
      <c r="F76" s="390" t="b">
        <f t="shared" si="6"/>
        <v>0</v>
      </c>
      <c r="G76" s="391">
        <f t="shared" si="7"/>
        <v>1</v>
      </c>
    </row>
    <row r="77" spans="1:7">
      <c r="A77" s="48">
        <v>68</v>
      </c>
      <c r="B77" s="7"/>
      <c r="C77" s="7"/>
      <c r="D77" s="228"/>
      <c r="E77" s="19" t="str">
        <f t="shared" si="5"/>
        <v/>
      </c>
      <c r="F77" s="390" t="b">
        <f t="shared" si="6"/>
        <v>0</v>
      </c>
      <c r="G77" s="391">
        <f t="shared" si="7"/>
        <v>1</v>
      </c>
    </row>
    <row r="78" spans="1:7">
      <c r="A78" s="48">
        <v>69</v>
      </c>
      <c r="B78" s="7"/>
      <c r="C78" s="7"/>
      <c r="D78" s="228"/>
      <c r="E78" s="19" t="str">
        <f t="shared" si="5"/>
        <v/>
      </c>
      <c r="F78" s="390" t="b">
        <f t="shared" si="6"/>
        <v>0</v>
      </c>
      <c r="G78" s="391">
        <f t="shared" si="7"/>
        <v>1</v>
      </c>
    </row>
    <row r="79" spans="1:7">
      <c r="A79" s="48">
        <v>70</v>
      </c>
      <c r="B79" s="7"/>
      <c r="C79" s="7"/>
      <c r="D79" s="228"/>
      <c r="E79" s="19" t="str">
        <f t="shared" si="5"/>
        <v/>
      </c>
      <c r="F79" s="390" t="b">
        <f t="shared" si="6"/>
        <v>0</v>
      </c>
      <c r="G79" s="391">
        <f t="shared" si="7"/>
        <v>1</v>
      </c>
    </row>
    <row r="80" spans="1:7">
      <c r="A80" s="48">
        <v>71</v>
      </c>
      <c r="B80" s="7"/>
      <c r="C80" s="7"/>
      <c r="D80" s="228"/>
      <c r="E80" s="19" t="str">
        <f t="shared" si="5"/>
        <v/>
      </c>
      <c r="F80" s="390" t="b">
        <f t="shared" si="6"/>
        <v>0</v>
      </c>
      <c r="G80" s="391">
        <f t="shared" si="7"/>
        <v>1</v>
      </c>
    </row>
    <row r="81" spans="1:7">
      <c r="A81" s="48">
        <v>72</v>
      </c>
      <c r="B81" s="7"/>
      <c r="C81" s="7"/>
      <c r="D81" s="228"/>
      <c r="E81" s="19" t="str">
        <f t="shared" si="5"/>
        <v/>
      </c>
      <c r="F81" s="390" t="b">
        <f t="shared" si="6"/>
        <v>0</v>
      </c>
      <c r="G81" s="391">
        <f t="shared" si="7"/>
        <v>1</v>
      </c>
    </row>
    <row r="82" spans="1:7">
      <c r="A82" s="48">
        <v>73</v>
      </c>
      <c r="B82" s="7"/>
      <c r="C82" s="7"/>
      <c r="D82" s="228"/>
      <c r="E82" s="19" t="str">
        <f t="shared" si="5"/>
        <v/>
      </c>
      <c r="F82" s="390" t="b">
        <f t="shared" si="6"/>
        <v>0</v>
      </c>
      <c r="G82" s="391">
        <f t="shared" si="7"/>
        <v>1</v>
      </c>
    </row>
    <row r="83" spans="1:7">
      <c r="A83" s="48">
        <v>74</v>
      </c>
      <c r="B83" s="7"/>
      <c r="C83" s="7"/>
      <c r="D83" s="228"/>
      <c r="E83" s="19" t="str">
        <f t="shared" si="5"/>
        <v/>
      </c>
      <c r="F83" s="390" t="b">
        <f t="shared" si="6"/>
        <v>0</v>
      </c>
      <c r="G83" s="391">
        <f t="shared" si="7"/>
        <v>1</v>
      </c>
    </row>
    <row r="84" spans="1:7">
      <c r="A84" s="48">
        <v>75</v>
      </c>
      <c r="B84" s="7"/>
      <c r="C84" s="7"/>
      <c r="D84" s="228"/>
      <c r="E84" s="19" t="str">
        <f t="shared" si="5"/>
        <v/>
      </c>
      <c r="F84" s="390" t="b">
        <f t="shared" si="6"/>
        <v>0</v>
      </c>
      <c r="G84" s="391">
        <f t="shared" si="7"/>
        <v>1</v>
      </c>
    </row>
    <row r="85" spans="1:7">
      <c r="A85" s="48">
        <v>76</v>
      </c>
      <c r="B85" s="7"/>
      <c r="C85" s="7"/>
      <c r="D85" s="228"/>
      <c r="E85" s="19" t="str">
        <f t="shared" si="5"/>
        <v/>
      </c>
      <c r="F85" s="390" t="b">
        <f t="shared" si="6"/>
        <v>0</v>
      </c>
      <c r="G85" s="391">
        <f t="shared" si="7"/>
        <v>1</v>
      </c>
    </row>
    <row r="86" spans="1:7">
      <c r="A86" s="48">
        <v>77</v>
      </c>
      <c r="B86" s="7"/>
      <c r="C86" s="7"/>
      <c r="D86" s="228"/>
      <c r="E86" s="19" t="str">
        <f t="shared" si="5"/>
        <v/>
      </c>
      <c r="F86" s="390" t="b">
        <f t="shared" si="6"/>
        <v>0</v>
      </c>
      <c r="G86" s="391">
        <f t="shared" si="7"/>
        <v>1</v>
      </c>
    </row>
    <row r="87" spans="1:7">
      <c r="A87" s="48">
        <v>78</v>
      </c>
      <c r="B87" s="7"/>
      <c r="C87" s="7"/>
      <c r="D87" s="228"/>
      <c r="E87" s="19" t="str">
        <f t="shared" si="5"/>
        <v/>
      </c>
      <c r="F87" s="390" t="b">
        <f t="shared" si="6"/>
        <v>0</v>
      </c>
      <c r="G87" s="391">
        <f t="shared" si="7"/>
        <v>1</v>
      </c>
    </row>
    <row r="88" spans="1:7">
      <c r="A88" s="48">
        <v>79</v>
      </c>
      <c r="B88" s="7"/>
      <c r="C88" s="7"/>
      <c r="D88" s="228"/>
      <c r="E88" s="19" t="str">
        <f t="shared" si="5"/>
        <v/>
      </c>
      <c r="F88" s="390" t="b">
        <f t="shared" si="6"/>
        <v>0</v>
      </c>
      <c r="G88" s="391">
        <f t="shared" si="7"/>
        <v>1</v>
      </c>
    </row>
    <row r="89" spans="1:7">
      <c r="A89" s="48">
        <v>80</v>
      </c>
      <c r="B89" s="7"/>
      <c r="C89" s="7"/>
      <c r="D89" s="228"/>
      <c r="E89" s="19" t="str">
        <f t="shared" si="5"/>
        <v/>
      </c>
      <c r="F89" s="390" t="b">
        <f t="shared" si="6"/>
        <v>0</v>
      </c>
      <c r="G89" s="391">
        <f t="shared" si="7"/>
        <v>1</v>
      </c>
    </row>
    <row r="90" spans="1:7">
      <c r="A90" s="48">
        <v>81</v>
      </c>
      <c r="B90" s="7"/>
      <c r="C90" s="7"/>
      <c r="D90" s="228"/>
      <c r="E90" s="19" t="str">
        <f t="shared" si="5"/>
        <v/>
      </c>
      <c r="F90" s="390" t="b">
        <f t="shared" si="6"/>
        <v>0</v>
      </c>
      <c r="G90" s="391">
        <f t="shared" si="7"/>
        <v>1</v>
      </c>
    </row>
    <row r="91" spans="1:7">
      <c r="A91" s="48">
        <v>82</v>
      </c>
      <c r="B91" s="7"/>
      <c r="C91" s="7"/>
      <c r="D91" s="228"/>
      <c r="E91" s="19" t="str">
        <f t="shared" si="5"/>
        <v/>
      </c>
      <c r="F91" s="390" t="b">
        <f t="shared" si="6"/>
        <v>0</v>
      </c>
      <c r="G91" s="391">
        <f t="shared" si="7"/>
        <v>1</v>
      </c>
    </row>
    <row r="92" spans="1:7">
      <c r="A92" s="48">
        <v>83</v>
      </c>
      <c r="B92" s="7"/>
      <c r="C92" s="7"/>
      <c r="D92" s="228"/>
      <c r="E92" s="19" t="str">
        <f t="shared" si="5"/>
        <v/>
      </c>
      <c r="F92" s="390" t="b">
        <f t="shared" si="6"/>
        <v>0</v>
      </c>
      <c r="G92" s="391">
        <f t="shared" si="7"/>
        <v>1</v>
      </c>
    </row>
    <row r="93" spans="1:7">
      <c r="A93" s="48">
        <v>84</v>
      </c>
      <c r="B93" s="7"/>
      <c r="C93" s="7"/>
      <c r="D93" s="228"/>
      <c r="E93" s="19" t="str">
        <f t="shared" si="5"/>
        <v/>
      </c>
      <c r="F93" s="390" t="b">
        <f t="shared" si="6"/>
        <v>0</v>
      </c>
      <c r="G93" s="391">
        <f t="shared" si="7"/>
        <v>1</v>
      </c>
    </row>
    <row r="94" spans="1:7">
      <c r="A94" s="48">
        <v>85</v>
      </c>
      <c r="B94" s="7"/>
      <c r="C94" s="7"/>
      <c r="D94" s="228"/>
      <c r="E94" s="19" t="str">
        <f t="shared" si="5"/>
        <v/>
      </c>
      <c r="F94" s="390" t="b">
        <f t="shared" si="6"/>
        <v>0</v>
      </c>
      <c r="G94" s="391">
        <f t="shared" si="7"/>
        <v>1</v>
      </c>
    </row>
    <row r="95" spans="1:7">
      <c r="A95" s="48">
        <v>86</v>
      </c>
      <c r="B95" s="7"/>
      <c r="C95" s="7"/>
      <c r="D95" s="228"/>
      <c r="E95" s="19" t="str">
        <f t="shared" si="5"/>
        <v/>
      </c>
      <c r="F95" s="390" t="b">
        <f t="shared" si="6"/>
        <v>0</v>
      </c>
      <c r="G95" s="391">
        <f t="shared" si="7"/>
        <v>1</v>
      </c>
    </row>
    <row r="96" spans="1:7">
      <c r="A96" s="48">
        <v>87</v>
      </c>
      <c r="B96" s="7"/>
      <c r="C96" s="7"/>
      <c r="D96" s="228"/>
      <c r="E96" s="19" t="str">
        <f t="shared" si="5"/>
        <v/>
      </c>
      <c r="F96" s="390" t="b">
        <f t="shared" si="6"/>
        <v>0</v>
      </c>
      <c r="G96" s="391">
        <f t="shared" si="7"/>
        <v>1</v>
      </c>
    </row>
    <row r="97" spans="1:7">
      <c r="A97" s="48">
        <v>88</v>
      </c>
      <c r="B97" s="7"/>
      <c r="C97" s="7"/>
      <c r="D97" s="228"/>
      <c r="E97" s="19" t="str">
        <f t="shared" si="5"/>
        <v/>
      </c>
      <c r="F97" s="390" t="b">
        <f t="shared" si="6"/>
        <v>0</v>
      </c>
      <c r="G97" s="391">
        <f t="shared" si="7"/>
        <v>1</v>
      </c>
    </row>
    <row r="98" spans="1:7">
      <c r="A98" s="48">
        <v>89</v>
      </c>
      <c r="B98" s="7"/>
      <c r="C98" s="7"/>
      <c r="D98" s="228"/>
      <c r="E98" s="19" t="str">
        <f t="shared" si="5"/>
        <v/>
      </c>
      <c r="F98" s="390" t="b">
        <f t="shared" si="6"/>
        <v>0</v>
      </c>
      <c r="G98" s="391">
        <f t="shared" si="7"/>
        <v>1</v>
      </c>
    </row>
    <row r="99" spans="1:7">
      <c r="A99" s="48">
        <v>90</v>
      </c>
      <c r="B99" s="7"/>
      <c r="C99" s="7"/>
      <c r="D99" s="228"/>
      <c r="E99" s="19" t="str">
        <f t="shared" si="5"/>
        <v/>
      </c>
      <c r="F99" s="390" t="b">
        <f t="shared" si="6"/>
        <v>0</v>
      </c>
      <c r="G99" s="391">
        <f t="shared" si="7"/>
        <v>1</v>
      </c>
    </row>
    <row r="100" spans="1:7">
      <c r="A100" s="48">
        <v>91</v>
      </c>
      <c r="B100" s="7"/>
      <c r="C100" s="7"/>
      <c r="D100" s="228"/>
      <c r="E100" s="19" t="str">
        <f t="shared" si="5"/>
        <v/>
      </c>
      <c r="F100" s="390" t="b">
        <f t="shared" si="6"/>
        <v>0</v>
      </c>
      <c r="G100" s="391">
        <f t="shared" si="7"/>
        <v>1</v>
      </c>
    </row>
    <row r="101" spans="1:7">
      <c r="A101" s="48">
        <v>92</v>
      </c>
      <c r="B101" s="7"/>
      <c r="C101" s="7"/>
      <c r="D101" s="228"/>
      <c r="E101" s="19" t="str">
        <f t="shared" si="5"/>
        <v/>
      </c>
      <c r="F101" s="390" t="b">
        <f t="shared" si="6"/>
        <v>0</v>
      </c>
      <c r="G101" s="391">
        <f t="shared" si="7"/>
        <v>1</v>
      </c>
    </row>
    <row r="102" spans="1:7">
      <c r="A102" s="48">
        <v>93</v>
      </c>
      <c r="B102" s="7"/>
      <c r="C102" s="7"/>
      <c r="D102" s="228"/>
      <c r="E102" s="19" t="str">
        <f t="shared" si="5"/>
        <v/>
      </c>
      <c r="F102" s="390" t="b">
        <f t="shared" si="6"/>
        <v>0</v>
      </c>
      <c r="G102" s="391">
        <f t="shared" si="7"/>
        <v>1</v>
      </c>
    </row>
    <row r="103" spans="1:7">
      <c r="A103" s="48">
        <v>94</v>
      </c>
      <c r="B103" s="7"/>
      <c r="C103" s="7"/>
      <c r="D103" s="228"/>
      <c r="E103" s="19" t="str">
        <f t="shared" si="5"/>
        <v/>
      </c>
      <c r="F103" s="390" t="b">
        <f t="shared" si="6"/>
        <v>0</v>
      </c>
      <c r="G103" s="391">
        <f t="shared" si="7"/>
        <v>1</v>
      </c>
    </row>
    <row r="104" spans="1:7">
      <c r="A104" s="48">
        <v>95</v>
      </c>
      <c r="B104" s="7"/>
      <c r="C104" s="7"/>
      <c r="D104" s="228"/>
      <c r="E104" s="19" t="str">
        <f t="shared" si="5"/>
        <v/>
      </c>
      <c r="F104" s="390" t="b">
        <f t="shared" si="6"/>
        <v>0</v>
      </c>
      <c r="G104" s="391">
        <f t="shared" si="7"/>
        <v>1</v>
      </c>
    </row>
    <row r="105" spans="1:7">
      <c r="A105" s="48">
        <v>96</v>
      </c>
      <c r="B105" s="7"/>
      <c r="C105" s="7"/>
      <c r="D105" s="228"/>
      <c r="E105" s="19" t="str">
        <f t="shared" si="5"/>
        <v/>
      </c>
      <c r="F105" s="390" t="b">
        <f t="shared" si="6"/>
        <v>0</v>
      </c>
      <c r="G105" s="391">
        <f t="shared" si="7"/>
        <v>1</v>
      </c>
    </row>
    <row r="106" spans="1:7">
      <c r="A106" s="48">
        <v>97</v>
      </c>
      <c r="B106" s="7"/>
      <c r="C106" s="7"/>
      <c r="D106" s="228"/>
      <c r="E106" s="19" t="str">
        <f t="shared" si="5"/>
        <v/>
      </c>
      <c r="F106" s="390" t="b">
        <f t="shared" si="6"/>
        <v>0</v>
      </c>
      <c r="G106" s="391">
        <f t="shared" si="7"/>
        <v>1</v>
      </c>
    </row>
    <row r="107" spans="1:7">
      <c r="A107" s="48">
        <v>98</v>
      </c>
      <c r="B107" s="7"/>
      <c r="C107" s="7"/>
      <c r="D107" s="228"/>
      <c r="E107" s="19" t="str">
        <f t="shared" si="5"/>
        <v/>
      </c>
      <c r="F107" s="390" t="b">
        <f t="shared" si="6"/>
        <v>0</v>
      </c>
      <c r="G107" s="391">
        <f t="shared" si="7"/>
        <v>1</v>
      </c>
    </row>
    <row r="108" spans="1:7">
      <c r="A108" s="154">
        <v>99</v>
      </c>
      <c r="B108" s="7"/>
      <c r="C108" s="7"/>
      <c r="D108" s="228"/>
      <c r="E108" s="19" t="str">
        <f t="shared" si="5"/>
        <v/>
      </c>
      <c r="F108" s="390" t="b">
        <f t="shared" si="6"/>
        <v>0</v>
      </c>
      <c r="G108" s="391">
        <f t="shared" si="7"/>
        <v>1</v>
      </c>
    </row>
    <row r="109" spans="1:7">
      <c r="A109" s="154">
        <v>100</v>
      </c>
      <c r="B109" s="155"/>
      <c r="C109" s="155"/>
      <c r="D109" s="157"/>
      <c r="E109" s="19" t="str">
        <f t="shared" si="5"/>
        <v/>
      </c>
    </row>
    <row r="110" spans="1:7">
      <c r="A110" s="154">
        <v>101</v>
      </c>
      <c r="B110" s="155"/>
      <c r="C110" s="155"/>
      <c r="D110" s="157"/>
      <c r="E110" s="19" t="str">
        <f t="shared" si="5"/>
        <v/>
      </c>
    </row>
    <row r="111" spans="1:7">
      <c r="A111" s="154">
        <v>102</v>
      </c>
      <c r="B111" s="155"/>
      <c r="C111" s="155"/>
      <c r="D111" s="157"/>
      <c r="E111" s="19" t="str">
        <f t="shared" si="5"/>
        <v/>
      </c>
    </row>
    <row r="112" spans="1:7">
      <c r="A112" s="154">
        <v>103</v>
      </c>
      <c r="B112" s="155"/>
      <c r="C112" s="155"/>
      <c r="D112" s="157"/>
      <c r="E112" s="19" t="str">
        <f t="shared" si="5"/>
        <v/>
      </c>
    </row>
    <row r="113" spans="1:5">
      <c r="A113" s="154">
        <v>104</v>
      </c>
      <c r="B113" s="155"/>
      <c r="C113" s="155"/>
      <c r="D113" s="157"/>
      <c r="E113" s="19" t="str">
        <f t="shared" si="5"/>
        <v/>
      </c>
    </row>
    <row r="114" spans="1:5">
      <c r="A114" s="154">
        <v>105</v>
      </c>
      <c r="B114" s="155"/>
      <c r="C114" s="155"/>
      <c r="D114" s="157"/>
      <c r="E114" s="19" t="str">
        <f t="shared" si="5"/>
        <v/>
      </c>
    </row>
    <row r="115" spans="1:5">
      <c r="A115" s="154">
        <v>106</v>
      </c>
      <c r="B115" s="155"/>
      <c r="C115" s="155"/>
      <c r="D115" s="157"/>
      <c r="E115" s="19" t="str">
        <f t="shared" si="5"/>
        <v/>
      </c>
    </row>
    <row r="116" spans="1:5">
      <c r="A116" s="154">
        <v>107</v>
      </c>
      <c r="B116" s="155"/>
      <c r="C116" s="155"/>
      <c r="D116" s="157"/>
      <c r="E116" s="19" t="str">
        <f t="shared" si="5"/>
        <v/>
      </c>
    </row>
    <row r="117" spans="1:5">
      <c r="A117" s="154">
        <v>108</v>
      </c>
      <c r="B117" s="155"/>
      <c r="C117" s="155"/>
      <c r="D117" s="157"/>
      <c r="E117" s="19" t="str">
        <f t="shared" si="5"/>
        <v/>
      </c>
    </row>
    <row r="118" spans="1:5">
      <c r="A118" s="154">
        <v>109</v>
      </c>
      <c r="B118" s="155"/>
      <c r="C118" s="155"/>
      <c r="D118" s="157"/>
      <c r="E118" s="19" t="str">
        <f t="shared" si="5"/>
        <v/>
      </c>
    </row>
    <row r="119" spans="1:5">
      <c r="A119" s="154">
        <v>110</v>
      </c>
      <c r="B119" s="155"/>
      <c r="C119" s="155"/>
      <c r="D119" s="157"/>
      <c r="E119" s="19" t="str">
        <f t="shared" si="5"/>
        <v/>
      </c>
    </row>
    <row r="120" spans="1:5">
      <c r="A120" s="154">
        <v>111</v>
      </c>
      <c r="B120" s="155"/>
      <c r="C120" s="155"/>
      <c r="D120" s="157"/>
      <c r="E120" s="19" t="str">
        <f t="shared" si="5"/>
        <v/>
      </c>
    </row>
    <row r="121" spans="1:5">
      <c r="A121" s="154">
        <v>112</v>
      </c>
      <c r="B121" s="155"/>
      <c r="C121" s="155"/>
      <c r="D121" s="157"/>
      <c r="E121" s="19" t="str">
        <f t="shared" si="5"/>
        <v/>
      </c>
    </row>
    <row r="122" spans="1:5">
      <c r="A122" s="154">
        <v>113</v>
      </c>
      <c r="B122" s="155"/>
      <c r="C122" s="155"/>
      <c r="D122" s="157"/>
      <c r="E122" s="19" t="str">
        <f t="shared" si="5"/>
        <v/>
      </c>
    </row>
    <row r="123" spans="1:5">
      <c r="A123" s="154">
        <v>114</v>
      </c>
      <c r="B123" s="155"/>
      <c r="C123" s="155"/>
      <c r="D123" s="157"/>
      <c r="E123" s="19" t="str">
        <f t="shared" si="5"/>
        <v/>
      </c>
    </row>
    <row r="124" spans="1:5">
      <c r="A124" s="154">
        <v>115</v>
      </c>
      <c r="B124" s="155"/>
      <c r="C124" s="155"/>
      <c r="D124" s="157"/>
      <c r="E124" s="19" t="str">
        <f t="shared" si="5"/>
        <v/>
      </c>
    </row>
    <row r="125" spans="1:5">
      <c r="A125" s="154">
        <v>116</v>
      </c>
      <c r="B125" s="155"/>
      <c r="C125" s="155"/>
      <c r="D125" s="157"/>
      <c r="E125" s="19" t="str">
        <f t="shared" si="5"/>
        <v/>
      </c>
    </row>
    <row r="126" spans="1:5">
      <c r="A126" s="154">
        <v>117</v>
      </c>
      <c r="B126" s="155"/>
      <c r="C126" s="155"/>
      <c r="D126" s="157"/>
      <c r="E126" s="19" t="str">
        <f t="shared" si="5"/>
        <v/>
      </c>
    </row>
    <row r="127" spans="1:5">
      <c r="A127" s="154">
        <v>118</v>
      </c>
      <c r="B127" s="155"/>
      <c r="C127" s="155"/>
      <c r="D127" s="157"/>
      <c r="E127" s="19" t="str">
        <f t="shared" si="5"/>
        <v/>
      </c>
    </row>
    <row r="128" spans="1:5">
      <c r="A128" s="154">
        <v>119</v>
      </c>
      <c r="B128" s="155"/>
      <c r="C128" s="155"/>
      <c r="D128" s="157"/>
      <c r="E128" s="19" t="str">
        <f t="shared" si="5"/>
        <v/>
      </c>
    </row>
    <row r="129" spans="1:5">
      <c r="A129" s="154">
        <v>120</v>
      </c>
      <c r="B129" s="155"/>
      <c r="C129" s="155"/>
      <c r="D129" s="157"/>
      <c r="E129" s="19" t="str">
        <f t="shared" si="5"/>
        <v/>
      </c>
    </row>
    <row r="130" spans="1:5">
      <c r="A130" s="154">
        <v>121</v>
      </c>
      <c r="B130" s="155"/>
      <c r="C130" s="155"/>
      <c r="D130" s="157"/>
      <c r="E130" s="19" t="str">
        <f t="shared" si="5"/>
        <v/>
      </c>
    </row>
    <row r="131" spans="1:5">
      <c r="A131" s="154">
        <v>122</v>
      </c>
      <c r="B131" s="155"/>
      <c r="C131" s="155"/>
      <c r="D131" s="157"/>
      <c r="E131" s="19" t="str">
        <f t="shared" si="5"/>
        <v/>
      </c>
    </row>
    <row r="132" spans="1:5">
      <c r="A132" s="154">
        <v>123</v>
      </c>
      <c r="B132" s="155"/>
      <c r="C132" s="155"/>
      <c r="D132" s="157"/>
      <c r="E132" s="19" t="str">
        <f t="shared" si="5"/>
        <v/>
      </c>
    </row>
    <row r="133" spans="1:5">
      <c r="A133" s="154">
        <v>124</v>
      </c>
      <c r="B133" s="155"/>
      <c r="C133" s="155"/>
      <c r="D133" s="157"/>
      <c r="E133" s="19" t="str">
        <f t="shared" si="5"/>
        <v/>
      </c>
    </row>
    <row r="134" spans="1:5">
      <c r="A134" s="154">
        <v>125</v>
      </c>
      <c r="B134" s="155"/>
      <c r="C134" s="155"/>
      <c r="D134" s="157"/>
      <c r="E134" s="19" t="str">
        <f t="shared" si="5"/>
        <v/>
      </c>
    </row>
    <row r="135" spans="1:5">
      <c r="A135" s="154">
        <v>126</v>
      </c>
      <c r="B135" s="155"/>
      <c r="C135" s="155"/>
      <c r="D135" s="157"/>
      <c r="E135" s="19" t="str">
        <f t="shared" si="5"/>
        <v/>
      </c>
    </row>
    <row r="136" spans="1:5">
      <c r="A136" s="154">
        <v>127</v>
      </c>
      <c r="B136" s="155"/>
      <c r="C136" s="155"/>
      <c r="D136" s="157"/>
      <c r="E136" s="19" t="str">
        <f t="shared" si="5"/>
        <v/>
      </c>
    </row>
    <row r="137" spans="1:5">
      <c r="A137" s="154">
        <v>128</v>
      </c>
      <c r="B137" s="155"/>
      <c r="C137" s="155"/>
      <c r="D137" s="157"/>
      <c r="E137" s="19" t="str">
        <f t="shared" si="5"/>
        <v/>
      </c>
    </row>
    <row r="138" spans="1:5">
      <c r="A138" s="154">
        <v>129</v>
      </c>
      <c r="B138" s="155"/>
      <c r="C138" s="155"/>
      <c r="D138" s="157"/>
      <c r="E138" s="19" t="str">
        <f t="shared" ref="E138:E201" si="8">IF(OR($B138="",,,,$D138&lt;an_initial,$D138&gt;an_final,),"",HLOOKUP(C138,ii89punctaje,2,FALSE) )</f>
        <v/>
      </c>
    </row>
    <row r="139" spans="1:5">
      <c r="A139" s="154">
        <v>130</v>
      </c>
      <c r="B139" s="155"/>
      <c r="C139" s="155"/>
      <c r="D139" s="157"/>
      <c r="E139" s="19" t="str">
        <f t="shared" si="8"/>
        <v/>
      </c>
    </row>
    <row r="140" spans="1:5">
      <c r="A140" s="154">
        <v>131</v>
      </c>
      <c r="B140" s="155"/>
      <c r="C140" s="155"/>
      <c r="D140" s="157"/>
      <c r="E140" s="19" t="str">
        <f t="shared" si="8"/>
        <v/>
      </c>
    </row>
    <row r="141" spans="1:5">
      <c r="A141" s="154">
        <v>132</v>
      </c>
      <c r="B141" s="155"/>
      <c r="C141" s="155"/>
      <c r="D141" s="157"/>
      <c r="E141" s="19" t="str">
        <f t="shared" si="8"/>
        <v/>
      </c>
    </row>
    <row r="142" spans="1:5">
      <c r="A142" s="154">
        <v>133</v>
      </c>
      <c r="B142" s="155"/>
      <c r="C142" s="155"/>
      <c r="D142" s="157"/>
      <c r="E142" s="19" t="str">
        <f t="shared" si="8"/>
        <v/>
      </c>
    </row>
    <row r="143" spans="1:5">
      <c r="A143" s="154">
        <v>134</v>
      </c>
      <c r="B143" s="155"/>
      <c r="C143" s="155"/>
      <c r="D143" s="157"/>
      <c r="E143" s="19" t="str">
        <f t="shared" si="8"/>
        <v/>
      </c>
    </row>
    <row r="144" spans="1:5">
      <c r="A144" s="154">
        <v>135</v>
      </c>
      <c r="B144" s="155"/>
      <c r="C144" s="155"/>
      <c r="D144" s="157"/>
      <c r="E144" s="19" t="str">
        <f t="shared" si="8"/>
        <v/>
      </c>
    </row>
    <row r="145" spans="1:5">
      <c r="A145" s="154">
        <v>136</v>
      </c>
      <c r="B145" s="155"/>
      <c r="C145" s="155"/>
      <c r="D145" s="157"/>
      <c r="E145" s="19" t="str">
        <f t="shared" si="8"/>
        <v/>
      </c>
    </row>
    <row r="146" spans="1:5">
      <c r="A146" s="154">
        <v>137</v>
      </c>
      <c r="B146" s="155"/>
      <c r="C146" s="155"/>
      <c r="D146" s="157"/>
      <c r="E146" s="19" t="str">
        <f t="shared" si="8"/>
        <v/>
      </c>
    </row>
    <row r="147" spans="1:5">
      <c r="A147" s="154">
        <v>138</v>
      </c>
      <c r="B147" s="155"/>
      <c r="C147" s="155"/>
      <c r="D147" s="157"/>
      <c r="E147" s="19" t="str">
        <f t="shared" si="8"/>
        <v/>
      </c>
    </row>
    <row r="148" spans="1:5">
      <c r="A148" s="154">
        <v>139</v>
      </c>
      <c r="B148" s="155"/>
      <c r="C148" s="155"/>
      <c r="D148" s="157"/>
      <c r="E148" s="19" t="str">
        <f t="shared" si="8"/>
        <v/>
      </c>
    </row>
    <row r="149" spans="1:5">
      <c r="A149" s="154">
        <v>140</v>
      </c>
      <c r="B149" s="155"/>
      <c r="C149" s="155"/>
      <c r="D149" s="157"/>
      <c r="E149" s="19" t="str">
        <f t="shared" si="8"/>
        <v/>
      </c>
    </row>
    <row r="150" spans="1:5">
      <c r="A150" s="154">
        <v>141</v>
      </c>
      <c r="B150" s="155"/>
      <c r="C150" s="155"/>
      <c r="D150" s="157"/>
      <c r="E150" s="19" t="str">
        <f t="shared" si="8"/>
        <v/>
      </c>
    </row>
    <row r="151" spans="1:5">
      <c r="A151" s="154">
        <v>142</v>
      </c>
      <c r="B151" s="155"/>
      <c r="C151" s="155"/>
      <c r="D151" s="157"/>
      <c r="E151" s="19" t="str">
        <f t="shared" si="8"/>
        <v/>
      </c>
    </row>
    <row r="152" spans="1:5">
      <c r="A152" s="154">
        <v>143</v>
      </c>
      <c r="B152" s="155"/>
      <c r="C152" s="155"/>
      <c r="D152" s="157"/>
      <c r="E152" s="19" t="str">
        <f t="shared" si="8"/>
        <v/>
      </c>
    </row>
    <row r="153" spans="1:5">
      <c r="A153" s="154">
        <v>144</v>
      </c>
      <c r="B153" s="155"/>
      <c r="C153" s="155"/>
      <c r="D153" s="157"/>
      <c r="E153" s="19" t="str">
        <f t="shared" si="8"/>
        <v/>
      </c>
    </row>
    <row r="154" spans="1:5">
      <c r="A154" s="154">
        <v>145</v>
      </c>
      <c r="B154" s="155"/>
      <c r="C154" s="155"/>
      <c r="D154" s="157"/>
      <c r="E154" s="19" t="str">
        <f t="shared" si="8"/>
        <v/>
      </c>
    </row>
    <row r="155" spans="1:5">
      <c r="A155" s="154">
        <v>146</v>
      </c>
      <c r="B155" s="155"/>
      <c r="C155" s="155"/>
      <c r="D155" s="157"/>
      <c r="E155" s="19" t="str">
        <f t="shared" si="8"/>
        <v/>
      </c>
    </row>
    <row r="156" spans="1:5">
      <c r="A156" s="154">
        <v>147</v>
      </c>
      <c r="B156" s="155"/>
      <c r="C156" s="155"/>
      <c r="D156" s="157"/>
      <c r="E156" s="19" t="str">
        <f t="shared" si="8"/>
        <v/>
      </c>
    </row>
    <row r="157" spans="1:5">
      <c r="A157" s="154">
        <v>148</v>
      </c>
      <c r="B157" s="155"/>
      <c r="C157" s="155"/>
      <c r="D157" s="157"/>
      <c r="E157" s="19" t="str">
        <f t="shared" si="8"/>
        <v/>
      </c>
    </row>
    <row r="158" spans="1:5">
      <c r="A158" s="154">
        <v>149</v>
      </c>
      <c r="B158" s="155"/>
      <c r="C158" s="155"/>
      <c r="D158" s="157"/>
      <c r="E158" s="19" t="str">
        <f t="shared" si="8"/>
        <v/>
      </c>
    </row>
    <row r="159" spans="1:5">
      <c r="A159" s="154">
        <v>150</v>
      </c>
      <c r="B159" s="155"/>
      <c r="C159" s="155"/>
      <c r="D159" s="157"/>
      <c r="E159" s="19" t="str">
        <f t="shared" si="8"/>
        <v/>
      </c>
    </row>
    <row r="160" spans="1:5">
      <c r="A160" s="154">
        <v>151</v>
      </c>
      <c r="B160" s="155"/>
      <c r="C160" s="155"/>
      <c r="D160" s="157"/>
      <c r="E160" s="19" t="str">
        <f t="shared" si="8"/>
        <v/>
      </c>
    </row>
    <row r="161" spans="1:5">
      <c r="A161" s="154">
        <v>152</v>
      </c>
      <c r="B161" s="155"/>
      <c r="C161" s="155"/>
      <c r="D161" s="157"/>
      <c r="E161" s="19" t="str">
        <f t="shared" si="8"/>
        <v/>
      </c>
    </row>
    <row r="162" spans="1:5">
      <c r="A162" s="154">
        <v>153</v>
      </c>
      <c r="B162" s="155"/>
      <c r="C162" s="155"/>
      <c r="D162" s="157"/>
      <c r="E162" s="19" t="str">
        <f t="shared" si="8"/>
        <v/>
      </c>
    </row>
    <row r="163" spans="1:5">
      <c r="A163" s="154">
        <v>154</v>
      </c>
      <c r="B163" s="155"/>
      <c r="C163" s="155"/>
      <c r="D163" s="157"/>
      <c r="E163" s="19" t="str">
        <f t="shared" si="8"/>
        <v/>
      </c>
    </row>
    <row r="164" spans="1:5">
      <c r="A164" s="154">
        <v>155</v>
      </c>
      <c r="B164" s="155"/>
      <c r="C164" s="155"/>
      <c r="D164" s="157"/>
      <c r="E164" s="19" t="str">
        <f t="shared" si="8"/>
        <v/>
      </c>
    </row>
    <row r="165" spans="1:5">
      <c r="A165" s="154">
        <v>156</v>
      </c>
      <c r="B165" s="155"/>
      <c r="C165" s="155"/>
      <c r="D165" s="157"/>
      <c r="E165" s="19" t="str">
        <f t="shared" si="8"/>
        <v/>
      </c>
    </row>
    <row r="166" spans="1:5">
      <c r="A166" s="154">
        <v>157</v>
      </c>
      <c r="B166" s="155"/>
      <c r="C166" s="155"/>
      <c r="D166" s="157"/>
      <c r="E166" s="19" t="str">
        <f t="shared" si="8"/>
        <v/>
      </c>
    </row>
    <row r="167" spans="1:5">
      <c r="A167" s="154">
        <v>158</v>
      </c>
      <c r="B167" s="155"/>
      <c r="C167" s="155"/>
      <c r="D167" s="157"/>
      <c r="E167" s="19" t="str">
        <f t="shared" si="8"/>
        <v/>
      </c>
    </row>
    <row r="168" spans="1:5">
      <c r="A168" s="154">
        <v>159</v>
      </c>
      <c r="B168" s="155"/>
      <c r="C168" s="155"/>
      <c r="D168" s="157"/>
      <c r="E168" s="19" t="str">
        <f t="shared" si="8"/>
        <v/>
      </c>
    </row>
    <row r="169" spans="1:5">
      <c r="A169" s="154">
        <v>160</v>
      </c>
      <c r="B169" s="155"/>
      <c r="C169" s="155"/>
      <c r="D169" s="157"/>
      <c r="E169" s="19" t="str">
        <f t="shared" si="8"/>
        <v/>
      </c>
    </row>
    <row r="170" spans="1:5">
      <c r="A170" s="154">
        <v>161</v>
      </c>
      <c r="B170" s="155"/>
      <c r="C170" s="155"/>
      <c r="D170" s="157"/>
      <c r="E170" s="19" t="str">
        <f t="shared" si="8"/>
        <v/>
      </c>
    </row>
    <row r="171" spans="1:5">
      <c r="A171" s="154">
        <v>162</v>
      </c>
      <c r="B171" s="155"/>
      <c r="C171" s="155"/>
      <c r="D171" s="157"/>
      <c r="E171" s="19" t="str">
        <f t="shared" si="8"/>
        <v/>
      </c>
    </row>
    <row r="172" spans="1:5">
      <c r="A172" s="154">
        <v>163</v>
      </c>
      <c r="B172" s="155"/>
      <c r="C172" s="155"/>
      <c r="D172" s="157"/>
      <c r="E172" s="19" t="str">
        <f t="shared" si="8"/>
        <v/>
      </c>
    </row>
    <row r="173" spans="1:5">
      <c r="A173" s="154">
        <v>164</v>
      </c>
      <c r="B173" s="155"/>
      <c r="C173" s="155"/>
      <c r="D173" s="157"/>
      <c r="E173" s="19" t="str">
        <f t="shared" si="8"/>
        <v/>
      </c>
    </row>
    <row r="174" spans="1:5">
      <c r="A174" s="154">
        <v>165</v>
      </c>
      <c r="B174" s="155"/>
      <c r="C174" s="155"/>
      <c r="D174" s="157"/>
      <c r="E174" s="19" t="str">
        <f t="shared" si="8"/>
        <v/>
      </c>
    </row>
    <row r="175" spans="1:5">
      <c r="A175" s="154">
        <v>166</v>
      </c>
      <c r="B175" s="155"/>
      <c r="C175" s="155"/>
      <c r="D175" s="157"/>
      <c r="E175" s="19" t="str">
        <f t="shared" si="8"/>
        <v/>
      </c>
    </row>
    <row r="176" spans="1:5">
      <c r="A176" s="154">
        <v>167</v>
      </c>
      <c r="B176" s="155"/>
      <c r="C176" s="155"/>
      <c r="D176" s="157"/>
      <c r="E176" s="19" t="str">
        <f t="shared" si="8"/>
        <v/>
      </c>
    </row>
    <row r="177" spans="1:5">
      <c r="A177" s="154">
        <v>168</v>
      </c>
      <c r="B177" s="155"/>
      <c r="C177" s="155"/>
      <c r="D177" s="157"/>
      <c r="E177" s="19" t="str">
        <f t="shared" si="8"/>
        <v/>
      </c>
    </row>
    <row r="178" spans="1:5">
      <c r="A178" s="154">
        <v>169</v>
      </c>
      <c r="B178" s="155"/>
      <c r="C178" s="155"/>
      <c r="D178" s="157"/>
      <c r="E178" s="19" t="str">
        <f t="shared" si="8"/>
        <v/>
      </c>
    </row>
    <row r="179" spans="1:5">
      <c r="A179" s="154">
        <v>170</v>
      </c>
      <c r="B179" s="155"/>
      <c r="C179" s="155"/>
      <c r="D179" s="157"/>
      <c r="E179" s="19" t="str">
        <f t="shared" si="8"/>
        <v/>
      </c>
    </row>
    <row r="180" spans="1:5">
      <c r="A180" s="154">
        <v>171</v>
      </c>
      <c r="B180" s="155"/>
      <c r="C180" s="155"/>
      <c r="D180" s="157"/>
      <c r="E180" s="19" t="str">
        <f t="shared" si="8"/>
        <v/>
      </c>
    </row>
    <row r="181" spans="1:5">
      <c r="A181" s="154">
        <v>172</v>
      </c>
      <c r="B181" s="155"/>
      <c r="C181" s="155"/>
      <c r="D181" s="157"/>
      <c r="E181" s="19" t="str">
        <f t="shared" si="8"/>
        <v/>
      </c>
    </row>
    <row r="182" spans="1:5">
      <c r="A182" s="154">
        <v>173</v>
      </c>
      <c r="B182" s="155"/>
      <c r="C182" s="155"/>
      <c r="D182" s="157"/>
      <c r="E182" s="19" t="str">
        <f t="shared" si="8"/>
        <v/>
      </c>
    </row>
    <row r="183" spans="1:5">
      <c r="A183" s="154">
        <v>174</v>
      </c>
      <c r="B183" s="155"/>
      <c r="C183" s="155"/>
      <c r="D183" s="157"/>
      <c r="E183" s="19" t="str">
        <f t="shared" si="8"/>
        <v/>
      </c>
    </row>
    <row r="184" spans="1:5">
      <c r="A184" s="154">
        <v>175</v>
      </c>
      <c r="B184" s="155"/>
      <c r="C184" s="155"/>
      <c r="D184" s="157"/>
      <c r="E184" s="19" t="str">
        <f t="shared" si="8"/>
        <v/>
      </c>
    </row>
    <row r="185" spans="1:5">
      <c r="A185" s="154">
        <v>176</v>
      </c>
      <c r="B185" s="155"/>
      <c r="C185" s="155"/>
      <c r="D185" s="157"/>
      <c r="E185" s="19" t="str">
        <f t="shared" si="8"/>
        <v/>
      </c>
    </row>
    <row r="186" spans="1:5">
      <c r="A186" s="154">
        <v>177</v>
      </c>
      <c r="B186" s="155"/>
      <c r="C186" s="155"/>
      <c r="D186" s="157"/>
      <c r="E186" s="19" t="str">
        <f t="shared" si="8"/>
        <v/>
      </c>
    </row>
    <row r="187" spans="1:5">
      <c r="A187" s="154">
        <v>178</v>
      </c>
      <c r="B187" s="155"/>
      <c r="C187" s="155"/>
      <c r="D187" s="157"/>
      <c r="E187" s="19" t="str">
        <f t="shared" si="8"/>
        <v/>
      </c>
    </row>
    <row r="188" spans="1:5">
      <c r="A188" s="154">
        <v>179</v>
      </c>
      <c r="B188" s="155"/>
      <c r="C188" s="155"/>
      <c r="D188" s="157"/>
      <c r="E188" s="19" t="str">
        <f t="shared" si="8"/>
        <v/>
      </c>
    </row>
    <row r="189" spans="1:5">
      <c r="A189" s="154">
        <v>180</v>
      </c>
      <c r="B189" s="155"/>
      <c r="C189" s="155"/>
      <c r="D189" s="157"/>
      <c r="E189" s="19" t="str">
        <f t="shared" si="8"/>
        <v/>
      </c>
    </row>
    <row r="190" spans="1:5">
      <c r="A190" s="154">
        <v>181</v>
      </c>
      <c r="B190" s="155"/>
      <c r="C190" s="155"/>
      <c r="D190" s="157"/>
      <c r="E190" s="19" t="str">
        <f t="shared" si="8"/>
        <v/>
      </c>
    </row>
    <row r="191" spans="1:5">
      <c r="A191" s="154">
        <v>182</v>
      </c>
      <c r="B191" s="155"/>
      <c r="C191" s="155"/>
      <c r="D191" s="157"/>
      <c r="E191" s="19" t="str">
        <f t="shared" si="8"/>
        <v/>
      </c>
    </row>
    <row r="192" spans="1:5">
      <c r="A192" s="154">
        <v>183</v>
      </c>
      <c r="B192" s="155"/>
      <c r="C192" s="155"/>
      <c r="D192" s="157"/>
      <c r="E192" s="19" t="str">
        <f t="shared" si="8"/>
        <v/>
      </c>
    </row>
    <row r="193" spans="1:5">
      <c r="A193" s="154">
        <v>184</v>
      </c>
      <c r="B193" s="155"/>
      <c r="C193" s="155"/>
      <c r="D193" s="157"/>
      <c r="E193" s="19" t="str">
        <f t="shared" si="8"/>
        <v/>
      </c>
    </row>
    <row r="194" spans="1:5">
      <c r="A194" s="154">
        <v>185</v>
      </c>
      <c r="B194" s="155"/>
      <c r="C194" s="155"/>
      <c r="D194" s="157"/>
      <c r="E194" s="19" t="str">
        <f t="shared" si="8"/>
        <v/>
      </c>
    </row>
    <row r="195" spans="1:5">
      <c r="A195" s="154">
        <v>186</v>
      </c>
      <c r="B195" s="155"/>
      <c r="C195" s="155"/>
      <c r="D195" s="157"/>
      <c r="E195" s="19" t="str">
        <f t="shared" si="8"/>
        <v/>
      </c>
    </row>
    <row r="196" spans="1:5">
      <c r="A196" s="154">
        <v>187</v>
      </c>
      <c r="B196" s="155"/>
      <c r="C196" s="155"/>
      <c r="D196" s="157"/>
      <c r="E196" s="19" t="str">
        <f t="shared" si="8"/>
        <v/>
      </c>
    </row>
    <row r="197" spans="1:5">
      <c r="A197" s="154">
        <v>188</v>
      </c>
      <c r="B197" s="155"/>
      <c r="C197" s="155"/>
      <c r="D197" s="157"/>
      <c r="E197" s="19" t="str">
        <f t="shared" si="8"/>
        <v/>
      </c>
    </row>
    <row r="198" spans="1:5">
      <c r="A198" s="154">
        <v>189</v>
      </c>
      <c r="B198" s="155"/>
      <c r="C198" s="155"/>
      <c r="D198" s="157"/>
      <c r="E198" s="19" t="str">
        <f t="shared" si="8"/>
        <v/>
      </c>
    </row>
    <row r="199" spans="1:5">
      <c r="A199" s="154">
        <v>190</v>
      </c>
      <c r="B199" s="155"/>
      <c r="C199" s="155"/>
      <c r="D199" s="157"/>
      <c r="E199" s="19" t="str">
        <f t="shared" si="8"/>
        <v/>
      </c>
    </row>
    <row r="200" spans="1:5">
      <c r="A200" s="154">
        <v>191</v>
      </c>
      <c r="B200" s="155"/>
      <c r="C200" s="155"/>
      <c r="D200" s="157"/>
      <c r="E200" s="19" t="str">
        <f t="shared" si="8"/>
        <v/>
      </c>
    </row>
    <row r="201" spans="1:5">
      <c r="A201" s="154">
        <v>192</v>
      </c>
      <c r="B201" s="155"/>
      <c r="C201" s="155"/>
      <c r="D201" s="157"/>
      <c r="E201" s="19" t="str">
        <f t="shared" si="8"/>
        <v/>
      </c>
    </row>
    <row r="202" spans="1:5">
      <c r="A202" s="154">
        <v>193</v>
      </c>
      <c r="B202" s="155"/>
      <c r="C202" s="155"/>
      <c r="D202" s="157"/>
      <c r="E202" s="19" t="str">
        <f t="shared" ref="E202:E259" si="9">IF(OR($B202="",,,,$D202&lt;an_initial,$D202&gt;an_final,),"",HLOOKUP(C202,ii89punctaje,2,FALSE) )</f>
        <v/>
      </c>
    </row>
    <row r="203" spans="1:5">
      <c r="A203" s="154">
        <v>194</v>
      </c>
      <c r="B203" s="155"/>
      <c r="C203" s="155"/>
      <c r="D203" s="157"/>
      <c r="E203" s="19" t="str">
        <f t="shared" si="9"/>
        <v/>
      </c>
    </row>
    <row r="204" spans="1:5">
      <c r="A204" s="154">
        <v>195</v>
      </c>
      <c r="B204" s="155"/>
      <c r="C204" s="155"/>
      <c r="D204" s="157"/>
      <c r="E204" s="19" t="str">
        <f t="shared" si="9"/>
        <v/>
      </c>
    </row>
    <row r="205" spans="1:5">
      <c r="A205" s="154">
        <v>196</v>
      </c>
      <c r="B205" s="155"/>
      <c r="C205" s="155"/>
      <c r="D205" s="157"/>
      <c r="E205" s="19" t="str">
        <f t="shared" si="9"/>
        <v/>
      </c>
    </row>
    <row r="206" spans="1:5">
      <c r="A206" s="154">
        <v>197</v>
      </c>
      <c r="B206" s="155"/>
      <c r="C206" s="155"/>
      <c r="D206" s="157"/>
      <c r="E206" s="19" t="str">
        <f t="shared" si="9"/>
        <v/>
      </c>
    </row>
    <row r="207" spans="1:5">
      <c r="A207" s="154">
        <v>198</v>
      </c>
      <c r="B207" s="155"/>
      <c r="C207" s="155"/>
      <c r="D207" s="157"/>
      <c r="E207" s="19" t="str">
        <f t="shared" si="9"/>
        <v/>
      </c>
    </row>
    <row r="208" spans="1:5">
      <c r="A208" s="154">
        <v>199</v>
      </c>
      <c r="B208" s="155"/>
      <c r="C208" s="155"/>
      <c r="D208" s="157"/>
      <c r="E208" s="19" t="str">
        <f t="shared" si="9"/>
        <v/>
      </c>
    </row>
    <row r="209" spans="1:5">
      <c r="A209" s="154">
        <v>200</v>
      </c>
      <c r="B209" s="155"/>
      <c r="C209" s="155"/>
      <c r="D209" s="157"/>
      <c r="E209" s="19" t="str">
        <f t="shared" si="9"/>
        <v/>
      </c>
    </row>
    <row r="210" spans="1:5">
      <c r="A210" s="154">
        <v>201</v>
      </c>
      <c r="B210" s="155"/>
      <c r="C210" s="155"/>
      <c r="D210" s="157"/>
      <c r="E210" s="19" t="str">
        <f t="shared" si="9"/>
        <v/>
      </c>
    </row>
    <row r="211" spans="1:5">
      <c r="A211" s="154">
        <v>202</v>
      </c>
      <c r="B211" s="155"/>
      <c r="C211" s="155"/>
      <c r="D211" s="157"/>
      <c r="E211" s="19" t="str">
        <f t="shared" si="9"/>
        <v/>
      </c>
    </row>
    <row r="212" spans="1:5">
      <c r="A212" s="154">
        <v>203</v>
      </c>
      <c r="B212" s="155"/>
      <c r="C212" s="155"/>
      <c r="D212" s="157"/>
      <c r="E212" s="19" t="str">
        <f t="shared" si="9"/>
        <v/>
      </c>
    </row>
    <row r="213" spans="1:5">
      <c r="A213" s="154">
        <v>204</v>
      </c>
      <c r="B213" s="155"/>
      <c r="C213" s="155"/>
      <c r="D213" s="157"/>
      <c r="E213" s="19" t="str">
        <f t="shared" si="9"/>
        <v/>
      </c>
    </row>
    <row r="214" spans="1:5">
      <c r="A214" s="154">
        <v>205</v>
      </c>
      <c r="B214" s="155"/>
      <c r="C214" s="155"/>
      <c r="D214" s="157"/>
      <c r="E214" s="19" t="str">
        <f t="shared" si="9"/>
        <v/>
      </c>
    </row>
    <row r="215" spans="1:5">
      <c r="A215" s="154">
        <v>206</v>
      </c>
      <c r="B215" s="155"/>
      <c r="C215" s="155"/>
      <c r="D215" s="157"/>
      <c r="E215" s="19" t="str">
        <f t="shared" si="9"/>
        <v/>
      </c>
    </row>
    <row r="216" spans="1:5">
      <c r="A216" s="154">
        <v>207</v>
      </c>
      <c r="B216" s="155"/>
      <c r="C216" s="155"/>
      <c r="D216" s="157"/>
      <c r="E216" s="19" t="str">
        <f t="shared" si="9"/>
        <v/>
      </c>
    </row>
    <row r="217" spans="1:5">
      <c r="A217" s="154">
        <v>208</v>
      </c>
      <c r="B217" s="155"/>
      <c r="C217" s="155"/>
      <c r="D217" s="157"/>
      <c r="E217" s="19" t="str">
        <f t="shared" si="9"/>
        <v/>
      </c>
    </row>
    <row r="218" spans="1:5">
      <c r="A218" s="154">
        <v>209</v>
      </c>
      <c r="B218" s="155"/>
      <c r="C218" s="155"/>
      <c r="D218" s="157"/>
      <c r="E218" s="19" t="str">
        <f t="shared" si="9"/>
        <v/>
      </c>
    </row>
    <row r="219" spans="1:5">
      <c r="A219" s="154">
        <v>210</v>
      </c>
      <c r="B219" s="155"/>
      <c r="C219" s="155"/>
      <c r="D219" s="157"/>
      <c r="E219" s="19" t="str">
        <f t="shared" si="9"/>
        <v/>
      </c>
    </row>
    <row r="220" spans="1:5">
      <c r="A220" s="154">
        <v>211</v>
      </c>
      <c r="B220" s="155"/>
      <c r="C220" s="155"/>
      <c r="D220" s="157"/>
      <c r="E220" s="19" t="str">
        <f t="shared" si="9"/>
        <v/>
      </c>
    </row>
    <row r="221" spans="1:5">
      <c r="A221" s="154">
        <v>212</v>
      </c>
      <c r="B221" s="155"/>
      <c r="C221" s="155"/>
      <c r="D221" s="157"/>
      <c r="E221" s="19" t="str">
        <f t="shared" si="9"/>
        <v/>
      </c>
    </row>
    <row r="222" spans="1:5">
      <c r="A222" s="154">
        <v>213</v>
      </c>
      <c r="B222" s="155"/>
      <c r="C222" s="155"/>
      <c r="D222" s="157"/>
      <c r="E222" s="19" t="str">
        <f t="shared" si="9"/>
        <v/>
      </c>
    </row>
    <row r="223" spans="1:5">
      <c r="A223" s="154">
        <v>214</v>
      </c>
      <c r="B223" s="155"/>
      <c r="C223" s="155"/>
      <c r="D223" s="157"/>
      <c r="E223" s="19" t="str">
        <f t="shared" si="9"/>
        <v/>
      </c>
    </row>
    <row r="224" spans="1:5">
      <c r="A224" s="154">
        <v>215</v>
      </c>
      <c r="B224" s="155"/>
      <c r="C224" s="155"/>
      <c r="D224" s="157"/>
      <c r="E224" s="19" t="str">
        <f t="shared" si="9"/>
        <v/>
      </c>
    </row>
    <row r="225" spans="1:5">
      <c r="A225" s="154">
        <v>216</v>
      </c>
      <c r="B225" s="155"/>
      <c r="C225" s="155"/>
      <c r="D225" s="157"/>
      <c r="E225" s="19" t="str">
        <f t="shared" si="9"/>
        <v/>
      </c>
    </row>
    <row r="226" spans="1:5">
      <c r="A226" s="154">
        <v>217</v>
      </c>
      <c r="B226" s="155"/>
      <c r="C226" s="155"/>
      <c r="D226" s="157"/>
      <c r="E226" s="19" t="str">
        <f t="shared" si="9"/>
        <v/>
      </c>
    </row>
    <row r="227" spans="1:5">
      <c r="A227" s="154">
        <v>218</v>
      </c>
      <c r="B227" s="155"/>
      <c r="C227" s="155"/>
      <c r="D227" s="157"/>
      <c r="E227" s="19" t="str">
        <f t="shared" si="9"/>
        <v/>
      </c>
    </row>
    <row r="228" spans="1:5">
      <c r="A228" s="154">
        <v>219</v>
      </c>
      <c r="B228" s="155"/>
      <c r="C228" s="155"/>
      <c r="D228" s="157"/>
      <c r="E228" s="19" t="str">
        <f t="shared" si="9"/>
        <v/>
      </c>
    </row>
    <row r="229" spans="1:5">
      <c r="A229" s="154">
        <v>220</v>
      </c>
      <c r="B229" s="155"/>
      <c r="C229" s="155"/>
      <c r="D229" s="157"/>
      <c r="E229" s="19" t="str">
        <f t="shared" si="9"/>
        <v/>
      </c>
    </row>
    <row r="230" spans="1:5">
      <c r="A230" s="154">
        <v>221</v>
      </c>
      <c r="B230" s="155"/>
      <c r="C230" s="155"/>
      <c r="D230" s="157"/>
      <c r="E230" s="19" t="str">
        <f t="shared" si="9"/>
        <v/>
      </c>
    </row>
    <row r="231" spans="1:5">
      <c r="A231" s="154">
        <v>222</v>
      </c>
      <c r="B231" s="155"/>
      <c r="C231" s="155"/>
      <c r="D231" s="157"/>
      <c r="E231" s="19" t="str">
        <f t="shared" si="9"/>
        <v/>
      </c>
    </row>
    <row r="232" spans="1:5">
      <c r="A232" s="154">
        <v>223</v>
      </c>
      <c r="B232" s="155"/>
      <c r="C232" s="155"/>
      <c r="D232" s="157"/>
      <c r="E232" s="19" t="str">
        <f t="shared" si="9"/>
        <v/>
      </c>
    </row>
    <row r="233" spans="1:5">
      <c r="A233" s="154">
        <v>224</v>
      </c>
      <c r="B233" s="155"/>
      <c r="C233" s="155"/>
      <c r="D233" s="157"/>
      <c r="E233" s="19" t="str">
        <f t="shared" si="9"/>
        <v/>
      </c>
    </row>
    <row r="234" spans="1:5">
      <c r="A234" s="154">
        <v>225</v>
      </c>
      <c r="B234" s="155"/>
      <c r="C234" s="155"/>
      <c r="D234" s="157"/>
      <c r="E234" s="19" t="str">
        <f t="shared" si="9"/>
        <v/>
      </c>
    </row>
    <row r="235" spans="1:5">
      <c r="A235" s="154">
        <v>226</v>
      </c>
      <c r="B235" s="155"/>
      <c r="C235" s="155"/>
      <c r="D235" s="157"/>
      <c r="E235" s="19" t="str">
        <f t="shared" si="9"/>
        <v/>
      </c>
    </row>
    <row r="236" spans="1:5">
      <c r="A236" s="154">
        <v>227</v>
      </c>
      <c r="B236" s="155"/>
      <c r="C236" s="155"/>
      <c r="D236" s="157"/>
      <c r="E236" s="19" t="str">
        <f t="shared" si="9"/>
        <v/>
      </c>
    </row>
    <row r="237" spans="1:5">
      <c r="A237" s="154">
        <v>228</v>
      </c>
      <c r="B237" s="155"/>
      <c r="C237" s="155"/>
      <c r="D237" s="157"/>
      <c r="E237" s="19" t="str">
        <f t="shared" si="9"/>
        <v/>
      </c>
    </row>
    <row r="238" spans="1:5">
      <c r="A238" s="154">
        <v>229</v>
      </c>
      <c r="B238" s="155"/>
      <c r="C238" s="155"/>
      <c r="D238" s="157"/>
      <c r="E238" s="19" t="str">
        <f t="shared" si="9"/>
        <v/>
      </c>
    </row>
    <row r="239" spans="1:5">
      <c r="A239" s="154">
        <v>230</v>
      </c>
      <c r="B239" s="155"/>
      <c r="C239" s="155"/>
      <c r="D239" s="157"/>
      <c r="E239" s="19" t="str">
        <f t="shared" si="9"/>
        <v/>
      </c>
    </row>
    <row r="240" spans="1:5">
      <c r="A240" s="154">
        <v>231</v>
      </c>
      <c r="B240" s="155"/>
      <c r="C240" s="155"/>
      <c r="D240" s="157"/>
      <c r="E240" s="19" t="str">
        <f t="shared" si="9"/>
        <v/>
      </c>
    </row>
    <row r="241" spans="1:5">
      <c r="A241" s="154">
        <v>232</v>
      </c>
      <c r="B241" s="155"/>
      <c r="C241" s="155"/>
      <c r="D241" s="157"/>
      <c r="E241" s="19" t="str">
        <f t="shared" si="9"/>
        <v/>
      </c>
    </row>
    <row r="242" spans="1:5">
      <c r="A242" s="154">
        <v>233</v>
      </c>
      <c r="B242" s="155"/>
      <c r="C242" s="155"/>
      <c r="D242" s="157"/>
      <c r="E242" s="19" t="str">
        <f t="shared" si="9"/>
        <v/>
      </c>
    </row>
    <row r="243" spans="1:5">
      <c r="A243" s="154">
        <v>234</v>
      </c>
      <c r="B243" s="155"/>
      <c r="C243" s="155"/>
      <c r="D243" s="157"/>
      <c r="E243" s="19" t="str">
        <f t="shared" si="9"/>
        <v/>
      </c>
    </row>
    <row r="244" spans="1:5">
      <c r="A244" s="154">
        <v>235</v>
      </c>
      <c r="B244" s="155"/>
      <c r="C244" s="155"/>
      <c r="D244" s="157"/>
      <c r="E244" s="19" t="str">
        <f t="shared" si="9"/>
        <v/>
      </c>
    </row>
    <row r="245" spans="1:5">
      <c r="A245" s="154">
        <v>236</v>
      </c>
      <c r="B245" s="155"/>
      <c r="C245" s="155"/>
      <c r="D245" s="157"/>
      <c r="E245" s="19" t="str">
        <f t="shared" si="9"/>
        <v/>
      </c>
    </row>
    <row r="246" spans="1:5">
      <c r="A246" s="154">
        <v>237</v>
      </c>
      <c r="B246" s="155"/>
      <c r="C246" s="155"/>
      <c r="D246" s="157"/>
      <c r="E246" s="19" t="str">
        <f t="shared" si="9"/>
        <v/>
      </c>
    </row>
    <row r="247" spans="1:5">
      <c r="A247" s="154">
        <v>238</v>
      </c>
      <c r="B247" s="155"/>
      <c r="C247" s="155"/>
      <c r="D247" s="157"/>
      <c r="E247" s="19" t="str">
        <f t="shared" si="9"/>
        <v/>
      </c>
    </row>
    <row r="248" spans="1:5">
      <c r="A248" s="154">
        <v>239</v>
      </c>
      <c r="B248" s="155"/>
      <c r="C248" s="155"/>
      <c r="D248" s="157"/>
      <c r="E248" s="19" t="str">
        <f t="shared" si="9"/>
        <v/>
      </c>
    </row>
    <row r="249" spans="1:5">
      <c r="A249" s="154">
        <v>240</v>
      </c>
      <c r="B249" s="155"/>
      <c r="C249" s="155"/>
      <c r="D249" s="157"/>
      <c r="E249" s="19" t="str">
        <f t="shared" si="9"/>
        <v/>
      </c>
    </row>
    <row r="250" spans="1:5">
      <c r="A250" s="154">
        <v>241</v>
      </c>
      <c r="B250" s="155"/>
      <c r="C250" s="155"/>
      <c r="D250" s="157"/>
      <c r="E250" s="19" t="str">
        <f t="shared" si="9"/>
        <v/>
      </c>
    </row>
    <row r="251" spans="1:5">
      <c r="A251" s="154">
        <v>242</v>
      </c>
      <c r="B251" s="155"/>
      <c r="C251" s="155"/>
      <c r="D251" s="157"/>
      <c r="E251" s="19" t="str">
        <f t="shared" si="9"/>
        <v/>
      </c>
    </row>
    <row r="252" spans="1:5">
      <c r="A252" s="154">
        <v>243</v>
      </c>
      <c r="B252" s="155"/>
      <c r="C252" s="155"/>
      <c r="D252" s="157"/>
      <c r="E252" s="19" t="str">
        <f t="shared" si="9"/>
        <v/>
      </c>
    </row>
    <row r="253" spans="1:5">
      <c r="A253" s="154">
        <v>244</v>
      </c>
      <c r="B253" s="155"/>
      <c r="C253" s="155"/>
      <c r="D253" s="157"/>
      <c r="E253" s="19" t="str">
        <f t="shared" si="9"/>
        <v/>
      </c>
    </row>
    <row r="254" spans="1:5">
      <c r="A254" s="154">
        <v>245</v>
      </c>
      <c r="B254" s="155"/>
      <c r="C254" s="155"/>
      <c r="D254" s="157"/>
      <c r="E254" s="19" t="str">
        <f t="shared" si="9"/>
        <v/>
      </c>
    </row>
    <row r="255" spans="1:5">
      <c r="A255" s="154">
        <v>246</v>
      </c>
      <c r="B255" s="155"/>
      <c r="C255" s="155"/>
      <c r="D255" s="157"/>
      <c r="E255" s="19" t="str">
        <f t="shared" si="9"/>
        <v/>
      </c>
    </row>
    <row r="256" spans="1:5">
      <c r="A256" s="154">
        <v>247</v>
      </c>
      <c r="B256" s="155"/>
      <c r="C256" s="155"/>
      <c r="D256" s="157"/>
      <c r="E256" s="19" t="str">
        <f t="shared" si="9"/>
        <v/>
      </c>
    </row>
    <row r="257" spans="1:5">
      <c r="A257" s="154">
        <v>248</v>
      </c>
      <c r="B257" s="155"/>
      <c r="C257" s="155"/>
      <c r="D257" s="157"/>
      <c r="E257" s="19" t="str">
        <f t="shared" si="9"/>
        <v/>
      </c>
    </row>
    <row r="258" spans="1:5">
      <c r="A258" s="154">
        <v>249</v>
      </c>
      <c r="B258" s="155"/>
      <c r="C258" s="155"/>
      <c r="D258" s="157"/>
      <c r="E258" s="19" t="str">
        <f t="shared" si="9"/>
        <v/>
      </c>
    </row>
    <row r="259" spans="1:5">
      <c r="A259" s="154">
        <v>250</v>
      </c>
      <c r="B259" s="155"/>
      <c r="C259" s="155"/>
      <c r="D259" s="157"/>
      <c r="E259" s="19" t="str">
        <f t="shared" si="9"/>
        <v/>
      </c>
    </row>
  </sheetData>
  <sheetProtection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sheetPr codeName="Sheet16">
    <pageSetUpPr fitToPage="1"/>
  </sheetPr>
  <dimension ref="A1:H259"/>
  <sheetViews>
    <sheetView zoomScale="85" zoomScaleNormal="85" workbookViewId="0">
      <selection activeCell="E19" sqref="E19"/>
    </sheetView>
  </sheetViews>
  <sheetFormatPr defaultRowHeight="15.75"/>
  <cols>
    <col min="1" max="1" width="5.7109375" style="71" customWidth="1"/>
    <col min="2" max="2" width="35.7109375" style="75" customWidth="1"/>
    <col min="3" max="3" width="19.85546875" style="75" customWidth="1"/>
    <col min="4" max="4" width="45.140625" style="75" customWidth="1"/>
    <col min="5" max="5" width="10.7109375" style="80" customWidth="1"/>
    <col min="6" max="6" width="17.7109375" style="75" customWidth="1"/>
    <col min="7" max="7" width="9.140625" style="82" hidden="1" customWidth="1"/>
    <col min="8" max="8" width="9.140625" style="75" hidden="1" customWidth="1"/>
    <col min="9" max="18" width="9.140625" style="75" customWidth="1"/>
    <col min="19" max="16384" width="9.140625" style="75"/>
  </cols>
  <sheetData>
    <row r="1" spans="1:8" s="71" customFormat="1">
      <c r="A1" s="70" t="s">
        <v>482</v>
      </c>
      <c r="E1" s="72"/>
      <c r="F1" s="74"/>
      <c r="G1" s="327"/>
    </row>
    <row r="2" spans="1:8" s="71" customFormat="1">
      <c r="A2" s="387" t="str">
        <f>IF(ISBLANK(facultate), IF(ISBLANK(departament),"","Departament " &amp; departament), "Facultatea " &amp; facultate)</f>
        <v>Facultatea Electronică și Telecomunicații</v>
      </c>
      <c r="E2" s="72"/>
      <c r="F2" s="74"/>
      <c r="G2" s="327"/>
    </row>
    <row r="3" spans="1:8" s="71" customFormat="1">
      <c r="A3" s="387" t="str">
        <f>IF(ISBLANK(departament),"","Departamentul " &amp; departament)</f>
        <v>Departamentul Electronică Aplicată</v>
      </c>
      <c r="E3" s="72"/>
      <c r="F3" s="74"/>
      <c r="G3" s="327"/>
    </row>
    <row r="4" spans="1:8">
      <c r="A4" s="460" t="s">
        <v>956</v>
      </c>
      <c r="B4" s="460"/>
      <c r="C4" s="460"/>
      <c r="D4" s="460"/>
      <c r="E4" s="460"/>
      <c r="F4" s="460"/>
      <c r="G4" s="329"/>
    </row>
    <row r="5" spans="1:8">
      <c r="A5" s="460" t="s">
        <v>1033</v>
      </c>
      <c r="B5" s="460"/>
      <c r="C5" s="460"/>
      <c r="D5" s="460"/>
      <c r="E5" s="460"/>
      <c r="F5" s="460"/>
    </row>
    <row r="6" spans="1:8" ht="13.5" customHeight="1">
      <c r="E6" s="75"/>
      <c r="F6" s="388" t="str">
        <f>CONCATENATE(functie," ",nume_candidat)</f>
        <v>Șef de lucrări Papazian Petru</v>
      </c>
    </row>
    <row r="7" spans="1:8" ht="18.75" customHeight="1">
      <c r="A7" s="457" t="s">
        <v>337</v>
      </c>
      <c r="B7" s="457" t="s">
        <v>1100</v>
      </c>
      <c r="C7" s="457" t="s">
        <v>1034</v>
      </c>
      <c r="D7" s="457" t="s">
        <v>459</v>
      </c>
      <c r="E7" s="463" t="s">
        <v>2</v>
      </c>
      <c r="F7" s="512" t="s">
        <v>544</v>
      </c>
      <c r="G7" s="464" t="s">
        <v>540</v>
      </c>
      <c r="H7" s="465" t="s">
        <v>551</v>
      </c>
    </row>
    <row r="8" spans="1:8" ht="46.5" customHeight="1">
      <c r="A8" s="457"/>
      <c r="B8" s="457"/>
      <c r="C8" s="457"/>
      <c r="D8" s="457"/>
      <c r="E8" s="463"/>
      <c r="F8" s="513"/>
      <c r="G8" s="464"/>
      <c r="H8" s="465"/>
    </row>
    <row r="9" spans="1:8">
      <c r="A9" s="99"/>
      <c r="B9" s="76"/>
      <c r="C9" s="76"/>
      <c r="D9" s="76"/>
      <c r="E9" s="40"/>
      <c r="F9" s="158">
        <f t="shared" ref="F9" si="0">SUMIF(F10:F108,"&gt;0")</f>
        <v>0</v>
      </c>
      <c r="G9" s="336"/>
    </row>
    <row r="10" spans="1:8">
      <c r="A10" s="48">
        <v>1</v>
      </c>
      <c r="B10" s="8"/>
      <c r="C10" s="228"/>
      <c r="D10" s="8"/>
      <c r="E10" s="232"/>
      <c r="F10" s="19" t="str">
        <f t="shared" ref="F10:F73" si="1">IF(OR($B10="",$C10="",,,$E10&lt;an_initial,$E10&gt;an_final,),"",HLOOKUP(D10,ii9punctaje,2,FALSE) * C10)</f>
        <v/>
      </c>
      <c r="G10" s="390" t="b">
        <f t="shared" ref="G10:G73" si="2">IF(nume_candidat="",FALSE,ISNUMBER(SEARCH(nume_candidat,$B10)))</f>
        <v>0</v>
      </c>
      <c r="H10" s="391">
        <f t="shared" ref="H10:H41" si="3">LEN(B10)-LEN(SUBSTITUTE(B10,",",""))+1</f>
        <v>1</v>
      </c>
    </row>
    <row r="11" spans="1:8">
      <c r="A11" s="48">
        <v>2</v>
      </c>
      <c r="B11" s="8"/>
      <c r="C11" s="228"/>
      <c r="D11" s="8"/>
      <c r="E11" s="232"/>
      <c r="F11" s="19" t="str">
        <f t="shared" si="1"/>
        <v/>
      </c>
      <c r="G11" s="390" t="b">
        <f t="shared" si="2"/>
        <v>0</v>
      </c>
      <c r="H11" s="391">
        <f t="shared" si="3"/>
        <v>1</v>
      </c>
    </row>
    <row r="12" spans="1:8">
      <c r="A12" s="48">
        <v>3</v>
      </c>
      <c r="B12" s="8"/>
      <c r="C12" s="228"/>
      <c r="D12" s="8"/>
      <c r="E12" s="232"/>
      <c r="F12" s="19" t="str">
        <f t="shared" si="1"/>
        <v/>
      </c>
      <c r="G12" s="390" t="b">
        <f t="shared" si="2"/>
        <v>0</v>
      </c>
      <c r="H12" s="391">
        <f t="shared" si="3"/>
        <v>1</v>
      </c>
    </row>
    <row r="13" spans="1:8">
      <c r="A13" s="48">
        <v>4</v>
      </c>
      <c r="B13" s="7"/>
      <c r="C13" s="228"/>
      <c r="D13" s="7"/>
      <c r="E13" s="228"/>
      <c r="F13" s="19" t="str">
        <f t="shared" si="1"/>
        <v/>
      </c>
      <c r="G13" s="390" t="b">
        <f t="shared" si="2"/>
        <v>0</v>
      </c>
      <c r="H13" s="391">
        <f t="shared" si="3"/>
        <v>1</v>
      </c>
    </row>
    <row r="14" spans="1:8">
      <c r="A14" s="48">
        <v>5</v>
      </c>
      <c r="B14" s="7"/>
      <c r="C14" s="228"/>
      <c r="D14" s="7"/>
      <c r="E14" s="228"/>
      <c r="F14" s="19" t="str">
        <f t="shared" si="1"/>
        <v/>
      </c>
      <c r="G14" s="390" t="b">
        <f t="shared" si="2"/>
        <v>0</v>
      </c>
      <c r="H14" s="391">
        <f t="shared" si="3"/>
        <v>1</v>
      </c>
    </row>
    <row r="15" spans="1:8">
      <c r="A15" s="48">
        <v>6</v>
      </c>
      <c r="B15" s="7"/>
      <c r="C15" s="228"/>
      <c r="D15" s="7"/>
      <c r="E15" s="228"/>
      <c r="F15" s="19" t="str">
        <f t="shared" si="1"/>
        <v/>
      </c>
      <c r="G15" s="390" t="b">
        <f t="shared" si="2"/>
        <v>0</v>
      </c>
      <c r="H15" s="391">
        <f t="shared" si="3"/>
        <v>1</v>
      </c>
    </row>
    <row r="16" spans="1:8">
      <c r="A16" s="48">
        <v>7</v>
      </c>
      <c r="B16" s="7"/>
      <c r="C16" s="228"/>
      <c r="D16" s="7"/>
      <c r="E16" s="228"/>
      <c r="F16" s="19" t="str">
        <f t="shared" si="1"/>
        <v/>
      </c>
      <c r="G16" s="390" t="b">
        <f t="shared" si="2"/>
        <v>0</v>
      </c>
      <c r="H16" s="391">
        <f t="shared" si="3"/>
        <v>1</v>
      </c>
    </row>
    <row r="17" spans="1:8">
      <c r="A17" s="48">
        <v>8</v>
      </c>
      <c r="B17" s="7"/>
      <c r="C17" s="228"/>
      <c r="D17" s="7"/>
      <c r="E17" s="228"/>
      <c r="F17" s="19" t="str">
        <f t="shared" si="1"/>
        <v/>
      </c>
      <c r="G17" s="390" t="b">
        <f t="shared" si="2"/>
        <v>0</v>
      </c>
      <c r="H17" s="391">
        <f t="shared" si="3"/>
        <v>1</v>
      </c>
    </row>
    <row r="18" spans="1:8">
      <c r="A18" s="48">
        <v>9</v>
      </c>
      <c r="B18" s="7"/>
      <c r="C18" s="228"/>
      <c r="D18" s="7"/>
      <c r="E18" s="228"/>
      <c r="F18" s="19" t="str">
        <f t="shared" si="1"/>
        <v/>
      </c>
      <c r="G18" s="390" t="b">
        <f t="shared" si="2"/>
        <v>0</v>
      </c>
      <c r="H18" s="391">
        <f t="shared" si="3"/>
        <v>1</v>
      </c>
    </row>
    <row r="19" spans="1:8">
      <c r="A19" s="48">
        <v>10</v>
      </c>
      <c r="B19" s="7"/>
      <c r="C19" s="228"/>
      <c r="D19" s="7"/>
      <c r="E19" s="228"/>
      <c r="F19" s="19" t="str">
        <f t="shared" si="1"/>
        <v/>
      </c>
      <c r="G19" s="390" t="b">
        <f t="shared" si="2"/>
        <v>0</v>
      </c>
      <c r="H19" s="391">
        <f t="shared" si="3"/>
        <v>1</v>
      </c>
    </row>
    <row r="20" spans="1:8">
      <c r="A20" s="48">
        <v>11</v>
      </c>
      <c r="B20" s="7"/>
      <c r="C20" s="228"/>
      <c r="D20" s="7"/>
      <c r="E20" s="228"/>
      <c r="F20" s="19" t="str">
        <f t="shared" si="1"/>
        <v/>
      </c>
      <c r="G20" s="390" t="b">
        <f t="shared" si="2"/>
        <v>0</v>
      </c>
      <c r="H20" s="391">
        <f t="shared" si="3"/>
        <v>1</v>
      </c>
    </row>
    <row r="21" spans="1:8">
      <c r="A21" s="48">
        <v>12</v>
      </c>
      <c r="B21" s="7"/>
      <c r="C21" s="228"/>
      <c r="D21" s="7"/>
      <c r="E21" s="228"/>
      <c r="F21" s="19" t="str">
        <f t="shared" si="1"/>
        <v/>
      </c>
      <c r="G21" s="390" t="b">
        <f t="shared" si="2"/>
        <v>0</v>
      </c>
      <c r="H21" s="391">
        <f t="shared" si="3"/>
        <v>1</v>
      </c>
    </row>
    <row r="22" spans="1:8">
      <c r="A22" s="48">
        <v>13</v>
      </c>
      <c r="B22" s="7"/>
      <c r="C22" s="228"/>
      <c r="D22" s="7"/>
      <c r="E22" s="228"/>
      <c r="F22" s="19" t="str">
        <f t="shared" si="1"/>
        <v/>
      </c>
      <c r="G22" s="390" t="b">
        <f t="shared" si="2"/>
        <v>0</v>
      </c>
      <c r="H22" s="391">
        <f t="shared" si="3"/>
        <v>1</v>
      </c>
    </row>
    <row r="23" spans="1:8">
      <c r="A23" s="48">
        <v>14</v>
      </c>
      <c r="B23" s="7"/>
      <c r="C23" s="228"/>
      <c r="D23" s="7"/>
      <c r="E23" s="228"/>
      <c r="F23" s="19" t="str">
        <f t="shared" si="1"/>
        <v/>
      </c>
      <c r="G23" s="390" t="b">
        <f t="shared" si="2"/>
        <v>0</v>
      </c>
      <c r="H23" s="391">
        <f t="shared" si="3"/>
        <v>1</v>
      </c>
    </row>
    <row r="24" spans="1:8">
      <c r="A24" s="48">
        <v>15</v>
      </c>
      <c r="B24" s="7"/>
      <c r="C24" s="228"/>
      <c r="D24" s="7"/>
      <c r="E24" s="228"/>
      <c r="F24" s="19" t="str">
        <f t="shared" si="1"/>
        <v/>
      </c>
      <c r="G24" s="390" t="b">
        <f t="shared" si="2"/>
        <v>0</v>
      </c>
      <c r="H24" s="391">
        <f t="shared" si="3"/>
        <v>1</v>
      </c>
    </row>
    <row r="25" spans="1:8">
      <c r="A25" s="48">
        <v>16</v>
      </c>
      <c r="B25" s="7"/>
      <c r="C25" s="228"/>
      <c r="D25" s="7"/>
      <c r="E25" s="228"/>
      <c r="F25" s="19" t="str">
        <f t="shared" si="1"/>
        <v/>
      </c>
      <c r="G25" s="390" t="b">
        <f t="shared" si="2"/>
        <v>0</v>
      </c>
      <c r="H25" s="391">
        <f t="shared" si="3"/>
        <v>1</v>
      </c>
    </row>
    <row r="26" spans="1:8">
      <c r="A26" s="48">
        <v>17</v>
      </c>
      <c r="B26" s="7"/>
      <c r="C26" s="228"/>
      <c r="D26" s="7"/>
      <c r="E26" s="228"/>
      <c r="F26" s="19" t="str">
        <f t="shared" si="1"/>
        <v/>
      </c>
      <c r="G26" s="390" t="b">
        <f t="shared" si="2"/>
        <v>0</v>
      </c>
      <c r="H26" s="391">
        <f t="shared" si="3"/>
        <v>1</v>
      </c>
    </row>
    <row r="27" spans="1:8">
      <c r="A27" s="48">
        <v>18</v>
      </c>
      <c r="B27" s="7"/>
      <c r="C27" s="228"/>
      <c r="D27" s="7"/>
      <c r="E27" s="228"/>
      <c r="F27" s="19" t="str">
        <f t="shared" si="1"/>
        <v/>
      </c>
      <c r="G27" s="390" t="b">
        <f t="shared" si="2"/>
        <v>0</v>
      </c>
      <c r="H27" s="391">
        <f t="shared" si="3"/>
        <v>1</v>
      </c>
    </row>
    <row r="28" spans="1:8">
      <c r="A28" s="48">
        <v>19</v>
      </c>
      <c r="B28" s="7"/>
      <c r="C28" s="228"/>
      <c r="D28" s="7"/>
      <c r="E28" s="228"/>
      <c r="F28" s="19" t="str">
        <f t="shared" si="1"/>
        <v/>
      </c>
      <c r="G28" s="390" t="b">
        <f t="shared" si="2"/>
        <v>0</v>
      </c>
      <c r="H28" s="391">
        <f t="shared" si="3"/>
        <v>1</v>
      </c>
    </row>
    <row r="29" spans="1:8">
      <c r="A29" s="48">
        <v>20</v>
      </c>
      <c r="B29" s="7"/>
      <c r="C29" s="228"/>
      <c r="D29" s="7"/>
      <c r="E29" s="228"/>
      <c r="F29" s="19" t="str">
        <f t="shared" si="1"/>
        <v/>
      </c>
      <c r="G29" s="390" t="b">
        <f t="shared" si="2"/>
        <v>0</v>
      </c>
      <c r="H29" s="391">
        <f t="shared" si="3"/>
        <v>1</v>
      </c>
    </row>
    <row r="30" spans="1:8">
      <c r="A30" s="48">
        <v>21</v>
      </c>
      <c r="B30" s="7"/>
      <c r="C30" s="228"/>
      <c r="D30" s="7"/>
      <c r="E30" s="228"/>
      <c r="F30" s="19" t="str">
        <f t="shared" si="1"/>
        <v/>
      </c>
      <c r="G30" s="390" t="b">
        <f t="shared" si="2"/>
        <v>0</v>
      </c>
      <c r="H30" s="391">
        <f t="shared" si="3"/>
        <v>1</v>
      </c>
    </row>
    <row r="31" spans="1:8">
      <c r="A31" s="48">
        <v>22</v>
      </c>
      <c r="B31" s="7"/>
      <c r="C31" s="228"/>
      <c r="D31" s="7"/>
      <c r="E31" s="228"/>
      <c r="F31" s="19" t="str">
        <f t="shared" si="1"/>
        <v/>
      </c>
      <c r="G31" s="390" t="b">
        <f t="shared" si="2"/>
        <v>0</v>
      </c>
      <c r="H31" s="391">
        <f t="shared" si="3"/>
        <v>1</v>
      </c>
    </row>
    <row r="32" spans="1:8">
      <c r="A32" s="48">
        <v>23</v>
      </c>
      <c r="B32" s="7"/>
      <c r="C32" s="228"/>
      <c r="D32" s="7"/>
      <c r="E32" s="228"/>
      <c r="F32" s="19" t="str">
        <f t="shared" si="1"/>
        <v/>
      </c>
      <c r="G32" s="390" t="b">
        <f t="shared" si="2"/>
        <v>0</v>
      </c>
      <c r="H32" s="391">
        <f t="shared" si="3"/>
        <v>1</v>
      </c>
    </row>
    <row r="33" spans="1:8">
      <c r="A33" s="48">
        <v>24</v>
      </c>
      <c r="B33" s="7"/>
      <c r="C33" s="228"/>
      <c r="D33" s="7"/>
      <c r="E33" s="228"/>
      <c r="F33" s="19" t="str">
        <f t="shared" si="1"/>
        <v/>
      </c>
      <c r="G33" s="390" t="b">
        <f t="shared" si="2"/>
        <v>0</v>
      </c>
      <c r="H33" s="391">
        <f t="shared" si="3"/>
        <v>1</v>
      </c>
    </row>
    <row r="34" spans="1:8">
      <c r="A34" s="48">
        <v>25</v>
      </c>
      <c r="B34" s="7"/>
      <c r="C34" s="228"/>
      <c r="D34" s="7"/>
      <c r="E34" s="228"/>
      <c r="F34" s="19" t="str">
        <f t="shared" si="1"/>
        <v/>
      </c>
      <c r="G34" s="390" t="b">
        <f t="shared" si="2"/>
        <v>0</v>
      </c>
      <c r="H34" s="391">
        <f t="shared" si="3"/>
        <v>1</v>
      </c>
    </row>
    <row r="35" spans="1:8">
      <c r="A35" s="48">
        <v>26</v>
      </c>
      <c r="B35" s="7"/>
      <c r="C35" s="228"/>
      <c r="D35" s="7"/>
      <c r="E35" s="228"/>
      <c r="F35" s="19" t="str">
        <f t="shared" si="1"/>
        <v/>
      </c>
      <c r="G35" s="390" t="b">
        <f t="shared" si="2"/>
        <v>0</v>
      </c>
      <c r="H35" s="391">
        <f t="shared" si="3"/>
        <v>1</v>
      </c>
    </row>
    <row r="36" spans="1:8">
      <c r="A36" s="48">
        <v>27</v>
      </c>
      <c r="B36" s="7"/>
      <c r="C36" s="228"/>
      <c r="D36" s="7"/>
      <c r="E36" s="228"/>
      <c r="F36" s="19" t="str">
        <f t="shared" si="1"/>
        <v/>
      </c>
      <c r="G36" s="390" t="b">
        <f t="shared" si="2"/>
        <v>0</v>
      </c>
      <c r="H36" s="391">
        <f t="shared" si="3"/>
        <v>1</v>
      </c>
    </row>
    <row r="37" spans="1:8">
      <c r="A37" s="48">
        <v>28</v>
      </c>
      <c r="B37" s="7"/>
      <c r="C37" s="228"/>
      <c r="D37" s="7"/>
      <c r="E37" s="228"/>
      <c r="F37" s="19" t="str">
        <f t="shared" si="1"/>
        <v/>
      </c>
      <c r="G37" s="390" t="b">
        <f t="shared" si="2"/>
        <v>0</v>
      </c>
      <c r="H37" s="391">
        <f t="shared" si="3"/>
        <v>1</v>
      </c>
    </row>
    <row r="38" spans="1:8">
      <c r="A38" s="48">
        <v>29</v>
      </c>
      <c r="B38" s="7"/>
      <c r="C38" s="228"/>
      <c r="D38" s="7"/>
      <c r="E38" s="228"/>
      <c r="F38" s="19" t="str">
        <f t="shared" si="1"/>
        <v/>
      </c>
      <c r="G38" s="390" t="b">
        <f t="shared" si="2"/>
        <v>0</v>
      </c>
      <c r="H38" s="391">
        <f t="shared" si="3"/>
        <v>1</v>
      </c>
    </row>
    <row r="39" spans="1:8">
      <c r="A39" s="48">
        <v>30</v>
      </c>
      <c r="B39" s="7"/>
      <c r="C39" s="228"/>
      <c r="D39" s="7"/>
      <c r="E39" s="228"/>
      <c r="F39" s="19" t="str">
        <f t="shared" si="1"/>
        <v/>
      </c>
      <c r="G39" s="390" t="b">
        <f t="shared" si="2"/>
        <v>0</v>
      </c>
      <c r="H39" s="391">
        <f t="shared" si="3"/>
        <v>1</v>
      </c>
    </row>
    <row r="40" spans="1:8">
      <c r="A40" s="48">
        <v>31</v>
      </c>
      <c r="B40" s="7"/>
      <c r="C40" s="228"/>
      <c r="D40" s="7"/>
      <c r="E40" s="228"/>
      <c r="F40" s="19" t="str">
        <f t="shared" si="1"/>
        <v/>
      </c>
      <c r="G40" s="390" t="b">
        <f t="shared" si="2"/>
        <v>0</v>
      </c>
      <c r="H40" s="391">
        <f t="shared" si="3"/>
        <v>1</v>
      </c>
    </row>
    <row r="41" spans="1:8">
      <c r="A41" s="48">
        <v>32</v>
      </c>
      <c r="B41" s="7"/>
      <c r="C41" s="228"/>
      <c r="D41" s="7"/>
      <c r="E41" s="228"/>
      <c r="F41" s="19" t="str">
        <f t="shared" si="1"/>
        <v/>
      </c>
      <c r="G41" s="390" t="b">
        <f t="shared" si="2"/>
        <v>0</v>
      </c>
      <c r="H41" s="391">
        <f t="shared" si="3"/>
        <v>1</v>
      </c>
    </row>
    <row r="42" spans="1:8">
      <c r="A42" s="48">
        <v>33</v>
      </c>
      <c r="B42" s="7"/>
      <c r="C42" s="228"/>
      <c r="D42" s="7"/>
      <c r="E42" s="228"/>
      <c r="F42" s="19" t="str">
        <f t="shared" si="1"/>
        <v/>
      </c>
      <c r="G42" s="390" t="b">
        <f t="shared" si="2"/>
        <v>0</v>
      </c>
      <c r="H42" s="391">
        <f t="shared" ref="H42:H73" si="4">LEN(B42)-LEN(SUBSTITUTE(B42,",",""))+1</f>
        <v>1</v>
      </c>
    </row>
    <row r="43" spans="1:8">
      <c r="A43" s="48">
        <v>34</v>
      </c>
      <c r="B43" s="7"/>
      <c r="C43" s="228"/>
      <c r="D43" s="7"/>
      <c r="E43" s="228"/>
      <c r="F43" s="19" t="str">
        <f t="shared" si="1"/>
        <v/>
      </c>
      <c r="G43" s="390" t="b">
        <f t="shared" si="2"/>
        <v>0</v>
      </c>
      <c r="H43" s="391">
        <f t="shared" si="4"/>
        <v>1</v>
      </c>
    </row>
    <row r="44" spans="1:8">
      <c r="A44" s="48">
        <v>35</v>
      </c>
      <c r="B44" s="7"/>
      <c r="C44" s="228"/>
      <c r="D44" s="7"/>
      <c r="E44" s="228"/>
      <c r="F44" s="19" t="str">
        <f t="shared" si="1"/>
        <v/>
      </c>
      <c r="G44" s="390" t="b">
        <f t="shared" si="2"/>
        <v>0</v>
      </c>
      <c r="H44" s="391">
        <f t="shared" si="4"/>
        <v>1</v>
      </c>
    </row>
    <row r="45" spans="1:8">
      <c r="A45" s="48">
        <v>36</v>
      </c>
      <c r="B45" s="7"/>
      <c r="C45" s="228"/>
      <c r="D45" s="7"/>
      <c r="E45" s="228"/>
      <c r="F45" s="19" t="str">
        <f t="shared" si="1"/>
        <v/>
      </c>
      <c r="G45" s="390" t="b">
        <f t="shared" si="2"/>
        <v>0</v>
      </c>
      <c r="H45" s="391">
        <f t="shared" si="4"/>
        <v>1</v>
      </c>
    </row>
    <row r="46" spans="1:8">
      <c r="A46" s="48">
        <v>37</v>
      </c>
      <c r="B46" s="7"/>
      <c r="C46" s="228"/>
      <c r="D46" s="7"/>
      <c r="E46" s="228"/>
      <c r="F46" s="19" t="str">
        <f t="shared" si="1"/>
        <v/>
      </c>
      <c r="G46" s="390" t="b">
        <f t="shared" si="2"/>
        <v>0</v>
      </c>
      <c r="H46" s="391">
        <f t="shared" si="4"/>
        <v>1</v>
      </c>
    </row>
    <row r="47" spans="1:8">
      <c r="A47" s="48">
        <v>38</v>
      </c>
      <c r="B47" s="7"/>
      <c r="C47" s="228"/>
      <c r="D47" s="7"/>
      <c r="E47" s="228"/>
      <c r="F47" s="19" t="str">
        <f t="shared" si="1"/>
        <v/>
      </c>
      <c r="G47" s="390" t="b">
        <f t="shared" si="2"/>
        <v>0</v>
      </c>
      <c r="H47" s="391">
        <f t="shared" si="4"/>
        <v>1</v>
      </c>
    </row>
    <row r="48" spans="1:8">
      <c r="A48" s="48">
        <v>39</v>
      </c>
      <c r="B48" s="7"/>
      <c r="C48" s="228"/>
      <c r="D48" s="7"/>
      <c r="E48" s="228"/>
      <c r="F48" s="19" t="str">
        <f t="shared" si="1"/>
        <v/>
      </c>
      <c r="G48" s="390" t="b">
        <f t="shared" si="2"/>
        <v>0</v>
      </c>
      <c r="H48" s="391">
        <f t="shared" si="4"/>
        <v>1</v>
      </c>
    </row>
    <row r="49" spans="1:8">
      <c r="A49" s="48">
        <v>40</v>
      </c>
      <c r="B49" s="7"/>
      <c r="C49" s="228"/>
      <c r="D49" s="7"/>
      <c r="E49" s="228"/>
      <c r="F49" s="19" t="str">
        <f t="shared" si="1"/>
        <v/>
      </c>
      <c r="G49" s="390" t="b">
        <f t="shared" si="2"/>
        <v>0</v>
      </c>
      <c r="H49" s="391">
        <f t="shared" si="4"/>
        <v>1</v>
      </c>
    </row>
    <row r="50" spans="1:8">
      <c r="A50" s="48">
        <v>41</v>
      </c>
      <c r="B50" s="7"/>
      <c r="C50" s="228"/>
      <c r="D50" s="7"/>
      <c r="E50" s="228"/>
      <c r="F50" s="19" t="str">
        <f t="shared" si="1"/>
        <v/>
      </c>
      <c r="G50" s="390" t="b">
        <f t="shared" si="2"/>
        <v>0</v>
      </c>
      <c r="H50" s="391">
        <f t="shared" si="4"/>
        <v>1</v>
      </c>
    </row>
    <row r="51" spans="1:8">
      <c r="A51" s="48">
        <v>42</v>
      </c>
      <c r="B51" s="7"/>
      <c r="C51" s="228"/>
      <c r="D51" s="7"/>
      <c r="E51" s="228"/>
      <c r="F51" s="19" t="str">
        <f t="shared" si="1"/>
        <v/>
      </c>
      <c r="G51" s="390" t="b">
        <f t="shared" si="2"/>
        <v>0</v>
      </c>
      <c r="H51" s="391">
        <f t="shared" si="4"/>
        <v>1</v>
      </c>
    </row>
    <row r="52" spans="1:8">
      <c r="A52" s="48">
        <v>43</v>
      </c>
      <c r="B52" s="7"/>
      <c r="C52" s="228"/>
      <c r="D52" s="7"/>
      <c r="E52" s="228"/>
      <c r="F52" s="19" t="str">
        <f t="shared" si="1"/>
        <v/>
      </c>
      <c r="G52" s="390" t="b">
        <f t="shared" si="2"/>
        <v>0</v>
      </c>
      <c r="H52" s="391">
        <f t="shared" si="4"/>
        <v>1</v>
      </c>
    </row>
    <row r="53" spans="1:8">
      <c r="A53" s="48">
        <v>44</v>
      </c>
      <c r="B53" s="7"/>
      <c r="C53" s="228"/>
      <c r="D53" s="7"/>
      <c r="E53" s="228"/>
      <c r="F53" s="19" t="str">
        <f t="shared" si="1"/>
        <v/>
      </c>
      <c r="G53" s="390" t="b">
        <f t="shared" si="2"/>
        <v>0</v>
      </c>
      <c r="H53" s="391">
        <f t="shared" si="4"/>
        <v>1</v>
      </c>
    </row>
    <row r="54" spans="1:8">
      <c r="A54" s="48">
        <v>45</v>
      </c>
      <c r="B54" s="7"/>
      <c r="C54" s="228"/>
      <c r="D54" s="7"/>
      <c r="E54" s="228"/>
      <c r="F54" s="19" t="str">
        <f t="shared" si="1"/>
        <v/>
      </c>
      <c r="G54" s="390" t="b">
        <f t="shared" si="2"/>
        <v>0</v>
      </c>
      <c r="H54" s="391">
        <f t="shared" si="4"/>
        <v>1</v>
      </c>
    </row>
    <row r="55" spans="1:8">
      <c r="A55" s="48">
        <v>46</v>
      </c>
      <c r="B55" s="7"/>
      <c r="C55" s="228"/>
      <c r="D55" s="7"/>
      <c r="E55" s="228"/>
      <c r="F55" s="19" t="str">
        <f t="shared" si="1"/>
        <v/>
      </c>
      <c r="G55" s="390" t="b">
        <f t="shared" si="2"/>
        <v>0</v>
      </c>
      <c r="H55" s="391">
        <f t="shared" si="4"/>
        <v>1</v>
      </c>
    </row>
    <row r="56" spans="1:8">
      <c r="A56" s="48">
        <v>47</v>
      </c>
      <c r="B56" s="7"/>
      <c r="C56" s="228"/>
      <c r="D56" s="7"/>
      <c r="E56" s="228"/>
      <c r="F56" s="19" t="str">
        <f t="shared" si="1"/>
        <v/>
      </c>
      <c r="G56" s="390" t="b">
        <f t="shared" si="2"/>
        <v>0</v>
      </c>
      <c r="H56" s="391">
        <f t="shared" si="4"/>
        <v>1</v>
      </c>
    </row>
    <row r="57" spans="1:8">
      <c r="A57" s="48">
        <v>48</v>
      </c>
      <c r="B57" s="7"/>
      <c r="C57" s="228"/>
      <c r="D57" s="7"/>
      <c r="E57" s="228"/>
      <c r="F57" s="19" t="str">
        <f t="shared" si="1"/>
        <v/>
      </c>
      <c r="G57" s="390" t="b">
        <f t="shared" si="2"/>
        <v>0</v>
      </c>
      <c r="H57" s="391">
        <f t="shared" si="4"/>
        <v>1</v>
      </c>
    </row>
    <row r="58" spans="1:8">
      <c r="A58" s="48">
        <v>49</v>
      </c>
      <c r="B58" s="7"/>
      <c r="C58" s="228"/>
      <c r="D58" s="7"/>
      <c r="E58" s="228"/>
      <c r="F58" s="19" t="str">
        <f t="shared" si="1"/>
        <v/>
      </c>
      <c r="G58" s="390" t="b">
        <f t="shared" si="2"/>
        <v>0</v>
      </c>
      <c r="H58" s="391">
        <f t="shared" si="4"/>
        <v>1</v>
      </c>
    </row>
    <row r="59" spans="1:8">
      <c r="A59" s="48">
        <v>50</v>
      </c>
      <c r="B59" s="7"/>
      <c r="C59" s="228"/>
      <c r="D59" s="7"/>
      <c r="E59" s="228"/>
      <c r="F59" s="19" t="str">
        <f t="shared" si="1"/>
        <v/>
      </c>
      <c r="G59" s="390" t="b">
        <f t="shared" si="2"/>
        <v>0</v>
      </c>
      <c r="H59" s="391">
        <f t="shared" si="4"/>
        <v>1</v>
      </c>
    </row>
    <row r="60" spans="1:8">
      <c r="A60" s="48">
        <v>51</v>
      </c>
      <c r="B60" s="7"/>
      <c r="C60" s="228"/>
      <c r="D60" s="7"/>
      <c r="E60" s="228"/>
      <c r="F60" s="19" t="str">
        <f t="shared" si="1"/>
        <v/>
      </c>
      <c r="G60" s="390" t="b">
        <f t="shared" si="2"/>
        <v>0</v>
      </c>
      <c r="H60" s="391">
        <f t="shared" si="4"/>
        <v>1</v>
      </c>
    </row>
    <row r="61" spans="1:8">
      <c r="A61" s="48">
        <v>52</v>
      </c>
      <c r="B61" s="7"/>
      <c r="C61" s="228"/>
      <c r="D61" s="7"/>
      <c r="E61" s="228"/>
      <c r="F61" s="19" t="str">
        <f t="shared" si="1"/>
        <v/>
      </c>
      <c r="G61" s="390" t="b">
        <f t="shared" si="2"/>
        <v>0</v>
      </c>
      <c r="H61" s="391">
        <f t="shared" si="4"/>
        <v>1</v>
      </c>
    </row>
    <row r="62" spans="1:8">
      <c r="A62" s="48">
        <v>53</v>
      </c>
      <c r="B62" s="7"/>
      <c r="C62" s="228"/>
      <c r="D62" s="7"/>
      <c r="E62" s="228"/>
      <c r="F62" s="19" t="str">
        <f t="shared" si="1"/>
        <v/>
      </c>
      <c r="G62" s="390" t="b">
        <f t="shared" si="2"/>
        <v>0</v>
      </c>
      <c r="H62" s="391">
        <f t="shared" si="4"/>
        <v>1</v>
      </c>
    </row>
    <row r="63" spans="1:8">
      <c r="A63" s="48">
        <v>54</v>
      </c>
      <c r="B63" s="7"/>
      <c r="C63" s="228"/>
      <c r="D63" s="7"/>
      <c r="E63" s="228"/>
      <c r="F63" s="19" t="str">
        <f t="shared" si="1"/>
        <v/>
      </c>
      <c r="G63" s="390" t="b">
        <f t="shared" si="2"/>
        <v>0</v>
      </c>
      <c r="H63" s="391">
        <f t="shared" si="4"/>
        <v>1</v>
      </c>
    </row>
    <row r="64" spans="1:8">
      <c r="A64" s="48">
        <v>55</v>
      </c>
      <c r="B64" s="7"/>
      <c r="C64" s="228"/>
      <c r="D64" s="7"/>
      <c r="E64" s="228"/>
      <c r="F64" s="19" t="str">
        <f t="shared" si="1"/>
        <v/>
      </c>
      <c r="G64" s="390" t="b">
        <f t="shared" si="2"/>
        <v>0</v>
      </c>
      <c r="H64" s="391">
        <f t="shared" si="4"/>
        <v>1</v>
      </c>
    </row>
    <row r="65" spans="1:8">
      <c r="A65" s="48">
        <v>56</v>
      </c>
      <c r="B65" s="7"/>
      <c r="C65" s="228"/>
      <c r="D65" s="7"/>
      <c r="E65" s="228"/>
      <c r="F65" s="19" t="str">
        <f t="shared" si="1"/>
        <v/>
      </c>
      <c r="G65" s="390" t="b">
        <f t="shared" si="2"/>
        <v>0</v>
      </c>
      <c r="H65" s="391">
        <f t="shared" si="4"/>
        <v>1</v>
      </c>
    </row>
    <row r="66" spans="1:8">
      <c r="A66" s="48">
        <v>57</v>
      </c>
      <c r="B66" s="7"/>
      <c r="C66" s="228"/>
      <c r="D66" s="7"/>
      <c r="E66" s="228"/>
      <c r="F66" s="19" t="str">
        <f t="shared" si="1"/>
        <v/>
      </c>
      <c r="G66" s="390" t="b">
        <f t="shared" si="2"/>
        <v>0</v>
      </c>
      <c r="H66" s="391">
        <f t="shared" si="4"/>
        <v>1</v>
      </c>
    </row>
    <row r="67" spans="1:8">
      <c r="A67" s="48">
        <v>58</v>
      </c>
      <c r="B67" s="7"/>
      <c r="C67" s="228"/>
      <c r="D67" s="7"/>
      <c r="E67" s="228"/>
      <c r="F67" s="19" t="str">
        <f t="shared" si="1"/>
        <v/>
      </c>
      <c r="G67" s="390" t="b">
        <f t="shared" si="2"/>
        <v>0</v>
      </c>
      <c r="H67" s="391">
        <f t="shared" si="4"/>
        <v>1</v>
      </c>
    </row>
    <row r="68" spans="1:8">
      <c r="A68" s="48">
        <v>59</v>
      </c>
      <c r="B68" s="7"/>
      <c r="C68" s="228"/>
      <c r="D68" s="7"/>
      <c r="E68" s="228"/>
      <c r="F68" s="19" t="str">
        <f t="shared" si="1"/>
        <v/>
      </c>
      <c r="G68" s="390" t="b">
        <f t="shared" si="2"/>
        <v>0</v>
      </c>
      <c r="H68" s="391">
        <f t="shared" si="4"/>
        <v>1</v>
      </c>
    </row>
    <row r="69" spans="1:8">
      <c r="A69" s="48">
        <v>60</v>
      </c>
      <c r="B69" s="7"/>
      <c r="C69" s="228"/>
      <c r="D69" s="7"/>
      <c r="E69" s="228"/>
      <c r="F69" s="19" t="str">
        <f t="shared" si="1"/>
        <v/>
      </c>
      <c r="G69" s="390" t="b">
        <f t="shared" si="2"/>
        <v>0</v>
      </c>
      <c r="H69" s="391">
        <f t="shared" si="4"/>
        <v>1</v>
      </c>
    </row>
    <row r="70" spans="1:8">
      <c r="A70" s="48">
        <v>61</v>
      </c>
      <c r="B70" s="7"/>
      <c r="C70" s="228"/>
      <c r="D70" s="7"/>
      <c r="E70" s="228"/>
      <c r="F70" s="19" t="str">
        <f t="shared" si="1"/>
        <v/>
      </c>
      <c r="G70" s="390" t="b">
        <f t="shared" si="2"/>
        <v>0</v>
      </c>
      <c r="H70" s="391">
        <f t="shared" si="4"/>
        <v>1</v>
      </c>
    </row>
    <row r="71" spans="1:8">
      <c r="A71" s="48">
        <v>62</v>
      </c>
      <c r="B71" s="7"/>
      <c r="C71" s="228"/>
      <c r="D71" s="7"/>
      <c r="E71" s="228"/>
      <c r="F71" s="19" t="str">
        <f t="shared" si="1"/>
        <v/>
      </c>
      <c r="G71" s="390" t="b">
        <f t="shared" si="2"/>
        <v>0</v>
      </c>
      <c r="H71" s="391">
        <f t="shared" si="4"/>
        <v>1</v>
      </c>
    </row>
    <row r="72" spans="1:8">
      <c r="A72" s="48">
        <v>63</v>
      </c>
      <c r="B72" s="7"/>
      <c r="C72" s="228"/>
      <c r="D72" s="7"/>
      <c r="E72" s="228"/>
      <c r="F72" s="19" t="str">
        <f t="shared" si="1"/>
        <v/>
      </c>
      <c r="G72" s="390" t="b">
        <f t="shared" si="2"/>
        <v>0</v>
      </c>
      <c r="H72" s="391">
        <f t="shared" si="4"/>
        <v>1</v>
      </c>
    </row>
    <row r="73" spans="1:8">
      <c r="A73" s="48">
        <v>64</v>
      </c>
      <c r="B73" s="7"/>
      <c r="C73" s="228"/>
      <c r="D73" s="7"/>
      <c r="E73" s="228"/>
      <c r="F73" s="19" t="str">
        <f t="shared" si="1"/>
        <v/>
      </c>
      <c r="G73" s="390" t="b">
        <f t="shared" si="2"/>
        <v>0</v>
      </c>
      <c r="H73" s="391">
        <f t="shared" si="4"/>
        <v>1</v>
      </c>
    </row>
    <row r="74" spans="1:8">
      <c r="A74" s="48">
        <v>65</v>
      </c>
      <c r="B74" s="7"/>
      <c r="C74" s="228"/>
      <c r="D74" s="7"/>
      <c r="E74" s="228"/>
      <c r="F74" s="19" t="str">
        <f t="shared" ref="F74:F137" si="5">IF(OR($B74="",$C74="",,,$E74&lt;an_initial,$E74&gt;an_final,),"",HLOOKUP(D74,ii9punctaje,2,FALSE) * C74)</f>
        <v/>
      </c>
      <c r="G74" s="390" t="b">
        <f t="shared" ref="G74:G108" si="6">IF(nume_candidat="",FALSE,ISNUMBER(SEARCH(nume_candidat,$B74)))</f>
        <v>0</v>
      </c>
      <c r="H74" s="391">
        <f t="shared" ref="H74:H108" si="7">LEN(B74)-LEN(SUBSTITUTE(B74,",",""))+1</f>
        <v>1</v>
      </c>
    </row>
    <row r="75" spans="1:8">
      <c r="A75" s="48">
        <v>66</v>
      </c>
      <c r="B75" s="7"/>
      <c r="C75" s="228"/>
      <c r="D75" s="7"/>
      <c r="E75" s="228"/>
      <c r="F75" s="19" t="str">
        <f t="shared" si="5"/>
        <v/>
      </c>
      <c r="G75" s="390" t="b">
        <f t="shared" si="6"/>
        <v>0</v>
      </c>
      <c r="H75" s="391">
        <f t="shared" si="7"/>
        <v>1</v>
      </c>
    </row>
    <row r="76" spans="1:8">
      <c r="A76" s="48">
        <v>67</v>
      </c>
      <c r="B76" s="7"/>
      <c r="C76" s="228"/>
      <c r="D76" s="7"/>
      <c r="E76" s="228"/>
      <c r="F76" s="19" t="str">
        <f t="shared" si="5"/>
        <v/>
      </c>
      <c r="G76" s="390" t="b">
        <f t="shared" si="6"/>
        <v>0</v>
      </c>
      <c r="H76" s="391">
        <f t="shared" si="7"/>
        <v>1</v>
      </c>
    </row>
    <row r="77" spans="1:8">
      <c r="A77" s="48">
        <v>68</v>
      </c>
      <c r="B77" s="7"/>
      <c r="C77" s="228"/>
      <c r="D77" s="7"/>
      <c r="E77" s="228"/>
      <c r="F77" s="19" t="str">
        <f t="shared" si="5"/>
        <v/>
      </c>
      <c r="G77" s="390" t="b">
        <f t="shared" si="6"/>
        <v>0</v>
      </c>
      <c r="H77" s="391">
        <f t="shared" si="7"/>
        <v>1</v>
      </c>
    </row>
    <row r="78" spans="1:8">
      <c r="A78" s="48">
        <v>69</v>
      </c>
      <c r="B78" s="7"/>
      <c r="C78" s="228"/>
      <c r="D78" s="7"/>
      <c r="E78" s="228"/>
      <c r="F78" s="19" t="str">
        <f t="shared" si="5"/>
        <v/>
      </c>
      <c r="G78" s="390" t="b">
        <f t="shared" si="6"/>
        <v>0</v>
      </c>
      <c r="H78" s="391">
        <f t="shared" si="7"/>
        <v>1</v>
      </c>
    </row>
    <row r="79" spans="1:8">
      <c r="A79" s="48">
        <v>70</v>
      </c>
      <c r="B79" s="7"/>
      <c r="C79" s="228"/>
      <c r="D79" s="7"/>
      <c r="E79" s="228"/>
      <c r="F79" s="19" t="str">
        <f t="shared" si="5"/>
        <v/>
      </c>
      <c r="G79" s="390" t="b">
        <f t="shared" si="6"/>
        <v>0</v>
      </c>
      <c r="H79" s="391">
        <f t="shared" si="7"/>
        <v>1</v>
      </c>
    </row>
    <row r="80" spans="1:8">
      <c r="A80" s="48">
        <v>71</v>
      </c>
      <c r="B80" s="7"/>
      <c r="C80" s="228"/>
      <c r="D80" s="7"/>
      <c r="E80" s="228"/>
      <c r="F80" s="19" t="str">
        <f t="shared" si="5"/>
        <v/>
      </c>
      <c r="G80" s="390" t="b">
        <f t="shared" si="6"/>
        <v>0</v>
      </c>
      <c r="H80" s="391">
        <f t="shared" si="7"/>
        <v>1</v>
      </c>
    </row>
    <row r="81" spans="1:8">
      <c r="A81" s="48">
        <v>72</v>
      </c>
      <c r="B81" s="7"/>
      <c r="C81" s="228"/>
      <c r="D81" s="7"/>
      <c r="E81" s="228"/>
      <c r="F81" s="19" t="str">
        <f t="shared" si="5"/>
        <v/>
      </c>
      <c r="G81" s="390" t="b">
        <f t="shared" si="6"/>
        <v>0</v>
      </c>
      <c r="H81" s="391">
        <f t="shared" si="7"/>
        <v>1</v>
      </c>
    </row>
    <row r="82" spans="1:8">
      <c r="A82" s="48">
        <v>73</v>
      </c>
      <c r="B82" s="7"/>
      <c r="C82" s="228"/>
      <c r="D82" s="7"/>
      <c r="E82" s="228"/>
      <c r="F82" s="19" t="str">
        <f t="shared" si="5"/>
        <v/>
      </c>
      <c r="G82" s="390" t="b">
        <f t="shared" si="6"/>
        <v>0</v>
      </c>
      <c r="H82" s="391">
        <f t="shared" si="7"/>
        <v>1</v>
      </c>
    </row>
    <row r="83" spans="1:8">
      <c r="A83" s="48">
        <v>74</v>
      </c>
      <c r="B83" s="7"/>
      <c r="C83" s="228"/>
      <c r="D83" s="7"/>
      <c r="E83" s="228"/>
      <c r="F83" s="19" t="str">
        <f t="shared" si="5"/>
        <v/>
      </c>
      <c r="G83" s="390" t="b">
        <f t="shared" si="6"/>
        <v>0</v>
      </c>
      <c r="H83" s="391">
        <f t="shared" si="7"/>
        <v>1</v>
      </c>
    </row>
    <row r="84" spans="1:8">
      <c r="A84" s="48">
        <v>75</v>
      </c>
      <c r="B84" s="7"/>
      <c r="C84" s="228"/>
      <c r="D84" s="7"/>
      <c r="E84" s="228"/>
      <c r="F84" s="19" t="str">
        <f t="shared" si="5"/>
        <v/>
      </c>
      <c r="G84" s="390" t="b">
        <f t="shared" si="6"/>
        <v>0</v>
      </c>
      <c r="H84" s="391">
        <f t="shared" si="7"/>
        <v>1</v>
      </c>
    </row>
    <row r="85" spans="1:8">
      <c r="A85" s="48">
        <v>76</v>
      </c>
      <c r="B85" s="7"/>
      <c r="C85" s="228"/>
      <c r="D85" s="7"/>
      <c r="E85" s="228"/>
      <c r="F85" s="19" t="str">
        <f t="shared" si="5"/>
        <v/>
      </c>
      <c r="G85" s="390" t="b">
        <f t="shared" si="6"/>
        <v>0</v>
      </c>
      <c r="H85" s="391">
        <f t="shared" si="7"/>
        <v>1</v>
      </c>
    </row>
    <row r="86" spans="1:8">
      <c r="A86" s="48">
        <v>77</v>
      </c>
      <c r="B86" s="7"/>
      <c r="C86" s="228"/>
      <c r="D86" s="7"/>
      <c r="E86" s="228"/>
      <c r="F86" s="19" t="str">
        <f t="shared" si="5"/>
        <v/>
      </c>
      <c r="G86" s="390" t="b">
        <f t="shared" si="6"/>
        <v>0</v>
      </c>
      <c r="H86" s="391">
        <f t="shared" si="7"/>
        <v>1</v>
      </c>
    </row>
    <row r="87" spans="1:8">
      <c r="A87" s="48">
        <v>78</v>
      </c>
      <c r="B87" s="7"/>
      <c r="C87" s="228"/>
      <c r="D87" s="7"/>
      <c r="E87" s="228"/>
      <c r="F87" s="19" t="str">
        <f t="shared" si="5"/>
        <v/>
      </c>
      <c r="G87" s="390" t="b">
        <f t="shared" si="6"/>
        <v>0</v>
      </c>
      <c r="H87" s="391">
        <f t="shared" si="7"/>
        <v>1</v>
      </c>
    </row>
    <row r="88" spans="1:8">
      <c r="A88" s="48">
        <v>79</v>
      </c>
      <c r="B88" s="7"/>
      <c r="C88" s="228"/>
      <c r="D88" s="7"/>
      <c r="E88" s="228"/>
      <c r="F88" s="19" t="str">
        <f t="shared" si="5"/>
        <v/>
      </c>
      <c r="G88" s="390" t="b">
        <f t="shared" si="6"/>
        <v>0</v>
      </c>
      <c r="H88" s="391">
        <f t="shared" si="7"/>
        <v>1</v>
      </c>
    </row>
    <row r="89" spans="1:8">
      <c r="A89" s="48">
        <v>80</v>
      </c>
      <c r="B89" s="7"/>
      <c r="C89" s="228"/>
      <c r="D89" s="7"/>
      <c r="E89" s="228"/>
      <c r="F89" s="19" t="str">
        <f t="shared" si="5"/>
        <v/>
      </c>
      <c r="G89" s="390" t="b">
        <f t="shared" si="6"/>
        <v>0</v>
      </c>
      <c r="H89" s="391">
        <f t="shared" si="7"/>
        <v>1</v>
      </c>
    </row>
    <row r="90" spans="1:8">
      <c r="A90" s="48">
        <v>81</v>
      </c>
      <c r="B90" s="7"/>
      <c r="C90" s="228"/>
      <c r="D90" s="7"/>
      <c r="E90" s="228"/>
      <c r="F90" s="19" t="str">
        <f t="shared" si="5"/>
        <v/>
      </c>
      <c r="G90" s="390" t="b">
        <f t="shared" si="6"/>
        <v>0</v>
      </c>
      <c r="H90" s="391">
        <f t="shared" si="7"/>
        <v>1</v>
      </c>
    </row>
    <row r="91" spans="1:8">
      <c r="A91" s="48">
        <v>82</v>
      </c>
      <c r="B91" s="7"/>
      <c r="C91" s="228"/>
      <c r="D91" s="7"/>
      <c r="E91" s="228"/>
      <c r="F91" s="19" t="str">
        <f t="shared" si="5"/>
        <v/>
      </c>
      <c r="G91" s="390" t="b">
        <f t="shared" si="6"/>
        <v>0</v>
      </c>
      <c r="H91" s="391">
        <f t="shared" si="7"/>
        <v>1</v>
      </c>
    </row>
    <row r="92" spans="1:8">
      <c r="A92" s="48">
        <v>83</v>
      </c>
      <c r="B92" s="7"/>
      <c r="C92" s="228"/>
      <c r="D92" s="7"/>
      <c r="E92" s="228"/>
      <c r="F92" s="19" t="str">
        <f t="shared" si="5"/>
        <v/>
      </c>
      <c r="G92" s="390" t="b">
        <f t="shared" si="6"/>
        <v>0</v>
      </c>
      <c r="H92" s="391">
        <f t="shared" si="7"/>
        <v>1</v>
      </c>
    </row>
    <row r="93" spans="1:8">
      <c r="A93" s="48">
        <v>84</v>
      </c>
      <c r="B93" s="7"/>
      <c r="C93" s="228"/>
      <c r="D93" s="7"/>
      <c r="E93" s="228"/>
      <c r="F93" s="19" t="str">
        <f t="shared" si="5"/>
        <v/>
      </c>
      <c r="G93" s="390" t="b">
        <f t="shared" si="6"/>
        <v>0</v>
      </c>
      <c r="H93" s="391">
        <f t="shared" si="7"/>
        <v>1</v>
      </c>
    </row>
    <row r="94" spans="1:8">
      <c r="A94" s="48">
        <v>85</v>
      </c>
      <c r="B94" s="7"/>
      <c r="C94" s="228"/>
      <c r="D94" s="7"/>
      <c r="E94" s="228"/>
      <c r="F94" s="19" t="str">
        <f t="shared" si="5"/>
        <v/>
      </c>
      <c r="G94" s="390" t="b">
        <f t="shared" si="6"/>
        <v>0</v>
      </c>
      <c r="H94" s="391">
        <f t="shared" si="7"/>
        <v>1</v>
      </c>
    </row>
    <row r="95" spans="1:8">
      <c r="A95" s="48">
        <v>86</v>
      </c>
      <c r="B95" s="7"/>
      <c r="C95" s="228"/>
      <c r="D95" s="7"/>
      <c r="E95" s="228"/>
      <c r="F95" s="19" t="str">
        <f t="shared" si="5"/>
        <v/>
      </c>
      <c r="G95" s="390" t="b">
        <f t="shared" si="6"/>
        <v>0</v>
      </c>
      <c r="H95" s="391">
        <f t="shared" si="7"/>
        <v>1</v>
      </c>
    </row>
    <row r="96" spans="1:8">
      <c r="A96" s="48">
        <v>87</v>
      </c>
      <c r="B96" s="7"/>
      <c r="C96" s="228"/>
      <c r="D96" s="7"/>
      <c r="E96" s="228"/>
      <c r="F96" s="19" t="str">
        <f t="shared" si="5"/>
        <v/>
      </c>
      <c r="G96" s="390" t="b">
        <f t="shared" si="6"/>
        <v>0</v>
      </c>
      <c r="H96" s="391">
        <f t="shared" si="7"/>
        <v>1</v>
      </c>
    </row>
    <row r="97" spans="1:8">
      <c r="A97" s="48">
        <v>88</v>
      </c>
      <c r="B97" s="7"/>
      <c r="C97" s="228"/>
      <c r="D97" s="7"/>
      <c r="E97" s="228"/>
      <c r="F97" s="19" t="str">
        <f t="shared" si="5"/>
        <v/>
      </c>
      <c r="G97" s="390" t="b">
        <f t="shared" si="6"/>
        <v>0</v>
      </c>
      <c r="H97" s="391">
        <f t="shared" si="7"/>
        <v>1</v>
      </c>
    </row>
    <row r="98" spans="1:8">
      <c r="A98" s="48">
        <v>89</v>
      </c>
      <c r="B98" s="7"/>
      <c r="C98" s="228"/>
      <c r="D98" s="7"/>
      <c r="E98" s="228"/>
      <c r="F98" s="19" t="str">
        <f t="shared" si="5"/>
        <v/>
      </c>
      <c r="G98" s="390" t="b">
        <f t="shared" si="6"/>
        <v>0</v>
      </c>
      <c r="H98" s="391">
        <f t="shared" si="7"/>
        <v>1</v>
      </c>
    </row>
    <row r="99" spans="1:8">
      <c r="A99" s="48">
        <v>90</v>
      </c>
      <c r="B99" s="7"/>
      <c r="C99" s="228"/>
      <c r="D99" s="7"/>
      <c r="E99" s="228"/>
      <c r="F99" s="19" t="str">
        <f t="shared" si="5"/>
        <v/>
      </c>
      <c r="G99" s="390" t="b">
        <f t="shared" si="6"/>
        <v>0</v>
      </c>
      <c r="H99" s="391">
        <f t="shared" si="7"/>
        <v>1</v>
      </c>
    </row>
    <row r="100" spans="1:8">
      <c r="A100" s="48">
        <v>91</v>
      </c>
      <c r="B100" s="7"/>
      <c r="C100" s="228"/>
      <c r="D100" s="7"/>
      <c r="E100" s="228"/>
      <c r="F100" s="19" t="str">
        <f t="shared" si="5"/>
        <v/>
      </c>
      <c r="G100" s="390" t="b">
        <f t="shared" si="6"/>
        <v>0</v>
      </c>
      <c r="H100" s="391">
        <f t="shared" si="7"/>
        <v>1</v>
      </c>
    </row>
    <row r="101" spans="1:8">
      <c r="A101" s="48">
        <v>92</v>
      </c>
      <c r="B101" s="7"/>
      <c r="C101" s="228"/>
      <c r="D101" s="7"/>
      <c r="E101" s="228"/>
      <c r="F101" s="19" t="str">
        <f t="shared" si="5"/>
        <v/>
      </c>
      <c r="G101" s="390" t="b">
        <f t="shared" si="6"/>
        <v>0</v>
      </c>
      <c r="H101" s="391">
        <f t="shared" si="7"/>
        <v>1</v>
      </c>
    </row>
    <row r="102" spans="1:8">
      <c r="A102" s="48">
        <v>93</v>
      </c>
      <c r="B102" s="7"/>
      <c r="C102" s="228"/>
      <c r="D102" s="7"/>
      <c r="E102" s="228"/>
      <c r="F102" s="19" t="str">
        <f t="shared" si="5"/>
        <v/>
      </c>
      <c r="G102" s="390" t="b">
        <f t="shared" si="6"/>
        <v>0</v>
      </c>
      <c r="H102" s="391">
        <f t="shared" si="7"/>
        <v>1</v>
      </c>
    </row>
    <row r="103" spans="1:8">
      <c r="A103" s="48">
        <v>94</v>
      </c>
      <c r="B103" s="7"/>
      <c r="C103" s="228"/>
      <c r="D103" s="7"/>
      <c r="E103" s="228"/>
      <c r="F103" s="19" t="str">
        <f t="shared" si="5"/>
        <v/>
      </c>
      <c r="G103" s="390" t="b">
        <f t="shared" si="6"/>
        <v>0</v>
      </c>
      <c r="H103" s="391">
        <f t="shared" si="7"/>
        <v>1</v>
      </c>
    </row>
    <row r="104" spans="1:8">
      <c r="A104" s="48">
        <v>95</v>
      </c>
      <c r="B104" s="7"/>
      <c r="C104" s="228"/>
      <c r="D104" s="7"/>
      <c r="E104" s="228"/>
      <c r="F104" s="19" t="str">
        <f t="shared" si="5"/>
        <v/>
      </c>
      <c r="G104" s="390" t="b">
        <f t="shared" si="6"/>
        <v>0</v>
      </c>
      <c r="H104" s="391">
        <f t="shared" si="7"/>
        <v>1</v>
      </c>
    </row>
    <row r="105" spans="1:8">
      <c r="A105" s="48">
        <v>96</v>
      </c>
      <c r="B105" s="7"/>
      <c r="C105" s="228"/>
      <c r="D105" s="7"/>
      <c r="E105" s="228"/>
      <c r="F105" s="19" t="str">
        <f t="shared" si="5"/>
        <v/>
      </c>
      <c r="G105" s="390" t="b">
        <f t="shared" si="6"/>
        <v>0</v>
      </c>
      <c r="H105" s="391">
        <f t="shared" si="7"/>
        <v>1</v>
      </c>
    </row>
    <row r="106" spans="1:8">
      <c r="A106" s="48">
        <v>97</v>
      </c>
      <c r="B106" s="7"/>
      <c r="C106" s="228"/>
      <c r="D106" s="7"/>
      <c r="E106" s="228"/>
      <c r="F106" s="19" t="str">
        <f t="shared" si="5"/>
        <v/>
      </c>
      <c r="G106" s="390" t="b">
        <f t="shared" si="6"/>
        <v>0</v>
      </c>
      <c r="H106" s="391">
        <f t="shared" si="7"/>
        <v>1</v>
      </c>
    </row>
    <row r="107" spans="1:8">
      <c r="A107" s="48">
        <v>98</v>
      </c>
      <c r="B107" s="7"/>
      <c r="C107" s="228"/>
      <c r="D107" s="7"/>
      <c r="E107" s="228"/>
      <c r="F107" s="19" t="str">
        <f t="shared" si="5"/>
        <v/>
      </c>
      <c r="G107" s="390" t="b">
        <f t="shared" si="6"/>
        <v>0</v>
      </c>
      <c r="H107" s="391">
        <f t="shared" si="7"/>
        <v>1</v>
      </c>
    </row>
    <row r="108" spans="1:8">
      <c r="A108" s="154">
        <v>99</v>
      </c>
      <c r="B108" s="7"/>
      <c r="C108" s="228"/>
      <c r="D108" s="7"/>
      <c r="E108" s="228"/>
      <c r="F108" s="19" t="str">
        <f t="shared" si="5"/>
        <v/>
      </c>
      <c r="G108" s="390" t="b">
        <f t="shared" si="6"/>
        <v>0</v>
      </c>
      <c r="H108" s="391">
        <f t="shared" si="7"/>
        <v>1</v>
      </c>
    </row>
    <row r="109" spans="1:8">
      <c r="A109" s="154">
        <v>100</v>
      </c>
      <c r="B109" s="155"/>
      <c r="C109" s="216"/>
      <c r="D109" s="155"/>
      <c r="E109" s="157"/>
      <c r="F109" s="19" t="str">
        <f t="shared" si="5"/>
        <v/>
      </c>
    </row>
    <row r="110" spans="1:8">
      <c r="A110" s="154">
        <v>101</v>
      </c>
      <c r="B110" s="155"/>
      <c r="C110" s="216"/>
      <c r="D110" s="155"/>
      <c r="E110" s="157"/>
      <c r="F110" s="19" t="str">
        <f t="shared" si="5"/>
        <v/>
      </c>
    </row>
    <row r="111" spans="1:8">
      <c r="A111" s="154">
        <v>102</v>
      </c>
      <c r="B111" s="155"/>
      <c r="C111" s="216"/>
      <c r="D111" s="155"/>
      <c r="E111" s="157"/>
      <c r="F111" s="19" t="str">
        <f t="shared" si="5"/>
        <v/>
      </c>
    </row>
    <row r="112" spans="1:8">
      <c r="A112" s="154">
        <v>103</v>
      </c>
      <c r="B112" s="155"/>
      <c r="C112" s="216"/>
      <c r="D112" s="155"/>
      <c r="E112" s="157"/>
      <c r="F112" s="19" t="str">
        <f t="shared" si="5"/>
        <v/>
      </c>
    </row>
    <row r="113" spans="1:6">
      <c r="A113" s="154">
        <v>104</v>
      </c>
      <c r="B113" s="155"/>
      <c r="C113" s="216"/>
      <c r="D113" s="155"/>
      <c r="E113" s="157"/>
      <c r="F113" s="19" t="str">
        <f t="shared" si="5"/>
        <v/>
      </c>
    </row>
    <row r="114" spans="1:6">
      <c r="A114" s="154">
        <v>105</v>
      </c>
      <c r="B114" s="155"/>
      <c r="C114" s="216"/>
      <c r="D114" s="155"/>
      <c r="E114" s="157"/>
      <c r="F114" s="19" t="str">
        <f t="shared" si="5"/>
        <v/>
      </c>
    </row>
    <row r="115" spans="1:6">
      <c r="A115" s="154">
        <v>106</v>
      </c>
      <c r="B115" s="155"/>
      <c r="C115" s="216"/>
      <c r="D115" s="155"/>
      <c r="E115" s="157"/>
      <c r="F115" s="19" t="str">
        <f t="shared" si="5"/>
        <v/>
      </c>
    </row>
    <row r="116" spans="1:6">
      <c r="A116" s="154">
        <v>107</v>
      </c>
      <c r="B116" s="155"/>
      <c r="C116" s="216"/>
      <c r="D116" s="155"/>
      <c r="E116" s="157"/>
      <c r="F116" s="19" t="str">
        <f t="shared" si="5"/>
        <v/>
      </c>
    </row>
    <row r="117" spans="1:6">
      <c r="A117" s="154">
        <v>108</v>
      </c>
      <c r="B117" s="155"/>
      <c r="C117" s="216"/>
      <c r="D117" s="155"/>
      <c r="E117" s="157"/>
      <c r="F117" s="19" t="str">
        <f t="shared" si="5"/>
        <v/>
      </c>
    </row>
    <row r="118" spans="1:6">
      <c r="A118" s="154">
        <v>109</v>
      </c>
      <c r="B118" s="155"/>
      <c r="C118" s="216"/>
      <c r="D118" s="155"/>
      <c r="E118" s="157"/>
      <c r="F118" s="19" t="str">
        <f t="shared" si="5"/>
        <v/>
      </c>
    </row>
    <row r="119" spans="1:6">
      <c r="A119" s="154">
        <v>110</v>
      </c>
      <c r="B119" s="155"/>
      <c r="C119" s="216"/>
      <c r="D119" s="155"/>
      <c r="E119" s="157"/>
      <c r="F119" s="19" t="str">
        <f t="shared" si="5"/>
        <v/>
      </c>
    </row>
    <row r="120" spans="1:6">
      <c r="A120" s="154">
        <v>111</v>
      </c>
      <c r="B120" s="155"/>
      <c r="C120" s="216"/>
      <c r="D120" s="155"/>
      <c r="E120" s="157"/>
      <c r="F120" s="19" t="str">
        <f t="shared" si="5"/>
        <v/>
      </c>
    </row>
    <row r="121" spans="1:6">
      <c r="A121" s="154">
        <v>112</v>
      </c>
      <c r="B121" s="155"/>
      <c r="C121" s="216"/>
      <c r="D121" s="155"/>
      <c r="E121" s="157"/>
      <c r="F121" s="19" t="str">
        <f t="shared" si="5"/>
        <v/>
      </c>
    </row>
    <row r="122" spans="1:6">
      <c r="A122" s="154">
        <v>113</v>
      </c>
      <c r="B122" s="155"/>
      <c r="C122" s="216"/>
      <c r="D122" s="155"/>
      <c r="E122" s="157"/>
      <c r="F122" s="19" t="str">
        <f t="shared" si="5"/>
        <v/>
      </c>
    </row>
    <row r="123" spans="1:6">
      <c r="A123" s="154">
        <v>114</v>
      </c>
      <c r="B123" s="155"/>
      <c r="C123" s="216"/>
      <c r="D123" s="155"/>
      <c r="E123" s="157"/>
      <c r="F123" s="19" t="str">
        <f t="shared" si="5"/>
        <v/>
      </c>
    </row>
    <row r="124" spans="1:6">
      <c r="A124" s="154">
        <v>115</v>
      </c>
      <c r="B124" s="155"/>
      <c r="C124" s="216"/>
      <c r="D124" s="155"/>
      <c r="E124" s="157"/>
      <c r="F124" s="19" t="str">
        <f t="shared" si="5"/>
        <v/>
      </c>
    </row>
    <row r="125" spans="1:6">
      <c r="A125" s="154">
        <v>116</v>
      </c>
      <c r="B125" s="155"/>
      <c r="C125" s="216"/>
      <c r="D125" s="155"/>
      <c r="E125" s="157"/>
      <c r="F125" s="19" t="str">
        <f t="shared" si="5"/>
        <v/>
      </c>
    </row>
    <row r="126" spans="1:6">
      <c r="A126" s="154">
        <v>117</v>
      </c>
      <c r="B126" s="155"/>
      <c r="C126" s="216"/>
      <c r="D126" s="155"/>
      <c r="E126" s="157"/>
      <c r="F126" s="19" t="str">
        <f t="shared" si="5"/>
        <v/>
      </c>
    </row>
    <row r="127" spans="1:6">
      <c r="A127" s="154">
        <v>118</v>
      </c>
      <c r="B127" s="155"/>
      <c r="C127" s="216"/>
      <c r="D127" s="155"/>
      <c r="E127" s="157"/>
      <c r="F127" s="19" t="str">
        <f t="shared" si="5"/>
        <v/>
      </c>
    </row>
    <row r="128" spans="1:6">
      <c r="A128" s="154">
        <v>119</v>
      </c>
      <c r="B128" s="155"/>
      <c r="C128" s="216"/>
      <c r="D128" s="155"/>
      <c r="E128" s="157"/>
      <c r="F128" s="19" t="str">
        <f t="shared" si="5"/>
        <v/>
      </c>
    </row>
    <row r="129" spans="1:6">
      <c r="A129" s="154">
        <v>120</v>
      </c>
      <c r="B129" s="155"/>
      <c r="C129" s="216"/>
      <c r="D129" s="155"/>
      <c r="E129" s="157"/>
      <c r="F129" s="19" t="str">
        <f t="shared" si="5"/>
        <v/>
      </c>
    </row>
    <row r="130" spans="1:6">
      <c r="A130" s="154">
        <v>121</v>
      </c>
      <c r="B130" s="155"/>
      <c r="C130" s="216"/>
      <c r="D130" s="155"/>
      <c r="E130" s="157"/>
      <c r="F130" s="19" t="str">
        <f t="shared" si="5"/>
        <v/>
      </c>
    </row>
    <row r="131" spans="1:6">
      <c r="A131" s="154">
        <v>122</v>
      </c>
      <c r="B131" s="155"/>
      <c r="C131" s="216"/>
      <c r="D131" s="155"/>
      <c r="E131" s="157"/>
      <c r="F131" s="19" t="str">
        <f t="shared" si="5"/>
        <v/>
      </c>
    </row>
    <row r="132" spans="1:6">
      <c r="A132" s="154">
        <v>123</v>
      </c>
      <c r="B132" s="155"/>
      <c r="C132" s="216"/>
      <c r="D132" s="155"/>
      <c r="E132" s="157"/>
      <c r="F132" s="19" t="str">
        <f t="shared" si="5"/>
        <v/>
      </c>
    </row>
    <row r="133" spans="1:6">
      <c r="A133" s="154">
        <v>124</v>
      </c>
      <c r="B133" s="155"/>
      <c r="C133" s="216"/>
      <c r="D133" s="155"/>
      <c r="E133" s="157"/>
      <c r="F133" s="19" t="str">
        <f t="shared" si="5"/>
        <v/>
      </c>
    </row>
    <row r="134" spans="1:6">
      <c r="A134" s="154">
        <v>125</v>
      </c>
      <c r="B134" s="155"/>
      <c r="C134" s="216"/>
      <c r="D134" s="155"/>
      <c r="E134" s="157"/>
      <c r="F134" s="19" t="str">
        <f t="shared" si="5"/>
        <v/>
      </c>
    </row>
    <row r="135" spans="1:6">
      <c r="A135" s="154">
        <v>126</v>
      </c>
      <c r="B135" s="155"/>
      <c r="C135" s="216"/>
      <c r="D135" s="155"/>
      <c r="E135" s="157"/>
      <c r="F135" s="19" t="str">
        <f t="shared" si="5"/>
        <v/>
      </c>
    </row>
    <row r="136" spans="1:6">
      <c r="A136" s="154">
        <v>127</v>
      </c>
      <c r="B136" s="155"/>
      <c r="C136" s="216"/>
      <c r="D136" s="155"/>
      <c r="E136" s="157"/>
      <c r="F136" s="19" t="str">
        <f t="shared" si="5"/>
        <v/>
      </c>
    </row>
    <row r="137" spans="1:6">
      <c r="A137" s="154">
        <v>128</v>
      </c>
      <c r="B137" s="155"/>
      <c r="C137" s="216"/>
      <c r="D137" s="155"/>
      <c r="E137" s="157"/>
      <c r="F137" s="19" t="str">
        <f t="shared" si="5"/>
        <v/>
      </c>
    </row>
    <row r="138" spans="1:6">
      <c r="A138" s="154">
        <v>129</v>
      </c>
      <c r="B138" s="155"/>
      <c r="C138" s="216"/>
      <c r="D138" s="155"/>
      <c r="E138" s="157"/>
      <c r="F138" s="19" t="str">
        <f t="shared" ref="F138:F201" si="8">IF(OR($B138="",$C138="",,,$E138&lt;an_initial,$E138&gt;an_final,),"",HLOOKUP(D138,ii9punctaje,2,FALSE) * C138)</f>
        <v/>
      </c>
    </row>
    <row r="139" spans="1:6">
      <c r="A139" s="154">
        <v>130</v>
      </c>
      <c r="B139" s="155"/>
      <c r="C139" s="216"/>
      <c r="D139" s="155"/>
      <c r="E139" s="157"/>
      <c r="F139" s="19" t="str">
        <f t="shared" si="8"/>
        <v/>
      </c>
    </row>
    <row r="140" spans="1:6">
      <c r="A140" s="154">
        <v>131</v>
      </c>
      <c r="B140" s="155"/>
      <c r="C140" s="216"/>
      <c r="D140" s="155"/>
      <c r="E140" s="157"/>
      <c r="F140" s="19" t="str">
        <f t="shared" si="8"/>
        <v/>
      </c>
    </row>
    <row r="141" spans="1:6">
      <c r="A141" s="154">
        <v>132</v>
      </c>
      <c r="B141" s="155"/>
      <c r="C141" s="216"/>
      <c r="D141" s="155"/>
      <c r="E141" s="157"/>
      <c r="F141" s="19" t="str">
        <f t="shared" si="8"/>
        <v/>
      </c>
    </row>
    <row r="142" spans="1:6">
      <c r="A142" s="154">
        <v>133</v>
      </c>
      <c r="B142" s="155"/>
      <c r="C142" s="216"/>
      <c r="D142" s="155"/>
      <c r="E142" s="157"/>
      <c r="F142" s="19" t="str">
        <f t="shared" si="8"/>
        <v/>
      </c>
    </row>
    <row r="143" spans="1:6">
      <c r="A143" s="154">
        <v>134</v>
      </c>
      <c r="B143" s="155"/>
      <c r="C143" s="216"/>
      <c r="D143" s="155"/>
      <c r="E143" s="157"/>
      <c r="F143" s="19" t="str">
        <f t="shared" si="8"/>
        <v/>
      </c>
    </row>
    <row r="144" spans="1:6">
      <c r="A144" s="154">
        <v>135</v>
      </c>
      <c r="B144" s="155"/>
      <c r="C144" s="216"/>
      <c r="D144" s="155"/>
      <c r="E144" s="157"/>
      <c r="F144" s="19" t="str">
        <f t="shared" si="8"/>
        <v/>
      </c>
    </row>
    <row r="145" spans="1:6">
      <c r="A145" s="154">
        <v>136</v>
      </c>
      <c r="B145" s="155"/>
      <c r="C145" s="216"/>
      <c r="D145" s="155"/>
      <c r="E145" s="157"/>
      <c r="F145" s="19" t="str">
        <f t="shared" si="8"/>
        <v/>
      </c>
    </row>
    <row r="146" spans="1:6">
      <c r="A146" s="154">
        <v>137</v>
      </c>
      <c r="B146" s="155"/>
      <c r="C146" s="216"/>
      <c r="D146" s="155"/>
      <c r="E146" s="157"/>
      <c r="F146" s="19" t="str">
        <f t="shared" si="8"/>
        <v/>
      </c>
    </row>
    <row r="147" spans="1:6">
      <c r="A147" s="154">
        <v>138</v>
      </c>
      <c r="B147" s="155"/>
      <c r="C147" s="216"/>
      <c r="D147" s="155"/>
      <c r="E147" s="157"/>
      <c r="F147" s="19" t="str">
        <f t="shared" si="8"/>
        <v/>
      </c>
    </row>
    <row r="148" spans="1:6">
      <c r="A148" s="154">
        <v>139</v>
      </c>
      <c r="B148" s="155"/>
      <c r="C148" s="216"/>
      <c r="D148" s="155"/>
      <c r="E148" s="157"/>
      <c r="F148" s="19" t="str">
        <f t="shared" si="8"/>
        <v/>
      </c>
    </row>
    <row r="149" spans="1:6">
      <c r="A149" s="154">
        <v>140</v>
      </c>
      <c r="B149" s="155"/>
      <c r="C149" s="216"/>
      <c r="D149" s="155"/>
      <c r="E149" s="157"/>
      <c r="F149" s="19" t="str">
        <f t="shared" si="8"/>
        <v/>
      </c>
    </row>
    <row r="150" spans="1:6">
      <c r="A150" s="154">
        <v>141</v>
      </c>
      <c r="B150" s="155"/>
      <c r="C150" s="216"/>
      <c r="D150" s="155"/>
      <c r="E150" s="157"/>
      <c r="F150" s="19" t="str">
        <f t="shared" si="8"/>
        <v/>
      </c>
    </row>
    <row r="151" spans="1:6">
      <c r="A151" s="154">
        <v>142</v>
      </c>
      <c r="B151" s="155"/>
      <c r="C151" s="216"/>
      <c r="D151" s="155"/>
      <c r="E151" s="157"/>
      <c r="F151" s="19" t="str">
        <f t="shared" si="8"/>
        <v/>
      </c>
    </row>
    <row r="152" spans="1:6">
      <c r="A152" s="154">
        <v>143</v>
      </c>
      <c r="B152" s="155"/>
      <c r="C152" s="216"/>
      <c r="D152" s="155"/>
      <c r="E152" s="157"/>
      <c r="F152" s="19" t="str">
        <f t="shared" si="8"/>
        <v/>
      </c>
    </row>
    <row r="153" spans="1:6">
      <c r="A153" s="154">
        <v>144</v>
      </c>
      <c r="B153" s="155"/>
      <c r="C153" s="216"/>
      <c r="D153" s="155"/>
      <c r="E153" s="157"/>
      <c r="F153" s="19" t="str">
        <f t="shared" si="8"/>
        <v/>
      </c>
    </row>
    <row r="154" spans="1:6">
      <c r="A154" s="154">
        <v>145</v>
      </c>
      <c r="B154" s="155"/>
      <c r="C154" s="216"/>
      <c r="D154" s="155"/>
      <c r="E154" s="157"/>
      <c r="F154" s="19" t="str">
        <f t="shared" si="8"/>
        <v/>
      </c>
    </row>
    <row r="155" spans="1:6">
      <c r="A155" s="154">
        <v>146</v>
      </c>
      <c r="B155" s="155"/>
      <c r="C155" s="216"/>
      <c r="D155" s="155"/>
      <c r="E155" s="157"/>
      <c r="F155" s="19" t="str">
        <f t="shared" si="8"/>
        <v/>
      </c>
    </row>
    <row r="156" spans="1:6">
      <c r="A156" s="154">
        <v>147</v>
      </c>
      <c r="B156" s="155"/>
      <c r="C156" s="216"/>
      <c r="D156" s="155"/>
      <c r="E156" s="157"/>
      <c r="F156" s="19" t="str">
        <f t="shared" si="8"/>
        <v/>
      </c>
    </row>
    <row r="157" spans="1:6">
      <c r="A157" s="154">
        <v>148</v>
      </c>
      <c r="B157" s="155"/>
      <c r="C157" s="216"/>
      <c r="D157" s="155"/>
      <c r="E157" s="157"/>
      <c r="F157" s="19" t="str">
        <f t="shared" si="8"/>
        <v/>
      </c>
    </row>
    <row r="158" spans="1:6">
      <c r="A158" s="154">
        <v>149</v>
      </c>
      <c r="B158" s="155"/>
      <c r="C158" s="216"/>
      <c r="D158" s="155"/>
      <c r="E158" s="157"/>
      <c r="F158" s="19" t="str">
        <f t="shared" si="8"/>
        <v/>
      </c>
    </row>
    <row r="159" spans="1:6">
      <c r="A159" s="154">
        <v>150</v>
      </c>
      <c r="B159" s="155"/>
      <c r="C159" s="216"/>
      <c r="D159" s="155"/>
      <c r="E159" s="157"/>
      <c r="F159" s="19" t="str">
        <f t="shared" si="8"/>
        <v/>
      </c>
    </row>
    <row r="160" spans="1:6">
      <c r="A160" s="154">
        <v>151</v>
      </c>
      <c r="B160" s="155"/>
      <c r="C160" s="216"/>
      <c r="D160" s="155"/>
      <c r="E160" s="157"/>
      <c r="F160" s="19" t="str">
        <f t="shared" si="8"/>
        <v/>
      </c>
    </row>
    <row r="161" spans="1:6">
      <c r="A161" s="154">
        <v>152</v>
      </c>
      <c r="B161" s="155"/>
      <c r="C161" s="216"/>
      <c r="D161" s="155"/>
      <c r="E161" s="157"/>
      <c r="F161" s="19" t="str">
        <f t="shared" si="8"/>
        <v/>
      </c>
    </row>
    <row r="162" spans="1:6">
      <c r="A162" s="154">
        <v>153</v>
      </c>
      <c r="B162" s="155"/>
      <c r="C162" s="216"/>
      <c r="D162" s="155"/>
      <c r="E162" s="157"/>
      <c r="F162" s="19" t="str">
        <f t="shared" si="8"/>
        <v/>
      </c>
    </row>
    <row r="163" spans="1:6">
      <c r="A163" s="154">
        <v>154</v>
      </c>
      <c r="B163" s="155"/>
      <c r="C163" s="216"/>
      <c r="D163" s="155"/>
      <c r="E163" s="157"/>
      <c r="F163" s="19" t="str">
        <f t="shared" si="8"/>
        <v/>
      </c>
    </row>
    <row r="164" spans="1:6">
      <c r="A164" s="154">
        <v>155</v>
      </c>
      <c r="B164" s="155"/>
      <c r="C164" s="216"/>
      <c r="D164" s="155"/>
      <c r="E164" s="157"/>
      <c r="F164" s="19" t="str">
        <f t="shared" si="8"/>
        <v/>
      </c>
    </row>
    <row r="165" spans="1:6">
      <c r="A165" s="154">
        <v>156</v>
      </c>
      <c r="B165" s="155"/>
      <c r="C165" s="216"/>
      <c r="D165" s="155"/>
      <c r="E165" s="157"/>
      <c r="F165" s="19" t="str">
        <f t="shared" si="8"/>
        <v/>
      </c>
    </row>
    <row r="166" spans="1:6">
      <c r="A166" s="154">
        <v>157</v>
      </c>
      <c r="B166" s="155"/>
      <c r="C166" s="216"/>
      <c r="D166" s="155"/>
      <c r="E166" s="157"/>
      <c r="F166" s="19" t="str">
        <f t="shared" si="8"/>
        <v/>
      </c>
    </row>
    <row r="167" spans="1:6">
      <c r="A167" s="154">
        <v>158</v>
      </c>
      <c r="B167" s="155"/>
      <c r="C167" s="216"/>
      <c r="D167" s="155"/>
      <c r="E167" s="157"/>
      <c r="F167" s="19" t="str">
        <f t="shared" si="8"/>
        <v/>
      </c>
    </row>
    <row r="168" spans="1:6">
      <c r="A168" s="154">
        <v>159</v>
      </c>
      <c r="B168" s="155"/>
      <c r="C168" s="216"/>
      <c r="D168" s="155"/>
      <c r="E168" s="157"/>
      <c r="F168" s="19" t="str">
        <f t="shared" si="8"/>
        <v/>
      </c>
    </row>
    <row r="169" spans="1:6">
      <c r="A169" s="154">
        <v>160</v>
      </c>
      <c r="B169" s="155"/>
      <c r="C169" s="216"/>
      <c r="D169" s="155"/>
      <c r="E169" s="157"/>
      <c r="F169" s="19" t="str">
        <f t="shared" si="8"/>
        <v/>
      </c>
    </row>
    <row r="170" spans="1:6">
      <c r="A170" s="154">
        <v>161</v>
      </c>
      <c r="B170" s="155"/>
      <c r="C170" s="216"/>
      <c r="D170" s="155"/>
      <c r="E170" s="157"/>
      <c r="F170" s="19" t="str">
        <f t="shared" si="8"/>
        <v/>
      </c>
    </row>
    <row r="171" spans="1:6">
      <c r="A171" s="154">
        <v>162</v>
      </c>
      <c r="B171" s="155"/>
      <c r="C171" s="216"/>
      <c r="D171" s="155"/>
      <c r="E171" s="157"/>
      <c r="F171" s="19" t="str">
        <f t="shared" si="8"/>
        <v/>
      </c>
    </row>
    <row r="172" spans="1:6">
      <c r="A172" s="154">
        <v>163</v>
      </c>
      <c r="B172" s="155"/>
      <c r="C172" s="216"/>
      <c r="D172" s="155"/>
      <c r="E172" s="157"/>
      <c r="F172" s="19" t="str">
        <f t="shared" si="8"/>
        <v/>
      </c>
    </row>
    <row r="173" spans="1:6">
      <c r="A173" s="154">
        <v>164</v>
      </c>
      <c r="B173" s="155"/>
      <c r="C173" s="216"/>
      <c r="D173" s="155"/>
      <c r="E173" s="157"/>
      <c r="F173" s="19" t="str">
        <f t="shared" si="8"/>
        <v/>
      </c>
    </row>
    <row r="174" spans="1:6">
      <c r="A174" s="154">
        <v>165</v>
      </c>
      <c r="B174" s="155"/>
      <c r="C174" s="216"/>
      <c r="D174" s="155"/>
      <c r="E174" s="157"/>
      <c r="F174" s="19" t="str">
        <f t="shared" si="8"/>
        <v/>
      </c>
    </row>
    <row r="175" spans="1:6">
      <c r="A175" s="154">
        <v>166</v>
      </c>
      <c r="B175" s="155"/>
      <c r="C175" s="216"/>
      <c r="D175" s="155"/>
      <c r="E175" s="157"/>
      <c r="F175" s="19" t="str">
        <f t="shared" si="8"/>
        <v/>
      </c>
    </row>
    <row r="176" spans="1:6">
      <c r="A176" s="154">
        <v>167</v>
      </c>
      <c r="B176" s="155"/>
      <c r="C176" s="216"/>
      <c r="D176" s="155"/>
      <c r="E176" s="157"/>
      <c r="F176" s="19" t="str">
        <f t="shared" si="8"/>
        <v/>
      </c>
    </row>
    <row r="177" spans="1:6">
      <c r="A177" s="154">
        <v>168</v>
      </c>
      <c r="B177" s="155"/>
      <c r="C177" s="216"/>
      <c r="D177" s="155"/>
      <c r="E177" s="157"/>
      <c r="F177" s="19" t="str">
        <f t="shared" si="8"/>
        <v/>
      </c>
    </row>
    <row r="178" spans="1:6">
      <c r="A178" s="154">
        <v>169</v>
      </c>
      <c r="B178" s="155"/>
      <c r="C178" s="216"/>
      <c r="D178" s="155"/>
      <c r="E178" s="157"/>
      <c r="F178" s="19" t="str">
        <f t="shared" si="8"/>
        <v/>
      </c>
    </row>
    <row r="179" spans="1:6">
      <c r="A179" s="154">
        <v>170</v>
      </c>
      <c r="B179" s="155"/>
      <c r="C179" s="216"/>
      <c r="D179" s="155"/>
      <c r="E179" s="157"/>
      <c r="F179" s="19" t="str">
        <f t="shared" si="8"/>
        <v/>
      </c>
    </row>
    <row r="180" spans="1:6">
      <c r="A180" s="154">
        <v>171</v>
      </c>
      <c r="B180" s="155"/>
      <c r="C180" s="216"/>
      <c r="D180" s="155"/>
      <c r="E180" s="157"/>
      <c r="F180" s="19" t="str">
        <f t="shared" si="8"/>
        <v/>
      </c>
    </row>
    <row r="181" spans="1:6">
      <c r="A181" s="154">
        <v>172</v>
      </c>
      <c r="B181" s="155"/>
      <c r="C181" s="216"/>
      <c r="D181" s="155"/>
      <c r="E181" s="157"/>
      <c r="F181" s="19" t="str">
        <f t="shared" si="8"/>
        <v/>
      </c>
    </row>
    <row r="182" spans="1:6">
      <c r="A182" s="154">
        <v>173</v>
      </c>
      <c r="B182" s="155"/>
      <c r="C182" s="216"/>
      <c r="D182" s="155"/>
      <c r="E182" s="157"/>
      <c r="F182" s="19" t="str">
        <f t="shared" si="8"/>
        <v/>
      </c>
    </row>
    <row r="183" spans="1:6">
      <c r="A183" s="154">
        <v>174</v>
      </c>
      <c r="B183" s="155"/>
      <c r="C183" s="216"/>
      <c r="D183" s="155"/>
      <c r="E183" s="157"/>
      <c r="F183" s="19" t="str">
        <f t="shared" si="8"/>
        <v/>
      </c>
    </row>
    <row r="184" spans="1:6">
      <c r="A184" s="154">
        <v>175</v>
      </c>
      <c r="B184" s="155"/>
      <c r="C184" s="216"/>
      <c r="D184" s="155"/>
      <c r="E184" s="157"/>
      <c r="F184" s="19" t="str">
        <f t="shared" si="8"/>
        <v/>
      </c>
    </row>
    <row r="185" spans="1:6">
      <c r="A185" s="154">
        <v>176</v>
      </c>
      <c r="B185" s="155"/>
      <c r="C185" s="216"/>
      <c r="D185" s="155"/>
      <c r="E185" s="157"/>
      <c r="F185" s="19" t="str">
        <f t="shared" si="8"/>
        <v/>
      </c>
    </row>
    <row r="186" spans="1:6">
      <c r="A186" s="154">
        <v>177</v>
      </c>
      <c r="B186" s="155"/>
      <c r="C186" s="216"/>
      <c r="D186" s="155"/>
      <c r="E186" s="157"/>
      <c r="F186" s="19" t="str">
        <f t="shared" si="8"/>
        <v/>
      </c>
    </row>
    <row r="187" spans="1:6">
      <c r="A187" s="154">
        <v>178</v>
      </c>
      <c r="B187" s="155"/>
      <c r="C187" s="216"/>
      <c r="D187" s="155"/>
      <c r="E187" s="157"/>
      <c r="F187" s="19" t="str">
        <f t="shared" si="8"/>
        <v/>
      </c>
    </row>
    <row r="188" spans="1:6">
      <c r="A188" s="154">
        <v>179</v>
      </c>
      <c r="B188" s="155"/>
      <c r="C188" s="216"/>
      <c r="D188" s="155"/>
      <c r="E188" s="157"/>
      <c r="F188" s="19" t="str">
        <f t="shared" si="8"/>
        <v/>
      </c>
    </row>
    <row r="189" spans="1:6">
      <c r="A189" s="154">
        <v>180</v>
      </c>
      <c r="B189" s="155"/>
      <c r="C189" s="216"/>
      <c r="D189" s="155"/>
      <c r="E189" s="157"/>
      <c r="F189" s="19" t="str">
        <f t="shared" si="8"/>
        <v/>
      </c>
    </row>
    <row r="190" spans="1:6">
      <c r="A190" s="154">
        <v>181</v>
      </c>
      <c r="B190" s="155"/>
      <c r="C190" s="216"/>
      <c r="D190" s="155"/>
      <c r="E190" s="157"/>
      <c r="F190" s="19" t="str">
        <f t="shared" si="8"/>
        <v/>
      </c>
    </row>
    <row r="191" spans="1:6">
      <c r="A191" s="154">
        <v>182</v>
      </c>
      <c r="B191" s="155"/>
      <c r="C191" s="216"/>
      <c r="D191" s="155"/>
      <c r="E191" s="157"/>
      <c r="F191" s="19" t="str">
        <f t="shared" si="8"/>
        <v/>
      </c>
    </row>
    <row r="192" spans="1:6">
      <c r="A192" s="154">
        <v>183</v>
      </c>
      <c r="B192" s="155"/>
      <c r="C192" s="216"/>
      <c r="D192" s="155"/>
      <c r="E192" s="157"/>
      <c r="F192" s="19" t="str">
        <f t="shared" si="8"/>
        <v/>
      </c>
    </row>
    <row r="193" spans="1:6">
      <c r="A193" s="154">
        <v>184</v>
      </c>
      <c r="B193" s="155"/>
      <c r="C193" s="216"/>
      <c r="D193" s="155"/>
      <c r="E193" s="157"/>
      <c r="F193" s="19" t="str">
        <f t="shared" si="8"/>
        <v/>
      </c>
    </row>
    <row r="194" spans="1:6">
      <c r="A194" s="154">
        <v>185</v>
      </c>
      <c r="B194" s="155"/>
      <c r="C194" s="216"/>
      <c r="D194" s="155"/>
      <c r="E194" s="157"/>
      <c r="F194" s="19" t="str">
        <f t="shared" si="8"/>
        <v/>
      </c>
    </row>
    <row r="195" spans="1:6">
      <c r="A195" s="154">
        <v>186</v>
      </c>
      <c r="B195" s="155"/>
      <c r="C195" s="216"/>
      <c r="D195" s="155"/>
      <c r="E195" s="157"/>
      <c r="F195" s="19" t="str">
        <f t="shared" si="8"/>
        <v/>
      </c>
    </row>
    <row r="196" spans="1:6">
      <c r="A196" s="154">
        <v>187</v>
      </c>
      <c r="B196" s="155"/>
      <c r="C196" s="216"/>
      <c r="D196" s="155"/>
      <c r="E196" s="157"/>
      <c r="F196" s="19" t="str">
        <f t="shared" si="8"/>
        <v/>
      </c>
    </row>
    <row r="197" spans="1:6">
      <c r="A197" s="154">
        <v>188</v>
      </c>
      <c r="B197" s="155"/>
      <c r="C197" s="216"/>
      <c r="D197" s="155"/>
      <c r="E197" s="157"/>
      <c r="F197" s="19" t="str">
        <f t="shared" si="8"/>
        <v/>
      </c>
    </row>
    <row r="198" spans="1:6">
      <c r="A198" s="154">
        <v>189</v>
      </c>
      <c r="B198" s="155"/>
      <c r="C198" s="216"/>
      <c r="D198" s="155"/>
      <c r="E198" s="157"/>
      <c r="F198" s="19" t="str">
        <f t="shared" si="8"/>
        <v/>
      </c>
    </row>
    <row r="199" spans="1:6">
      <c r="A199" s="154">
        <v>190</v>
      </c>
      <c r="B199" s="155"/>
      <c r="C199" s="216"/>
      <c r="D199" s="155"/>
      <c r="E199" s="157"/>
      <c r="F199" s="19" t="str">
        <f t="shared" si="8"/>
        <v/>
      </c>
    </row>
    <row r="200" spans="1:6">
      <c r="A200" s="154">
        <v>191</v>
      </c>
      <c r="B200" s="155"/>
      <c r="C200" s="216"/>
      <c r="D200" s="155"/>
      <c r="E200" s="157"/>
      <c r="F200" s="19" t="str">
        <f t="shared" si="8"/>
        <v/>
      </c>
    </row>
    <row r="201" spans="1:6">
      <c r="A201" s="154">
        <v>192</v>
      </c>
      <c r="B201" s="155"/>
      <c r="C201" s="216"/>
      <c r="D201" s="155"/>
      <c r="E201" s="157"/>
      <c r="F201" s="19" t="str">
        <f t="shared" si="8"/>
        <v/>
      </c>
    </row>
    <row r="202" spans="1:6">
      <c r="A202" s="154">
        <v>193</v>
      </c>
      <c r="B202" s="155"/>
      <c r="C202" s="216"/>
      <c r="D202" s="155"/>
      <c r="E202" s="157"/>
      <c r="F202" s="19" t="str">
        <f t="shared" ref="F202:F259" si="9">IF(OR($B202="",$C202="",,,$E202&lt;an_initial,$E202&gt;an_final,),"",HLOOKUP(D202,ii9punctaje,2,FALSE) * C202)</f>
        <v/>
      </c>
    </row>
    <row r="203" spans="1:6">
      <c r="A203" s="154">
        <v>194</v>
      </c>
      <c r="B203" s="155"/>
      <c r="C203" s="216"/>
      <c r="D203" s="155"/>
      <c r="E203" s="157"/>
      <c r="F203" s="19" t="str">
        <f t="shared" si="9"/>
        <v/>
      </c>
    </row>
    <row r="204" spans="1:6">
      <c r="A204" s="154">
        <v>195</v>
      </c>
      <c r="B204" s="155"/>
      <c r="C204" s="216"/>
      <c r="D204" s="155"/>
      <c r="E204" s="157"/>
      <c r="F204" s="19" t="str">
        <f t="shared" si="9"/>
        <v/>
      </c>
    </row>
    <row r="205" spans="1:6">
      <c r="A205" s="154">
        <v>196</v>
      </c>
      <c r="B205" s="155"/>
      <c r="C205" s="216"/>
      <c r="D205" s="155"/>
      <c r="E205" s="157"/>
      <c r="F205" s="19" t="str">
        <f t="shared" si="9"/>
        <v/>
      </c>
    </row>
    <row r="206" spans="1:6">
      <c r="A206" s="154">
        <v>197</v>
      </c>
      <c r="B206" s="155"/>
      <c r="C206" s="216"/>
      <c r="D206" s="155"/>
      <c r="E206" s="157"/>
      <c r="F206" s="19" t="str">
        <f t="shared" si="9"/>
        <v/>
      </c>
    </row>
    <row r="207" spans="1:6">
      <c r="A207" s="154">
        <v>198</v>
      </c>
      <c r="B207" s="155"/>
      <c r="C207" s="216"/>
      <c r="D207" s="155"/>
      <c r="E207" s="157"/>
      <c r="F207" s="19" t="str">
        <f t="shared" si="9"/>
        <v/>
      </c>
    </row>
    <row r="208" spans="1:6">
      <c r="A208" s="154">
        <v>199</v>
      </c>
      <c r="B208" s="155"/>
      <c r="C208" s="216"/>
      <c r="D208" s="155"/>
      <c r="E208" s="157"/>
      <c r="F208" s="19" t="str">
        <f t="shared" si="9"/>
        <v/>
      </c>
    </row>
    <row r="209" spans="1:6">
      <c r="A209" s="154">
        <v>200</v>
      </c>
      <c r="B209" s="155"/>
      <c r="C209" s="216"/>
      <c r="D209" s="155"/>
      <c r="E209" s="157"/>
      <c r="F209" s="19" t="str">
        <f t="shared" si="9"/>
        <v/>
      </c>
    </row>
    <row r="210" spans="1:6">
      <c r="A210" s="154">
        <v>201</v>
      </c>
      <c r="B210" s="155"/>
      <c r="C210" s="216"/>
      <c r="D210" s="155"/>
      <c r="E210" s="157"/>
      <c r="F210" s="19" t="str">
        <f t="shared" si="9"/>
        <v/>
      </c>
    </row>
    <row r="211" spans="1:6">
      <c r="A211" s="154">
        <v>202</v>
      </c>
      <c r="B211" s="155"/>
      <c r="C211" s="216"/>
      <c r="D211" s="155"/>
      <c r="E211" s="157"/>
      <c r="F211" s="19" t="str">
        <f t="shared" si="9"/>
        <v/>
      </c>
    </row>
    <row r="212" spans="1:6">
      <c r="A212" s="154">
        <v>203</v>
      </c>
      <c r="B212" s="155"/>
      <c r="C212" s="216"/>
      <c r="D212" s="155"/>
      <c r="E212" s="157"/>
      <c r="F212" s="19" t="str">
        <f t="shared" si="9"/>
        <v/>
      </c>
    </row>
    <row r="213" spans="1:6">
      <c r="A213" s="154">
        <v>204</v>
      </c>
      <c r="B213" s="155"/>
      <c r="C213" s="216"/>
      <c r="D213" s="155"/>
      <c r="E213" s="157"/>
      <c r="F213" s="19" t="str">
        <f t="shared" si="9"/>
        <v/>
      </c>
    </row>
    <row r="214" spans="1:6">
      <c r="A214" s="154">
        <v>205</v>
      </c>
      <c r="B214" s="155"/>
      <c r="C214" s="216"/>
      <c r="D214" s="155"/>
      <c r="E214" s="157"/>
      <c r="F214" s="19" t="str">
        <f t="shared" si="9"/>
        <v/>
      </c>
    </row>
    <row r="215" spans="1:6">
      <c r="A215" s="154">
        <v>206</v>
      </c>
      <c r="B215" s="155"/>
      <c r="C215" s="216"/>
      <c r="D215" s="155"/>
      <c r="E215" s="157"/>
      <c r="F215" s="19" t="str">
        <f t="shared" si="9"/>
        <v/>
      </c>
    </row>
    <row r="216" spans="1:6">
      <c r="A216" s="154">
        <v>207</v>
      </c>
      <c r="B216" s="155"/>
      <c r="C216" s="216"/>
      <c r="D216" s="155"/>
      <c r="E216" s="157"/>
      <c r="F216" s="19" t="str">
        <f t="shared" si="9"/>
        <v/>
      </c>
    </row>
    <row r="217" spans="1:6">
      <c r="A217" s="154">
        <v>208</v>
      </c>
      <c r="B217" s="155"/>
      <c r="C217" s="216"/>
      <c r="D217" s="155"/>
      <c r="E217" s="157"/>
      <c r="F217" s="19" t="str">
        <f t="shared" si="9"/>
        <v/>
      </c>
    </row>
    <row r="218" spans="1:6">
      <c r="A218" s="154">
        <v>209</v>
      </c>
      <c r="B218" s="155"/>
      <c r="C218" s="216"/>
      <c r="D218" s="155"/>
      <c r="E218" s="157"/>
      <c r="F218" s="19" t="str">
        <f t="shared" si="9"/>
        <v/>
      </c>
    </row>
    <row r="219" spans="1:6">
      <c r="A219" s="154">
        <v>210</v>
      </c>
      <c r="B219" s="155"/>
      <c r="C219" s="216"/>
      <c r="D219" s="155"/>
      <c r="E219" s="157"/>
      <c r="F219" s="19" t="str">
        <f t="shared" si="9"/>
        <v/>
      </c>
    </row>
    <row r="220" spans="1:6">
      <c r="A220" s="154">
        <v>211</v>
      </c>
      <c r="B220" s="155"/>
      <c r="C220" s="216"/>
      <c r="D220" s="155"/>
      <c r="E220" s="157"/>
      <c r="F220" s="19" t="str">
        <f t="shared" si="9"/>
        <v/>
      </c>
    </row>
    <row r="221" spans="1:6">
      <c r="A221" s="154">
        <v>212</v>
      </c>
      <c r="B221" s="155"/>
      <c r="C221" s="216"/>
      <c r="D221" s="155"/>
      <c r="E221" s="157"/>
      <c r="F221" s="19" t="str">
        <f t="shared" si="9"/>
        <v/>
      </c>
    </row>
    <row r="222" spans="1:6">
      <c r="A222" s="154">
        <v>213</v>
      </c>
      <c r="B222" s="155"/>
      <c r="C222" s="216"/>
      <c r="D222" s="155"/>
      <c r="E222" s="157"/>
      <c r="F222" s="19" t="str">
        <f t="shared" si="9"/>
        <v/>
      </c>
    </row>
    <row r="223" spans="1:6">
      <c r="A223" s="154">
        <v>214</v>
      </c>
      <c r="B223" s="155"/>
      <c r="C223" s="216"/>
      <c r="D223" s="155"/>
      <c r="E223" s="157"/>
      <c r="F223" s="19" t="str">
        <f t="shared" si="9"/>
        <v/>
      </c>
    </row>
    <row r="224" spans="1:6">
      <c r="A224" s="154">
        <v>215</v>
      </c>
      <c r="B224" s="155"/>
      <c r="C224" s="216"/>
      <c r="D224" s="155"/>
      <c r="E224" s="157"/>
      <c r="F224" s="19" t="str">
        <f t="shared" si="9"/>
        <v/>
      </c>
    </row>
    <row r="225" spans="1:6">
      <c r="A225" s="154">
        <v>216</v>
      </c>
      <c r="B225" s="155"/>
      <c r="C225" s="216"/>
      <c r="D225" s="155"/>
      <c r="E225" s="157"/>
      <c r="F225" s="19" t="str">
        <f t="shared" si="9"/>
        <v/>
      </c>
    </row>
    <row r="226" spans="1:6">
      <c r="A226" s="154">
        <v>217</v>
      </c>
      <c r="B226" s="155"/>
      <c r="C226" s="216"/>
      <c r="D226" s="155"/>
      <c r="E226" s="157"/>
      <c r="F226" s="19" t="str">
        <f t="shared" si="9"/>
        <v/>
      </c>
    </row>
    <row r="227" spans="1:6">
      <c r="A227" s="154">
        <v>218</v>
      </c>
      <c r="B227" s="155"/>
      <c r="C227" s="216"/>
      <c r="D227" s="155"/>
      <c r="E227" s="157"/>
      <c r="F227" s="19" t="str">
        <f t="shared" si="9"/>
        <v/>
      </c>
    </row>
    <row r="228" spans="1:6">
      <c r="A228" s="154">
        <v>219</v>
      </c>
      <c r="B228" s="155"/>
      <c r="C228" s="216"/>
      <c r="D228" s="155"/>
      <c r="E228" s="157"/>
      <c r="F228" s="19" t="str">
        <f t="shared" si="9"/>
        <v/>
      </c>
    </row>
    <row r="229" spans="1:6">
      <c r="A229" s="154">
        <v>220</v>
      </c>
      <c r="B229" s="155"/>
      <c r="C229" s="216"/>
      <c r="D229" s="155"/>
      <c r="E229" s="157"/>
      <c r="F229" s="19" t="str">
        <f t="shared" si="9"/>
        <v/>
      </c>
    </row>
    <row r="230" spans="1:6">
      <c r="A230" s="154">
        <v>221</v>
      </c>
      <c r="B230" s="155"/>
      <c r="C230" s="216"/>
      <c r="D230" s="155"/>
      <c r="E230" s="157"/>
      <c r="F230" s="19" t="str">
        <f t="shared" si="9"/>
        <v/>
      </c>
    </row>
    <row r="231" spans="1:6">
      <c r="A231" s="154">
        <v>222</v>
      </c>
      <c r="B231" s="155"/>
      <c r="C231" s="216"/>
      <c r="D231" s="155"/>
      <c r="E231" s="157"/>
      <c r="F231" s="19" t="str">
        <f t="shared" si="9"/>
        <v/>
      </c>
    </row>
    <row r="232" spans="1:6">
      <c r="A232" s="154">
        <v>223</v>
      </c>
      <c r="B232" s="155"/>
      <c r="C232" s="216"/>
      <c r="D232" s="155"/>
      <c r="E232" s="157"/>
      <c r="F232" s="19" t="str">
        <f t="shared" si="9"/>
        <v/>
      </c>
    </row>
    <row r="233" spans="1:6">
      <c r="A233" s="154">
        <v>224</v>
      </c>
      <c r="B233" s="155"/>
      <c r="C233" s="216"/>
      <c r="D233" s="155"/>
      <c r="E233" s="157"/>
      <c r="F233" s="19" t="str">
        <f t="shared" si="9"/>
        <v/>
      </c>
    </row>
    <row r="234" spans="1:6">
      <c r="A234" s="154">
        <v>225</v>
      </c>
      <c r="B234" s="155"/>
      <c r="C234" s="216"/>
      <c r="D234" s="155"/>
      <c r="E234" s="157"/>
      <c r="F234" s="19" t="str">
        <f t="shared" si="9"/>
        <v/>
      </c>
    </row>
    <row r="235" spans="1:6">
      <c r="A235" s="154">
        <v>226</v>
      </c>
      <c r="B235" s="155"/>
      <c r="C235" s="216"/>
      <c r="D235" s="155"/>
      <c r="E235" s="157"/>
      <c r="F235" s="19" t="str">
        <f t="shared" si="9"/>
        <v/>
      </c>
    </row>
    <row r="236" spans="1:6">
      <c r="A236" s="154">
        <v>227</v>
      </c>
      <c r="B236" s="155"/>
      <c r="C236" s="216"/>
      <c r="D236" s="155"/>
      <c r="E236" s="157"/>
      <c r="F236" s="19" t="str">
        <f t="shared" si="9"/>
        <v/>
      </c>
    </row>
    <row r="237" spans="1:6">
      <c r="A237" s="154">
        <v>228</v>
      </c>
      <c r="B237" s="155"/>
      <c r="C237" s="216"/>
      <c r="D237" s="155"/>
      <c r="E237" s="157"/>
      <c r="F237" s="19" t="str">
        <f t="shared" si="9"/>
        <v/>
      </c>
    </row>
    <row r="238" spans="1:6">
      <c r="A238" s="154">
        <v>229</v>
      </c>
      <c r="B238" s="155"/>
      <c r="C238" s="216"/>
      <c r="D238" s="155"/>
      <c r="E238" s="157"/>
      <c r="F238" s="19" t="str">
        <f t="shared" si="9"/>
        <v/>
      </c>
    </row>
    <row r="239" spans="1:6">
      <c r="A239" s="154">
        <v>230</v>
      </c>
      <c r="B239" s="155"/>
      <c r="C239" s="216"/>
      <c r="D239" s="155"/>
      <c r="E239" s="157"/>
      <c r="F239" s="19" t="str">
        <f t="shared" si="9"/>
        <v/>
      </c>
    </row>
    <row r="240" spans="1:6">
      <c r="A240" s="154">
        <v>231</v>
      </c>
      <c r="B240" s="155"/>
      <c r="C240" s="216"/>
      <c r="D240" s="155"/>
      <c r="E240" s="157"/>
      <c r="F240" s="19" t="str">
        <f t="shared" si="9"/>
        <v/>
      </c>
    </row>
    <row r="241" spans="1:6">
      <c r="A241" s="154">
        <v>232</v>
      </c>
      <c r="B241" s="155"/>
      <c r="C241" s="216"/>
      <c r="D241" s="155"/>
      <c r="E241" s="157"/>
      <c r="F241" s="19" t="str">
        <f t="shared" si="9"/>
        <v/>
      </c>
    </row>
    <row r="242" spans="1:6">
      <c r="A242" s="154">
        <v>233</v>
      </c>
      <c r="B242" s="155"/>
      <c r="C242" s="216"/>
      <c r="D242" s="155"/>
      <c r="E242" s="157"/>
      <c r="F242" s="19" t="str">
        <f t="shared" si="9"/>
        <v/>
      </c>
    </row>
    <row r="243" spans="1:6">
      <c r="A243" s="154">
        <v>234</v>
      </c>
      <c r="B243" s="155"/>
      <c r="C243" s="216"/>
      <c r="D243" s="155"/>
      <c r="E243" s="157"/>
      <c r="F243" s="19" t="str">
        <f t="shared" si="9"/>
        <v/>
      </c>
    </row>
    <row r="244" spans="1:6">
      <c r="A244" s="154">
        <v>235</v>
      </c>
      <c r="B244" s="155"/>
      <c r="C244" s="216"/>
      <c r="D244" s="155"/>
      <c r="E244" s="157"/>
      <c r="F244" s="19" t="str">
        <f t="shared" si="9"/>
        <v/>
      </c>
    </row>
    <row r="245" spans="1:6">
      <c r="A245" s="154">
        <v>236</v>
      </c>
      <c r="B245" s="155"/>
      <c r="C245" s="216"/>
      <c r="D245" s="155"/>
      <c r="E245" s="157"/>
      <c r="F245" s="19" t="str">
        <f t="shared" si="9"/>
        <v/>
      </c>
    </row>
    <row r="246" spans="1:6">
      <c r="A246" s="154">
        <v>237</v>
      </c>
      <c r="B246" s="155"/>
      <c r="C246" s="216"/>
      <c r="D246" s="155"/>
      <c r="E246" s="157"/>
      <c r="F246" s="19" t="str">
        <f t="shared" si="9"/>
        <v/>
      </c>
    </row>
    <row r="247" spans="1:6">
      <c r="A247" s="154">
        <v>238</v>
      </c>
      <c r="B247" s="155"/>
      <c r="C247" s="216"/>
      <c r="D247" s="155"/>
      <c r="E247" s="157"/>
      <c r="F247" s="19" t="str">
        <f t="shared" si="9"/>
        <v/>
      </c>
    </row>
    <row r="248" spans="1:6">
      <c r="A248" s="154">
        <v>239</v>
      </c>
      <c r="B248" s="155"/>
      <c r="C248" s="216"/>
      <c r="D248" s="155"/>
      <c r="E248" s="157"/>
      <c r="F248" s="19" t="str">
        <f t="shared" si="9"/>
        <v/>
      </c>
    </row>
    <row r="249" spans="1:6">
      <c r="A249" s="154">
        <v>240</v>
      </c>
      <c r="B249" s="155"/>
      <c r="C249" s="216"/>
      <c r="D249" s="155"/>
      <c r="E249" s="157"/>
      <c r="F249" s="19" t="str">
        <f t="shared" si="9"/>
        <v/>
      </c>
    </row>
    <row r="250" spans="1:6">
      <c r="A250" s="154">
        <v>241</v>
      </c>
      <c r="B250" s="155"/>
      <c r="C250" s="216"/>
      <c r="D250" s="155"/>
      <c r="E250" s="157"/>
      <c r="F250" s="19" t="str">
        <f t="shared" si="9"/>
        <v/>
      </c>
    </row>
    <row r="251" spans="1:6">
      <c r="A251" s="154">
        <v>242</v>
      </c>
      <c r="B251" s="155"/>
      <c r="C251" s="216"/>
      <c r="D251" s="155"/>
      <c r="E251" s="157"/>
      <c r="F251" s="19" t="str">
        <f t="shared" si="9"/>
        <v/>
      </c>
    </row>
    <row r="252" spans="1:6">
      <c r="A252" s="154">
        <v>243</v>
      </c>
      <c r="B252" s="155"/>
      <c r="C252" s="216"/>
      <c r="D252" s="155"/>
      <c r="E252" s="157"/>
      <c r="F252" s="19" t="str">
        <f t="shared" si="9"/>
        <v/>
      </c>
    </row>
    <row r="253" spans="1:6">
      <c r="A253" s="154">
        <v>244</v>
      </c>
      <c r="B253" s="155"/>
      <c r="C253" s="216"/>
      <c r="D253" s="155"/>
      <c r="E253" s="157"/>
      <c r="F253" s="19" t="str">
        <f t="shared" si="9"/>
        <v/>
      </c>
    </row>
    <row r="254" spans="1:6">
      <c r="A254" s="154">
        <v>245</v>
      </c>
      <c r="B254" s="155"/>
      <c r="C254" s="216"/>
      <c r="D254" s="155"/>
      <c r="E254" s="157"/>
      <c r="F254" s="19" t="str">
        <f t="shared" si="9"/>
        <v/>
      </c>
    </row>
    <row r="255" spans="1:6">
      <c r="A255" s="154">
        <v>246</v>
      </c>
      <c r="B255" s="155"/>
      <c r="C255" s="216"/>
      <c r="D255" s="155"/>
      <c r="E255" s="157"/>
      <c r="F255" s="19" t="str">
        <f t="shared" si="9"/>
        <v/>
      </c>
    </row>
    <row r="256" spans="1:6">
      <c r="A256" s="154">
        <v>247</v>
      </c>
      <c r="B256" s="155"/>
      <c r="C256" s="216"/>
      <c r="D256" s="155"/>
      <c r="E256" s="157"/>
      <c r="F256" s="19" t="str">
        <f t="shared" si="9"/>
        <v/>
      </c>
    </row>
    <row r="257" spans="1:6">
      <c r="A257" s="154">
        <v>248</v>
      </c>
      <c r="B257" s="155"/>
      <c r="C257" s="216"/>
      <c r="D257" s="155"/>
      <c r="E257" s="157"/>
      <c r="F257" s="19" t="str">
        <f t="shared" si="9"/>
        <v/>
      </c>
    </row>
    <row r="258" spans="1:6">
      <c r="A258" s="154">
        <v>249</v>
      </c>
      <c r="B258" s="155"/>
      <c r="C258" s="216"/>
      <c r="D258" s="155"/>
      <c r="E258" s="157"/>
      <c r="F258" s="19" t="str">
        <f t="shared" si="9"/>
        <v/>
      </c>
    </row>
    <row r="259" spans="1:6">
      <c r="A259" s="154">
        <v>250</v>
      </c>
      <c r="B259" s="155"/>
      <c r="C259" s="216"/>
      <c r="D259" s="155"/>
      <c r="E259" s="157"/>
      <c r="F259" s="19" t="str">
        <f t="shared" si="9"/>
        <v/>
      </c>
    </row>
  </sheetData>
  <sheetProtection sheet="1" objects="1" scenarios="1" formatCells="0" formatRows="0" insertRows="0"/>
  <mergeCells count="10">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&amp;LConfirm existenţa lucrărilorDirector de departament&amp;RCandidat</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sheetPr codeName="Sheet18">
    <pageSetUpPr fitToPage="1"/>
  </sheetPr>
  <dimension ref="A1:G259"/>
  <sheetViews>
    <sheetView zoomScale="85" zoomScaleNormal="85" workbookViewId="0">
      <selection activeCell="C22" sqref="C22"/>
    </sheetView>
  </sheetViews>
  <sheetFormatPr defaultRowHeight="15.75"/>
  <cols>
    <col min="1" max="1" width="5.7109375" style="71" customWidth="1"/>
    <col min="2" max="2" width="53.28515625" style="75" customWidth="1"/>
    <col min="3" max="3" width="62.28515625" style="75" customWidth="1"/>
    <col min="4" max="4" width="10.7109375" style="80" customWidth="1"/>
    <col min="5" max="5" width="17.7109375" style="75"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D1" s="72"/>
      <c r="E1" s="74"/>
      <c r="F1" s="327"/>
    </row>
    <row r="2" spans="1:7" s="71" customFormat="1">
      <c r="A2" s="387" t="str">
        <f>IF(ISBLANK(facultate), IF(ISBLANK(departament),"","Departament " &amp; departament), "Facultatea " &amp; facultate)</f>
        <v>Facultatea Electronică și Telecomunicații</v>
      </c>
      <c r="D2" s="72"/>
      <c r="E2" s="74"/>
      <c r="F2" s="327"/>
    </row>
    <row r="3" spans="1:7" s="71" customFormat="1">
      <c r="A3" s="387" t="str">
        <f>IF(ISBLANK(departament),"","Departamentul " &amp; departament)</f>
        <v>Departamentul Electronică Aplicată</v>
      </c>
      <c r="D3" s="72"/>
      <c r="E3" s="74"/>
      <c r="F3" s="327"/>
    </row>
    <row r="4" spans="1:7">
      <c r="A4" s="460" t="s">
        <v>956</v>
      </c>
      <c r="B4" s="460"/>
      <c r="C4" s="460"/>
      <c r="D4" s="460"/>
      <c r="E4" s="460"/>
      <c r="F4" s="329"/>
    </row>
    <row r="5" spans="1:7">
      <c r="A5" s="460" t="s">
        <v>1058</v>
      </c>
      <c r="B5" s="460"/>
      <c r="C5" s="460"/>
      <c r="D5" s="460"/>
      <c r="E5" s="460"/>
    </row>
    <row r="6" spans="1:7" ht="13.5" customHeight="1">
      <c r="D6" s="75"/>
      <c r="E6" s="388" t="str">
        <f>CONCATENATE(functie," ",nume_candidat)</f>
        <v>Șef de lucrări Papazian Petru</v>
      </c>
    </row>
    <row r="7" spans="1:7" ht="18.75" customHeight="1">
      <c r="A7" s="457" t="s">
        <v>337</v>
      </c>
      <c r="B7" s="457" t="s">
        <v>1099</v>
      </c>
      <c r="C7" s="457" t="s">
        <v>854</v>
      </c>
      <c r="D7" s="463" t="s">
        <v>2</v>
      </c>
      <c r="E7" s="512" t="s">
        <v>544</v>
      </c>
      <c r="F7" s="464" t="s">
        <v>540</v>
      </c>
      <c r="G7" s="465" t="s">
        <v>551</v>
      </c>
    </row>
    <row r="8" spans="1:7" ht="46.5" customHeight="1">
      <c r="A8" s="457"/>
      <c r="B8" s="457"/>
      <c r="C8" s="457"/>
      <c r="D8" s="463"/>
      <c r="E8" s="513"/>
      <c r="F8" s="464"/>
      <c r="G8" s="465"/>
    </row>
    <row r="9" spans="1:7">
      <c r="A9" s="99"/>
      <c r="B9" s="76"/>
      <c r="C9" s="76"/>
      <c r="D9" s="40"/>
      <c r="E9" s="158">
        <f t="shared" ref="E9" si="0">SUMIF(E10:E108,"&gt;0")</f>
        <v>0</v>
      </c>
      <c r="F9" s="336"/>
    </row>
    <row r="10" spans="1:7">
      <c r="A10" s="48">
        <v>1</v>
      </c>
      <c r="B10" s="8"/>
      <c r="C10" s="8"/>
      <c r="D10" s="232"/>
      <c r="E10" s="19" t="str">
        <f t="shared" ref="E10:E73" si="1">IF(OR($B10="",,,,$D10&lt;an_initial,$D10&gt;an_final,),"",HLOOKUP(C10,ii10punctaje,2,FALSE) )</f>
        <v/>
      </c>
      <c r="F10" s="390" t="b">
        <f t="shared" ref="F10:F73" si="2">IF(nume_candidat="",FALSE,ISNUMBER(SEARCH(nume_candidat,$B10)))</f>
        <v>0</v>
      </c>
      <c r="G10" s="391">
        <f t="shared" ref="G10:G73" si="3">LEN(B10)-LEN(SUBSTITUTE(B10,",",""))+1</f>
        <v>1</v>
      </c>
    </row>
    <row r="11" spans="1:7">
      <c r="A11" s="48">
        <v>2</v>
      </c>
      <c r="B11" s="8"/>
      <c r="C11" s="8"/>
      <c r="D11" s="232"/>
      <c r="E11" s="19" t="str">
        <f t="shared" si="1"/>
        <v/>
      </c>
      <c r="F11" s="390" t="b">
        <f t="shared" si="2"/>
        <v>0</v>
      </c>
      <c r="G11" s="391">
        <f t="shared" si="3"/>
        <v>1</v>
      </c>
    </row>
    <row r="12" spans="1:7">
      <c r="A12" s="48">
        <v>3</v>
      </c>
      <c r="B12" s="8"/>
      <c r="C12" s="8"/>
      <c r="D12" s="232"/>
      <c r="E12" s="19" t="str">
        <f t="shared" si="1"/>
        <v/>
      </c>
      <c r="F12" s="390" t="b">
        <f t="shared" si="2"/>
        <v>0</v>
      </c>
      <c r="G12" s="391">
        <f t="shared" si="3"/>
        <v>1</v>
      </c>
    </row>
    <row r="13" spans="1:7">
      <c r="A13" s="48">
        <v>4</v>
      </c>
      <c r="B13" s="7"/>
      <c r="C13" s="7"/>
      <c r="D13" s="228"/>
      <c r="E13" s="19" t="str">
        <f t="shared" si="1"/>
        <v/>
      </c>
      <c r="F13" s="390" t="b">
        <f t="shared" si="2"/>
        <v>0</v>
      </c>
      <c r="G13" s="391">
        <f t="shared" si="3"/>
        <v>1</v>
      </c>
    </row>
    <row r="14" spans="1:7">
      <c r="A14" s="48">
        <v>5</v>
      </c>
      <c r="B14" s="7"/>
      <c r="C14" s="7"/>
      <c r="D14" s="228"/>
      <c r="E14" s="19" t="str">
        <f t="shared" si="1"/>
        <v/>
      </c>
      <c r="F14" s="390" t="b">
        <f t="shared" si="2"/>
        <v>0</v>
      </c>
      <c r="G14" s="391">
        <f t="shared" si="3"/>
        <v>1</v>
      </c>
    </row>
    <row r="15" spans="1:7">
      <c r="A15" s="48">
        <v>6</v>
      </c>
      <c r="B15" s="7"/>
      <c r="C15" s="7"/>
      <c r="D15" s="228"/>
      <c r="E15" s="19" t="str">
        <f t="shared" si="1"/>
        <v/>
      </c>
      <c r="F15" s="390" t="b">
        <f t="shared" si="2"/>
        <v>0</v>
      </c>
      <c r="G15" s="391">
        <f t="shared" si="3"/>
        <v>1</v>
      </c>
    </row>
    <row r="16" spans="1:7">
      <c r="A16" s="48">
        <v>7</v>
      </c>
      <c r="B16" s="7"/>
      <c r="C16" s="7"/>
      <c r="D16" s="228"/>
      <c r="E16" s="19" t="str">
        <f t="shared" si="1"/>
        <v/>
      </c>
      <c r="F16" s="390" t="b">
        <f t="shared" si="2"/>
        <v>0</v>
      </c>
      <c r="G16" s="391">
        <f t="shared" si="3"/>
        <v>1</v>
      </c>
    </row>
    <row r="17" spans="1:7">
      <c r="A17" s="48">
        <v>8</v>
      </c>
      <c r="B17" s="7"/>
      <c r="C17" s="7"/>
      <c r="D17" s="228"/>
      <c r="E17" s="19" t="str">
        <f t="shared" si="1"/>
        <v/>
      </c>
      <c r="F17" s="390" t="b">
        <f t="shared" si="2"/>
        <v>0</v>
      </c>
      <c r="G17" s="391">
        <f t="shared" si="3"/>
        <v>1</v>
      </c>
    </row>
    <row r="18" spans="1:7">
      <c r="A18" s="48">
        <v>9</v>
      </c>
      <c r="B18" s="7"/>
      <c r="C18" s="7"/>
      <c r="D18" s="228"/>
      <c r="E18" s="19" t="str">
        <f t="shared" si="1"/>
        <v/>
      </c>
      <c r="F18" s="390" t="b">
        <f t="shared" si="2"/>
        <v>0</v>
      </c>
      <c r="G18" s="391">
        <f t="shared" si="3"/>
        <v>1</v>
      </c>
    </row>
    <row r="19" spans="1:7">
      <c r="A19" s="48">
        <v>10</v>
      </c>
      <c r="B19" s="7"/>
      <c r="C19" s="7"/>
      <c r="D19" s="228"/>
      <c r="E19" s="19" t="str">
        <f t="shared" si="1"/>
        <v/>
      </c>
      <c r="F19" s="390" t="b">
        <f t="shared" si="2"/>
        <v>0</v>
      </c>
      <c r="G19" s="391">
        <f t="shared" si="3"/>
        <v>1</v>
      </c>
    </row>
    <row r="20" spans="1:7">
      <c r="A20" s="48">
        <v>11</v>
      </c>
      <c r="B20" s="7"/>
      <c r="C20" s="7"/>
      <c r="D20" s="228"/>
      <c r="E20" s="19" t="str">
        <f t="shared" si="1"/>
        <v/>
      </c>
      <c r="F20" s="390" t="b">
        <f t="shared" si="2"/>
        <v>0</v>
      </c>
      <c r="G20" s="391">
        <f t="shared" si="3"/>
        <v>1</v>
      </c>
    </row>
    <row r="21" spans="1:7">
      <c r="A21" s="48">
        <v>12</v>
      </c>
      <c r="B21" s="7"/>
      <c r="C21" s="7"/>
      <c r="D21" s="228"/>
      <c r="E21" s="19" t="str">
        <f t="shared" si="1"/>
        <v/>
      </c>
      <c r="F21" s="390" t="b">
        <f t="shared" si="2"/>
        <v>0</v>
      </c>
      <c r="G21" s="391">
        <f t="shared" si="3"/>
        <v>1</v>
      </c>
    </row>
    <row r="22" spans="1:7">
      <c r="A22" s="48">
        <v>13</v>
      </c>
      <c r="B22" s="7"/>
      <c r="C22" s="7"/>
      <c r="D22" s="228"/>
      <c r="E22" s="19" t="str">
        <f t="shared" si="1"/>
        <v/>
      </c>
      <c r="F22" s="390" t="b">
        <f t="shared" si="2"/>
        <v>0</v>
      </c>
      <c r="G22" s="391">
        <f t="shared" si="3"/>
        <v>1</v>
      </c>
    </row>
    <row r="23" spans="1:7">
      <c r="A23" s="48">
        <v>14</v>
      </c>
      <c r="B23" s="7"/>
      <c r="C23" s="7"/>
      <c r="D23" s="228"/>
      <c r="E23" s="19" t="str">
        <f t="shared" si="1"/>
        <v/>
      </c>
      <c r="F23" s="390" t="b">
        <f t="shared" si="2"/>
        <v>0</v>
      </c>
      <c r="G23" s="391">
        <f t="shared" si="3"/>
        <v>1</v>
      </c>
    </row>
    <row r="24" spans="1:7">
      <c r="A24" s="48">
        <v>15</v>
      </c>
      <c r="B24" s="7"/>
      <c r="C24" s="7"/>
      <c r="D24" s="228"/>
      <c r="E24" s="19" t="str">
        <f t="shared" si="1"/>
        <v/>
      </c>
      <c r="F24" s="390" t="b">
        <f t="shared" si="2"/>
        <v>0</v>
      </c>
      <c r="G24" s="391">
        <f t="shared" si="3"/>
        <v>1</v>
      </c>
    </row>
    <row r="25" spans="1:7">
      <c r="A25" s="48">
        <v>16</v>
      </c>
      <c r="B25" s="7"/>
      <c r="C25" s="7"/>
      <c r="D25" s="228"/>
      <c r="E25" s="19" t="str">
        <f t="shared" si="1"/>
        <v/>
      </c>
      <c r="F25" s="390" t="b">
        <f t="shared" si="2"/>
        <v>0</v>
      </c>
      <c r="G25" s="391">
        <f t="shared" si="3"/>
        <v>1</v>
      </c>
    </row>
    <row r="26" spans="1:7">
      <c r="A26" s="48">
        <v>17</v>
      </c>
      <c r="B26" s="7"/>
      <c r="C26" s="7"/>
      <c r="D26" s="228"/>
      <c r="E26" s="19" t="str">
        <f t="shared" si="1"/>
        <v/>
      </c>
      <c r="F26" s="390" t="b">
        <f t="shared" si="2"/>
        <v>0</v>
      </c>
      <c r="G26" s="391">
        <f t="shared" si="3"/>
        <v>1</v>
      </c>
    </row>
    <row r="27" spans="1:7">
      <c r="A27" s="48">
        <v>18</v>
      </c>
      <c r="B27" s="7"/>
      <c r="C27" s="7"/>
      <c r="D27" s="228"/>
      <c r="E27" s="19" t="str">
        <f t="shared" si="1"/>
        <v/>
      </c>
      <c r="F27" s="390" t="b">
        <f t="shared" si="2"/>
        <v>0</v>
      </c>
      <c r="G27" s="391">
        <f t="shared" si="3"/>
        <v>1</v>
      </c>
    </row>
    <row r="28" spans="1:7">
      <c r="A28" s="48">
        <v>19</v>
      </c>
      <c r="B28" s="7"/>
      <c r="C28" s="7"/>
      <c r="D28" s="228"/>
      <c r="E28" s="19" t="str">
        <f t="shared" si="1"/>
        <v/>
      </c>
      <c r="F28" s="390" t="b">
        <f t="shared" si="2"/>
        <v>0</v>
      </c>
      <c r="G28" s="391">
        <f t="shared" si="3"/>
        <v>1</v>
      </c>
    </row>
    <row r="29" spans="1:7">
      <c r="A29" s="48">
        <v>20</v>
      </c>
      <c r="B29" s="7"/>
      <c r="C29" s="7"/>
      <c r="D29" s="228"/>
      <c r="E29" s="19" t="str">
        <f t="shared" si="1"/>
        <v/>
      </c>
      <c r="F29" s="390" t="b">
        <f t="shared" si="2"/>
        <v>0</v>
      </c>
      <c r="G29" s="391">
        <f t="shared" si="3"/>
        <v>1</v>
      </c>
    </row>
    <row r="30" spans="1:7">
      <c r="A30" s="48">
        <v>21</v>
      </c>
      <c r="B30" s="7"/>
      <c r="C30" s="7"/>
      <c r="D30" s="228"/>
      <c r="E30" s="19" t="str">
        <f t="shared" si="1"/>
        <v/>
      </c>
      <c r="F30" s="390" t="b">
        <f t="shared" si="2"/>
        <v>0</v>
      </c>
      <c r="G30" s="391">
        <f t="shared" si="3"/>
        <v>1</v>
      </c>
    </row>
    <row r="31" spans="1:7">
      <c r="A31" s="48">
        <v>22</v>
      </c>
      <c r="B31" s="7"/>
      <c r="C31" s="7"/>
      <c r="D31" s="228"/>
      <c r="E31" s="19" t="str">
        <f t="shared" si="1"/>
        <v/>
      </c>
      <c r="F31" s="390" t="b">
        <f t="shared" si="2"/>
        <v>0</v>
      </c>
      <c r="G31" s="391">
        <f t="shared" si="3"/>
        <v>1</v>
      </c>
    </row>
    <row r="32" spans="1:7">
      <c r="A32" s="48">
        <v>23</v>
      </c>
      <c r="B32" s="7"/>
      <c r="C32" s="7"/>
      <c r="D32" s="228"/>
      <c r="E32" s="19" t="str">
        <f t="shared" si="1"/>
        <v/>
      </c>
      <c r="F32" s="390" t="b">
        <f t="shared" si="2"/>
        <v>0</v>
      </c>
      <c r="G32" s="391">
        <f t="shared" si="3"/>
        <v>1</v>
      </c>
    </row>
    <row r="33" spans="1:7">
      <c r="A33" s="48">
        <v>24</v>
      </c>
      <c r="B33" s="7"/>
      <c r="C33" s="7"/>
      <c r="D33" s="228"/>
      <c r="E33" s="19" t="str">
        <f t="shared" si="1"/>
        <v/>
      </c>
      <c r="F33" s="390" t="b">
        <f t="shared" si="2"/>
        <v>0</v>
      </c>
      <c r="G33" s="391">
        <f t="shared" si="3"/>
        <v>1</v>
      </c>
    </row>
    <row r="34" spans="1:7">
      <c r="A34" s="48">
        <v>25</v>
      </c>
      <c r="B34" s="7"/>
      <c r="C34" s="7"/>
      <c r="D34" s="228"/>
      <c r="E34" s="19" t="str">
        <f t="shared" si="1"/>
        <v/>
      </c>
      <c r="F34" s="390" t="b">
        <f t="shared" si="2"/>
        <v>0</v>
      </c>
      <c r="G34" s="391">
        <f t="shared" si="3"/>
        <v>1</v>
      </c>
    </row>
    <row r="35" spans="1:7">
      <c r="A35" s="48">
        <v>26</v>
      </c>
      <c r="B35" s="7"/>
      <c r="C35" s="7"/>
      <c r="D35" s="228"/>
      <c r="E35" s="19" t="str">
        <f t="shared" si="1"/>
        <v/>
      </c>
      <c r="F35" s="390" t="b">
        <f t="shared" si="2"/>
        <v>0</v>
      </c>
      <c r="G35" s="391">
        <f t="shared" si="3"/>
        <v>1</v>
      </c>
    </row>
    <row r="36" spans="1:7">
      <c r="A36" s="48">
        <v>27</v>
      </c>
      <c r="B36" s="7"/>
      <c r="C36" s="7"/>
      <c r="D36" s="228"/>
      <c r="E36" s="19" t="str">
        <f t="shared" si="1"/>
        <v/>
      </c>
      <c r="F36" s="390" t="b">
        <f t="shared" si="2"/>
        <v>0</v>
      </c>
      <c r="G36" s="391">
        <f t="shared" si="3"/>
        <v>1</v>
      </c>
    </row>
    <row r="37" spans="1:7">
      <c r="A37" s="48">
        <v>28</v>
      </c>
      <c r="B37" s="7"/>
      <c r="C37" s="7"/>
      <c r="D37" s="228"/>
      <c r="E37" s="19" t="str">
        <f t="shared" si="1"/>
        <v/>
      </c>
      <c r="F37" s="390" t="b">
        <f t="shared" si="2"/>
        <v>0</v>
      </c>
      <c r="G37" s="391">
        <f t="shared" si="3"/>
        <v>1</v>
      </c>
    </row>
    <row r="38" spans="1:7">
      <c r="A38" s="48">
        <v>29</v>
      </c>
      <c r="B38" s="7"/>
      <c r="C38" s="7"/>
      <c r="D38" s="228"/>
      <c r="E38" s="19" t="str">
        <f t="shared" si="1"/>
        <v/>
      </c>
      <c r="F38" s="390" t="b">
        <f t="shared" si="2"/>
        <v>0</v>
      </c>
      <c r="G38" s="391">
        <f t="shared" si="3"/>
        <v>1</v>
      </c>
    </row>
    <row r="39" spans="1:7">
      <c r="A39" s="48">
        <v>30</v>
      </c>
      <c r="B39" s="7"/>
      <c r="C39" s="7"/>
      <c r="D39" s="228"/>
      <c r="E39" s="19" t="str">
        <f t="shared" si="1"/>
        <v/>
      </c>
      <c r="F39" s="390" t="b">
        <f t="shared" si="2"/>
        <v>0</v>
      </c>
      <c r="G39" s="391">
        <f t="shared" si="3"/>
        <v>1</v>
      </c>
    </row>
    <row r="40" spans="1:7">
      <c r="A40" s="48">
        <v>31</v>
      </c>
      <c r="B40" s="7"/>
      <c r="C40" s="7"/>
      <c r="D40" s="228"/>
      <c r="E40" s="19" t="str">
        <f t="shared" si="1"/>
        <v/>
      </c>
      <c r="F40" s="390" t="b">
        <f t="shared" si="2"/>
        <v>0</v>
      </c>
      <c r="G40" s="391">
        <f t="shared" si="3"/>
        <v>1</v>
      </c>
    </row>
    <row r="41" spans="1:7">
      <c r="A41" s="48">
        <v>32</v>
      </c>
      <c r="B41" s="7"/>
      <c r="C41" s="7"/>
      <c r="D41" s="228"/>
      <c r="E41" s="19" t="str">
        <f t="shared" si="1"/>
        <v/>
      </c>
      <c r="F41" s="390" t="b">
        <f t="shared" si="2"/>
        <v>0</v>
      </c>
      <c r="G41" s="391">
        <f t="shared" si="3"/>
        <v>1</v>
      </c>
    </row>
    <row r="42" spans="1:7">
      <c r="A42" s="48">
        <v>33</v>
      </c>
      <c r="B42" s="7"/>
      <c r="C42" s="7"/>
      <c r="D42" s="228"/>
      <c r="E42" s="19" t="str">
        <f t="shared" si="1"/>
        <v/>
      </c>
      <c r="F42" s="390" t="b">
        <f t="shared" si="2"/>
        <v>0</v>
      </c>
      <c r="G42" s="391">
        <f t="shared" si="3"/>
        <v>1</v>
      </c>
    </row>
    <row r="43" spans="1:7">
      <c r="A43" s="48">
        <v>34</v>
      </c>
      <c r="B43" s="7"/>
      <c r="C43" s="7"/>
      <c r="D43" s="228"/>
      <c r="E43" s="19" t="str">
        <f t="shared" si="1"/>
        <v/>
      </c>
      <c r="F43" s="390" t="b">
        <f t="shared" si="2"/>
        <v>0</v>
      </c>
      <c r="G43" s="391">
        <f t="shared" si="3"/>
        <v>1</v>
      </c>
    </row>
    <row r="44" spans="1:7">
      <c r="A44" s="48">
        <v>35</v>
      </c>
      <c r="B44" s="7"/>
      <c r="C44" s="7"/>
      <c r="D44" s="228"/>
      <c r="E44" s="19" t="str">
        <f t="shared" si="1"/>
        <v/>
      </c>
      <c r="F44" s="390" t="b">
        <f t="shared" si="2"/>
        <v>0</v>
      </c>
      <c r="G44" s="391">
        <f t="shared" si="3"/>
        <v>1</v>
      </c>
    </row>
    <row r="45" spans="1:7">
      <c r="A45" s="48">
        <v>36</v>
      </c>
      <c r="B45" s="7"/>
      <c r="C45" s="7"/>
      <c r="D45" s="228"/>
      <c r="E45" s="19" t="str">
        <f t="shared" si="1"/>
        <v/>
      </c>
      <c r="F45" s="390" t="b">
        <f t="shared" si="2"/>
        <v>0</v>
      </c>
      <c r="G45" s="391">
        <f t="shared" si="3"/>
        <v>1</v>
      </c>
    </row>
    <row r="46" spans="1:7">
      <c r="A46" s="48">
        <v>37</v>
      </c>
      <c r="B46" s="7"/>
      <c r="C46" s="7"/>
      <c r="D46" s="228"/>
      <c r="E46" s="19" t="str">
        <f t="shared" si="1"/>
        <v/>
      </c>
      <c r="F46" s="390" t="b">
        <f t="shared" si="2"/>
        <v>0</v>
      </c>
      <c r="G46" s="391">
        <f t="shared" si="3"/>
        <v>1</v>
      </c>
    </row>
    <row r="47" spans="1:7">
      <c r="A47" s="48">
        <v>38</v>
      </c>
      <c r="B47" s="7"/>
      <c r="C47" s="7"/>
      <c r="D47" s="228"/>
      <c r="E47" s="19" t="str">
        <f t="shared" si="1"/>
        <v/>
      </c>
      <c r="F47" s="390" t="b">
        <f t="shared" si="2"/>
        <v>0</v>
      </c>
      <c r="G47" s="391">
        <f t="shared" si="3"/>
        <v>1</v>
      </c>
    </row>
    <row r="48" spans="1:7">
      <c r="A48" s="48">
        <v>39</v>
      </c>
      <c r="B48" s="7"/>
      <c r="C48" s="7"/>
      <c r="D48" s="228"/>
      <c r="E48" s="19" t="str">
        <f t="shared" si="1"/>
        <v/>
      </c>
      <c r="F48" s="390" t="b">
        <f t="shared" si="2"/>
        <v>0</v>
      </c>
      <c r="G48" s="391">
        <f t="shared" si="3"/>
        <v>1</v>
      </c>
    </row>
    <row r="49" spans="1:7">
      <c r="A49" s="48">
        <v>40</v>
      </c>
      <c r="B49" s="7"/>
      <c r="C49" s="7"/>
      <c r="D49" s="228"/>
      <c r="E49" s="19" t="str">
        <f t="shared" si="1"/>
        <v/>
      </c>
      <c r="F49" s="390" t="b">
        <f t="shared" si="2"/>
        <v>0</v>
      </c>
      <c r="G49" s="391">
        <f t="shared" si="3"/>
        <v>1</v>
      </c>
    </row>
    <row r="50" spans="1:7">
      <c r="A50" s="48">
        <v>41</v>
      </c>
      <c r="B50" s="7"/>
      <c r="C50" s="7"/>
      <c r="D50" s="228"/>
      <c r="E50" s="19" t="str">
        <f t="shared" si="1"/>
        <v/>
      </c>
      <c r="F50" s="390" t="b">
        <f t="shared" si="2"/>
        <v>0</v>
      </c>
      <c r="G50" s="391">
        <f t="shared" si="3"/>
        <v>1</v>
      </c>
    </row>
    <row r="51" spans="1:7">
      <c r="A51" s="48">
        <v>42</v>
      </c>
      <c r="B51" s="7"/>
      <c r="C51" s="7"/>
      <c r="D51" s="228"/>
      <c r="E51" s="19" t="str">
        <f t="shared" si="1"/>
        <v/>
      </c>
      <c r="F51" s="390" t="b">
        <f t="shared" si="2"/>
        <v>0</v>
      </c>
      <c r="G51" s="391">
        <f t="shared" si="3"/>
        <v>1</v>
      </c>
    </row>
    <row r="52" spans="1:7">
      <c r="A52" s="48">
        <v>43</v>
      </c>
      <c r="B52" s="7"/>
      <c r="C52" s="7"/>
      <c r="D52" s="228"/>
      <c r="E52" s="19" t="str">
        <f t="shared" si="1"/>
        <v/>
      </c>
      <c r="F52" s="390" t="b">
        <f t="shared" si="2"/>
        <v>0</v>
      </c>
      <c r="G52" s="391">
        <f t="shared" si="3"/>
        <v>1</v>
      </c>
    </row>
    <row r="53" spans="1:7">
      <c r="A53" s="48">
        <v>44</v>
      </c>
      <c r="B53" s="7"/>
      <c r="C53" s="7"/>
      <c r="D53" s="228"/>
      <c r="E53" s="19" t="str">
        <f t="shared" si="1"/>
        <v/>
      </c>
      <c r="F53" s="390" t="b">
        <f t="shared" si="2"/>
        <v>0</v>
      </c>
      <c r="G53" s="391">
        <f t="shared" si="3"/>
        <v>1</v>
      </c>
    </row>
    <row r="54" spans="1:7">
      <c r="A54" s="48">
        <v>45</v>
      </c>
      <c r="B54" s="7"/>
      <c r="C54" s="7"/>
      <c r="D54" s="228"/>
      <c r="E54" s="19" t="str">
        <f t="shared" si="1"/>
        <v/>
      </c>
      <c r="F54" s="390" t="b">
        <f t="shared" si="2"/>
        <v>0</v>
      </c>
      <c r="G54" s="391">
        <f t="shared" si="3"/>
        <v>1</v>
      </c>
    </row>
    <row r="55" spans="1:7">
      <c r="A55" s="48">
        <v>46</v>
      </c>
      <c r="B55" s="7"/>
      <c r="C55" s="7"/>
      <c r="D55" s="228"/>
      <c r="E55" s="19" t="str">
        <f t="shared" si="1"/>
        <v/>
      </c>
      <c r="F55" s="390" t="b">
        <f t="shared" si="2"/>
        <v>0</v>
      </c>
      <c r="G55" s="391">
        <f t="shared" si="3"/>
        <v>1</v>
      </c>
    </row>
    <row r="56" spans="1:7">
      <c r="A56" s="48">
        <v>47</v>
      </c>
      <c r="B56" s="7"/>
      <c r="C56" s="7"/>
      <c r="D56" s="228"/>
      <c r="E56" s="19" t="str">
        <f t="shared" si="1"/>
        <v/>
      </c>
      <c r="F56" s="390" t="b">
        <f t="shared" si="2"/>
        <v>0</v>
      </c>
      <c r="G56" s="391">
        <f t="shared" si="3"/>
        <v>1</v>
      </c>
    </row>
    <row r="57" spans="1:7">
      <c r="A57" s="48">
        <v>48</v>
      </c>
      <c r="B57" s="7"/>
      <c r="C57" s="7"/>
      <c r="D57" s="228"/>
      <c r="E57" s="19" t="str">
        <f t="shared" si="1"/>
        <v/>
      </c>
      <c r="F57" s="390" t="b">
        <f t="shared" si="2"/>
        <v>0</v>
      </c>
      <c r="G57" s="391">
        <f t="shared" si="3"/>
        <v>1</v>
      </c>
    </row>
    <row r="58" spans="1:7">
      <c r="A58" s="48">
        <v>49</v>
      </c>
      <c r="B58" s="7"/>
      <c r="C58" s="7"/>
      <c r="D58" s="228"/>
      <c r="E58" s="19" t="str">
        <f t="shared" si="1"/>
        <v/>
      </c>
      <c r="F58" s="390" t="b">
        <f t="shared" si="2"/>
        <v>0</v>
      </c>
      <c r="G58" s="391">
        <f t="shared" si="3"/>
        <v>1</v>
      </c>
    </row>
    <row r="59" spans="1:7">
      <c r="A59" s="48">
        <v>50</v>
      </c>
      <c r="B59" s="7"/>
      <c r="C59" s="7"/>
      <c r="D59" s="228"/>
      <c r="E59" s="19" t="str">
        <f t="shared" si="1"/>
        <v/>
      </c>
      <c r="F59" s="390" t="b">
        <f t="shared" si="2"/>
        <v>0</v>
      </c>
      <c r="G59" s="391">
        <f t="shared" si="3"/>
        <v>1</v>
      </c>
    </row>
    <row r="60" spans="1:7">
      <c r="A60" s="48">
        <v>51</v>
      </c>
      <c r="B60" s="7"/>
      <c r="C60" s="7"/>
      <c r="D60" s="228"/>
      <c r="E60" s="19" t="str">
        <f t="shared" si="1"/>
        <v/>
      </c>
      <c r="F60" s="390" t="b">
        <f t="shared" si="2"/>
        <v>0</v>
      </c>
      <c r="G60" s="391">
        <f t="shared" si="3"/>
        <v>1</v>
      </c>
    </row>
    <row r="61" spans="1:7">
      <c r="A61" s="48">
        <v>52</v>
      </c>
      <c r="B61" s="7"/>
      <c r="C61" s="7"/>
      <c r="D61" s="228"/>
      <c r="E61" s="19" t="str">
        <f t="shared" si="1"/>
        <v/>
      </c>
      <c r="F61" s="390" t="b">
        <f t="shared" si="2"/>
        <v>0</v>
      </c>
      <c r="G61" s="391">
        <f t="shared" si="3"/>
        <v>1</v>
      </c>
    </row>
    <row r="62" spans="1:7">
      <c r="A62" s="48">
        <v>53</v>
      </c>
      <c r="B62" s="7"/>
      <c r="C62" s="7"/>
      <c r="D62" s="228"/>
      <c r="E62" s="19" t="str">
        <f t="shared" si="1"/>
        <v/>
      </c>
      <c r="F62" s="390" t="b">
        <f t="shared" si="2"/>
        <v>0</v>
      </c>
      <c r="G62" s="391">
        <f t="shared" si="3"/>
        <v>1</v>
      </c>
    </row>
    <row r="63" spans="1:7">
      <c r="A63" s="48">
        <v>54</v>
      </c>
      <c r="B63" s="7"/>
      <c r="C63" s="7"/>
      <c r="D63" s="228"/>
      <c r="E63" s="19" t="str">
        <f t="shared" si="1"/>
        <v/>
      </c>
      <c r="F63" s="390" t="b">
        <f t="shared" si="2"/>
        <v>0</v>
      </c>
      <c r="G63" s="391">
        <f t="shared" si="3"/>
        <v>1</v>
      </c>
    </row>
    <row r="64" spans="1:7">
      <c r="A64" s="48">
        <v>55</v>
      </c>
      <c r="B64" s="7"/>
      <c r="C64" s="7"/>
      <c r="D64" s="228"/>
      <c r="E64" s="19" t="str">
        <f t="shared" si="1"/>
        <v/>
      </c>
      <c r="F64" s="390" t="b">
        <f t="shared" si="2"/>
        <v>0</v>
      </c>
      <c r="G64" s="391">
        <f t="shared" si="3"/>
        <v>1</v>
      </c>
    </row>
    <row r="65" spans="1:7">
      <c r="A65" s="48">
        <v>56</v>
      </c>
      <c r="B65" s="7"/>
      <c r="C65" s="7"/>
      <c r="D65" s="228"/>
      <c r="E65" s="19" t="str">
        <f t="shared" si="1"/>
        <v/>
      </c>
      <c r="F65" s="390" t="b">
        <f t="shared" si="2"/>
        <v>0</v>
      </c>
      <c r="G65" s="391">
        <f t="shared" si="3"/>
        <v>1</v>
      </c>
    </row>
    <row r="66" spans="1:7">
      <c r="A66" s="48">
        <v>57</v>
      </c>
      <c r="B66" s="7"/>
      <c r="C66" s="7"/>
      <c r="D66" s="228"/>
      <c r="E66" s="19" t="str">
        <f t="shared" si="1"/>
        <v/>
      </c>
      <c r="F66" s="390" t="b">
        <f t="shared" si="2"/>
        <v>0</v>
      </c>
      <c r="G66" s="391">
        <f t="shared" si="3"/>
        <v>1</v>
      </c>
    </row>
    <row r="67" spans="1:7">
      <c r="A67" s="48">
        <v>58</v>
      </c>
      <c r="B67" s="7"/>
      <c r="C67" s="7"/>
      <c r="D67" s="228"/>
      <c r="E67" s="19" t="str">
        <f t="shared" si="1"/>
        <v/>
      </c>
      <c r="F67" s="390" t="b">
        <f t="shared" si="2"/>
        <v>0</v>
      </c>
      <c r="G67" s="391">
        <f t="shared" si="3"/>
        <v>1</v>
      </c>
    </row>
    <row r="68" spans="1:7">
      <c r="A68" s="48">
        <v>59</v>
      </c>
      <c r="B68" s="7"/>
      <c r="C68" s="7"/>
      <c r="D68" s="228"/>
      <c r="E68" s="19" t="str">
        <f t="shared" si="1"/>
        <v/>
      </c>
      <c r="F68" s="390" t="b">
        <f t="shared" si="2"/>
        <v>0</v>
      </c>
      <c r="G68" s="391">
        <f t="shared" si="3"/>
        <v>1</v>
      </c>
    </row>
    <row r="69" spans="1:7">
      <c r="A69" s="48">
        <v>60</v>
      </c>
      <c r="B69" s="7"/>
      <c r="C69" s="7"/>
      <c r="D69" s="228"/>
      <c r="E69" s="19" t="str">
        <f t="shared" si="1"/>
        <v/>
      </c>
      <c r="F69" s="390" t="b">
        <f t="shared" si="2"/>
        <v>0</v>
      </c>
      <c r="G69" s="391">
        <f t="shared" si="3"/>
        <v>1</v>
      </c>
    </row>
    <row r="70" spans="1:7">
      <c r="A70" s="48">
        <v>61</v>
      </c>
      <c r="B70" s="7"/>
      <c r="C70" s="7"/>
      <c r="D70" s="228"/>
      <c r="E70" s="19" t="str">
        <f t="shared" si="1"/>
        <v/>
      </c>
      <c r="F70" s="390" t="b">
        <f t="shared" si="2"/>
        <v>0</v>
      </c>
      <c r="G70" s="391">
        <f t="shared" si="3"/>
        <v>1</v>
      </c>
    </row>
    <row r="71" spans="1:7">
      <c r="A71" s="48">
        <v>62</v>
      </c>
      <c r="B71" s="7"/>
      <c r="C71" s="7"/>
      <c r="D71" s="228"/>
      <c r="E71" s="19" t="str">
        <f t="shared" si="1"/>
        <v/>
      </c>
      <c r="F71" s="390" t="b">
        <f t="shared" si="2"/>
        <v>0</v>
      </c>
      <c r="G71" s="391">
        <f t="shared" si="3"/>
        <v>1</v>
      </c>
    </row>
    <row r="72" spans="1:7">
      <c r="A72" s="48">
        <v>63</v>
      </c>
      <c r="B72" s="7"/>
      <c r="C72" s="7"/>
      <c r="D72" s="228"/>
      <c r="E72" s="19" t="str">
        <f t="shared" si="1"/>
        <v/>
      </c>
      <c r="F72" s="390" t="b">
        <f t="shared" si="2"/>
        <v>0</v>
      </c>
      <c r="G72" s="391">
        <f t="shared" si="3"/>
        <v>1</v>
      </c>
    </row>
    <row r="73" spans="1:7">
      <c r="A73" s="48">
        <v>64</v>
      </c>
      <c r="B73" s="7"/>
      <c r="C73" s="7"/>
      <c r="D73" s="228"/>
      <c r="E73" s="19" t="str">
        <f t="shared" si="1"/>
        <v/>
      </c>
      <c r="F73" s="390" t="b">
        <f t="shared" si="2"/>
        <v>0</v>
      </c>
      <c r="G73" s="391">
        <f t="shared" si="3"/>
        <v>1</v>
      </c>
    </row>
    <row r="74" spans="1:7">
      <c r="A74" s="48">
        <v>65</v>
      </c>
      <c r="B74" s="7"/>
      <c r="C74" s="7"/>
      <c r="D74" s="228"/>
      <c r="E74" s="19" t="str">
        <f t="shared" ref="E74:E137" si="4">IF(OR($B74="",,,,$D74&lt;an_initial,$D74&gt;an_final,),"",HLOOKUP(C74,ii10punctaje,2,FALSE) )</f>
        <v/>
      </c>
      <c r="F74" s="390" t="b">
        <f t="shared" ref="F74:F108" si="5">IF(nume_candidat="",FALSE,ISNUMBER(SEARCH(nume_candidat,$B74)))</f>
        <v>0</v>
      </c>
      <c r="G74" s="391">
        <f t="shared" ref="G74:G108" si="6">LEN(B74)-LEN(SUBSTITUTE(B74,",",""))+1</f>
        <v>1</v>
      </c>
    </row>
    <row r="75" spans="1:7">
      <c r="A75" s="48">
        <v>66</v>
      </c>
      <c r="B75" s="7"/>
      <c r="C75" s="7"/>
      <c r="D75" s="228"/>
      <c r="E75" s="19" t="str">
        <f t="shared" si="4"/>
        <v/>
      </c>
      <c r="F75" s="390" t="b">
        <f t="shared" si="5"/>
        <v>0</v>
      </c>
      <c r="G75" s="391">
        <f t="shared" si="6"/>
        <v>1</v>
      </c>
    </row>
    <row r="76" spans="1:7">
      <c r="A76" s="48">
        <v>67</v>
      </c>
      <c r="B76" s="7"/>
      <c r="C76" s="7"/>
      <c r="D76" s="228"/>
      <c r="E76" s="19" t="str">
        <f t="shared" si="4"/>
        <v/>
      </c>
      <c r="F76" s="390" t="b">
        <f t="shared" si="5"/>
        <v>0</v>
      </c>
      <c r="G76" s="391">
        <f t="shared" si="6"/>
        <v>1</v>
      </c>
    </row>
    <row r="77" spans="1:7">
      <c r="A77" s="48">
        <v>68</v>
      </c>
      <c r="B77" s="7"/>
      <c r="C77" s="7"/>
      <c r="D77" s="228"/>
      <c r="E77" s="19" t="str">
        <f t="shared" si="4"/>
        <v/>
      </c>
      <c r="F77" s="390" t="b">
        <f t="shared" si="5"/>
        <v>0</v>
      </c>
      <c r="G77" s="391">
        <f t="shared" si="6"/>
        <v>1</v>
      </c>
    </row>
    <row r="78" spans="1:7">
      <c r="A78" s="48">
        <v>69</v>
      </c>
      <c r="B78" s="7"/>
      <c r="C78" s="7"/>
      <c r="D78" s="228"/>
      <c r="E78" s="19" t="str">
        <f t="shared" si="4"/>
        <v/>
      </c>
      <c r="F78" s="390" t="b">
        <f t="shared" si="5"/>
        <v>0</v>
      </c>
      <c r="G78" s="391">
        <f t="shared" si="6"/>
        <v>1</v>
      </c>
    </row>
    <row r="79" spans="1:7">
      <c r="A79" s="48">
        <v>70</v>
      </c>
      <c r="B79" s="7"/>
      <c r="C79" s="7"/>
      <c r="D79" s="228"/>
      <c r="E79" s="19" t="str">
        <f t="shared" si="4"/>
        <v/>
      </c>
      <c r="F79" s="390" t="b">
        <f t="shared" si="5"/>
        <v>0</v>
      </c>
      <c r="G79" s="391">
        <f t="shared" si="6"/>
        <v>1</v>
      </c>
    </row>
    <row r="80" spans="1:7">
      <c r="A80" s="48">
        <v>71</v>
      </c>
      <c r="B80" s="7"/>
      <c r="C80" s="7"/>
      <c r="D80" s="228"/>
      <c r="E80" s="19" t="str">
        <f t="shared" si="4"/>
        <v/>
      </c>
      <c r="F80" s="390" t="b">
        <f t="shared" si="5"/>
        <v>0</v>
      </c>
      <c r="G80" s="391">
        <f t="shared" si="6"/>
        <v>1</v>
      </c>
    </row>
    <row r="81" spans="1:7">
      <c r="A81" s="48">
        <v>72</v>
      </c>
      <c r="B81" s="7"/>
      <c r="C81" s="7"/>
      <c r="D81" s="228"/>
      <c r="E81" s="19" t="str">
        <f t="shared" si="4"/>
        <v/>
      </c>
      <c r="F81" s="390" t="b">
        <f t="shared" si="5"/>
        <v>0</v>
      </c>
      <c r="G81" s="391">
        <f t="shared" si="6"/>
        <v>1</v>
      </c>
    </row>
    <row r="82" spans="1:7">
      <c r="A82" s="48">
        <v>73</v>
      </c>
      <c r="B82" s="7"/>
      <c r="C82" s="7"/>
      <c r="D82" s="228"/>
      <c r="E82" s="19" t="str">
        <f t="shared" si="4"/>
        <v/>
      </c>
      <c r="F82" s="390" t="b">
        <f t="shared" si="5"/>
        <v>0</v>
      </c>
      <c r="G82" s="391">
        <f t="shared" si="6"/>
        <v>1</v>
      </c>
    </row>
    <row r="83" spans="1:7">
      <c r="A83" s="48">
        <v>74</v>
      </c>
      <c r="B83" s="7"/>
      <c r="C83" s="7"/>
      <c r="D83" s="228"/>
      <c r="E83" s="19" t="str">
        <f t="shared" si="4"/>
        <v/>
      </c>
      <c r="F83" s="390" t="b">
        <f t="shared" si="5"/>
        <v>0</v>
      </c>
      <c r="G83" s="391">
        <f t="shared" si="6"/>
        <v>1</v>
      </c>
    </row>
    <row r="84" spans="1:7">
      <c r="A84" s="48">
        <v>75</v>
      </c>
      <c r="B84" s="7"/>
      <c r="C84" s="7"/>
      <c r="D84" s="228"/>
      <c r="E84" s="19" t="str">
        <f t="shared" si="4"/>
        <v/>
      </c>
      <c r="F84" s="390" t="b">
        <f t="shared" si="5"/>
        <v>0</v>
      </c>
      <c r="G84" s="391">
        <f t="shared" si="6"/>
        <v>1</v>
      </c>
    </row>
    <row r="85" spans="1:7">
      <c r="A85" s="48">
        <v>76</v>
      </c>
      <c r="B85" s="7"/>
      <c r="C85" s="7"/>
      <c r="D85" s="228"/>
      <c r="E85" s="19" t="str">
        <f t="shared" si="4"/>
        <v/>
      </c>
      <c r="F85" s="390" t="b">
        <f t="shared" si="5"/>
        <v>0</v>
      </c>
      <c r="G85" s="391">
        <f t="shared" si="6"/>
        <v>1</v>
      </c>
    </row>
    <row r="86" spans="1:7">
      <c r="A86" s="48">
        <v>77</v>
      </c>
      <c r="B86" s="7"/>
      <c r="C86" s="7"/>
      <c r="D86" s="228"/>
      <c r="E86" s="19" t="str">
        <f t="shared" si="4"/>
        <v/>
      </c>
      <c r="F86" s="390" t="b">
        <f t="shared" si="5"/>
        <v>0</v>
      </c>
      <c r="G86" s="391">
        <f t="shared" si="6"/>
        <v>1</v>
      </c>
    </row>
    <row r="87" spans="1:7">
      <c r="A87" s="48">
        <v>78</v>
      </c>
      <c r="B87" s="7"/>
      <c r="C87" s="7"/>
      <c r="D87" s="228"/>
      <c r="E87" s="19" t="str">
        <f t="shared" si="4"/>
        <v/>
      </c>
      <c r="F87" s="390" t="b">
        <f t="shared" si="5"/>
        <v>0</v>
      </c>
      <c r="G87" s="391">
        <f t="shared" si="6"/>
        <v>1</v>
      </c>
    </row>
    <row r="88" spans="1:7">
      <c r="A88" s="48">
        <v>79</v>
      </c>
      <c r="B88" s="7"/>
      <c r="C88" s="7"/>
      <c r="D88" s="228"/>
      <c r="E88" s="19" t="str">
        <f t="shared" si="4"/>
        <v/>
      </c>
      <c r="F88" s="390" t="b">
        <f t="shared" si="5"/>
        <v>0</v>
      </c>
      <c r="G88" s="391">
        <f t="shared" si="6"/>
        <v>1</v>
      </c>
    </row>
    <row r="89" spans="1:7">
      <c r="A89" s="48">
        <v>80</v>
      </c>
      <c r="B89" s="7"/>
      <c r="C89" s="7"/>
      <c r="D89" s="228"/>
      <c r="E89" s="19" t="str">
        <f t="shared" si="4"/>
        <v/>
      </c>
      <c r="F89" s="390" t="b">
        <f t="shared" si="5"/>
        <v>0</v>
      </c>
      <c r="G89" s="391">
        <f t="shared" si="6"/>
        <v>1</v>
      </c>
    </row>
    <row r="90" spans="1:7">
      <c r="A90" s="48">
        <v>81</v>
      </c>
      <c r="B90" s="7"/>
      <c r="C90" s="7"/>
      <c r="D90" s="228"/>
      <c r="E90" s="19" t="str">
        <f t="shared" si="4"/>
        <v/>
      </c>
      <c r="F90" s="390" t="b">
        <f t="shared" si="5"/>
        <v>0</v>
      </c>
      <c r="G90" s="391">
        <f t="shared" si="6"/>
        <v>1</v>
      </c>
    </row>
    <row r="91" spans="1:7">
      <c r="A91" s="48">
        <v>82</v>
      </c>
      <c r="B91" s="7"/>
      <c r="C91" s="7"/>
      <c r="D91" s="228"/>
      <c r="E91" s="19" t="str">
        <f t="shared" si="4"/>
        <v/>
      </c>
      <c r="F91" s="390" t="b">
        <f t="shared" si="5"/>
        <v>0</v>
      </c>
      <c r="G91" s="391">
        <f t="shared" si="6"/>
        <v>1</v>
      </c>
    </row>
    <row r="92" spans="1:7">
      <c r="A92" s="48">
        <v>83</v>
      </c>
      <c r="B92" s="7"/>
      <c r="C92" s="7"/>
      <c r="D92" s="228"/>
      <c r="E92" s="19" t="str">
        <f t="shared" si="4"/>
        <v/>
      </c>
      <c r="F92" s="390" t="b">
        <f t="shared" si="5"/>
        <v>0</v>
      </c>
      <c r="G92" s="391">
        <f t="shared" si="6"/>
        <v>1</v>
      </c>
    </row>
    <row r="93" spans="1:7">
      <c r="A93" s="48">
        <v>84</v>
      </c>
      <c r="B93" s="7"/>
      <c r="C93" s="7"/>
      <c r="D93" s="228"/>
      <c r="E93" s="19" t="str">
        <f t="shared" si="4"/>
        <v/>
      </c>
      <c r="F93" s="390" t="b">
        <f t="shared" si="5"/>
        <v>0</v>
      </c>
      <c r="G93" s="391">
        <f t="shared" si="6"/>
        <v>1</v>
      </c>
    </row>
    <row r="94" spans="1:7">
      <c r="A94" s="48">
        <v>85</v>
      </c>
      <c r="B94" s="7"/>
      <c r="C94" s="7"/>
      <c r="D94" s="228"/>
      <c r="E94" s="19" t="str">
        <f t="shared" si="4"/>
        <v/>
      </c>
      <c r="F94" s="390" t="b">
        <f t="shared" si="5"/>
        <v>0</v>
      </c>
      <c r="G94" s="391">
        <f t="shared" si="6"/>
        <v>1</v>
      </c>
    </row>
    <row r="95" spans="1:7">
      <c r="A95" s="48">
        <v>86</v>
      </c>
      <c r="B95" s="7"/>
      <c r="C95" s="7"/>
      <c r="D95" s="228"/>
      <c r="E95" s="19" t="str">
        <f t="shared" si="4"/>
        <v/>
      </c>
      <c r="F95" s="390" t="b">
        <f t="shared" si="5"/>
        <v>0</v>
      </c>
      <c r="G95" s="391">
        <f t="shared" si="6"/>
        <v>1</v>
      </c>
    </row>
    <row r="96" spans="1:7">
      <c r="A96" s="48">
        <v>87</v>
      </c>
      <c r="B96" s="7"/>
      <c r="C96" s="7"/>
      <c r="D96" s="228"/>
      <c r="E96" s="19" t="str">
        <f t="shared" si="4"/>
        <v/>
      </c>
      <c r="F96" s="390" t="b">
        <f t="shared" si="5"/>
        <v>0</v>
      </c>
      <c r="G96" s="391">
        <f t="shared" si="6"/>
        <v>1</v>
      </c>
    </row>
    <row r="97" spans="1:7">
      <c r="A97" s="48">
        <v>88</v>
      </c>
      <c r="B97" s="7"/>
      <c r="C97" s="7"/>
      <c r="D97" s="228"/>
      <c r="E97" s="19" t="str">
        <f t="shared" si="4"/>
        <v/>
      </c>
      <c r="F97" s="390" t="b">
        <f t="shared" si="5"/>
        <v>0</v>
      </c>
      <c r="G97" s="391">
        <f t="shared" si="6"/>
        <v>1</v>
      </c>
    </row>
    <row r="98" spans="1:7">
      <c r="A98" s="48">
        <v>89</v>
      </c>
      <c r="B98" s="7"/>
      <c r="C98" s="7"/>
      <c r="D98" s="228"/>
      <c r="E98" s="19" t="str">
        <f t="shared" si="4"/>
        <v/>
      </c>
      <c r="F98" s="390" t="b">
        <f t="shared" si="5"/>
        <v>0</v>
      </c>
      <c r="G98" s="391">
        <f t="shared" si="6"/>
        <v>1</v>
      </c>
    </row>
    <row r="99" spans="1:7">
      <c r="A99" s="48">
        <v>90</v>
      </c>
      <c r="B99" s="7"/>
      <c r="C99" s="7"/>
      <c r="D99" s="228"/>
      <c r="E99" s="19" t="str">
        <f t="shared" si="4"/>
        <v/>
      </c>
      <c r="F99" s="390" t="b">
        <f t="shared" si="5"/>
        <v>0</v>
      </c>
      <c r="G99" s="391">
        <f t="shared" si="6"/>
        <v>1</v>
      </c>
    </row>
    <row r="100" spans="1:7">
      <c r="A100" s="48">
        <v>91</v>
      </c>
      <c r="B100" s="7"/>
      <c r="C100" s="7"/>
      <c r="D100" s="228"/>
      <c r="E100" s="19" t="str">
        <f t="shared" si="4"/>
        <v/>
      </c>
      <c r="F100" s="390" t="b">
        <f t="shared" si="5"/>
        <v>0</v>
      </c>
      <c r="G100" s="391">
        <f t="shared" si="6"/>
        <v>1</v>
      </c>
    </row>
    <row r="101" spans="1:7">
      <c r="A101" s="48">
        <v>92</v>
      </c>
      <c r="B101" s="7"/>
      <c r="C101" s="7"/>
      <c r="D101" s="228"/>
      <c r="E101" s="19" t="str">
        <f t="shared" si="4"/>
        <v/>
      </c>
      <c r="F101" s="390" t="b">
        <f t="shared" si="5"/>
        <v>0</v>
      </c>
      <c r="G101" s="391">
        <f t="shared" si="6"/>
        <v>1</v>
      </c>
    </row>
    <row r="102" spans="1:7">
      <c r="A102" s="48">
        <v>93</v>
      </c>
      <c r="B102" s="7"/>
      <c r="C102" s="7"/>
      <c r="D102" s="228"/>
      <c r="E102" s="19" t="str">
        <f t="shared" si="4"/>
        <v/>
      </c>
      <c r="F102" s="390" t="b">
        <f t="shared" si="5"/>
        <v>0</v>
      </c>
      <c r="G102" s="391">
        <f t="shared" si="6"/>
        <v>1</v>
      </c>
    </row>
    <row r="103" spans="1:7">
      <c r="A103" s="48">
        <v>94</v>
      </c>
      <c r="B103" s="7"/>
      <c r="C103" s="7"/>
      <c r="D103" s="228"/>
      <c r="E103" s="19" t="str">
        <f t="shared" si="4"/>
        <v/>
      </c>
      <c r="F103" s="390" t="b">
        <f t="shared" si="5"/>
        <v>0</v>
      </c>
      <c r="G103" s="391">
        <f t="shared" si="6"/>
        <v>1</v>
      </c>
    </row>
    <row r="104" spans="1:7">
      <c r="A104" s="48">
        <v>95</v>
      </c>
      <c r="B104" s="7"/>
      <c r="C104" s="7"/>
      <c r="D104" s="228"/>
      <c r="E104" s="19" t="str">
        <f t="shared" si="4"/>
        <v/>
      </c>
      <c r="F104" s="390" t="b">
        <f t="shared" si="5"/>
        <v>0</v>
      </c>
      <c r="G104" s="391">
        <f t="shared" si="6"/>
        <v>1</v>
      </c>
    </row>
    <row r="105" spans="1:7">
      <c r="A105" s="48">
        <v>96</v>
      </c>
      <c r="B105" s="7"/>
      <c r="C105" s="7"/>
      <c r="D105" s="228"/>
      <c r="E105" s="19" t="str">
        <f t="shared" si="4"/>
        <v/>
      </c>
      <c r="F105" s="390" t="b">
        <f t="shared" si="5"/>
        <v>0</v>
      </c>
      <c r="G105" s="391">
        <f t="shared" si="6"/>
        <v>1</v>
      </c>
    </row>
    <row r="106" spans="1:7">
      <c r="A106" s="48">
        <v>97</v>
      </c>
      <c r="B106" s="7"/>
      <c r="C106" s="7"/>
      <c r="D106" s="228"/>
      <c r="E106" s="19" t="str">
        <f t="shared" si="4"/>
        <v/>
      </c>
      <c r="F106" s="390" t="b">
        <f t="shared" si="5"/>
        <v>0</v>
      </c>
      <c r="G106" s="391">
        <f t="shared" si="6"/>
        <v>1</v>
      </c>
    </row>
    <row r="107" spans="1:7">
      <c r="A107" s="48">
        <v>98</v>
      </c>
      <c r="B107" s="7"/>
      <c r="C107" s="7"/>
      <c r="D107" s="228"/>
      <c r="E107" s="19" t="str">
        <f t="shared" si="4"/>
        <v/>
      </c>
      <c r="F107" s="390" t="b">
        <f t="shared" si="5"/>
        <v>0</v>
      </c>
      <c r="G107" s="391">
        <f t="shared" si="6"/>
        <v>1</v>
      </c>
    </row>
    <row r="108" spans="1:7">
      <c r="A108" s="154">
        <v>99</v>
      </c>
      <c r="B108" s="7"/>
      <c r="C108" s="7"/>
      <c r="D108" s="228"/>
      <c r="E108" s="19" t="str">
        <f t="shared" si="4"/>
        <v/>
      </c>
      <c r="F108" s="390" t="b">
        <f t="shared" si="5"/>
        <v>0</v>
      </c>
      <c r="G108" s="391">
        <f t="shared" si="6"/>
        <v>1</v>
      </c>
    </row>
    <row r="109" spans="1:7">
      <c r="A109" s="154">
        <v>100</v>
      </c>
      <c r="B109" s="155"/>
      <c r="C109" s="155"/>
      <c r="D109" s="157"/>
      <c r="E109" s="19" t="str">
        <f t="shared" si="4"/>
        <v/>
      </c>
    </row>
    <row r="110" spans="1:7">
      <c r="A110" s="154">
        <v>101</v>
      </c>
      <c r="B110" s="155"/>
      <c r="C110" s="155"/>
      <c r="D110" s="157"/>
      <c r="E110" s="19" t="str">
        <f t="shared" si="4"/>
        <v/>
      </c>
    </row>
    <row r="111" spans="1:7">
      <c r="A111" s="154">
        <v>102</v>
      </c>
      <c r="B111" s="155"/>
      <c r="C111" s="155"/>
      <c r="D111" s="157"/>
      <c r="E111" s="19" t="str">
        <f t="shared" si="4"/>
        <v/>
      </c>
    </row>
    <row r="112" spans="1:7">
      <c r="A112" s="154">
        <v>103</v>
      </c>
      <c r="B112" s="155"/>
      <c r="C112" s="155"/>
      <c r="D112" s="157"/>
      <c r="E112" s="19" t="str">
        <f t="shared" si="4"/>
        <v/>
      </c>
    </row>
    <row r="113" spans="1:5">
      <c r="A113" s="154">
        <v>104</v>
      </c>
      <c r="B113" s="155"/>
      <c r="C113" s="155"/>
      <c r="D113" s="157"/>
      <c r="E113" s="19" t="str">
        <f t="shared" si="4"/>
        <v/>
      </c>
    </row>
    <row r="114" spans="1:5">
      <c r="A114" s="154">
        <v>105</v>
      </c>
      <c r="B114" s="155"/>
      <c r="C114" s="155"/>
      <c r="D114" s="157"/>
      <c r="E114" s="19" t="str">
        <f t="shared" si="4"/>
        <v/>
      </c>
    </row>
    <row r="115" spans="1:5">
      <c r="A115" s="154">
        <v>106</v>
      </c>
      <c r="B115" s="155"/>
      <c r="C115" s="155"/>
      <c r="D115" s="157"/>
      <c r="E115" s="19" t="str">
        <f t="shared" si="4"/>
        <v/>
      </c>
    </row>
    <row r="116" spans="1:5">
      <c r="A116" s="154">
        <v>107</v>
      </c>
      <c r="B116" s="155"/>
      <c r="C116" s="155"/>
      <c r="D116" s="157"/>
      <c r="E116" s="19" t="str">
        <f t="shared" si="4"/>
        <v/>
      </c>
    </row>
    <row r="117" spans="1:5">
      <c r="A117" s="154">
        <v>108</v>
      </c>
      <c r="B117" s="155"/>
      <c r="C117" s="155"/>
      <c r="D117" s="157"/>
      <c r="E117" s="19" t="str">
        <f t="shared" si="4"/>
        <v/>
      </c>
    </row>
    <row r="118" spans="1:5">
      <c r="A118" s="154">
        <v>109</v>
      </c>
      <c r="B118" s="155"/>
      <c r="C118" s="155"/>
      <c r="D118" s="157"/>
      <c r="E118" s="19" t="str">
        <f t="shared" si="4"/>
        <v/>
      </c>
    </row>
    <row r="119" spans="1:5">
      <c r="A119" s="154">
        <v>110</v>
      </c>
      <c r="B119" s="155"/>
      <c r="C119" s="155"/>
      <c r="D119" s="157"/>
      <c r="E119" s="19" t="str">
        <f t="shared" si="4"/>
        <v/>
      </c>
    </row>
    <row r="120" spans="1:5">
      <c r="A120" s="154">
        <v>111</v>
      </c>
      <c r="B120" s="155"/>
      <c r="C120" s="155"/>
      <c r="D120" s="157"/>
      <c r="E120" s="19" t="str">
        <f t="shared" si="4"/>
        <v/>
      </c>
    </row>
    <row r="121" spans="1:5">
      <c r="A121" s="154">
        <v>112</v>
      </c>
      <c r="B121" s="155"/>
      <c r="C121" s="155"/>
      <c r="D121" s="157"/>
      <c r="E121" s="19" t="str">
        <f t="shared" si="4"/>
        <v/>
      </c>
    </row>
    <row r="122" spans="1:5">
      <c r="A122" s="154">
        <v>113</v>
      </c>
      <c r="B122" s="155"/>
      <c r="C122" s="155"/>
      <c r="D122" s="157"/>
      <c r="E122" s="19" t="str">
        <f t="shared" si="4"/>
        <v/>
      </c>
    </row>
    <row r="123" spans="1:5">
      <c r="A123" s="154">
        <v>114</v>
      </c>
      <c r="B123" s="155"/>
      <c r="C123" s="155"/>
      <c r="D123" s="157"/>
      <c r="E123" s="19" t="str">
        <f t="shared" si="4"/>
        <v/>
      </c>
    </row>
    <row r="124" spans="1:5">
      <c r="A124" s="154">
        <v>115</v>
      </c>
      <c r="B124" s="155"/>
      <c r="C124" s="155"/>
      <c r="D124" s="157"/>
      <c r="E124" s="19" t="str">
        <f t="shared" si="4"/>
        <v/>
      </c>
    </row>
    <row r="125" spans="1:5">
      <c r="A125" s="154">
        <v>116</v>
      </c>
      <c r="B125" s="155"/>
      <c r="C125" s="155"/>
      <c r="D125" s="157"/>
      <c r="E125" s="19" t="str">
        <f t="shared" si="4"/>
        <v/>
      </c>
    </row>
    <row r="126" spans="1:5">
      <c r="A126" s="154">
        <v>117</v>
      </c>
      <c r="B126" s="155"/>
      <c r="C126" s="155"/>
      <c r="D126" s="157"/>
      <c r="E126" s="19" t="str">
        <f t="shared" si="4"/>
        <v/>
      </c>
    </row>
    <row r="127" spans="1:5">
      <c r="A127" s="154">
        <v>118</v>
      </c>
      <c r="B127" s="155"/>
      <c r="C127" s="155"/>
      <c r="D127" s="157"/>
      <c r="E127" s="19" t="str">
        <f t="shared" si="4"/>
        <v/>
      </c>
    </row>
    <row r="128" spans="1:5">
      <c r="A128" s="154">
        <v>119</v>
      </c>
      <c r="B128" s="155"/>
      <c r="C128" s="155"/>
      <c r="D128" s="157"/>
      <c r="E128" s="19" t="str">
        <f t="shared" si="4"/>
        <v/>
      </c>
    </row>
    <row r="129" spans="1:5">
      <c r="A129" s="154">
        <v>120</v>
      </c>
      <c r="B129" s="155"/>
      <c r="C129" s="155"/>
      <c r="D129" s="157"/>
      <c r="E129" s="19" t="str">
        <f t="shared" si="4"/>
        <v/>
      </c>
    </row>
    <row r="130" spans="1:5">
      <c r="A130" s="154">
        <v>121</v>
      </c>
      <c r="B130" s="155"/>
      <c r="C130" s="155"/>
      <c r="D130" s="157"/>
      <c r="E130" s="19" t="str">
        <f t="shared" si="4"/>
        <v/>
      </c>
    </row>
    <row r="131" spans="1:5">
      <c r="A131" s="154">
        <v>122</v>
      </c>
      <c r="B131" s="155"/>
      <c r="C131" s="155"/>
      <c r="D131" s="157"/>
      <c r="E131" s="19" t="str">
        <f t="shared" si="4"/>
        <v/>
      </c>
    </row>
    <row r="132" spans="1:5">
      <c r="A132" s="154">
        <v>123</v>
      </c>
      <c r="B132" s="155"/>
      <c r="C132" s="155"/>
      <c r="D132" s="157"/>
      <c r="E132" s="19" t="str">
        <f t="shared" si="4"/>
        <v/>
      </c>
    </row>
    <row r="133" spans="1:5">
      <c r="A133" s="154">
        <v>124</v>
      </c>
      <c r="B133" s="155"/>
      <c r="C133" s="155"/>
      <c r="D133" s="157"/>
      <c r="E133" s="19" t="str">
        <f t="shared" si="4"/>
        <v/>
      </c>
    </row>
    <row r="134" spans="1:5">
      <c r="A134" s="154">
        <v>125</v>
      </c>
      <c r="B134" s="155"/>
      <c r="C134" s="155"/>
      <c r="D134" s="157"/>
      <c r="E134" s="19" t="str">
        <f t="shared" si="4"/>
        <v/>
      </c>
    </row>
    <row r="135" spans="1:5">
      <c r="A135" s="154">
        <v>126</v>
      </c>
      <c r="B135" s="155"/>
      <c r="C135" s="155"/>
      <c r="D135" s="157"/>
      <c r="E135" s="19" t="str">
        <f t="shared" si="4"/>
        <v/>
      </c>
    </row>
    <row r="136" spans="1:5">
      <c r="A136" s="154">
        <v>127</v>
      </c>
      <c r="B136" s="155"/>
      <c r="C136" s="155"/>
      <c r="D136" s="157"/>
      <c r="E136" s="19" t="str">
        <f t="shared" si="4"/>
        <v/>
      </c>
    </row>
    <row r="137" spans="1:5">
      <c r="A137" s="154">
        <v>128</v>
      </c>
      <c r="B137" s="155"/>
      <c r="C137" s="155"/>
      <c r="D137" s="157"/>
      <c r="E137" s="19" t="str">
        <f t="shared" si="4"/>
        <v/>
      </c>
    </row>
    <row r="138" spans="1:5">
      <c r="A138" s="154">
        <v>129</v>
      </c>
      <c r="B138" s="155"/>
      <c r="C138" s="155"/>
      <c r="D138" s="157"/>
      <c r="E138" s="19" t="str">
        <f t="shared" ref="E138:E201" si="7">IF(OR($B138="",,,,$D138&lt;an_initial,$D138&gt;an_final,),"",HLOOKUP(C138,ii10punctaje,2,FALSE) )</f>
        <v/>
      </c>
    </row>
    <row r="139" spans="1:5">
      <c r="A139" s="154">
        <v>130</v>
      </c>
      <c r="B139" s="155"/>
      <c r="C139" s="155"/>
      <c r="D139" s="157"/>
      <c r="E139" s="19" t="str">
        <f t="shared" si="7"/>
        <v/>
      </c>
    </row>
    <row r="140" spans="1:5">
      <c r="A140" s="154">
        <v>131</v>
      </c>
      <c r="B140" s="155"/>
      <c r="C140" s="155"/>
      <c r="D140" s="157"/>
      <c r="E140" s="19" t="str">
        <f t="shared" si="7"/>
        <v/>
      </c>
    </row>
    <row r="141" spans="1:5">
      <c r="A141" s="154">
        <v>132</v>
      </c>
      <c r="B141" s="155"/>
      <c r="C141" s="155"/>
      <c r="D141" s="157"/>
      <c r="E141" s="19" t="str">
        <f t="shared" si="7"/>
        <v/>
      </c>
    </row>
    <row r="142" spans="1:5">
      <c r="A142" s="154">
        <v>133</v>
      </c>
      <c r="B142" s="155"/>
      <c r="C142" s="155"/>
      <c r="D142" s="157"/>
      <c r="E142" s="19" t="str">
        <f t="shared" si="7"/>
        <v/>
      </c>
    </row>
    <row r="143" spans="1:5">
      <c r="A143" s="154">
        <v>134</v>
      </c>
      <c r="B143" s="155"/>
      <c r="C143" s="155"/>
      <c r="D143" s="157"/>
      <c r="E143" s="19" t="str">
        <f t="shared" si="7"/>
        <v/>
      </c>
    </row>
    <row r="144" spans="1:5">
      <c r="A144" s="154">
        <v>135</v>
      </c>
      <c r="B144" s="155"/>
      <c r="C144" s="155"/>
      <c r="D144" s="157"/>
      <c r="E144" s="19" t="str">
        <f t="shared" si="7"/>
        <v/>
      </c>
    </row>
    <row r="145" spans="1:5">
      <c r="A145" s="154">
        <v>136</v>
      </c>
      <c r="B145" s="155"/>
      <c r="C145" s="155"/>
      <c r="D145" s="157"/>
      <c r="E145" s="19" t="str">
        <f t="shared" si="7"/>
        <v/>
      </c>
    </row>
    <row r="146" spans="1:5">
      <c r="A146" s="154">
        <v>137</v>
      </c>
      <c r="B146" s="155"/>
      <c r="C146" s="155"/>
      <c r="D146" s="157"/>
      <c r="E146" s="19" t="str">
        <f t="shared" si="7"/>
        <v/>
      </c>
    </row>
    <row r="147" spans="1:5">
      <c r="A147" s="154">
        <v>138</v>
      </c>
      <c r="B147" s="155"/>
      <c r="C147" s="155"/>
      <c r="D147" s="157"/>
      <c r="E147" s="19" t="str">
        <f t="shared" si="7"/>
        <v/>
      </c>
    </row>
    <row r="148" spans="1:5">
      <c r="A148" s="154">
        <v>139</v>
      </c>
      <c r="B148" s="155"/>
      <c r="C148" s="155"/>
      <c r="D148" s="157"/>
      <c r="E148" s="19" t="str">
        <f t="shared" si="7"/>
        <v/>
      </c>
    </row>
    <row r="149" spans="1:5">
      <c r="A149" s="154">
        <v>140</v>
      </c>
      <c r="B149" s="155"/>
      <c r="C149" s="155"/>
      <c r="D149" s="157"/>
      <c r="E149" s="19" t="str">
        <f t="shared" si="7"/>
        <v/>
      </c>
    </row>
    <row r="150" spans="1:5">
      <c r="A150" s="154">
        <v>141</v>
      </c>
      <c r="B150" s="155"/>
      <c r="C150" s="155"/>
      <c r="D150" s="157"/>
      <c r="E150" s="19" t="str">
        <f t="shared" si="7"/>
        <v/>
      </c>
    </row>
    <row r="151" spans="1:5">
      <c r="A151" s="154">
        <v>142</v>
      </c>
      <c r="B151" s="155"/>
      <c r="C151" s="155"/>
      <c r="D151" s="157"/>
      <c r="E151" s="19" t="str">
        <f t="shared" si="7"/>
        <v/>
      </c>
    </row>
    <row r="152" spans="1:5">
      <c r="A152" s="154">
        <v>143</v>
      </c>
      <c r="B152" s="155"/>
      <c r="C152" s="155"/>
      <c r="D152" s="157"/>
      <c r="E152" s="19" t="str">
        <f t="shared" si="7"/>
        <v/>
      </c>
    </row>
    <row r="153" spans="1:5">
      <c r="A153" s="154">
        <v>144</v>
      </c>
      <c r="B153" s="155"/>
      <c r="C153" s="155"/>
      <c r="D153" s="157"/>
      <c r="E153" s="19" t="str">
        <f t="shared" si="7"/>
        <v/>
      </c>
    </row>
    <row r="154" spans="1:5">
      <c r="A154" s="154">
        <v>145</v>
      </c>
      <c r="B154" s="155"/>
      <c r="C154" s="155"/>
      <c r="D154" s="157"/>
      <c r="E154" s="19" t="str">
        <f t="shared" si="7"/>
        <v/>
      </c>
    </row>
    <row r="155" spans="1:5">
      <c r="A155" s="154">
        <v>146</v>
      </c>
      <c r="B155" s="155"/>
      <c r="C155" s="155"/>
      <c r="D155" s="157"/>
      <c r="E155" s="19" t="str">
        <f t="shared" si="7"/>
        <v/>
      </c>
    </row>
    <row r="156" spans="1:5">
      <c r="A156" s="154">
        <v>147</v>
      </c>
      <c r="B156" s="155"/>
      <c r="C156" s="155"/>
      <c r="D156" s="157"/>
      <c r="E156" s="19" t="str">
        <f t="shared" si="7"/>
        <v/>
      </c>
    </row>
    <row r="157" spans="1:5">
      <c r="A157" s="154">
        <v>148</v>
      </c>
      <c r="B157" s="155"/>
      <c r="C157" s="155"/>
      <c r="D157" s="157"/>
      <c r="E157" s="19" t="str">
        <f t="shared" si="7"/>
        <v/>
      </c>
    </row>
    <row r="158" spans="1:5">
      <c r="A158" s="154">
        <v>149</v>
      </c>
      <c r="B158" s="155"/>
      <c r="C158" s="155"/>
      <c r="D158" s="157"/>
      <c r="E158" s="19" t="str">
        <f t="shared" si="7"/>
        <v/>
      </c>
    </row>
    <row r="159" spans="1:5">
      <c r="A159" s="154">
        <v>150</v>
      </c>
      <c r="B159" s="155"/>
      <c r="C159" s="155"/>
      <c r="D159" s="157"/>
      <c r="E159" s="19" t="str">
        <f t="shared" si="7"/>
        <v/>
      </c>
    </row>
    <row r="160" spans="1:5">
      <c r="A160" s="154">
        <v>151</v>
      </c>
      <c r="B160" s="155"/>
      <c r="C160" s="155"/>
      <c r="D160" s="157"/>
      <c r="E160" s="19" t="str">
        <f t="shared" si="7"/>
        <v/>
      </c>
    </row>
    <row r="161" spans="1:5">
      <c r="A161" s="154">
        <v>152</v>
      </c>
      <c r="B161" s="155"/>
      <c r="C161" s="155"/>
      <c r="D161" s="157"/>
      <c r="E161" s="19" t="str">
        <f t="shared" si="7"/>
        <v/>
      </c>
    </row>
    <row r="162" spans="1:5">
      <c r="A162" s="154">
        <v>153</v>
      </c>
      <c r="B162" s="155"/>
      <c r="C162" s="155"/>
      <c r="D162" s="157"/>
      <c r="E162" s="19" t="str">
        <f t="shared" si="7"/>
        <v/>
      </c>
    </row>
    <row r="163" spans="1:5">
      <c r="A163" s="154">
        <v>154</v>
      </c>
      <c r="B163" s="155"/>
      <c r="C163" s="155"/>
      <c r="D163" s="157"/>
      <c r="E163" s="19" t="str">
        <f t="shared" si="7"/>
        <v/>
      </c>
    </row>
    <row r="164" spans="1:5">
      <c r="A164" s="154">
        <v>155</v>
      </c>
      <c r="B164" s="155"/>
      <c r="C164" s="155"/>
      <c r="D164" s="157"/>
      <c r="E164" s="19" t="str">
        <f t="shared" si="7"/>
        <v/>
      </c>
    </row>
    <row r="165" spans="1:5">
      <c r="A165" s="154">
        <v>156</v>
      </c>
      <c r="B165" s="155"/>
      <c r="C165" s="155"/>
      <c r="D165" s="157"/>
      <c r="E165" s="19" t="str">
        <f t="shared" si="7"/>
        <v/>
      </c>
    </row>
    <row r="166" spans="1:5">
      <c r="A166" s="154">
        <v>157</v>
      </c>
      <c r="B166" s="155"/>
      <c r="C166" s="155"/>
      <c r="D166" s="157"/>
      <c r="E166" s="19" t="str">
        <f t="shared" si="7"/>
        <v/>
      </c>
    </row>
    <row r="167" spans="1:5">
      <c r="A167" s="154">
        <v>158</v>
      </c>
      <c r="B167" s="155"/>
      <c r="C167" s="155"/>
      <c r="D167" s="157"/>
      <c r="E167" s="19" t="str">
        <f t="shared" si="7"/>
        <v/>
      </c>
    </row>
    <row r="168" spans="1:5">
      <c r="A168" s="154">
        <v>159</v>
      </c>
      <c r="B168" s="155"/>
      <c r="C168" s="155"/>
      <c r="D168" s="157"/>
      <c r="E168" s="19" t="str">
        <f t="shared" si="7"/>
        <v/>
      </c>
    </row>
    <row r="169" spans="1:5">
      <c r="A169" s="154">
        <v>160</v>
      </c>
      <c r="B169" s="155"/>
      <c r="C169" s="155"/>
      <c r="D169" s="157"/>
      <c r="E169" s="19" t="str">
        <f t="shared" si="7"/>
        <v/>
      </c>
    </row>
    <row r="170" spans="1:5">
      <c r="A170" s="154">
        <v>161</v>
      </c>
      <c r="B170" s="155"/>
      <c r="C170" s="155"/>
      <c r="D170" s="157"/>
      <c r="E170" s="19" t="str">
        <f t="shared" si="7"/>
        <v/>
      </c>
    </row>
    <row r="171" spans="1:5">
      <c r="A171" s="154">
        <v>162</v>
      </c>
      <c r="B171" s="155"/>
      <c r="C171" s="155"/>
      <c r="D171" s="157"/>
      <c r="E171" s="19" t="str">
        <f t="shared" si="7"/>
        <v/>
      </c>
    </row>
    <row r="172" spans="1:5">
      <c r="A172" s="154">
        <v>163</v>
      </c>
      <c r="B172" s="155"/>
      <c r="C172" s="155"/>
      <c r="D172" s="157"/>
      <c r="E172" s="19" t="str">
        <f t="shared" si="7"/>
        <v/>
      </c>
    </row>
    <row r="173" spans="1:5">
      <c r="A173" s="154">
        <v>164</v>
      </c>
      <c r="B173" s="155"/>
      <c r="C173" s="155"/>
      <c r="D173" s="157"/>
      <c r="E173" s="19" t="str">
        <f t="shared" si="7"/>
        <v/>
      </c>
    </row>
    <row r="174" spans="1:5">
      <c r="A174" s="154">
        <v>165</v>
      </c>
      <c r="B174" s="155"/>
      <c r="C174" s="155"/>
      <c r="D174" s="157"/>
      <c r="E174" s="19" t="str">
        <f t="shared" si="7"/>
        <v/>
      </c>
    </row>
    <row r="175" spans="1:5">
      <c r="A175" s="154">
        <v>166</v>
      </c>
      <c r="B175" s="155"/>
      <c r="C175" s="155"/>
      <c r="D175" s="157"/>
      <c r="E175" s="19" t="str">
        <f t="shared" si="7"/>
        <v/>
      </c>
    </row>
    <row r="176" spans="1:5">
      <c r="A176" s="154">
        <v>167</v>
      </c>
      <c r="B176" s="155"/>
      <c r="C176" s="155"/>
      <c r="D176" s="157"/>
      <c r="E176" s="19" t="str">
        <f t="shared" si="7"/>
        <v/>
      </c>
    </row>
    <row r="177" spans="1:5">
      <c r="A177" s="154">
        <v>168</v>
      </c>
      <c r="B177" s="155"/>
      <c r="C177" s="155"/>
      <c r="D177" s="157"/>
      <c r="E177" s="19" t="str">
        <f t="shared" si="7"/>
        <v/>
      </c>
    </row>
    <row r="178" spans="1:5">
      <c r="A178" s="154">
        <v>169</v>
      </c>
      <c r="B178" s="155"/>
      <c r="C178" s="155"/>
      <c r="D178" s="157"/>
      <c r="E178" s="19" t="str">
        <f t="shared" si="7"/>
        <v/>
      </c>
    </row>
    <row r="179" spans="1:5">
      <c r="A179" s="154">
        <v>170</v>
      </c>
      <c r="B179" s="155"/>
      <c r="C179" s="155"/>
      <c r="D179" s="157"/>
      <c r="E179" s="19" t="str">
        <f t="shared" si="7"/>
        <v/>
      </c>
    </row>
    <row r="180" spans="1:5">
      <c r="A180" s="154">
        <v>171</v>
      </c>
      <c r="B180" s="155"/>
      <c r="C180" s="155"/>
      <c r="D180" s="157"/>
      <c r="E180" s="19" t="str">
        <f t="shared" si="7"/>
        <v/>
      </c>
    </row>
    <row r="181" spans="1:5">
      <c r="A181" s="154">
        <v>172</v>
      </c>
      <c r="B181" s="155"/>
      <c r="C181" s="155"/>
      <c r="D181" s="157"/>
      <c r="E181" s="19" t="str">
        <f t="shared" si="7"/>
        <v/>
      </c>
    </row>
    <row r="182" spans="1:5">
      <c r="A182" s="154">
        <v>173</v>
      </c>
      <c r="B182" s="155"/>
      <c r="C182" s="155"/>
      <c r="D182" s="157"/>
      <c r="E182" s="19" t="str">
        <f t="shared" si="7"/>
        <v/>
      </c>
    </row>
    <row r="183" spans="1:5">
      <c r="A183" s="154">
        <v>174</v>
      </c>
      <c r="B183" s="155"/>
      <c r="C183" s="155"/>
      <c r="D183" s="157"/>
      <c r="E183" s="19" t="str">
        <f t="shared" si="7"/>
        <v/>
      </c>
    </row>
    <row r="184" spans="1:5">
      <c r="A184" s="154">
        <v>175</v>
      </c>
      <c r="B184" s="155"/>
      <c r="C184" s="155"/>
      <c r="D184" s="157"/>
      <c r="E184" s="19" t="str">
        <f t="shared" si="7"/>
        <v/>
      </c>
    </row>
    <row r="185" spans="1:5">
      <c r="A185" s="154">
        <v>176</v>
      </c>
      <c r="B185" s="155"/>
      <c r="C185" s="155"/>
      <c r="D185" s="157"/>
      <c r="E185" s="19" t="str">
        <f t="shared" si="7"/>
        <v/>
      </c>
    </row>
    <row r="186" spans="1:5">
      <c r="A186" s="154">
        <v>177</v>
      </c>
      <c r="B186" s="155"/>
      <c r="C186" s="155"/>
      <c r="D186" s="157"/>
      <c r="E186" s="19" t="str">
        <f t="shared" si="7"/>
        <v/>
      </c>
    </row>
    <row r="187" spans="1:5">
      <c r="A187" s="154">
        <v>178</v>
      </c>
      <c r="B187" s="155"/>
      <c r="C187" s="155"/>
      <c r="D187" s="157"/>
      <c r="E187" s="19" t="str">
        <f t="shared" si="7"/>
        <v/>
      </c>
    </row>
    <row r="188" spans="1:5">
      <c r="A188" s="154">
        <v>179</v>
      </c>
      <c r="B188" s="155"/>
      <c r="C188" s="155"/>
      <c r="D188" s="157"/>
      <c r="E188" s="19" t="str">
        <f t="shared" si="7"/>
        <v/>
      </c>
    </row>
    <row r="189" spans="1:5">
      <c r="A189" s="154">
        <v>180</v>
      </c>
      <c r="B189" s="155"/>
      <c r="C189" s="155"/>
      <c r="D189" s="157"/>
      <c r="E189" s="19" t="str">
        <f t="shared" si="7"/>
        <v/>
      </c>
    </row>
    <row r="190" spans="1:5">
      <c r="A190" s="154">
        <v>181</v>
      </c>
      <c r="B190" s="155"/>
      <c r="C190" s="155"/>
      <c r="D190" s="157"/>
      <c r="E190" s="19" t="str">
        <f t="shared" si="7"/>
        <v/>
      </c>
    </row>
    <row r="191" spans="1:5">
      <c r="A191" s="154">
        <v>182</v>
      </c>
      <c r="B191" s="155"/>
      <c r="C191" s="155"/>
      <c r="D191" s="157"/>
      <c r="E191" s="19" t="str">
        <f t="shared" si="7"/>
        <v/>
      </c>
    </row>
    <row r="192" spans="1:5">
      <c r="A192" s="154">
        <v>183</v>
      </c>
      <c r="B192" s="155"/>
      <c r="C192" s="155"/>
      <c r="D192" s="157"/>
      <c r="E192" s="19" t="str">
        <f t="shared" si="7"/>
        <v/>
      </c>
    </row>
    <row r="193" spans="1:5">
      <c r="A193" s="154">
        <v>184</v>
      </c>
      <c r="B193" s="155"/>
      <c r="C193" s="155"/>
      <c r="D193" s="157"/>
      <c r="E193" s="19" t="str">
        <f t="shared" si="7"/>
        <v/>
      </c>
    </row>
    <row r="194" spans="1:5">
      <c r="A194" s="154">
        <v>185</v>
      </c>
      <c r="B194" s="155"/>
      <c r="C194" s="155"/>
      <c r="D194" s="157"/>
      <c r="E194" s="19" t="str">
        <f t="shared" si="7"/>
        <v/>
      </c>
    </row>
    <row r="195" spans="1:5">
      <c r="A195" s="154">
        <v>186</v>
      </c>
      <c r="B195" s="155"/>
      <c r="C195" s="155"/>
      <c r="D195" s="157"/>
      <c r="E195" s="19" t="str">
        <f t="shared" si="7"/>
        <v/>
      </c>
    </row>
    <row r="196" spans="1:5">
      <c r="A196" s="154">
        <v>187</v>
      </c>
      <c r="B196" s="155"/>
      <c r="C196" s="155"/>
      <c r="D196" s="157"/>
      <c r="E196" s="19" t="str">
        <f t="shared" si="7"/>
        <v/>
      </c>
    </row>
    <row r="197" spans="1:5">
      <c r="A197" s="154">
        <v>188</v>
      </c>
      <c r="B197" s="155"/>
      <c r="C197" s="155"/>
      <c r="D197" s="157"/>
      <c r="E197" s="19" t="str">
        <f t="shared" si="7"/>
        <v/>
      </c>
    </row>
    <row r="198" spans="1:5">
      <c r="A198" s="154">
        <v>189</v>
      </c>
      <c r="B198" s="155"/>
      <c r="C198" s="155"/>
      <c r="D198" s="157"/>
      <c r="E198" s="19" t="str">
        <f t="shared" si="7"/>
        <v/>
      </c>
    </row>
    <row r="199" spans="1:5">
      <c r="A199" s="154">
        <v>190</v>
      </c>
      <c r="B199" s="155"/>
      <c r="C199" s="155"/>
      <c r="D199" s="157"/>
      <c r="E199" s="19" t="str">
        <f t="shared" si="7"/>
        <v/>
      </c>
    </row>
    <row r="200" spans="1:5">
      <c r="A200" s="154">
        <v>191</v>
      </c>
      <c r="B200" s="155"/>
      <c r="C200" s="155"/>
      <c r="D200" s="157"/>
      <c r="E200" s="19" t="str">
        <f t="shared" si="7"/>
        <v/>
      </c>
    </row>
    <row r="201" spans="1:5">
      <c r="A201" s="154">
        <v>192</v>
      </c>
      <c r="B201" s="155"/>
      <c r="C201" s="155"/>
      <c r="D201" s="157"/>
      <c r="E201" s="19" t="str">
        <f t="shared" si="7"/>
        <v/>
      </c>
    </row>
    <row r="202" spans="1:5">
      <c r="A202" s="154">
        <v>193</v>
      </c>
      <c r="B202" s="155"/>
      <c r="C202" s="155"/>
      <c r="D202" s="157"/>
      <c r="E202" s="19" t="str">
        <f t="shared" ref="E202:E259" si="8">IF(OR($B202="",,,,$D202&lt;an_initial,$D202&gt;an_final,),"",HLOOKUP(C202,ii10punctaje,2,FALSE) )</f>
        <v/>
      </c>
    </row>
    <row r="203" spans="1:5">
      <c r="A203" s="154">
        <v>194</v>
      </c>
      <c r="B203" s="155"/>
      <c r="C203" s="155"/>
      <c r="D203" s="157"/>
      <c r="E203" s="19" t="str">
        <f t="shared" si="8"/>
        <v/>
      </c>
    </row>
    <row r="204" spans="1:5">
      <c r="A204" s="154">
        <v>195</v>
      </c>
      <c r="B204" s="155"/>
      <c r="C204" s="155"/>
      <c r="D204" s="157"/>
      <c r="E204" s="19" t="str">
        <f t="shared" si="8"/>
        <v/>
      </c>
    </row>
    <row r="205" spans="1:5">
      <c r="A205" s="154">
        <v>196</v>
      </c>
      <c r="B205" s="155"/>
      <c r="C205" s="155"/>
      <c r="D205" s="157"/>
      <c r="E205" s="19" t="str">
        <f t="shared" si="8"/>
        <v/>
      </c>
    </row>
    <row r="206" spans="1:5">
      <c r="A206" s="154">
        <v>197</v>
      </c>
      <c r="B206" s="155"/>
      <c r="C206" s="155"/>
      <c r="D206" s="157"/>
      <c r="E206" s="19" t="str">
        <f t="shared" si="8"/>
        <v/>
      </c>
    </row>
    <row r="207" spans="1:5">
      <c r="A207" s="154">
        <v>198</v>
      </c>
      <c r="B207" s="155"/>
      <c r="C207" s="155"/>
      <c r="D207" s="157"/>
      <c r="E207" s="19" t="str">
        <f t="shared" si="8"/>
        <v/>
      </c>
    </row>
    <row r="208" spans="1:5">
      <c r="A208" s="154">
        <v>199</v>
      </c>
      <c r="B208" s="155"/>
      <c r="C208" s="155"/>
      <c r="D208" s="157"/>
      <c r="E208" s="19" t="str">
        <f t="shared" si="8"/>
        <v/>
      </c>
    </row>
    <row r="209" spans="1:5">
      <c r="A209" s="154">
        <v>200</v>
      </c>
      <c r="B209" s="155"/>
      <c r="C209" s="155"/>
      <c r="D209" s="157"/>
      <c r="E209" s="19" t="str">
        <f t="shared" si="8"/>
        <v/>
      </c>
    </row>
    <row r="210" spans="1:5">
      <c r="A210" s="154">
        <v>201</v>
      </c>
      <c r="B210" s="155"/>
      <c r="C210" s="155"/>
      <c r="D210" s="157"/>
      <c r="E210" s="19" t="str">
        <f t="shared" si="8"/>
        <v/>
      </c>
    </row>
    <row r="211" spans="1:5">
      <c r="A211" s="154">
        <v>202</v>
      </c>
      <c r="B211" s="155"/>
      <c r="C211" s="155"/>
      <c r="D211" s="157"/>
      <c r="E211" s="19" t="str">
        <f t="shared" si="8"/>
        <v/>
      </c>
    </row>
    <row r="212" spans="1:5">
      <c r="A212" s="154">
        <v>203</v>
      </c>
      <c r="B212" s="155"/>
      <c r="C212" s="155"/>
      <c r="D212" s="157"/>
      <c r="E212" s="19" t="str">
        <f t="shared" si="8"/>
        <v/>
      </c>
    </row>
    <row r="213" spans="1:5">
      <c r="A213" s="154">
        <v>204</v>
      </c>
      <c r="B213" s="155"/>
      <c r="C213" s="155"/>
      <c r="D213" s="157"/>
      <c r="E213" s="19" t="str">
        <f t="shared" si="8"/>
        <v/>
      </c>
    </row>
    <row r="214" spans="1:5">
      <c r="A214" s="154">
        <v>205</v>
      </c>
      <c r="B214" s="155"/>
      <c r="C214" s="155"/>
      <c r="D214" s="157"/>
      <c r="E214" s="19" t="str">
        <f t="shared" si="8"/>
        <v/>
      </c>
    </row>
    <row r="215" spans="1:5">
      <c r="A215" s="154">
        <v>206</v>
      </c>
      <c r="B215" s="155"/>
      <c r="C215" s="155"/>
      <c r="D215" s="157"/>
      <c r="E215" s="19" t="str">
        <f t="shared" si="8"/>
        <v/>
      </c>
    </row>
    <row r="216" spans="1:5">
      <c r="A216" s="154">
        <v>207</v>
      </c>
      <c r="B216" s="155"/>
      <c r="C216" s="155"/>
      <c r="D216" s="157"/>
      <c r="E216" s="19" t="str">
        <f t="shared" si="8"/>
        <v/>
      </c>
    </row>
    <row r="217" spans="1:5">
      <c r="A217" s="154">
        <v>208</v>
      </c>
      <c r="B217" s="155"/>
      <c r="C217" s="155"/>
      <c r="D217" s="157"/>
      <c r="E217" s="19" t="str">
        <f t="shared" si="8"/>
        <v/>
      </c>
    </row>
    <row r="218" spans="1:5">
      <c r="A218" s="154">
        <v>209</v>
      </c>
      <c r="B218" s="155"/>
      <c r="C218" s="155"/>
      <c r="D218" s="157"/>
      <c r="E218" s="19" t="str">
        <f t="shared" si="8"/>
        <v/>
      </c>
    </row>
    <row r="219" spans="1:5">
      <c r="A219" s="154">
        <v>210</v>
      </c>
      <c r="B219" s="155"/>
      <c r="C219" s="155"/>
      <c r="D219" s="157"/>
      <c r="E219" s="19" t="str">
        <f t="shared" si="8"/>
        <v/>
      </c>
    </row>
    <row r="220" spans="1:5">
      <c r="A220" s="154">
        <v>211</v>
      </c>
      <c r="B220" s="155"/>
      <c r="C220" s="155"/>
      <c r="D220" s="157"/>
      <c r="E220" s="19" t="str">
        <f t="shared" si="8"/>
        <v/>
      </c>
    </row>
    <row r="221" spans="1:5">
      <c r="A221" s="154">
        <v>212</v>
      </c>
      <c r="B221" s="155"/>
      <c r="C221" s="155"/>
      <c r="D221" s="157"/>
      <c r="E221" s="19" t="str">
        <f t="shared" si="8"/>
        <v/>
      </c>
    </row>
    <row r="222" spans="1:5">
      <c r="A222" s="154">
        <v>213</v>
      </c>
      <c r="B222" s="155"/>
      <c r="C222" s="155"/>
      <c r="D222" s="157"/>
      <c r="E222" s="19" t="str">
        <f t="shared" si="8"/>
        <v/>
      </c>
    </row>
    <row r="223" spans="1:5">
      <c r="A223" s="154">
        <v>214</v>
      </c>
      <c r="B223" s="155"/>
      <c r="C223" s="155"/>
      <c r="D223" s="157"/>
      <c r="E223" s="19" t="str">
        <f t="shared" si="8"/>
        <v/>
      </c>
    </row>
    <row r="224" spans="1:5">
      <c r="A224" s="154">
        <v>215</v>
      </c>
      <c r="B224" s="155"/>
      <c r="C224" s="155"/>
      <c r="D224" s="157"/>
      <c r="E224" s="19" t="str">
        <f t="shared" si="8"/>
        <v/>
      </c>
    </row>
    <row r="225" spans="1:5">
      <c r="A225" s="154">
        <v>216</v>
      </c>
      <c r="B225" s="155"/>
      <c r="C225" s="155"/>
      <c r="D225" s="157"/>
      <c r="E225" s="19" t="str">
        <f t="shared" si="8"/>
        <v/>
      </c>
    </row>
    <row r="226" spans="1:5">
      <c r="A226" s="154">
        <v>217</v>
      </c>
      <c r="B226" s="155"/>
      <c r="C226" s="155"/>
      <c r="D226" s="157"/>
      <c r="E226" s="19" t="str">
        <f t="shared" si="8"/>
        <v/>
      </c>
    </row>
    <row r="227" spans="1:5">
      <c r="A227" s="154">
        <v>218</v>
      </c>
      <c r="B227" s="155"/>
      <c r="C227" s="155"/>
      <c r="D227" s="157"/>
      <c r="E227" s="19" t="str">
        <f t="shared" si="8"/>
        <v/>
      </c>
    </row>
    <row r="228" spans="1:5">
      <c r="A228" s="154">
        <v>219</v>
      </c>
      <c r="B228" s="155"/>
      <c r="C228" s="155"/>
      <c r="D228" s="157"/>
      <c r="E228" s="19" t="str">
        <f t="shared" si="8"/>
        <v/>
      </c>
    </row>
    <row r="229" spans="1:5">
      <c r="A229" s="154">
        <v>220</v>
      </c>
      <c r="B229" s="155"/>
      <c r="C229" s="155"/>
      <c r="D229" s="157"/>
      <c r="E229" s="19" t="str">
        <f t="shared" si="8"/>
        <v/>
      </c>
    </row>
    <row r="230" spans="1:5">
      <c r="A230" s="154">
        <v>221</v>
      </c>
      <c r="B230" s="155"/>
      <c r="C230" s="155"/>
      <c r="D230" s="157"/>
      <c r="E230" s="19" t="str">
        <f t="shared" si="8"/>
        <v/>
      </c>
    </row>
    <row r="231" spans="1:5">
      <c r="A231" s="154">
        <v>222</v>
      </c>
      <c r="B231" s="155"/>
      <c r="C231" s="155"/>
      <c r="D231" s="157"/>
      <c r="E231" s="19" t="str">
        <f t="shared" si="8"/>
        <v/>
      </c>
    </row>
    <row r="232" spans="1:5">
      <c r="A232" s="154">
        <v>223</v>
      </c>
      <c r="B232" s="155"/>
      <c r="C232" s="155"/>
      <c r="D232" s="157"/>
      <c r="E232" s="19" t="str">
        <f t="shared" si="8"/>
        <v/>
      </c>
    </row>
    <row r="233" spans="1:5">
      <c r="A233" s="154">
        <v>224</v>
      </c>
      <c r="B233" s="155"/>
      <c r="C233" s="155"/>
      <c r="D233" s="157"/>
      <c r="E233" s="19" t="str">
        <f t="shared" si="8"/>
        <v/>
      </c>
    </row>
    <row r="234" spans="1:5">
      <c r="A234" s="154">
        <v>225</v>
      </c>
      <c r="B234" s="155"/>
      <c r="C234" s="155"/>
      <c r="D234" s="157"/>
      <c r="E234" s="19" t="str">
        <f t="shared" si="8"/>
        <v/>
      </c>
    </row>
    <row r="235" spans="1:5">
      <c r="A235" s="154">
        <v>226</v>
      </c>
      <c r="B235" s="155"/>
      <c r="C235" s="155"/>
      <c r="D235" s="157"/>
      <c r="E235" s="19" t="str">
        <f t="shared" si="8"/>
        <v/>
      </c>
    </row>
    <row r="236" spans="1:5">
      <c r="A236" s="154">
        <v>227</v>
      </c>
      <c r="B236" s="155"/>
      <c r="C236" s="155"/>
      <c r="D236" s="157"/>
      <c r="E236" s="19" t="str">
        <f t="shared" si="8"/>
        <v/>
      </c>
    </row>
    <row r="237" spans="1:5">
      <c r="A237" s="154">
        <v>228</v>
      </c>
      <c r="B237" s="155"/>
      <c r="C237" s="155"/>
      <c r="D237" s="157"/>
      <c r="E237" s="19" t="str">
        <f t="shared" si="8"/>
        <v/>
      </c>
    </row>
    <row r="238" spans="1:5">
      <c r="A238" s="154">
        <v>229</v>
      </c>
      <c r="B238" s="155"/>
      <c r="C238" s="155"/>
      <c r="D238" s="157"/>
      <c r="E238" s="19" t="str">
        <f t="shared" si="8"/>
        <v/>
      </c>
    </row>
    <row r="239" spans="1:5">
      <c r="A239" s="154">
        <v>230</v>
      </c>
      <c r="B239" s="155"/>
      <c r="C239" s="155"/>
      <c r="D239" s="157"/>
      <c r="E239" s="19" t="str">
        <f t="shared" si="8"/>
        <v/>
      </c>
    </row>
    <row r="240" spans="1:5">
      <c r="A240" s="154">
        <v>231</v>
      </c>
      <c r="B240" s="155"/>
      <c r="C240" s="155"/>
      <c r="D240" s="157"/>
      <c r="E240" s="19" t="str">
        <f t="shared" si="8"/>
        <v/>
      </c>
    </row>
    <row r="241" spans="1:5">
      <c r="A241" s="154">
        <v>232</v>
      </c>
      <c r="B241" s="155"/>
      <c r="C241" s="155"/>
      <c r="D241" s="157"/>
      <c r="E241" s="19" t="str">
        <f t="shared" si="8"/>
        <v/>
      </c>
    </row>
    <row r="242" spans="1:5">
      <c r="A242" s="154">
        <v>233</v>
      </c>
      <c r="B242" s="155"/>
      <c r="C242" s="155"/>
      <c r="D242" s="157"/>
      <c r="E242" s="19" t="str">
        <f t="shared" si="8"/>
        <v/>
      </c>
    </row>
    <row r="243" spans="1:5">
      <c r="A243" s="154">
        <v>234</v>
      </c>
      <c r="B243" s="155"/>
      <c r="C243" s="155"/>
      <c r="D243" s="157"/>
      <c r="E243" s="19" t="str">
        <f t="shared" si="8"/>
        <v/>
      </c>
    </row>
    <row r="244" spans="1:5">
      <c r="A244" s="154">
        <v>235</v>
      </c>
      <c r="B244" s="155"/>
      <c r="C244" s="155"/>
      <c r="D244" s="157"/>
      <c r="E244" s="19" t="str">
        <f t="shared" si="8"/>
        <v/>
      </c>
    </row>
    <row r="245" spans="1:5">
      <c r="A245" s="154">
        <v>236</v>
      </c>
      <c r="B245" s="155"/>
      <c r="C245" s="155"/>
      <c r="D245" s="157"/>
      <c r="E245" s="19" t="str">
        <f t="shared" si="8"/>
        <v/>
      </c>
    </row>
    <row r="246" spans="1:5">
      <c r="A246" s="154">
        <v>237</v>
      </c>
      <c r="B246" s="155"/>
      <c r="C246" s="155"/>
      <c r="D246" s="157"/>
      <c r="E246" s="19" t="str">
        <f t="shared" si="8"/>
        <v/>
      </c>
    </row>
    <row r="247" spans="1:5">
      <c r="A247" s="154">
        <v>238</v>
      </c>
      <c r="B247" s="155"/>
      <c r="C247" s="155"/>
      <c r="D247" s="157"/>
      <c r="E247" s="19" t="str">
        <f t="shared" si="8"/>
        <v/>
      </c>
    </row>
    <row r="248" spans="1:5">
      <c r="A248" s="154">
        <v>239</v>
      </c>
      <c r="B248" s="155"/>
      <c r="C248" s="155"/>
      <c r="D248" s="157"/>
      <c r="E248" s="19" t="str">
        <f t="shared" si="8"/>
        <v/>
      </c>
    </row>
    <row r="249" spans="1:5">
      <c r="A249" s="154">
        <v>240</v>
      </c>
      <c r="B249" s="155"/>
      <c r="C249" s="155"/>
      <c r="D249" s="157"/>
      <c r="E249" s="19" t="str">
        <f t="shared" si="8"/>
        <v/>
      </c>
    </row>
    <row r="250" spans="1:5">
      <c r="A250" s="154">
        <v>241</v>
      </c>
      <c r="B250" s="155"/>
      <c r="C250" s="155"/>
      <c r="D250" s="157"/>
      <c r="E250" s="19" t="str">
        <f t="shared" si="8"/>
        <v/>
      </c>
    </row>
    <row r="251" spans="1:5">
      <c r="A251" s="154">
        <v>242</v>
      </c>
      <c r="B251" s="155"/>
      <c r="C251" s="155"/>
      <c r="D251" s="157"/>
      <c r="E251" s="19" t="str">
        <f t="shared" si="8"/>
        <v/>
      </c>
    </row>
    <row r="252" spans="1:5">
      <c r="A252" s="154">
        <v>243</v>
      </c>
      <c r="B252" s="155"/>
      <c r="C252" s="155"/>
      <c r="D252" s="157"/>
      <c r="E252" s="19" t="str">
        <f t="shared" si="8"/>
        <v/>
      </c>
    </row>
    <row r="253" spans="1:5">
      <c r="A253" s="154">
        <v>244</v>
      </c>
      <c r="B253" s="155"/>
      <c r="C253" s="155"/>
      <c r="D253" s="157"/>
      <c r="E253" s="19" t="str">
        <f t="shared" si="8"/>
        <v/>
      </c>
    </row>
    <row r="254" spans="1:5">
      <c r="A254" s="154">
        <v>245</v>
      </c>
      <c r="B254" s="155"/>
      <c r="C254" s="155"/>
      <c r="D254" s="157"/>
      <c r="E254" s="19" t="str">
        <f t="shared" si="8"/>
        <v/>
      </c>
    </row>
    <row r="255" spans="1:5">
      <c r="A255" s="154">
        <v>246</v>
      </c>
      <c r="B255" s="155"/>
      <c r="C255" s="155"/>
      <c r="D255" s="157"/>
      <c r="E255" s="19" t="str">
        <f t="shared" si="8"/>
        <v/>
      </c>
    </row>
    <row r="256" spans="1:5">
      <c r="A256" s="154">
        <v>247</v>
      </c>
      <c r="B256" s="155"/>
      <c r="C256" s="155"/>
      <c r="D256" s="157"/>
      <c r="E256" s="19" t="str">
        <f t="shared" si="8"/>
        <v/>
      </c>
    </row>
    <row r="257" spans="1:5">
      <c r="A257" s="154">
        <v>248</v>
      </c>
      <c r="B257" s="155"/>
      <c r="C257" s="155"/>
      <c r="D257" s="157"/>
      <c r="E257" s="19" t="str">
        <f t="shared" si="8"/>
        <v/>
      </c>
    </row>
    <row r="258" spans="1:5">
      <c r="A258" s="154">
        <v>249</v>
      </c>
      <c r="B258" s="155"/>
      <c r="C258" s="155"/>
      <c r="D258" s="157"/>
      <c r="E258" s="19" t="str">
        <f t="shared" si="8"/>
        <v/>
      </c>
    </row>
    <row r="259" spans="1:5">
      <c r="A259" s="154">
        <v>250</v>
      </c>
      <c r="B259" s="155"/>
      <c r="C259" s="155"/>
      <c r="D259" s="157"/>
      <c r="E259" s="19" t="str">
        <f t="shared" si="8"/>
        <v/>
      </c>
    </row>
  </sheetData>
  <sheetProtection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sheetPr codeName="Sheet19">
    <pageSetUpPr fitToPage="1"/>
  </sheetPr>
  <dimension ref="A1:G259"/>
  <sheetViews>
    <sheetView zoomScale="85" zoomScaleNormal="85" workbookViewId="0">
      <selection activeCell="B10" sqref="B10:D12"/>
    </sheetView>
  </sheetViews>
  <sheetFormatPr defaultRowHeight="15.75"/>
  <cols>
    <col min="1" max="1" width="5.7109375" style="71" customWidth="1"/>
    <col min="2" max="2" width="61.28515625" style="75" customWidth="1"/>
    <col min="3" max="3" width="28.7109375" style="75" bestFit="1" customWidth="1"/>
    <col min="4" max="4" width="10.7109375" style="80" customWidth="1"/>
    <col min="5" max="5" width="17.7109375" style="75"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D1" s="72"/>
      <c r="E1" s="74"/>
      <c r="F1" s="327"/>
    </row>
    <row r="2" spans="1:7" s="71" customFormat="1">
      <c r="A2" s="387" t="str">
        <f>IF(ISBLANK(facultate), IF(ISBLANK(departament),"","Departament " &amp; departament), "Facultatea " &amp; facultate)</f>
        <v>Facultatea Electronică și Telecomunicații</v>
      </c>
      <c r="D2" s="72"/>
      <c r="E2" s="74"/>
      <c r="F2" s="327"/>
    </row>
    <row r="3" spans="1:7" s="71" customFormat="1">
      <c r="A3" s="387" t="str">
        <f>IF(ISBLANK(departament),"","Departamentul " &amp; departament)</f>
        <v>Departamentul Electronică Aplicată</v>
      </c>
      <c r="D3" s="72"/>
      <c r="E3" s="74"/>
      <c r="F3" s="327"/>
    </row>
    <row r="4" spans="1:7">
      <c r="A4" s="460" t="s">
        <v>956</v>
      </c>
      <c r="B4" s="460"/>
      <c r="C4" s="460"/>
      <c r="D4" s="460"/>
      <c r="E4" s="460"/>
      <c r="F4" s="329"/>
    </row>
    <row r="5" spans="1:7">
      <c r="A5" s="460" t="s">
        <v>1059</v>
      </c>
      <c r="B5" s="460"/>
      <c r="C5" s="460"/>
      <c r="D5" s="460"/>
      <c r="E5" s="460"/>
    </row>
    <row r="6" spans="1:7" ht="13.5" customHeight="1">
      <c r="D6" s="75"/>
      <c r="E6" s="388" t="str">
        <f>CONCATENATE(functie," ",nume_candidat)</f>
        <v>Șef de lucrări Papazian Petru</v>
      </c>
    </row>
    <row r="7" spans="1:7" ht="18.75" customHeight="1">
      <c r="A7" s="457" t="s">
        <v>337</v>
      </c>
      <c r="B7" s="457" t="s">
        <v>1099</v>
      </c>
      <c r="C7" s="457" t="s">
        <v>459</v>
      </c>
      <c r="D7" s="463" t="s">
        <v>2</v>
      </c>
      <c r="E7" s="512" t="s">
        <v>544</v>
      </c>
      <c r="F7" s="464" t="s">
        <v>540</v>
      </c>
      <c r="G7" s="465" t="s">
        <v>551</v>
      </c>
    </row>
    <row r="8" spans="1:7" ht="46.5" customHeight="1">
      <c r="A8" s="457"/>
      <c r="B8" s="457"/>
      <c r="C8" s="457"/>
      <c r="D8" s="463"/>
      <c r="E8" s="513"/>
      <c r="F8" s="464"/>
      <c r="G8" s="465"/>
    </row>
    <row r="9" spans="1:7">
      <c r="A9" s="99"/>
      <c r="B9" s="76"/>
      <c r="C9" s="76"/>
      <c r="D9" s="40"/>
      <c r="E9" s="158">
        <f t="shared" ref="E9" si="0">SUMIF(E10:E108,"&gt;0")</f>
        <v>0</v>
      </c>
      <c r="F9" s="336"/>
    </row>
    <row r="10" spans="1:7">
      <c r="A10" s="48">
        <v>1</v>
      </c>
      <c r="B10" s="8"/>
      <c r="C10" s="8"/>
      <c r="D10" s="232"/>
      <c r="E10" s="19" t="str">
        <f t="shared" ref="E10:E73" si="1">IF(OR($B10="",,,,$D10&lt;an_initial,$D10&gt;an_final,),"",HLOOKUP(C10,ii11puncte,2,FALSE) )</f>
        <v/>
      </c>
      <c r="F10" s="390" t="b">
        <f t="shared" ref="F10:F73" si="2">IF(nume_candidat="",FALSE,ISNUMBER(SEARCH(nume_candidat,$B10)))</f>
        <v>0</v>
      </c>
      <c r="G10" s="391">
        <f t="shared" ref="G10:G73" si="3">LEN(B10)-LEN(SUBSTITUTE(B10,",",""))+1</f>
        <v>1</v>
      </c>
    </row>
    <row r="11" spans="1:7">
      <c r="A11" s="48">
        <v>2</v>
      </c>
      <c r="B11" s="8"/>
      <c r="C11" s="8"/>
      <c r="D11" s="232"/>
      <c r="E11" s="19" t="str">
        <f t="shared" si="1"/>
        <v/>
      </c>
      <c r="F11" s="390" t="b">
        <f t="shared" si="2"/>
        <v>0</v>
      </c>
      <c r="G11" s="391">
        <f t="shared" si="3"/>
        <v>1</v>
      </c>
    </row>
    <row r="12" spans="1:7">
      <c r="A12" s="48">
        <v>3</v>
      </c>
      <c r="B12" s="8"/>
      <c r="C12" s="8"/>
      <c r="D12" s="232"/>
      <c r="E12" s="19" t="str">
        <f t="shared" si="1"/>
        <v/>
      </c>
      <c r="F12" s="390" t="b">
        <f t="shared" si="2"/>
        <v>0</v>
      </c>
      <c r="G12" s="391">
        <f t="shared" si="3"/>
        <v>1</v>
      </c>
    </row>
    <row r="13" spans="1:7">
      <c r="A13" s="48">
        <v>4</v>
      </c>
      <c r="B13" s="7"/>
      <c r="C13" s="7"/>
      <c r="D13" s="228"/>
      <c r="E13" s="19" t="str">
        <f t="shared" si="1"/>
        <v/>
      </c>
      <c r="F13" s="390" t="b">
        <f t="shared" si="2"/>
        <v>0</v>
      </c>
      <c r="G13" s="391">
        <f t="shared" si="3"/>
        <v>1</v>
      </c>
    </row>
    <row r="14" spans="1:7">
      <c r="A14" s="48">
        <v>5</v>
      </c>
      <c r="B14" s="7"/>
      <c r="C14" s="7"/>
      <c r="D14" s="228"/>
      <c r="E14" s="19" t="str">
        <f t="shared" si="1"/>
        <v/>
      </c>
      <c r="F14" s="390" t="b">
        <f t="shared" si="2"/>
        <v>0</v>
      </c>
      <c r="G14" s="391">
        <f t="shared" si="3"/>
        <v>1</v>
      </c>
    </row>
    <row r="15" spans="1:7">
      <c r="A15" s="48">
        <v>6</v>
      </c>
      <c r="B15" s="7"/>
      <c r="C15" s="7"/>
      <c r="D15" s="228"/>
      <c r="E15" s="19" t="str">
        <f t="shared" si="1"/>
        <v/>
      </c>
      <c r="F15" s="390" t="b">
        <f t="shared" si="2"/>
        <v>0</v>
      </c>
      <c r="G15" s="391">
        <f t="shared" si="3"/>
        <v>1</v>
      </c>
    </row>
    <row r="16" spans="1:7">
      <c r="A16" s="48">
        <v>7</v>
      </c>
      <c r="B16" s="7"/>
      <c r="C16" s="7"/>
      <c r="D16" s="228"/>
      <c r="E16" s="19" t="str">
        <f t="shared" si="1"/>
        <v/>
      </c>
      <c r="F16" s="390" t="b">
        <f t="shared" si="2"/>
        <v>0</v>
      </c>
      <c r="G16" s="391">
        <f t="shared" si="3"/>
        <v>1</v>
      </c>
    </row>
    <row r="17" spans="1:7">
      <c r="A17" s="48">
        <v>8</v>
      </c>
      <c r="B17" s="7"/>
      <c r="C17" s="7"/>
      <c r="D17" s="228"/>
      <c r="E17" s="19" t="str">
        <f t="shared" si="1"/>
        <v/>
      </c>
      <c r="F17" s="390" t="b">
        <f t="shared" si="2"/>
        <v>0</v>
      </c>
      <c r="G17" s="391">
        <f t="shared" si="3"/>
        <v>1</v>
      </c>
    </row>
    <row r="18" spans="1:7">
      <c r="A18" s="48">
        <v>9</v>
      </c>
      <c r="B18" s="7"/>
      <c r="C18" s="7"/>
      <c r="D18" s="228"/>
      <c r="E18" s="19" t="str">
        <f t="shared" si="1"/>
        <v/>
      </c>
      <c r="F18" s="390" t="b">
        <f t="shared" si="2"/>
        <v>0</v>
      </c>
      <c r="G18" s="391">
        <f t="shared" si="3"/>
        <v>1</v>
      </c>
    </row>
    <row r="19" spans="1:7">
      <c r="A19" s="48">
        <v>10</v>
      </c>
      <c r="B19" s="7"/>
      <c r="C19" s="7"/>
      <c r="D19" s="228"/>
      <c r="E19" s="19" t="str">
        <f t="shared" si="1"/>
        <v/>
      </c>
      <c r="F19" s="390" t="b">
        <f t="shared" si="2"/>
        <v>0</v>
      </c>
      <c r="G19" s="391">
        <f t="shared" si="3"/>
        <v>1</v>
      </c>
    </row>
    <row r="20" spans="1:7">
      <c r="A20" s="48">
        <v>11</v>
      </c>
      <c r="B20" s="7"/>
      <c r="C20" s="7"/>
      <c r="D20" s="228"/>
      <c r="E20" s="19" t="str">
        <f t="shared" si="1"/>
        <v/>
      </c>
      <c r="F20" s="390" t="b">
        <f t="shared" si="2"/>
        <v>0</v>
      </c>
      <c r="G20" s="391">
        <f t="shared" si="3"/>
        <v>1</v>
      </c>
    </row>
    <row r="21" spans="1:7">
      <c r="A21" s="48">
        <v>12</v>
      </c>
      <c r="B21" s="7"/>
      <c r="C21" s="7"/>
      <c r="D21" s="228"/>
      <c r="E21" s="19" t="str">
        <f t="shared" si="1"/>
        <v/>
      </c>
      <c r="F21" s="390" t="b">
        <f t="shared" si="2"/>
        <v>0</v>
      </c>
      <c r="G21" s="391">
        <f t="shared" si="3"/>
        <v>1</v>
      </c>
    </row>
    <row r="22" spans="1:7">
      <c r="A22" s="48">
        <v>13</v>
      </c>
      <c r="B22" s="7"/>
      <c r="C22" s="7"/>
      <c r="D22" s="228"/>
      <c r="E22" s="19" t="str">
        <f t="shared" si="1"/>
        <v/>
      </c>
      <c r="F22" s="390" t="b">
        <f t="shared" si="2"/>
        <v>0</v>
      </c>
      <c r="G22" s="391">
        <f t="shared" si="3"/>
        <v>1</v>
      </c>
    </row>
    <row r="23" spans="1:7">
      <c r="A23" s="48">
        <v>14</v>
      </c>
      <c r="B23" s="7"/>
      <c r="C23" s="7"/>
      <c r="D23" s="228"/>
      <c r="E23" s="19" t="str">
        <f t="shared" si="1"/>
        <v/>
      </c>
      <c r="F23" s="390" t="b">
        <f t="shared" si="2"/>
        <v>0</v>
      </c>
      <c r="G23" s="391">
        <f t="shared" si="3"/>
        <v>1</v>
      </c>
    </row>
    <row r="24" spans="1:7">
      <c r="A24" s="48">
        <v>15</v>
      </c>
      <c r="B24" s="7"/>
      <c r="C24" s="7"/>
      <c r="D24" s="228"/>
      <c r="E24" s="19" t="str">
        <f t="shared" si="1"/>
        <v/>
      </c>
      <c r="F24" s="390" t="b">
        <f t="shared" si="2"/>
        <v>0</v>
      </c>
      <c r="G24" s="391">
        <f t="shared" si="3"/>
        <v>1</v>
      </c>
    </row>
    <row r="25" spans="1:7">
      <c r="A25" s="48">
        <v>16</v>
      </c>
      <c r="B25" s="7"/>
      <c r="C25" s="7"/>
      <c r="D25" s="228"/>
      <c r="E25" s="19" t="str">
        <f t="shared" si="1"/>
        <v/>
      </c>
      <c r="F25" s="390" t="b">
        <f t="shared" si="2"/>
        <v>0</v>
      </c>
      <c r="G25" s="391">
        <f t="shared" si="3"/>
        <v>1</v>
      </c>
    </row>
    <row r="26" spans="1:7">
      <c r="A26" s="48">
        <v>17</v>
      </c>
      <c r="B26" s="7"/>
      <c r="C26" s="7"/>
      <c r="D26" s="228"/>
      <c r="E26" s="19" t="str">
        <f t="shared" si="1"/>
        <v/>
      </c>
      <c r="F26" s="390" t="b">
        <f t="shared" si="2"/>
        <v>0</v>
      </c>
      <c r="G26" s="391">
        <f t="shared" si="3"/>
        <v>1</v>
      </c>
    </row>
    <row r="27" spans="1:7">
      <c r="A27" s="48">
        <v>18</v>
      </c>
      <c r="B27" s="7"/>
      <c r="C27" s="7"/>
      <c r="D27" s="228"/>
      <c r="E27" s="19" t="str">
        <f t="shared" si="1"/>
        <v/>
      </c>
      <c r="F27" s="390" t="b">
        <f t="shared" si="2"/>
        <v>0</v>
      </c>
      <c r="G27" s="391">
        <f t="shared" si="3"/>
        <v>1</v>
      </c>
    </row>
    <row r="28" spans="1:7">
      <c r="A28" s="48">
        <v>19</v>
      </c>
      <c r="B28" s="7"/>
      <c r="C28" s="7"/>
      <c r="D28" s="228"/>
      <c r="E28" s="19" t="str">
        <f t="shared" si="1"/>
        <v/>
      </c>
      <c r="F28" s="390" t="b">
        <f t="shared" si="2"/>
        <v>0</v>
      </c>
      <c r="G28" s="391">
        <f t="shared" si="3"/>
        <v>1</v>
      </c>
    </row>
    <row r="29" spans="1:7">
      <c r="A29" s="48">
        <v>20</v>
      </c>
      <c r="B29" s="7"/>
      <c r="C29" s="7"/>
      <c r="D29" s="228"/>
      <c r="E29" s="19" t="str">
        <f t="shared" si="1"/>
        <v/>
      </c>
      <c r="F29" s="390" t="b">
        <f t="shared" si="2"/>
        <v>0</v>
      </c>
      <c r="G29" s="391">
        <f t="shared" si="3"/>
        <v>1</v>
      </c>
    </row>
    <row r="30" spans="1:7">
      <c r="A30" s="48">
        <v>21</v>
      </c>
      <c r="B30" s="7"/>
      <c r="C30" s="7"/>
      <c r="D30" s="228"/>
      <c r="E30" s="19" t="str">
        <f t="shared" si="1"/>
        <v/>
      </c>
      <c r="F30" s="390" t="b">
        <f t="shared" si="2"/>
        <v>0</v>
      </c>
      <c r="G30" s="391">
        <f t="shared" si="3"/>
        <v>1</v>
      </c>
    </row>
    <row r="31" spans="1:7">
      <c r="A31" s="48">
        <v>22</v>
      </c>
      <c r="B31" s="7"/>
      <c r="C31" s="7"/>
      <c r="D31" s="228"/>
      <c r="E31" s="19" t="str">
        <f t="shared" si="1"/>
        <v/>
      </c>
      <c r="F31" s="390" t="b">
        <f t="shared" si="2"/>
        <v>0</v>
      </c>
      <c r="G31" s="391">
        <f t="shared" si="3"/>
        <v>1</v>
      </c>
    </row>
    <row r="32" spans="1:7">
      <c r="A32" s="48">
        <v>23</v>
      </c>
      <c r="B32" s="7"/>
      <c r="C32" s="7"/>
      <c r="D32" s="228"/>
      <c r="E32" s="19" t="str">
        <f t="shared" si="1"/>
        <v/>
      </c>
      <c r="F32" s="390" t="b">
        <f t="shared" si="2"/>
        <v>0</v>
      </c>
      <c r="G32" s="391">
        <f t="shared" si="3"/>
        <v>1</v>
      </c>
    </row>
    <row r="33" spans="1:7">
      <c r="A33" s="48">
        <v>24</v>
      </c>
      <c r="B33" s="7"/>
      <c r="C33" s="7"/>
      <c r="D33" s="228"/>
      <c r="E33" s="19" t="str">
        <f t="shared" si="1"/>
        <v/>
      </c>
      <c r="F33" s="390" t="b">
        <f t="shared" si="2"/>
        <v>0</v>
      </c>
      <c r="G33" s="391">
        <f t="shared" si="3"/>
        <v>1</v>
      </c>
    </row>
    <row r="34" spans="1:7">
      <c r="A34" s="48">
        <v>25</v>
      </c>
      <c r="B34" s="7"/>
      <c r="C34" s="7"/>
      <c r="D34" s="228"/>
      <c r="E34" s="19" t="str">
        <f t="shared" si="1"/>
        <v/>
      </c>
      <c r="F34" s="390" t="b">
        <f t="shared" si="2"/>
        <v>0</v>
      </c>
      <c r="G34" s="391">
        <f t="shared" si="3"/>
        <v>1</v>
      </c>
    </row>
    <row r="35" spans="1:7">
      <c r="A35" s="48">
        <v>26</v>
      </c>
      <c r="B35" s="7"/>
      <c r="C35" s="7"/>
      <c r="D35" s="228"/>
      <c r="E35" s="19" t="str">
        <f t="shared" si="1"/>
        <v/>
      </c>
      <c r="F35" s="390" t="b">
        <f t="shared" si="2"/>
        <v>0</v>
      </c>
      <c r="G35" s="391">
        <f t="shared" si="3"/>
        <v>1</v>
      </c>
    </row>
    <row r="36" spans="1:7">
      <c r="A36" s="48">
        <v>27</v>
      </c>
      <c r="B36" s="7"/>
      <c r="C36" s="7"/>
      <c r="D36" s="228"/>
      <c r="E36" s="19" t="str">
        <f t="shared" si="1"/>
        <v/>
      </c>
      <c r="F36" s="390" t="b">
        <f t="shared" si="2"/>
        <v>0</v>
      </c>
      <c r="G36" s="391">
        <f t="shared" si="3"/>
        <v>1</v>
      </c>
    </row>
    <row r="37" spans="1:7">
      <c r="A37" s="48">
        <v>28</v>
      </c>
      <c r="B37" s="7"/>
      <c r="C37" s="7"/>
      <c r="D37" s="228"/>
      <c r="E37" s="19" t="str">
        <f t="shared" si="1"/>
        <v/>
      </c>
      <c r="F37" s="390" t="b">
        <f t="shared" si="2"/>
        <v>0</v>
      </c>
      <c r="G37" s="391">
        <f t="shared" si="3"/>
        <v>1</v>
      </c>
    </row>
    <row r="38" spans="1:7">
      <c r="A38" s="48">
        <v>29</v>
      </c>
      <c r="B38" s="7"/>
      <c r="C38" s="7"/>
      <c r="D38" s="228"/>
      <c r="E38" s="19" t="str">
        <f t="shared" si="1"/>
        <v/>
      </c>
      <c r="F38" s="390" t="b">
        <f t="shared" si="2"/>
        <v>0</v>
      </c>
      <c r="G38" s="391">
        <f t="shared" si="3"/>
        <v>1</v>
      </c>
    </row>
    <row r="39" spans="1:7">
      <c r="A39" s="48">
        <v>30</v>
      </c>
      <c r="B39" s="7"/>
      <c r="C39" s="7"/>
      <c r="D39" s="228"/>
      <c r="E39" s="19" t="str">
        <f t="shared" si="1"/>
        <v/>
      </c>
      <c r="F39" s="390" t="b">
        <f t="shared" si="2"/>
        <v>0</v>
      </c>
      <c r="G39" s="391">
        <f t="shared" si="3"/>
        <v>1</v>
      </c>
    </row>
    <row r="40" spans="1:7">
      <c r="A40" s="48">
        <v>31</v>
      </c>
      <c r="B40" s="7"/>
      <c r="C40" s="7"/>
      <c r="D40" s="228"/>
      <c r="E40" s="19" t="str">
        <f t="shared" si="1"/>
        <v/>
      </c>
      <c r="F40" s="390" t="b">
        <f t="shared" si="2"/>
        <v>0</v>
      </c>
      <c r="G40" s="391">
        <f t="shared" si="3"/>
        <v>1</v>
      </c>
    </row>
    <row r="41" spans="1:7">
      <c r="A41" s="48">
        <v>32</v>
      </c>
      <c r="B41" s="7"/>
      <c r="C41" s="7"/>
      <c r="D41" s="228"/>
      <c r="E41" s="19" t="str">
        <f t="shared" si="1"/>
        <v/>
      </c>
      <c r="F41" s="390" t="b">
        <f t="shared" si="2"/>
        <v>0</v>
      </c>
      <c r="G41" s="391">
        <f t="shared" si="3"/>
        <v>1</v>
      </c>
    </row>
    <row r="42" spans="1:7">
      <c r="A42" s="48">
        <v>33</v>
      </c>
      <c r="B42" s="7"/>
      <c r="C42" s="7"/>
      <c r="D42" s="228"/>
      <c r="E42" s="19" t="str">
        <f t="shared" si="1"/>
        <v/>
      </c>
      <c r="F42" s="390" t="b">
        <f t="shared" si="2"/>
        <v>0</v>
      </c>
      <c r="G42" s="391">
        <f t="shared" si="3"/>
        <v>1</v>
      </c>
    </row>
    <row r="43" spans="1:7">
      <c r="A43" s="48">
        <v>34</v>
      </c>
      <c r="B43" s="7"/>
      <c r="C43" s="7"/>
      <c r="D43" s="228"/>
      <c r="E43" s="19" t="str">
        <f t="shared" si="1"/>
        <v/>
      </c>
      <c r="F43" s="390" t="b">
        <f t="shared" si="2"/>
        <v>0</v>
      </c>
      <c r="G43" s="391">
        <f t="shared" si="3"/>
        <v>1</v>
      </c>
    </row>
    <row r="44" spans="1:7">
      <c r="A44" s="48">
        <v>35</v>
      </c>
      <c r="B44" s="7"/>
      <c r="C44" s="7"/>
      <c r="D44" s="228"/>
      <c r="E44" s="19" t="str">
        <f t="shared" si="1"/>
        <v/>
      </c>
      <c r="F44" s="390" t="b">
        <f t="shared" si="2"/>
        <v>0</v>
      </c>
      <c r="G44" s="391">
        <f t="shared" si="3"/>
        <v>1</v>
      </c>
    </row>
    <row r="45" spans="1:7">
      <c r="A45" s="48">
        <v>36</v>
      </c>
      <c r="B45" s="7"/>
      <c r="C45" s="7"/>
      <c r="D45" s="228"/>
      <c r="E45" s="19" t="str">
        <f t="shared" si="1"/>
        <v/>
      </c>
      <c r="F45" s="390" t="b">
        <f t="shared" si="2"/>
        <v>0</v>
      </c>
      <c r="G45" s="391">
        <f t="shared" si="3"/>
        <v>1</v>
      </c>
    </row>
    <row r="46" spans="1:7">
      <c r="A46" s="48">
        <v>37</v>
      </c>
      <c r="B46" s="7"/>
      <c r="C46" s="7"/>
      <c r="D46" s="228"/>
      <c r="E46" s="19" t="str">
        <f t="shared" si="1"/>
        <v/>
      </c>
      <c r="F46" s="390" t="b">
        <f t="shared" si="2"/>
        <v>0</v>
      </c>
      <c r="G46" s="391">
        <f t="shared" si="3"/>
        <v>1</v>
      </c>
    </row>
    <row r="47" spans="1:7">
      <c r="A47" s="48">
        <v>38</v>
      </c>
      <c r="B47" s="7"/>
      <c r="C47" s="7"/>
      <c r="D47" s="228"/>
      <c r="E47" s="19" t="str">
        <f t="shared" si="1"/>
        <v/>
      </c>
      <c r="F47" s="390" t="b">
        <f t="shared" si="2"/>
        <v>0</v>
      </c>
      <c r="G47" s="391">
        <f t="shared" si="3"/>
        <v>1</v>
      </c>
    </row>
    <row r="48" spans="1:7">
      <c r="A48" s="48">
        <v>39</v>
      </c>
      <c r="B48" s="7"/>
      <c r="C48" s="7"/>
      <c r="D48" s="228"/>
      <c r="E48" s="19" t="str">
        <f t="shared" si="1"/>
        <v/>
      </c>
      <c r="F48" s="390" t="b">
        <f t="shared" si="2"/>
        <v>0</v>
      </c>
      <c r="G48" s="391">
        <f t="shared" si="3"/>
        <v>1</v>
      </c>
    </row>
    <row r="49" spans="1:7">
      <c r="A49" s="48">
        <v>40</v>
      </c>
      <c r="B49" s="7"/>
      <c r="C49" s="7"/>
      <c r="D49" s="228"/>
      <c r="E49" s="19" t="str">
        <f t="shared" si="1"/>
        <v/>
      </c>
      <c r="F49" s="390" t="b">
        <f t="shared" si="2"/>
        <v>0</v>
      </c>
      <c r="G49" s="391">
        <f t="shared" si="3"/>
        <v>1</v>
      </c>
    </row>
    <row r="50" spans="1:7">
      <c r="A50" s="48">
        <v>41</v>
      </c>
      <c r="B50" s="7"/>
      <c r="C50" s="7"/>
      <c r="D50" s="228"/>
      <c r="E50" s="19" t="str">
        <f t="shared" si="1"/>
        <v/>
      </c>
      <c r="F50" s="390" t="b">
        <f t="shared" si="2"/>
        <v>0</v>
      </c>
      <c r="G50" s="391">
        <f t="shared" si="3"/>
        <v>1</v>
      </c>
    </row>
    <row r="51" spans="1:7">
      <c r="A51" s="48">
        <v>42</v>
      </c>
      <c r="B51" s="7"/>
      <c r="C51" s="7"/>
      <c r="D51" s="228"/>
      <c r="E51" s="19" t="str">
        <f t="shared" si="1"/>
        <v/>
      </c>
      <c r="F51" s="390" t="b">
        <f t="shared" si="2"/>
        <v>0</v>
      </c>
      <c r="G51" s="391">
        <f t="shared" si="3"/>
        <v>1</v>
      </c>
    </row>
    <row r="52" spans="1:7">
      <c r="A52" s="48">
        <v>43</v>
      </c>
      <c r="B52" s="7"/>
      <c r="C52" s="7"/>
      <c r="D52" s="228"/>
      <c r="E52" s="19" t="str">
        <f t="shared" si="1"/>
        <v/>
      </c>
      <c r="F52" s="390" t="b">
        <f t="shared" si="2"/>
        <v>0</v>
      </c>
      <c r="G52" s="391">
        <f t="shared" si="3"/>
        <v>1</v>
      </c>
    </row>
    <row r="53" spans="1:7">
      <c r="A53" s="48">
        <v>44</v>
      </c>
      <c r="B53" s="7"/>
      <c r="C53" s="7"/>
      <c r="D53" s="228"/>
      <c r="E53" s="19" t="str">
        <f t="shared" si="1"/>
        <v/>
      </c>
      <c r="F53" s="390" t="b">
        <f t="shared" si="2"/>
        <v>0</v>
      </c>
      <c r="G53" s="391">
        <f t="shared" si="3"/>
        <v>1</v>
      </c>
    </row>
    <row r="54" spans="1:7">
      <c r="A54" s="48">
        <v>45</v>
      </c>
      <c r="B54" s="7"/>
      <c r="C54" s="7"/>
      <c r="D54" s="228"/>
      <c r="E54" s="19" t="str">
        <f t="shared" si="1"/>
        <v/>
      </c>
      <c r="F54" s="390" t="b">
        <f t="shared" si="2"/>
        <v>0</v>
      </c>
      <c r="G54" s="391">
        <f t="shared" si="3"/>
        <v>1</v>
      </c>
    </row>
    <row r="55" spans="1:7">
      <c r="A55" s="48">
        <v>46</v>
      </c>
      <c r="B55" s="7"/>
      <c r="C55" s="7"/>
      <c r="D55" s="228"/>
      <c r="E55" s="19" t="str">
        <f t="shared" si="1"/>
        <v/>
      </c>
      <c r="F55" s="390" t="b">
        <f t="shared" si="2"/>
        <v>0</v>
      </c>
      <c r="G55" s="391">
        <f t="shared" si="3"/>
        <v>1</v>
      </c>
    </row>
    <row r="56" spans="1:7">
      <c r="A56" s="48">
        <v>47</v>
      </c>
      <c r="B56" s="7"/>
      <c r="C56" s="7"/>
      <c r="D56" s="228"/>
      <c r="E56" s="19" t="str">
        <f t="shared" si="1"/>
        <v/>
      </c>
      <c r="F56" s="390" t="b">
        <f t="shared" si="2"/>
        <v>0</v>
      </c>
      <c r="G56" s="391">
        <f t="shared" si="3"/>
        <v>1</v>
      </c>
    </row>
    <row r="57" spans="1:7">
      <c r="A57" s="48">
        <v>48</v>
      </c>
      <c r="B57" s="7"/>
      <c r="C57" s="7"/>
      <c r="D57" s="228"/>
      <c r="E57" s="19" t="str">
        <f t="shared" si="1"/>
        <v/>
      </c>
      <c r="F57" s="390" t="b">
        <f t="shared" si="2"/>
        <v>0</v>
      </c>
      <c r="G57" s="391">
        <f t="shared" si="3"/>
        <v>1</v>
      </c>
    </row>
    <row r="58" spans="1:7">
      <c r="A58" s="48">
        <v>49</v>
      </c>
      <c r="B58" s="7"/>
      <c r="C58" s="7"/>
      <c r="D58" s="228"/>
      <c r="E58" s="19" t="str">
        <f t="shared" si="1"/>
        <v/>
      </c>
      <c r="F58" s="390" t="b">
        <f t="shared" si="2"/>
        <v>0</v>
      </c>
      <c r="G58" s="391">
        <f t="shared" si="3"/>
        <v>1</v>
      </c>
    </row>
    <row r="59" spans="1:7">
      <c r="A59" s="48">
        <v>50</v>
      </c>
      <c r="B59" s="7"/>
      <c r="C59" s="7"/>
      <c r="D59" s="228"/>
      <c r="E59" s="19" t="str">
        <f t="shared" si="1"/>
        <v/>
      </c>
      <c r="F59" s="390" t="b">
        <f t="shared" si="2"/>
        <v>0</v>
      </c>
      <c r="G59" s="391">
        <f t="shared" si="3"/>
        <v>1</v>
      </c>
    </row>
    <row r="60" spans="1:7">
      <c r="A60" s="48">
        <v>51</v>
      </c>
      <c r="B60" s="7"/>
      <c r="C60" s="7"/>
      <c r="D60" s="228"/>
      <c r="E60" s="19" t="str">
        <f t="shared" si="1"/>
        <v/>
      </c>
      <c r="F60" s="390" t="b">
        <f t="shared" si="2"/>
        <v>0</v>
      </c>
      <c r="G60" s="391">
        <f t="shared" si="3"/>
        <v>1</v>
      </c>
    </row>
    <row r="61" spans="1:7">
      <c r="A61" s="48">
        <v>52</v>
      </c>
      <c r="B61" s="7"/>
      <c r="C61" s="7"/>
      <c r="D61" s="228"/>
      <c r="E61" s="19" t="str">
        <f t="shared" si="1"/>
        <v/>
      </c>
      <c r="F61" s="390" t="b">
        <f t="shared" si="2"/>
        <v>0</v>
      </c>
      <c r="G61" s="391">
        <f t="shared" si="3"/>
        <v>1</v>
      </c>
    </row>
    <row r="62" spans="1:7">
      <c r="A62" s="48">
        <v>53</v>
      </c>
      <c r="B62" s="7"/>
      <c r="C62" s="7"/>
      <c r="D62" s="228"/>
      <c r="E62" s="19" t="str">
        <f t="shared" si="1"/>
        <v/>
      </c>
      <c r="F62" s="390" t="b">
        <f t="shared" si="2"/>
        <v>0</v>
      </c>
      <c r="G62" s="391">
        <f t="shared" si="3"/>
        <v>1</v>
      </c>
    </row>
    <row r="63" spans="1:7">
      <c r="A63" s="48">
        <v>54</v>
      </c>
      <c r="B63" s="7"/>
      <c r="C63" s="7"/>
      <c r="D63" s="228"/>
      <c r="E63" s="19" t="str">
        <f t="shared" si="1"/>
        <v/>
      </c>
      <c r="F63" s="390" t="b">
        <f t="shared" si="2"/>
        <v>0</v>
      </c>
      <c r="G63" s="391">
        <f t="shared" si="3"/>
        <v>1</v>
      </c>
    </row>
    <row r="64" spans="1:7">
      <c r="A64" s="48">
        <v>55</v>
      </c>
      <c r="B64" s="7"/>
      <c r="C64" s="7"/>
      <c r="D64" s="228"/>
      <c r="E64" s="19" t="str">
        <f t="shared" si="1"/>
        <v/>
      </c>
      <c r="F64" s="390" t="b">
        <f t="shared" si="2"/>
        <v>0</v>
      </c>
      <c r="G64" s="391">
        <f t="shared" si="3"/>
        <v>1</v>
      </c>
    </row>
    <row r="65" spans="1:7">
      <c r="A65" s="48">
        <v>56</v>
      </c>
      <c r="B65" s="7"/>
      <c r="C65" s="7"/>
      <c r="D65" s="228"/>
      <c r="E65" s="19" t="str">
        <f t="shared" si="1"/>
        <v/>
      </c>
      <c r="F65" s="390" t="b">
        <f t="shared" si="2"/>
        <v>0</v>
      </c>
      <c r="G65" s="391">
        <f t="shared" si="3"/>
        <v>1</v>
      </c>
    </row>
    <row r="66" spans="1:7">
      <c r="A66" s="48">
        <v>57</v>
      </c>
      <c r="B66" s="7"/>
      <c r="C66" s="7"/>
      <c r="D66" s="228"/>
      <c r="E66" s="19" t="str">
        <f t="shared" si="1"/>
        <v/>
      </c>
      <c r="F66" s="390" t="b">
        <f t="shared" si="2"/>
        <v>0</v>
      </c>
      <c r="G66" s="391">
        <f t="shared" si="3"/>
        <v>1</v>
      </c>
    </row>
    <row r="67" spans="1:7">
      <c r="A67" s="48">
        <v>58</v>
      </c>
      <c r="B67" s="7"/>
      <c r="C67" s="7"/>
      <c r="D67" s="228"/>
      <c r="E67" s="19" t="str">
        <f t="shared" si="1"/>
        <v/>
      </c>
      <c r="F67" s="390" t="b">
        <f t="shared" si="2"/>
        <v>0</v>
      </c>
      <c r="G67" s="391">
        <f t="shared" si="3"/>
        <v>1</v>
      </c>
    </row>
    <row r="68" spans="1:7">
      <c r="A68" s="48">
        <v>59</v>
      </c>
      <c r="B68" s="7"/>
      <c r="C68" s="7"/>
      <c r="D68" s="228"/>
      <c r="E68" s="19" t="str">
        <f t="shared" si="1"/>
        <v/>
      </c>
      <c r="F68" s="390" t="b">
        <f t="shared" si="2"/>
        <v>0</v>
      </c>
      <c r="G68" s="391">
        <f t="shared" si="3"/>
        <v>1</v>
      </c>
    </row>
    <row r="69" spans="1:7">
      <c r="A69" s="48">
        <v>60</v>
      </c>
      <c r="B69" s="7"/>
      <c r="C69" s="7"/>
      <c r="D69" s="228"/>
      <c r="E69" s="19" t="str">
        <f t="shared" si="1"/>
        <v/>
      </c>
      <c r="F69" s="390" t="b">
        <f t="shared" si="2"/>
        <v>0</v>
      </c>
      <c r="G69" s="391">
        <f t="shared" si="3"/>
        <v>1</v>
      </c>
    </row>
    <row r="70" spans="1:7">
      <c r="A70" s="48">
        <v>61</v>
      </c>
      <c r="B70" s="7"/>
      <c r="C70" s="7"/>
      <c r="D70" s="228"/>
      <c r="E70" s="19" t="str">
        <f t="shared" si="1"/>
        <v/>
      </c>
      <c r="F70" s="390" t="b">
        <f t="shared" si="2"/>
        <v>0</v>
      </c>
      <c r="G70" s="391">
        <f t="shared" si="3"/>
        <v>1</v>
      </c>
    </row>
    <row r="71" spans="1:7">
      <c r="A71" s="48">
        <v>62</v>
      </c>
      <c r="B71" s="7"/>
      <c r="C71" s="7"/>
      <c r="D71" s="228"/>
      <c r="E71" s="19" t="str">
        <f t="shared" si="1"/>
        <v/>
      </c>
      <c r="F71" s="390" t="b">
        <f t="shared" si="2"/>
        <v>0</v>
      </c>
      <c r="G71" s="391">
        <f t="shared" si="3"/>
        <v>1</v>
      </c>
    </row>
    <row r="72" spans="1:7">
      <c r="A72" s="48">
        <v>63</v>
      </c>
      <c r="B72" s="7"/>
      <c r="C72" s="7"/>
      <c r="D72" s="228"/>
      <c r="E72" s="19" t="str">
        <f t="shared" si="1"/>
        <v/>
      </c>
      <c r="F72" s="390" t="b">
        <f t="shared" si="2"/>
        <v>0</v>
      </c>
      <c r="G72" s="391">
        <f t="shared" si="3"/>
        <v>1</v>
      </c>
    </row>
    <row r="73" spans="1:7">
      <c r="A73" s="48">
        <v>64</v>
      </c>
      <c r="B73" s="7"/>
      <c r="C73" s="7"/>
      <c r="D73" s="228"/>
      <c r="E73" s="19" t="str">
        <f t="shared" si="1"/>
        <v/>
      </c>
      <c r="F73" s="390" t="b">
        <f t="shared" si="2"/>
        <v>0</v>
      </c>
      <c r="G73" s="391">
        <f t="shared" si="3"/>
        <v>1</v>
      </c>
    </row>
    <row r="74" spans="1:7">
      <c r="A74" s="48">
        <v>65</v>
      </c>
      <c r="B74" s="7"/>
      <c r="C74" s="7"/>
      <c r="D74" s="228"/>
      <c r="E74" s="19" t="str">
        <f t="shared" ref="E74:E137" si="4">IF(OR($B74="",,,,$D74&lt;an_initial,$D74&gt;an_final,),"",HLOOKUP(C74,ii11puncte,2,FALSE) )</f>
        <v/>
      </c>
      <c r="F74" s="390" t="b">
        <f t="shared" ref="F74:F108" si="5">IF(nume_candidat="",FALSE,ISNUMBER(SEARCH(nume_candidat,$B74)))</f>
        <v>0</v>
      </c>
      <c r="G74" s="391">
        <f t="shared" ref="G74:G108" si="6">LEN(B74)-LEN(SUBSTITUTE(B74,",",""))+1</f>
        <v>1</v>
      </c>
    </row>
    <row r="75" spans="1:7">
      <c r="A75" s="48">
        <v>66</v>
      </c>
      <c r="B75" s="7"/>
      <c r="C75" s="7"/>
      <c r="D75" s="228"/>
      <c r="E75" s="19" t="str">
        <f t="shared" si="4"/>
        <v/>
      </c>
      <c r="F75" s="390" t="b">
        <f t="shared" si="5"/>
        <v>0</v>
      </c>
      <c r="G75" s="391">
        <f t="shared" si="6"/>
        <v>1</v>
      </c>
    </row>
    <row r="76" spans="1:7">
      <c r="A76" s="48">
        <v>67</v>
      </c>
      <c r="B76" s="7"/>
      <c r="C76" s="7"/>
      <c r="D76" s="228"/>
      <c r="E76" s="19" t="str">
        <f t="shared" si="4"/>
        <v/>
      </c>
      <c r="F76" s="390" t="b">
        <f t="shared" si="5"/>
        <v>0</v>
      </c>
      <c r="G76" s="391">
        <f t="shared" si="6"/>
        <v>1</v>
      </c>
    </row>
    <row r="77" spans="1:7">
      <c r="A77" s="48">
        <v>68</v>
      </c>
      <c r="B77" s="7"/>
      <c r="C77" s="7"/>
      <c r="D77" s="228"/>
      <c r="E77" s="19" t="str">
        <f t="shared" si="4"/>
        <v/>
      </c>
      <c r="F77" s="390" t="b">
        <f t="shared" si="5"/>
        <v>0</v>
      </c>
      <c r="G77" s="391">
        <f t="shared" si="6"/>
        <v>1</v>
      </c>
    </row>
    <row r="78" spans="1:7">
      <c r="A78" s="48">
        <v>69</v>
      </c>
      <c r="B78" s="7"/>
      <c r="C78" s="7"/>
      <c r="D78" s="228"/>
      <c r="E78" s="19" t="str">
        <f t="shared" si="4"/>
        <v/>
      </c>
      <c r="F78" s="390" t="b">
        <f t="shared" si="5"/>
        <v>0</v>
      </c>
      <c r="G78" s="391">
        <f t="shared" si="6"/>
        <v>1</v>
      </c>
    </row>
    <row r="79" spans="1:7">
      <c r="A79" s="48">
        <v>70</v>
      </c>
      <c r="B79" s="7"/>
      <c r="C79" s="7"/>
      <c r="D79" s="228"/>
      <c r="E79" s="19" t="str">
        <f t="shared" si="4"/>
        <v/>
      </c>
      <c r="F79" s="390" t="b">
        <f t="shared" si="5"/>
        <v>0</v>
      </c>
      <c r="G79" s="391">
        <f t="shared" si="6"/>
        <v>1</v>
      </c>
    </row>
    <row r="80" spans="1:7">
      <c r="A80" s="48">
        <v>71</v>
      </c>
      <c r="B80" s="7"/>
      <c r="C80" s="7"/>
      <c r="D80" s="228"/>
      <c r="E80" s="19" t="str">
        <f t="shared" si="4"/>
        <v/>
      </c>
      <c r="F80" s="390" t="b">
        <f t="shared" si="5"/>
        <v>0</v>
      </c>
      <c r="G80" s="391">
        <f t="shared" si="6"/>
        <v>1</v>
      </c>
    </row>
    <row r="81" spans="1:7">
      <c r="A81" s="48">
        <v>72</v>
      </c>
      <c r="B81" s="7"/>
      <c r="C81" s="7"/>
      <c r="D81" s="228"/>
      <c r="E81" s="19" t="str">
        <f t="shared" si="4"/>
        <v/>
      </c>
      <c r="F81" s="390" t="b">
        <f t="shared" si="5"/>
        <v>0</v>
      </c>
      <c r="G81" s="391">
        <f t="shared" si="6"/>
        <v>1</v>
      </c>
    </row>
    <row r="82" spans="1:7">
      <c r="A82" s="48">
        <v>73</v>
      </c>
      <c r="B82" s="7"/>
      <c r="C82" s="7"/>
      <c r="D82" s="228"/>
      <c r="E82" s="19" t="str">
        <f t="shared" si="4"/>
        <v/>
      </c>
      <c r="F82" s="390" t="b">
        <f t="shared" si="5"/>
        <v>0</v>
      </c>
      <c r="G82" s="391">
        <f t="shared" si="6"/>
        <v>1</v>
      </c>
    </row>
    <row r="83" spans="1:7">
      <c r="A83" s="48">
        <v>74</v>
      </c>
      <c r="B83" s="7"/>
      <c r="C83" s="7"/>
      <c r="D83" s="228"/>
      <c r="E83" s="19" t="str">
        <f t="shared" si="4"/>
        <v/>
      </c>
      <c r="F83" s="390" t="b">
        <f t="shared" si="5"/>
        <v>0</v>
      </c>
      <c r="G83" s="391">
        <f t="shared" si="6"/>
        <v>1</v>
      </c>
    </row>
    <row r="84" spans="1:7">
      <c r="A84" s="48">
        <v>75</v>
      </c>
      <c r="B84" s="7"/>
      <c r="C84" s="7"/>
      <c r="D84" s="228"/>
      <c r="E84" s="19" t="str">
        <f t="shared" si="4"/>
        <v/>
      </c>
      <c r="F84" s="390" t="b">
        <f t="shared" si="5"/>
        <v>0</v>
      </c>
      <c r="G84" s="391">
        <f t="shared" si="6"/>
        <v>1</v>
      </c>
    </row>
    <row r="85" spans="1:7">
      <c r="A85" s="48">
        <v>76</v>
      </c>
      <c r="B85" s="7"/>
      <c r="C85" s="7"/>
      <c r="D85" s="228"/>
      <c r="E85" s="19" t="str">
        <f t="shared" si="4"/>
        <v/>
      </c>
      <c r="F85" s="390" t="b">
        <f t="shared" si="5"/>
        <v>0</v>
      </c>
      <c r="G85" s="391">
        <f t="shared" si="6"/>
        <v>1</v>
      </c>
    </row>
    <row r="86" spans="1:7">
      <c r="A86" s="48">
        <v>77</v>
      </c>
      <c r="B86" s="7"/>
      <c r="C86" s="7"/>
      <c r="D86" s="228"/>
      <c r="E86" s="19" t="str">
        <f t="shared" si="4"/>
        <v/>
      </c>
      <c r="F86" s="390" t="b">
        <f t="shared" si="5"/>
        <v>0</v>
      </c>
      <c r="G86" s="391">
        <f t="shared" si="6"/>
        <v>1</v>
      </c>
    </row>
    <row r="87" spans="1:7">
      <c r="A87" s="48">
        <v>78</v>
      </c>
      <c r="B87" s="7"/>
      <c r="C87" s="7"/>
      <c r="D87" s="228"/>
      <c r="E87" s="19" t="str">
        <f t="shared" si="4"/>
        <v/>
      </c>
      <c r="F87" s="390" t="b">
        <f t="shared" si="5"/>
        <v>0</v>
      </c>
      <c r="G87" s="391">
        <f t="shared" si="6"/>
        <v>1</v>
      </c>
    </row>
    <row r="88" spans="1:7">
      <c r="A88" s="48">
        <v>79</v>
      </c>
      <c r="B88" s="7"/>
      <c r="C88" s="7"/>
      <c r="D88" s="228"/>
      <c r="E88" s="19" t="str">
        <f t="shared" si="4"/>
        <v/>
      </c>
      <c r="F88" s="390" t="b">
        <f t="shared" si="5"/>
        <v>0</v>
      </c>
      <c r="G88" s="391">
        <f t="shared" si="6"/>
        <v>1</v>
      </c>
    </row>
    <row r="89" spans="1:7">
      <c r="A89" s="48">
        <v>80</v>
      </c>
      <c r="B89" s="7"/>
      <c r="C89" s="7"/>
      <c r="D89" s="228"/>
      <c r="E89" s="19" t="str">
        <f t="shared" si="4"/>
        <v/>
      </c>
      <c r="F89" s="390" t="b">
        <f t="shared" si="5"/>
        <v>0</v>
      </c>
      <c r="G89" s="391">
        <f t="shared" si="6"/>
        <v>1</v>
      </c>
    </row>
    <row r="90" spans="1:7">
      <c r="A90" s="48">
        <v>81</v>
      </c>
      <c r="B90" s="7"/>
      <c r="C90" s="7"/>
      <c r="D90" s="228"/>
      <c r="E90" s="19" t="str">
        <f t="shared" si="4"/>
        <v/>
      </c>
      <c r="F90" s="390" t="b">
        <f t="shared" si="5"/>
        <v>0</v>
      </c>
      <c r="G90" s="391">
        <f t="shared" si="6"/>
        <v>1</v>
      </c>
    </row>
    <row r="91" spans="1:7">
      <c r="A91" s="48">
        <v>82</v>
      </c>
      <c r="B91" s="7"/>
      <c r="C91" s="7"/>
      <c r="D91" s="228"/>
      <c r="E91" s="19" t="str">
        <f t="shared" si="4"/>
        <v/>
      </c>
      <c r="F91" s="390" t="b">
        <f t="shared" si="5"/>
        <v>0</v>
      </c>
      <c r="G91" s="391">
        <f t="shared" si="6"/>
        <v>1</v>
      </c>
    </row>
    <row r="92" spans="1:7">
      <c r="A92" s="48">
        <v>83</v>
      </c>
      <c r="B92" s="7"/>
      <c r="C92" s="7"/>
      <c r="D92" s="228"/>
      <c r="E92" s="19" t="str">
        <f t="shared" si="4"/>
        <v/>
      </c>
      <c r="F92" s="390" t="b">
        <f t="shared" si="5"/>
        <v>0</v>
      </c>
      <c r="G92" s="391">
        <f t="shared" si="6"/>
        <v>1</v>
      </c>
    </row>
    <row r="93" spans="1:7">
      <c r="A93" s="48">
        <v>84</v>
      </c>
      <c r="B93" s="7"/>
      <c r="C93" s="7"/>
      <c r="D93" s="228"/>
      <c r="E93" s="19" t="str">
        <f t="shared" si="4"/>
        <v/>
      </c>
      <c r="F93" s="390" t="b">
        <f t="shared" si="5"/>
        <v>0</v>
      </c>
      <c r="G93" s="391">
        <f t="shared" si="6"/>
        <v>1</v>
      </c>
    </row>
    <row r="94" spans="1:7">
      <c r="A94" s="48">
        <v>85</v>
      </c>
      <c r="B94" s="7"/>
      <c r="C94" s="7"/>
      <c r="D94" s="228"/>
      <c r="E94" s="19" t="str">
        <f t="shared" si="4"/>
        <v/>
      </c>
      <c r="F94" s="390" t="b">
        <f t="shared" si="5"/>
        <v>0</v>
      </c>
      <c r="G94" s="391">
        <f t="shared" si="6"/>
        <v>1</v>
      </c>
    </row>
    <row r="95" spans="1:7">
      <c r="A95" s="48">
        <v>86</v>
      </c>
      <c r="B95" s="7"/>
      <c r="C95" s="7"/>
      <c r="D95" s="228"/>
      <c r="E95" s="19" t="str">
        <f t="shared" si="4"/>
        <v/>
      </c>
      <c r="F95" s="390" t="b">
        <f t="shared" si="5"/>
        <v>0</v>
      </c>
      <c r="G95" s="391">
        <f t="shared" si="6"/>
        <v>1</v>
      </c>
    </row>
    <row r="96" spans="1:7">
      <c r="A96" s="48">
        <v>87</v>
      </c>
      <c r="B96" s="7"/>
      <c r="C96" s="7"/>
      <c r="D96" s="228"/>
      <c r="E96" s="19" t="str">
        <f t="shared" si="4"/>
        <v/>
      </c>
      <c r="F96" s="390" t="b">
        <f t="shared" si="5"/>
        <v>0</v>
      </c>
      <c r="G96" s="391">
        <f t="shared" si="6"/>
        <v>1</v>
      </c>
    </row>
    <row r="97" spans="1:7">
      <c r="A97" s="48">
        <v>88</v>
      </c>
      <c r="B97" s="7"/>
      <c r="C97" s="7"/>
      <c r="D97" s="228"/>
      <c r="E97" s="19" t="str">
        <f t="shared" si="4"/>
        <v/>
      </c>
      <c r="F97" s="390" t="b">
        <f t="shared" si="5"/>
        <v>0</v>
      </c>
      <c r="G97" s="391">
        <f t="shared" si="6"/>
        <v>1</v>
      </c>
    </row>
    <row r="98" spans="1:7">
      <c r="A98" s="48">
        <v>89</v>
      </c>
      <c r="B98" s="7"/>
      <c r="C98" s="7"/>
      <c r="D98" s="228"/>
      <c r="E98" s="19" t="str">
        <f t="shared" si="4"/>
        <v/>
      </c>
      <c r="F98" s="390" t="b">
        <f t="shared" si="5"/>
        <v>0</v>
      </c>
      <c r="G98" s="391">
        <f t="shared" si="6"/>
        <v>1</v>
      </c>
    </row>
    <row r="99" spans="1:7">
      <c r="A99" s="48">
        <v>90</v>
      </c>
      <c r="B99" s="7"/>
      <c r="C99" s="7"/>
      <c r="D99" s="228"/>
      <c r="E99" s="19" t="str">
        <f t="shared" si="4"/>
        <v/>
      </c>
      <c r="F99" s="390" t="b">
        <f t="shared" si="5"/>
        <v>0</v>
      </c>
      <c r="G99" s="391">
        <f t="shared" si="6"/>
        <v>1</v>
      </c>
    </row>
    <row r="100" spans="1:7">
      <c r="A100" s="48">
        <v>91</v>
      </c>
      <c r="B100" s="7"/>
      <c r="C100" s="7"/>
      <c r="D100" s="228"/>
      <c r="E100" s="19" t="str">
        <f t="shared" si="4"/>
        <v/>
      </c>
      <c r="F100" s="390" t="b">
        <f t="shared" si="5"/>
        <v>0</v>
      </c>
      <c r="G100" s="391">
        <f t="shared" si="6"/>
        <v>1</v>
      </c>
    </row>
    <row r="101" spans="1:7">
      <c r="A101" s="48">
        <v>92</v>
      </c>
      <c r="B101" s="7"/>
      <c r="C101" s="7"/>
      <c r="D101" s="228"/>
      <c r="E101" s="19" t="str">
        <f t="shared" si="4"/>
        <v/>
      </c>
      <c r="F101" s="390" t="b">
        <f t="shared" si="5"/>
        <v>0</v>
      </c>
      <c r="G101" s="391">
        <f t="shared" si="6"/>
        <v>1</v>
      </c>
    </row>
    <row r="102" spans="1:7">
      <c r="A102" s="48">
        <v>93</v>
      </c>
      <c r="B102" s="7"/>
      <c r="C102" s="7"/>
      <c r="D102" s="228"/>
      <c r="E102" s="19" t="str">
        <f t="shared" si="4"/>
        <v/>
      </c>
      <c r="F102" s="390" t="b">
        <f t="shared" si="5"/>
        <v>0</v>
      </c>
      <c r="G102" s="391">
        <f t="shared" si="6"/>
        <v>1</v>
      </c>
    </row>
    <row r="103" spans="1:7">
      <c r="A103" s="48">
        <v>94</v>
      </c>
      <c r="B103" s="7"/>
      <c r="C103" s="7"/>
      <c r="D103" s="228"/>
      <c r="E103" s="19" t="str">
        <f t="shared" si="4"/>
        <v/>
      </c>
      <c r="F103" s="390" t="b">
        <f t="shared" si="5"/>
        <v>0</v>
      </c>
      <c r="G103" s="391">
        <f t="shared" si="6"/>
        <v>1</v>
      </c>
    </row>
    <row r="104" spans="1:7">
      <c r="A104" s="48">
        <v>95</v>
      </c>
      <c r="B104" s="7"/>
      <c r="C104" s="7"/>
      <c r="D104" s="228"/>
      <c r="E104" s="19" t="str">
        <f t="shared" si="4"/>
        <v/>
      </c>
      <c r="F104" s="390" t="b">
        <f t="shared" si="5"/>
        <v>0</v>
      </c>
      <c r="G104" s="391">
        <f t="shared" si="6"/>
        <v>1</v>
      </c>
    </row>
    <row r="105" spans="1:7">
      <c r="A105" s="48">
        <v>96</v>
      </c>
      <c r="B105" s="7"/>
      <c r="C105" s="7"/>
      <c r="D105" s="228"/>
      <c r="E105" s="19" t="str">
        <f t="shared" si="4"/>
        <v/>
      </c>
      <c r="F105" s="390" t="b">
        <f t="shared" si="5"/>
        <v>0</v>
      </c>
      <c r="G105" s="391">
        <f t="shared" si="6"/>
        <v>1</v>
      </c>
    </row>
    <row r="106" spans="1:7">
      <c r="A106" s="48">
        <v>97</v>
      </c>
      <c r="B106" s="7"/>
      <c r="C106" s="7"/>
      <c r="D106" s="228"/>
      <c r="E106" s="19" t="str">
        <f t="shared" si="4"/>
        <v/>
      </c>
      <c r="F106" s="390" t="b">
        <f t="shared" si="5"/>
        <v>0</v>
      </c>
      <c r="G106" s="391">
        <f t="shared" si="6"/>
        <v>1</v>
      </c>
    </row>
    <row r="107" spans="1:7">
      <c r="A107" s="48">
        <v>98</v>
      </c>
      <c r="B107" s="7"/>
      <c r="C107" s="7"/>
      <c r="D107" s="228"/>
      <c r="E107" s="19" t="str">
        <f t="shared" si="4"/>
        <v/>
      </c>
      <c r="F107" s="390" t="b">
        <f t="shared" si="5"/>
        <v>0</v>
      </c>
      <c r="G107" s="391">
        <f t="shared" si="6"/>
        <v>1</v>
      </c>
    </row>
    <row r="108" spans="1:7">
      <c r="A108" s="154">
        <v>99</v>
      </c>
      <c r="B108" s="7"/>
      <c r="C108" s="7"/>
      <c r="D108" s="228"/>
      <c r="E108" s="19" t="str">
        <f t="shared" si="4"/>
        <v/>
      </c>
      <c r="F108" s="390" t="b">
        <f t="shared" si="5"/>
        <v>0</v>
      </c>
      <c r="G108" s="391">
        <f t="shared" si="6"/>
        <v>1</v>
      </c>
    </row>
    <row r="109" spans="1:7">
      <c r="A109" s="154">
        <v>100</v>
      </c>
      <c r="B109" s="155"/>
      <c r="C109" s="155"/>
      <c r="D109" s="157"/>
      <c r="E109" s="19" t="str">
        <f t="shared" si="4"/>
        <v/>
      </c>
    </row>
    <row r="110" spans="1:7">
      <c r="A110" s="154">
        <v>101</v>
      </c>
      <c r="B110" s="155"/>
      <c r="C110" s="155"/>
      <c r="D110" s="157"/>
      <c r="E110" s="19" t="str">
        <f t="shared" si="4"/>
        <v/>
      </c>
    </row>
    <row r="111" spans="1:7">
      <c r="A111" s="154">
        <v>102</v>
      </c>
      <c r="B111" s="155"/>
      <c r="C111" s="155"/>
      <c r="D111" s="157"/>
      <c r="E111" s="19" t="str">
        <f t="shared" si="4"/>
        <v/>
      </c>
    </row>
    <row r="112" spans="1:7">
      <c r="A112" s="154">
        <v>103</v>
      </c>
      <c r="B112" s="155"/>
      <c r="C112" s="155"/>
      <c r="D112" s="157"/>
      <c r="E112" s="19" t="str">
        <f t="shared" si="4"/>
        <v/>
      </c>
    </row>
    <row r="113" spans="1:5">
      <c r="A113" s="154">
        <v>104</v>
      </c>
      <c r="B113" s="155"/>
      <c r="C113" s="155"/>
      <c r="D113" s="157"/>
      <c r="E113" s="19" t="str">
        <f t="shared" si="4"/>
        <v/>
      </c>
    </row>
    <row r="114" spans="1:5">
      <c r="A114" s="154">
        <v>105</v>
      </c>
      <c r="B114" s="155"/>
      <c r="C114" s="155"/>
      <c r="D114" s="157"/>
      <c r="E114" s="19" t="str">
        <f t="shared" si="4"/>
        <v/>
      </c>
    </row>
    <row r="115" spans="1:5">
      <c r="A115" s="154">
        <v>106</v>
      </c>
      <c r="B115" s="155"/>
      <c r="C115" s="155"/>
      <c r="D115" s="157"/>
      <c r="E115" s="19" t="str">
        <f t="shared" si="4"/>
        <v/>
      </c>
    </row>
    <row r="116" spans="1:5">
      <c r="A116" s="154">
        <v>107</v>
      </c>
      <c r="B116" s="155"/>
      <c r="C116" s="155"/>
      <c r="D116" s="157"/>
      <c r="E116" s="19" t="str">
        <f t="shared" si="4"/>
        <v/>
      </c>
    </row>
    <row r="117" spans="1:5">
      <c r="A117" s="154">
        <v>108</v>
      </c>
      <c r="B117" s="155"/>
      <c r="C117" s="155"/>
      <c r="D117" s="157"/>
      <c r="E117" s="19" t="str">
        <f t="shared" si="4"/>
        <v/>
      </c>
    </row>
    <row r="118" spans="1:5">
      <c r="A118" s="154">
        <v>109</v>
      </c>
      <c r="B118" s="155"/>
      <c r="C118" s="155"/>
      <c r="D118" s="157"/>
      <c r="E118" s="19" t="str">
        <f t="shared" si="4"/>
        <v/>
      </c>
    </row>
    <row r="119" spans="1:5">
      <c r="A119" s="154">
        <v>110</v>
      </c>
      <c r="B119" s="155"/>
      <c r="C119" s="155"/>
      <c r="D119" s="157"/>
      <c r="E119" s="19" t="str">
        <f t="shared" si="4"/>
        <v/>
      </c>
    </row>
    <row r="120" spans="1:5">
      <c r="A120" s="154">
        <v>111</v>
      </c>
      <c r="B120" s="155"/>
      <c r="C120" s="155"/>
      <c r="D120" s="157"/>
      <c r="E120" s="19" t="str">
        <f t="shared" si="4"/>
        <v/>
      </c>
    </row>
    <row r="121" spans="1:5">
      <c r="A121" s="154">
        <v>112</v>
      </c>
      <c r="B121" s="155"/>
      <c r="C121" s="155"/>
      <c r="D121" s="157"/>
      <c r="E121" s="19" t="str">
        <f t="shared" si="4"/>
        <v/>
      </c>
    </row>
    <row r="122" spans="1:5">
      <c r="A122" s="154">
        <v>113</v>
      </c>
      <c r="B122" s="155"/>
      <c r="C122" s="155"/>
      <c r="D122" s="157"/>
      <c r="E122" s="19" t="str">
        <f t="shared" si="4"/>
        <v/>
      </c>
    </row>
    <row r="123" spans="1:5">
      <c r="A123" s="154">
        <v>114</v>
      </c>
      <c r="B123" s="155"/>
      <c r="C123" s="155"/>
      <c r="D123" s="157"/>
      <c r="E123" s="19" t="str">
        <f t="shared" si="4"/>
        <v/>
      </c>
    </row>
    <row r="124" spans="1:5">
      <c r="A124" s="154">
        <v>115</v>
      </c>
      <c r="B124" s="155"/>
      <c r="C124" s="155"/>
      <c r="D124" s="157"/>
      <c r="E124" s="19" t="str">
        <f t="shared" si="4"/>
        <v/>
      </c>
    </row>
    <row r="125" spans="1:5">
      <c r="A125" s="154">
        <v>116</v>
      </c>
      <c r="B125" s="155"/>
      <c r="C125" s="155"/>
      <c r="D125" s="157"/>
      <c r="E125" s="19" t="str">
        <f t="shared" si="4"/>
        <v/>
      </c>
    </row>
    <row r="126" spans="1:5">
      <c r="A126" s="154">
        <v>117</v>
      </c>
      <c r="B126" s="155"/>
      <c r="C126" s="155"/>
      <c r="D126" s="157"/>
      <c r="E126" s="19" t="str">
        <f t="shared" si="4"/>
        <v/>
      </c>
    </row>
    <row r="127" spans="1:5">
      <c r="A127" s="154">
        <v>118</v>
      </c>
      <c r="B127" s="155"/>
      <c r="C127" s="155"/>
      <c r="D127" s="157"/>
      <c r="E127" s="19" t="str">
        <f t="shared" si="4"/>
        <v/>
      </c>
    </row>
    <row r="128" spans="1:5">
      <c r="A128" s="154">
        <v>119</v>
      </c>
      <c r="B128" s="155"/>
      <c r="C128" s="155"/>
      <c r="D128" s="157"/>
      <c r="E128" s="19" t="str">
        <f t="shared" si="4"/>
        <v/>
      </c>
    </row>
    <row r="129" spans="1:5">
      <c r="A129" s="154">
        <v>120</v>
      </c>
      <c r="B129" s="155"/>
      <c r="C129" s="155"/>
      <c r="D129" s="157"/>
      <c r="E129" s="19" t="str">
        <f t="shared" si="4"/>
        <v/>
      </c>
    </row>
    <row r="130" spans="1:5">
      <c r="A130" s="154">
        <v>121</v>
      </c>
      <c r="B130" s="155"/>
      <c r="C130" s="155"/>
      <c r="D130" s="157"/>
      <c r="E130" s="19" t="str">
        <f t="shared" si="4"/>
        <v/>
      </c>
    </row>
    <row r="131" spans="1:5">
      <c r="A131" s="154">
        <v>122</v>
      </c>
      <c r="B131" s="155"/>
      <c r="C131" s="155"/>
      <c r="D131" s="157"/>
      <c r="E131" s="19" t="str">
        <f t="shared" si="4"/>
        <v/>
      </c>
    </row>
    <row r="132" spans="1:5">
      <c r="A132" s="154">
        <v>123</v>
      </c>
      <c r="B132" s="155"/>
      <c r="C132" s="155"/>
      <c r="D132" s="157"/>
      <c r="E132" s="19" t="str">
        <f t="shared" si="4"/>
        <v/>
      </c>
    </row>
    <row r="133" spans="1:5">
      <c r="A133" s="154">
        <v>124</v>
      </c>
      <c r="B133" s="155"/>
      <c r="C133" s="155"/>
      <c r="D133" s="157"/>
      <c r="E133" s="19" t="str">
        <f t="shared" si="4"/>
        <v/>
      </c>
    </row>
    <row r="134" spans="1:5">
      <c r="A134" s="154">
        <v>125</v>
      </c>
      <c r="B134" s="155"/>
      <c r="C134" s="155"/>
      <c r="D134" s="157"/>
      <c r="E134" s="19" t="str">
        <f t="shared" si="4"/>
        <v/>
      </c>
    </row>
    <row r="135" spans="1:5">
      <c r="A135" s="154">
        <v>126</v>
      </c>
      <c r="B135" s="155"/>
      <c r="C135" s="155"/>
      <c r="D135" s="157"/>
      <c r="E135" s="19" t="str">
        <f t="shared" si="4"/>
        <v/>
      </c>
    </row>
    <row r="136" spans="1:5">
      <c r="A136" s="154">
        <v>127</v>
      </c>
      <c r="B136" s="155"/>
      <c r="C136" s="155"/>
      <c r="D136" s="157"/>
      <c r="E136" s="19" t="str">
        <f t="shared" si="4"/>
        <v/>
      </c>
    </row>
    <row r="137" spans="1:5">
      <c r="A137" s="154">
        <v>128</v>
      </c>
      <c r="B137" s="155"/>
      <c r="C137" s="155"/>
      <c r="D137" s="157"/>
      <c r="E137" s="19" t="str">
        <f t="shared" si="4"/>
        <v/>
      </c>
    </row>
    <row r="138" spans="1:5">
      <c r="A138" s="154">
        <v>129</v>
      </c>
      <c r="B138" s="155"/>
      <c r="C138" s="155"/>
      <c r="D138" s="157"/>
      <c r="E138" s="19" t="str">
        <f t="shared" ref="E138:E201" si="7">IF(OR($B138="",,,,$D138&lt;an_initial,$D138&gt;an_final,),"",HLOOKUP(C138,ii11puncte,2,FALSE) )</f>
        <v/>
      </c>
    </row>
    <row r="139" spans="1:5">
      <c r="A139" s="154">
        <v>130</v>
      </c>
      <c r="B139" s="155"/>
      <c r="C139" s="155"/>
      <c r="D139" s="157"/>
      <c r="E139" s="19" t="str">
        <f t="shared" si="7"/>
        <v/>
      </c>
    </row>
    <row r="140" spans="1:5">
      <c r="A140" s="154">
        <v>131</v>
      </c>
      <c r="B140" s="155"/>
      <c r="C140" s="155"/>
      <c r="D140" s="157"/>
      <c r="E140" s="19" t="str">
        <f t="shared" si="7"/>
        <v/>
      </c>
    </row>
    <row r="141" spans="1:5">
      <c r="A141" s="154">
        <v>132</v>
      </c>
      <c r="B141" s="155"/>
      <c r="C141" s="155"/>
      <c r="D141" s="157"/>
      <c r="E141" s="19" t="str">
        <f t="shared" si="7"/>
        <v/>
      </c>
    </row>
    <row r="142" spans="1:5">
      <c r="A142" s="154">
        <v>133</v>
      </c>
      <c r="B142" s="155"/>
      <c r="C142" s="155"/>
      <c r="D142" s="157"/>
      <c r="E142" s="19" t="str">
        <f t="shared" si="7"/>
        <v/>
      </c>
    </row>
    <row r="143" spans="1:5">
      <c r="A143" s="154">
        <v>134</v>
      </c>
      <c r="B143" s="155"/>
      <c r="C143" s="155"/>
      <c r="D143" s="157"/>
      <c r="E143" s="19" t="str">
        <f t="shared" si="7"/>
        <v/>
      </c>
    </row>
    <row r="144" spans="1:5">
      <c r="A144" s="154">
        <v>135</v>
      </c>
      <c r="B144" s="155"/>
      <c r="C144" s="155"/>
      <c r="D144" s="157"/>
      <c r="E144" s="19" t="str">
        <f t="shared" si="7"/>
        <v/>
      </c>
    </row>
    <row r="145" spans="1:5">
      <c r="A145" s="154">
        <v>136</v>
      </c>
      <c r="B145" s="155"/>
      <c r="C145" s="155"/>
      <c r="D145" s="157"/>
      <c r="E145" s="19" t="str">
        <f t="shared" si="7"/>
        <v/>
      </c>
    </row>
    <row r="146" spans="1:5">
      <c r="A146" s="154">
        <v>137</v>
      </c>
      <c r="B146" s="155"/>
      <c r="C146" s="155"/>
      <c r="D146" s="157"/>
      <c r="E146" s="19" t="str">
        <f t="shared" si="7"/>
        <v/>
      </c>
    </row>
    <row r="147" spans="1:5">
      <c r="A147" s="154">
        <v>138</v>
      </c>
      <c r="B147" s="155"/>
      <c r="C147" s="155"/>
      <c r="D147" s="157"/>
      <c r="E147" s="19" t="str">
        <f t="shared" si="7"/>
        <v/>
      </c>
    </row>
    <row r="148" spans="1:5">
      <c r="A148" s="154">
        <v>139</v>
      </c>
      <c r="B148" s="155"/>
      <c r="C148" s="155"/>
      <c r="D148" s="157"/>
      <c r="E148" s="19" t="str">
        <f t="shared" si="7"/>
        <v/>
      </c>
    </row>
    <row r="149" spans="1:5">
      <c r="A149" s="154">
        <v>140</v>
      </c>
      <c r="B149" s="155"/>
      <c r="C149" s="155"/>
      <c r="D149" s="157"/>
      <c r="E149" s="19" t="str">
        <f t="shared" si="7"/>
        <v/>
      </c>
    </row>
    <row r="150" spans="1:5">
      <c r="A150" s="154">
        <v>141</v>
      </c>
      <c r="B150" s="155"/>
      <c r="C150" s="155"/>
      <c r="D150" s="157"/>
      <c r="E150" s="19" t="str">
        <f t="shared" si="7"/>
        <v/>
      </c>
    </row>
    <row r="151" spans="1:5">
      <c r="A151" s="154">
        <v>142</v>
      </c>
      <c r="B151" s="155"/>
      <c r="C151" s="155"/>
      <c r="D151" s="157"/>
      <c r="E151" s="19" t="str">
        <f t="shared" si="7"/>
        <v/>
      </c>
    </row>
    <row r="152" spans="1:5">
      <c r="A152" s="154">
        <v>143</v>
      </c>
      <c r="B152" s="155"/>
      <c r="C152" s="155"/>
      <c r="D152" s="157"/>
      <c r="E152" s="19" t="str">
        <f t="shared" si="7"/>
        <v/>
      </c>
    </row>
    <row r="153" spans="1:5">
      <c r="A153" s="154">
        <v>144</v>
      </c>
      <c r="B153" s="155"/>
      <c r="C153" s="155"/>
      <c r="D153" s="157"/>
      <c r="E153" s="19" t="str">
        <f t="shared" si="7"/>
        <v/>
      </c>
    </row>
    <row r="154" spans="1:5">
      <c r="A154" s="154">
        <v>145</v>
      </c>
      <c r="B154" s="155"/>
      <c r="C154" s="155"/>
      <c r="D154" s="157"/>
      <c r="E154" s="19" t="str">
        <f t="shared" si="7"/>
        <v/>
      </c>
    </row>
    <row r="155" spans="1:5">
      <c r="A155" s="154">
        <v>146</v>
      </c>
      <c r="B155" s="155"/>
      <c r="C155" s="155"/>
      <c r="D155" s="157"/>
      <c r="E155" s="19" t="str">
        <f t="shared" si="7"/>
        <v/>
      </c>
    </row>
    <row r="156" spans="1:5">
      <c r="A156" s="154">
        <v>147</v>
      </c>
      <c r="B156" s="155"/>
      <c r="C156" s="155"/>
      <c r="D156" s="157"/>
      <c r="E156" s="19" t="str">
        <f t="shared" si="7"/>
        <v/>
      </c>
    </row>
    <row r="157" spans="1:5">
      <c r="A157" s="154">
        <v>148</v>
      </c>
      <c r="B157" s="155"/>
      <c r="C157" s="155"/>
      <c r="D157" s="157"/>
      <c r="E157" s="19" t="str">
        <f t="shared" si="7"/>
        <v/>
      </c>
    </row>
    <row r="158" spans="1:5">
      <c r="A158" s="154">
        <v>149</v>
      </c>
      <c r="B158" s="155"/>
      <c r="C158" s="155"/>
      <c r="D158" s="157"/>
      <c r="E158" s="19" t="str">
        <f t="shared" si="7"/>
        <v/>
      </c>
    </row>
    <row r="159" spans="1:5">
      <c r="A159" s="154">
        <v>150</v>
      </c>
      <c r="B159" s="155"/>
      <c r="C159" s="155"/>
      <c r="D159" s="157"/>
      <c r="E159" s="19" t="str">
        <f t="shared" si="7"/>
        <v/>
      </c>
    </row>
    <row r="160" spans="1:5">
      <c r="A160" s="154">
        <v>151</v>
      </c>
      <c r="B160" s="155"/>
      <c r="C160" s="155"/>
      <c r="D160" s="157"/>
      <c r="E160" s="19" t="str">
        <f t="shared" si="7"/>
        <v/>
      </c>
    </row>
    <row r="161" spans="1:5">
      <c r="A161" s="154">
        <v>152</v>
      </c>
      <c r="B161" s="155"/>
      <c r="C161" s="155"/>
      <c r="D161" s="157"/>
      <c r="E161" s="19" t="str">
        <f t="shared" si="7"/>
        <v/>
      </c>
    </row>
    <row r="162" spans="1:5">
      <c r="A162" s="154">
        <v>153</v>
      </c>
      <c r="B162" s="155"/>
      <c r="C162" s="155"/>
      <c r="D162" s="157"/>
      <c r="E162" s="19" t="str">
        <f t="shared" si="7"/>
        <v/>
      </c>
    </row>
    <row r="163" spans="1:5">
      <c r="A163" s="154">
        <v>154</v>
      </c>
      <c r="B163" s="155"/>
      <c r="C163" s="155"/>
      <c r="D163" s="157"/>
      <c r="E163" s="19" t="str">
        <f t="shared" si="7"/>
        <v/>
      </c>
    </row>
    <row r="164" spans="1:5">
      <c r="A164" s="154">
        <v>155</v>
      </c>
      <c r="B164" s="155"/>
      <c r="C164" s="155"/>
      <c r="D164" s="157"/>
      <c r="E164" s="19" t="str">
        <f t="shared" si="7"/>
        <v/>
      </c>
    </row>
    <row r="165" spans="1:5">
      <c r="A165" s="154">
        <v>156</v>
      </c>
      <c r="B165" s="155"/>
      <c r="C165" s="155"/>
      <c r="D165" s="157"/>
      <c r="E165" s="19" t="str">
        <f t="shared" si="7"/>
        <v/>
      </c>
    </row>
    <row r="166" spans="1:5">
      <c r="A166" s="154">
        <v>157</v>
      </c>
      <c r="B166" s="155"/>
      <c r="C166" s="155"/>
      <c r="D166" s="157"/>
      <c r="E166" s="19" t="str">
        <f t="shared" si="7"/>
        <v/>
      </c>
    </row>
    <row r="167" spans="1:5">
      <c r="A167" s="154">
        <v>158</v>
      </c>
      <c r="B167" s="155"/>
      <c r="C167" s="155"/>
      <c r="D167" s="157"/>
      <c r="E167" s="19" t="str">
        <f t="shared" si="7"/>
        <v/>
      </c>
    </row>
    <row r="168" spans="1:5">
      <c r="A168" s="154">
        <v>159</v>
      </c>
      <c r="B168" s="155"/>
      <c r="C168" s="155"/>
      <c r="D168" s="157"/>
      <c r="E168" s="19" t="str">
        <f t="shared" si="7"/>
        <v/>
      </c>
    </row>
    <row r="169" spans="1:5">
      <c r="A169" s="154">
        <v>160</v>
      </c>
      <c r="B169" s="155"/>
      <c r="C169" s="155"/>
      <c r="D169" s="157"/>
      <c r="E169" s="19" t="str">
        <f t="shared" si="7"/>
        <v/>
      </c>
    </row>
    <row r="170" spans="1:5">
      <c r="A170" s="154">
        <v>161</v>
      </c>
      <c r="B170" s="155"/>
      <c r="C170" s="155"/>
      <c r="D170" s="157"/>
      <c r="E170" s="19" t="str">
        <f t="shared" si="7"/>
        <v/>
      </c>
    </row>
    <row r="171" spans="1:5">
      <c r="A171" s="154">
        <v>162</v>
      </c>
      <c r="B171" s="155"/>
      <c r="C171" s="155"/>
      <c r="D171" s="157"/>
      <c r="E171" s="19" t="str">
        <f t="shared" si="7"/>
        <v/>
      </c>
    </row>
    <row r="172" spans="1:5">
      <c r="A172" s="154">
        <v>163</v>
      </c>
      <c r="B172" s="155"/>
      <c r="C172" s="155"/>
      <c r="D172" s="157"/>
      <c r="E172" s="19" t="str">
        <f t="shared" si="7"/>
        <v/>
      </c>
    </row>
    <row r="173" spans="1:5">
      <c r="A173" s="154">
        <v>164</v>
      </c>
      <c r="B173" s="155"/>
      <c r="C173" s="155"/>
      <c r="D173" s="157"/>
      <c r="E173" s="19" t="str">
        <f t="shared" si="7"/>
        <v/>
      </c>
    </row>
    <row r="174" spans="1:5">
      <c r="A174" s="154">
        <v>165</v>
      </c>
      <c r="B174" s="155"/>
      <c r="C174" s="155"/>
      <c r="D174" s="157"/>
      <c r="E174" s="19" t="str">
        <f t="shared" si="7"/>
        <v/>
      </c>
    </row>
    <row r="175" spans="1:5">
      <c r="A175" s="154">
        <v>166</v>
      </c>
      <c r="B175" s="155"/>
      <c r="C175" s="155"/>
      <c r="D175" s="157"/>
      <c r="E175" s="19" t="str">
        <f t="shared" si="7"/>
        <v/>
      </c>
    </row>
    <row r="176" spans="1:5">
      <c r="A176" s="154">
        <v>167</v>
      </c>
      <c r="B176" s="155"/>
      <c r="C176" s="155"/>
      <c r="D176" s="157"/>
      <c r="E176" s="19" t="str">
        <f t="shared" si="7"/>
        <v/>
      </c>
    </row>
    <row r="177" spans="1:5">
      <c r="A177" s="154">
        <v>168</v>
      </c>
      <c r="B177" s="155"/>
      <c r="C177" s="155"/>
      <c r="D177" s="157"/>
      <c r="E177" s="19" t="str">
        <f t="shared" si="7"/>
        <v/>
      </c>
    </row>
    <row r="178" spans="1:5">
      <c r="A178" s="154">
        <v>169</v>
      </c>
      <c r="B178" s="155"/>
      <c r="C178" s="155"/>
      <c r="D178" s="157"/>
      <c r="E178" s="19" t="str">
        <f t="shared" si="7"/>
        <v/>
      </c>
    </row>
    <row r="179" spans="1:5">
      <c r="A179" s="154">
        <v>170</v>
      </c>
      <c r="B179" s="155"/>
      <c r="C179" s="155"/>
      <c r="D179" s="157"/>
      <c r="E179" s="19" t="str">
        <f t="shared" si="7"/>
        <v/>
      </c>
    </row>
    <row r="180" spans="1:5">
      <c r="A180" s="154">
        <v>171</v>
      </c>
      <c r="B180" s="155"/>
      <c r="C180" s="155"/>
      <c r="D180" s="157"/>
      <c r="E180" s="19" t="str">
        <f t="shared" si="7"/>
        <v/>
      </c>
    </row>
    <row r="181" spans="1:5">
      <c r="A181" s="154">
        <v>172</v>
      </c>
      <c r="B181" s="155"/>
      <c r="C181" s="155"/>
      <c r="D181" s="157"/>
      <c r="E181" s="19" t="str">
        <f t="shared" si="7"/>
        <v/>
      </c>
    </row>
    <row r="182" spans="1:5">
      <c r="A182" s="154">
        <v>173</v>
      </c>
      <c r="B182" s="155"/>
      <c r="C182" s="155"/>
      <c r="D182" s="157"/>
      <c r="E182" s="19" t="str">
        <f t="shared" si="7"/>
        <v/>
      </c>
    </row>
    <row r="183" spans="1:5">
      <c r="A183" s="154">
        <v>174</v>
      </c>
      <c r="B183" s="155"/>
      <c r="C183" s="155"/>
      <c r="D183" s="157"/>
      <c r="E183" s="19" t="str">
        <f t="shared" si="7"/>
        <v/>
      </c>
    </row>
    <row r="184" spans="1:5">
      <c r="A184" s="154">
        <v>175</v>
      </c>
      <c r="B184" s="155"/>
      <c r="C184" s="155"/>
      <c r="D184" s="157"/>
      <c r="E184" s="19" t="str">
        <f t="shared" si="7"/>
        <v/>
      </c>
    </row>
    <row r="185" spans="1:5">
      <c r="A185" s="154">
        <v>176</v>
      </c>
      <c r="B185" s="155"/>
      <c r="C185" s="155"/>
      <c r="D185" s="157"/>
      <c r="E185" s="19" t="str">
        <f t="shared" si="7"/>
        <v/>
      </c>
    </row>
    <row r="186" spans="1:5">
      <c r="A186" s="154">
        <v>177</v>
      </c>
      <c r="B186" s="155"/>
      <c r="C186" s="155"/>
      <c r="D186" s="157"/>
      <c r="E186" s="19" t="str">
        <f t="shared" si="7"/>
        <v/>
      </c>
    </row>
    <row r="187" spans="1:5">
      <c r="A187" s="154">
        <v>178</v>
      </c>
      <c r="B187" s="155"/>
      <c r="C187" s="155"/>
      <c r="D187" s="157"/>
      <c r="E187" s="19" t="str">
        <f t="shared" si="7"/>
        <v/>
      </c>
    </row>
    <row r="188" spans="1:5">
      <c r="A188" s="154">
        <v>179</v>
      </c>
      <c r="B188" s="155"/>
      <c r="C188" s="155"/>
      <c r="D188" s="157"/>
      <c r="E188" s="19" t="str">
        <f t="shared" si="7"/>
        <v/>
      </c>
    </row>
    <row r="189" spans="1:5">
      <c r="A189" s="154">
        <v>180</v>
      </c>
      <c r="B189" s="155"/>
      <c r="C189" s="155"/>
      <c r="D189" s="157"/>
      <c r="E189" s="19" t="str">
        <f t="shared" si="7"/>
        <v/>
      </c>
    </row>
    <row r="190" spans="1:5">
      <c r="A190" s="154">
        <v>181</v>
      </c>
      <c r="B190" s="155"/>
      <c r="C190" s="155"/>
      <c r="D190" s="157"/>
      <c r="E190" s="19" t="str">
        <f t="shared" si="7"/>
        <v/>
      </c>
    </row>
    <row r="191" spans="1:5">
      <c r="A191" s="154">
        <v>182</v>
      </c>
      <c r="B191" s="155"/>
      <c r="C191" s="155"/>
      <c r="D191" s="157"/>
      <c r="E191" s="19" t="str">
        <f t="shared" si="7"/>
        <v/>
      </c>
    </row>
    <row r="192" spans="1:5">
      <c r="A192" s="154">
        <v>183</v>
      </c>
      <c r="B192" s="155"/>
      <c r="C192" s="155"/>
      <c r="D192" s="157"/>
      <c r="E192" s="19" t="str">
        <f t="shared" si="7"/>
        <v/>
      </c>
    </row>
    <row r="193" spans="1:5">
      <c r="A193" s="154">
        <v>184</v>
      </c>
      <c r="B193" s="155"/>
      <c r="C193" s="155"/>
      <c r="D193" s="157"/>
      <c r="E193" s="19" t="str">
        <f t="shared" si="7"/>
        <v/>
      </c>
    </row>
    <row r="194" spans="1:5">
      <c r="A194" s="154">
        <v>185</v>
      </c>
      <c r="B194" s="155"/>
      <c r="C194" s="155"/>
      <c r="D194" s="157"/>
      <c r="E194" s="19" t="str">
        <f t="shared" si="7"/>
        <v/>
      </c>
    </row>
    <row r="195" spans="1:5">
      <c r="A195" s="154">
        <v>186</v>
      </c>
      <c r="B195" s="155"/>
      <c r="C195" s="155"/>
      <c r="D195" s="157"/>
      <c r="E195" s="19" t="str">
        <f t="shared" si="7"/>
        <v/>
      </c>
    </row>
    <row r="196" spans="1:5">
      <c r="A196" s="154">
        <v>187</v>
      </c>
      <c r="B196" s="155"/>
      <c r="C196" s="155"/>
      <c r="D196" s="157"/>
      <c r="E196" s="19" t="str">
        <f t="shared" si="7"/>
        <v/>
      </c>
    </row>
    <row r="197" spans="1:5">
      <c r="A197" s="154">
        <v>188</v>
      </c>
      <c r="B197" s="155"/>
      <c r="C197" s="155"/>
      <c r="D197" s="157"/>
      <c r="E197" s="19" t="str">
        <f t="shared" si="7"/>
        <v/>
      </c>
    </row>
    <row r="198" spans="1:5">
      <c r="A198" s="154">
        <v>189</v>
      </c>
      <c r="B198" s="155"/>
      <c r="C198" s="155"/>
      <c r="D198" s="157"/>
      <c r="E198" s="19" t="str">
        <f t="shared" si="7"/>
        <v/>
      </c>
    </row>
    <row r="199" spans="1:5">
      <c r="A199" s="154">
        <v>190</v>
      </c>
      <c r="B199" s="155"/>
      <c r="C199" s="155"/>
      <c r="D199" s="157"/>
      <c r="E199" s="19" t="str">
        <f t="shared" si="7"/>
        <v/>
      </c>
    </row>
    <row r="200" spans="1:5">
      <c r="A200" s="154">
        <v>191</v>
      </c>
      <c r="B200" s="155"/>
      <c r="C200" s="155"/>
      <c r="D200" s="157"/>
      <c r="E200" s="19" t="str">
        <f t="shared" si="7"/>
        <v/>
      </c>
    </row>
    <row r="201" spans="1:5">
      <c r="A201" s="154">
        <v>192</v>
      </c>
      <c r="B201" s="155"/>
      <c r="C201" s="155"/>
      <c r="D201" s="157"/>
      <c r="E201" s="19" t="str">
        <f t="shared" si="7"/>
        <v/>
      </c>
    </row>
    <row r="202" spans="1:5">
      <c r="A202" s="154">
        <v>193</v>
      </c>
      <c r="B202" s="155"/>
      <c r="C202" s="155"/>
      <c r="D202" s="157"/>
      <c r="E202" s="19" t="str">
        <f t="shared" ref="E202:E259" si="8">IF(OR($B202="",,,,$D202&lt;an_initial,$D202&gt;an_final,),"",HLOOKUP(C202,ii11puncte,2,FALSE) )</f>
        <v/>
      </c>
    </row>
    <row r="203" spans="1:5">
      <c r="A203" s="154">
        <v>194</v>
      </c>
      <c r="B203" s="155"/>
      <c r="C203" s="155"/>
      <c r="D203" s="157"/>
      <c r="E203" s="19" t="str">
        <f t="shared" si="8"/>
        <v/>
      </c>
    </row>
    <row r="204" spans="1:5">
      <c r="A204" s="154">
        <v>195</v>
      </c>
      <c r="B204" s="155"/>
      <c r="C204" s="155"/>
      <c r="D204" s="157"/>
      <c r="E204" s="19" t="str">
        <f t="shared" si="8"/>
        <v/>
      </c>
    </row>
    <row r="205" spans="1:5">
      <c r="A205" s="154">
        <v>196</v>
      </c>
      <c r="B205" s="155"/>
      <c r="C205" s="155"/>
      <c r="D205" s="157"/>
      <c r="E205" s="19" t="str">
        <f t="shared" si="8"/>
        <v/>
      </c>
    </row>
    <row r="206" spans="1:5">
      <c r="A206" s="154">
        <v>197</v>
      </c>
      <c r="B206" s="155"/>
      <c r="C206" s="155"/>
      <c r="D206" s="157"/>
      <c r="E206" s="19" t="str">
        <f t="shared" si="8"/>
        <v/>
      </c>
    </row>
    <row r="207" spans="1:5">
      <c r="A207" s="154">
        <v>198</v>
      </c>
      <c r="B207" s="155"/>
      <c r="C207" s="155"/>
      <c r="D207" s="157"/>
      <c r="E207" s="19" t="str">
        <f t="shared" si="8"/>
        <v/>
      </c>
    </row>
    <row r="208" spans="1:5">
      <c r="A208" s="154">
        <v>199</v>
      </c>
      <c r="B208" s="155"/>
      <c r="C208" s="155"/>
      <c r="D208" s="157"/>
      <c r="E208" s="19" t="str">
        <f t="shared" si="8"/>
        <v/>
      </c>
    </row>
    <row r="209" spans="1:5">
      <c r="A209" s="154">
        <v>200</v>
      </c>
      <c r="B209" s="155"/>
      <c r="C209" s="155"/>
      <c r="D209" s="157"/>
      <c r="E209" s="19" t="str">
        <f t="shared" si="8"/>
        <v/>
      </c>
    </row>
    <row r="210" spans="1:5">
      <c r="A210" s="154">
        <v>201</v>
      </c>
      <c r="B210" s="155"/>
      <c r="C210" s="155"/>
      <c r="D210" s="157"/>
      <c r="E210" s="19" t="str">
        <f t="shared" si="8"/>
        <v/>
      </c>
    </row>
    <row r="211" spans="1:5">
      <c r="A211" s="154">
        <v>202</v>
      </c>
      <c r="B211" s="155"/>
      <c r="C211" s="155"/>
      <c r="D211" s="157"/>
      <c r="E211" s="19" t="str">
        <f t="shared" si="8"/>
        <v/>
      </c>
    </row>
    <row r="212" spans="1:5">
      <c r="A212" s="154">
        <v>203</v>
      </c>
      <c r="B212" s="155"/>
      <c r="C212" s="155"/>
      <c r="D212" s="157"/>
      <c r="E212" s="19" t="str">
        <f t="shared" si="8"/>
        <v/>
      </c>
    </row>
    <row r="213" spans="1:5">
      <c r="A213" s="154">
        <v>204</v>
      </c>
      <c r="B213" s="155"/>
      <c r="C213" s="155"/>
      <c r="D213" s="157"/>
      <c r="E213" s="19" t="str">
        <f t="shared" si="8"/>
        <v/>
      </c>
    </row>
    <row r="214" spans="1:5">
      <c r="A214" s="154">
        <v>205</v>
      </c>
      <c r="B214" s="155"/>
      <c r="C214" s="155"/>
      <c r="D214" s="157"/>
      <c r="E214" s="19" t="str">
        <f t="shared" si="8"/>
        <v/>
      </c>
    </row>
    <row r="215" spans="1:5">
      <c r="A215" s="154">
        <v>206</v>
      </c>
      <c r="B215" s="155"/>
      <c r="C215" s="155"/>
      <c r="D215" s="157"/>
      <c r="E215" s="19" t="str">
        <f t="shared" si="8"/>
        <v/>
      </c>
    </row>
    <row r="216" spans="1:5">
      <c r="A216" s="154">
        <v>207</v>
      </c>
      <c r="B216" s="155"/>
      <c r="C216" s="155"/>
      <c r="D216" s="157"/>
      <c r="E216" s="19" t="str">
        <f t="shared" si="8"/>
        <v/>
      </c>
    </row>
    <row r="217" spans="1:5">
      <c r="A217" s="154">
        <v>208</v>
      </c>
      <c r="B217" s="155"/>
      <c r="C217" s="155"/>
      <c r="D217" s="157"/>
      <c r="E217" s="19" t="str">
        <f t="shared" si="8"/>
        <v/>
      </c>
    </row>
    <row r="218" spans="1:5">
      <c r="A218" s="154">
        <v>209</v>
      </c>
      <c r="B218" s="155"/>
      <c r="C218" s="155"/>
      <c r="D218" s="157"/>
      <c r="E218" s="19" t="str">
        <f t="shared" si="8"/>
        <v/>
      </c>
    </row>
    <row r="219" spans="1:5">
      <c r="A219" s="154">
        <v>210</v>
      </c>
      <c r="B219" s="155"/>
      <c r="C219" s="155"/>
      <c r="D219" s="157"/>
      <c r="E219" s="19" t="str">
        <f t="shared" si="8"/>
        <v/>
      </c>
    </row>
    <row r="220" spans="1:5">
      <c r="A220" s="154">
        <v>211</v>
      </c>
      <c r="B220" s="155"/>
      <c r="C220" s="155"/>
      <c r="D220" s="157"/>
      <c r="E220" s="19" t="str">
        <f t="shared" si="8"/>
        <v/>
      </c>
    </row>
    <row r="221" spans="1:5">
      <c r="A221" s="154">
        <v>212</v>
      </c>
      <c r="B221" s="155"/>
      <c r="C221" s="155"/>
      <c r="D221" s="157"/>
      <c r="E221" s="19" t="str">
        <f t="shared" si="8"/>
        <v/>
      </c>
    </row>
    <row r="222" spans="1:5">
      <c r="A222" s="154">
        <v>213</v>
      </c>
      <c r="B222" s="155"/>
      <c r="C222" s="155"/>
      <c r="D222" s="157"/>
      <c r="E222" s="19" t="str">
        <f t="shared" si="8"/>
        <v/>
      </c>
    </row>
    <row r="223" spans="1:5">
      <c r="A223" s="154">
        <v>214</v>
      </c>
      <c r="B223" s="155"/>
      <c r="C223" s="155"/>
      <c r="D223" s="157"/>
      <c r="E223" s="19" t="str">
        <f t="shared" si="8"/>
        <v/>
      </c>
    </row>
    <row r="224" spans="1:5">
      <c r="A224" s="154">
        <v>215</v>
      </c>
      <c r="B224" s="155"/>
      <c r="C224" s="155"/>
      <c r="D224" s="157"/>
      <c r="E224" s="19" t="str">
        <f t="shared" si="8"/>
        <v/>
      </c>
    </row>
    <row r="225" spans="1:5">
      <c r="A225" s="154">
        <v>216</v>
      </c>
      <c r="B225" s="155"/>
      <c r="C225" s="155"/>
      <c r="D225" s="157"/>
      <c r="E225" s="19" t="str">
        <f t="shared" si="8"/>
        <v/>
      </c>
    </row>
    <row r="226" spans="1:5">
      <c r="A226" s="154">
        <v>217</v>
      </c>
      <c r="B226" s="155"/>
      <c r="C226" s="155"/>
      <c r="D226" s="157"/>
      <c r="E226" s="19" t="str">
        <f t="shared" si="8"/>
        <v/>
      </c>
    </row>
    <row r="227" spans="1:5">
      <c r="A227" s="154">
        <v>218</v>
      </c>
      <c r="B227" s="155"/>
      <c r="C227" s="155"/>
      <c r="D227" s="157"/>
      <c r="E227" s="19" t="str">
        <f t="shared" si="8"/>
        <v/>
      </c>
    </row>
    <row r="228" spans="1:5">
      <c r="A228" s="154">
        <v>219</v>
      </c>
      <c r="B228" s="155"/>
      <c r="C228" s="155"/>
      <c r="D228" s="157"/>
      <c r="E228" s="19" t="str">
        <f t="shared" si="8"/>
        <v/>
      </c>
    </row>
    <row r="229" spans="1:5">
      <c r="A229" s="154">
        <v>220</v>
      </c>
      <c r="B229" s="155"/>
      <c r="C229" s="155"/>
      <c r="D229" s="157"/>
      <c r="E229" s="19" t="str">
        <f t="shared" si="8"/>
        <v/>
      </c>
    </row>
    <row r="230" spans="1:5">
      <c r="A230" s="154">
        <v>221</v>
      </c>
      <c r="B230" s="155"/>
      <c r="C230" s="155"/>
      <c r="D230" s="157"/>
      <c r="E230" s="19" t="str">
        <f t="shared" si="8"/>
        <v/>
      </c>
    </row>
    <row r="231" spans="1:5">
      <c r="A231" s="154">
        <v>222</v>
      </c>
      <c r="B231" s="155"/>
      <c r="C231" s="155"/>
      <c r="D231" s="157"/>
      <c r="E231" s="19" t="str">
        <f t="shared" si="8"/>
        <v/>
      </c>
    </row>
    <row r="232" spans="1:5">
      <c r="A232" s="154">
        <v>223</v>
      </c>
      <c r="B232" s="155"/>
      <c r="C232" s="155"/>
      <c r="D232" s="157"/>
      <c r="E232" s="19" t="str">
        <f t="shared" si="8"/>
        <v/>
      </c>
    </row>
    <row r="233" spans="1:5">
      <c r="A233" s="154">
        <v>224</v>
      </c>
      <c r="B233" s="155"/>
      <c r="C233" s="155"/>
      <c r="D233" s="157"/>
      <c r="E233" s="19" t="str">
        <f t="shared" si="8"/>
        <v/>
      </c>
    </row>
    <row r="234" spans="1:5">
      <c r="A234" s="154">
        <v>225</v>
      </c>
      <c r="B234" s="155"/>
      <c r="C234" s="155"/>
      <c r="D234" s="157"/>
      <c r="E234" s="19" t="str">
        <f t="shared" si="8"/>
        <v/>
      </c>
    </row>
    <row r="235" spans="1:5">
      <c r="A235" s="154">
        <v>226</v>
      </c>
      <c r="B235" s="155"/>
      <c r="C235" s="155"/>
      <c r="D235" s="157"/>
      <c r="E235" s="19" t="str">
        <f t="shared" si="8"/>
        <v/>
      </c>
    </row>
    <row r="236" spans="1:5">
      <c r="A236" s="154">
        <v>227</v>
      </c>
      <c r="B236" s="155"/>
      <c r="C236" s="155"/>
      <c r="D236" s="157"/>
      <c r="E236" s="19" t="str">
        <f t="shared" si="8"/>
        <v/>
      </c>
    </row>
    <row r="237" spans="1:5">
      <c r="A237" s="154">
        <v>228</v>
      </c>
      <c r="B237" s="155"/>
      <c r="C237" s="155"/>
      <c r="D237" s="157"/>
      <c r="E237" s="19" t="str">
        <f t="shared" si="8"/>
        <v/>
      </c>
    </row>
    <row r="238" spans="1:5">
      <c r="A238" s="154">
        <v>229</v>
      </c>
      <c r="B238" s="155"/>
      <c r="C238" s="155"/>
      <c r="D238" s="157"/>
      <c r="E238" s="19" t="str">
        <f t="shared" si="8"/>
        <v/>
      </c>
    </row>
    <row r="239" spans="1:5">
      <c r="A239" s="154">
        <v>230</v>
      </c>
      <c r="B239" s="155"/>
      <c r="C239" s="155"/>
      <c r="D239" s="157"/>
      <c r="E239" s="19" t="str">
        <f t="shared" si="8"/>
        <v/>
      </c>
    </row>
    <row r="240" spans="1:5">
      <c r="A240" s="154">
        <v>231</v>
      </c>
      <c r="B240" s="155"/>
      <c r="C240" s="155"/>
      <c r="D240" s="157"/>
      <c r="E240" s="19" t="str">
        <f t="shared" si="8"/>
        <v/>
      </c>
    </row>
    <row r="241" spans="1:5">
      <c r="A241" s="154">
        <v>232</v>
      </c>
      <c r="B241" s="155"/>
      <c r="C241" s="155"/>
      <c r="D241" s="157"/>
      <c r="E241" s="19" t="str">
        <f t="shared" si="8"/>
        <v/>
      </c>
    </row>
    <row r="242" spans="1:5">
      <c r="A242" s="154">
        <v>233</v>
      </c>
      <c r="B242" s="155"/>
      <c r="C242" s="155"/>
      <c r="D242" s="157"/>
      <c r="E242" s="19" t="str">
        <f t="shared" si="8"/>
        <v/>
      </c>
    </row>
    <row r="243" spans="1:5">
      <c r="A243" s="154">
        <v>234</v>
      </c>
      <c r="B243" s="155"/>
      <c r="C243" s="155"/>
      <c r="D243" s="157"/>
      <c r="E243" s="19" t="str">
        <f t="shared" si="8"/>
        <v/>
      </c>
    </row>
    <row r="244" spans="1:5">
      <c r="A244" s="154">
        <v>235</v>
      </c>
      <c r="B244" s="155"/>
      <c r="C244" s="155"/>
      <c r="D244" s="157"/>
      <c r="E244" s="19" t="str">
        <f t="shared" si="8"/>
        <v/>
      </c>
    </row>
    <row r="245" spans="1:5">
      <c r="A245" s="154">
        <v>236</v>
      </c>
      <c r="B245" s="155"/>
      <c r="C245" s="155"/>
      <c r="D245" s="157"/>
      <c r="E245" s="19" t="str">
        <f t="shared" si="8"/>
        <v/>
      </c>
    </row>
    <row r="246" spans="1:5">
      <c r="A246" s="154">
        <v>237</v>
      </c>
      <c r="B246" s="155"/>
      <c r="C246" s="155"/>
      <c r="D246" s="157"/>
      <c r="E246" s="19" t="str">
        <f t="shared" si="8"/>
        <v/>
      </c>
    </row>
    <row r="247" spans="1:5">
      <c r="A247" s="154">
        <v>238</v>
      </c>
      <c r="B247" s="155"/>
      <c r="C247" s="155"/>
      <c r="D247" s="157"/>
      <c r="E247" s="19" t="str">
        <f t="shared" si="8"/>
        <v/>
      </c>
    </row>
    <row r="248" spans="1:5">
      <c r="A248" s="154">
        <v>239</v>
      </c>
      <c r="B248" s="155"/>
      <c r="C248" s="155"/>
      <c r="D248" s="157"/>
      <c r="E248" s="19" t="str">
        <f t="shared" si="8"/>
        <v/>
      </c>
    </row>
    <row r="249" spans="1:5">
      <c r="A249" s="154">
        <v>240</v>
      </c>
      <c r="B249" s="155"/>
      <c r="C249" s="155"/>
      <c r="D249" s="157"/>
      <c r="E249" s="19" t="str">
        <f t="shared" si="8"/>
        <v/>
      </c>
    </row>
    <row r="250" spans="1:5">
      <c r="A250" s="154">
        <v>241</v>
      </c>
      <c r="B250" s="155"/>
      <c r="C250" s="155"/>
      <c r="D250" s="157"/>
      <c r="E250" s="19" t="str">
        <f t="shared" si="8"/>
        <v/>
      </c>
    </row>
    <row r="251" spans="1:5">
      <c r="A251" s="154">
        <v>242</v>
      </c>
      <c r="B251" s="155"/>
      <c r="C251" s="155"/>
      <c r="D251" s="157"/>
      <c r="E251" s="19" t="str">
        <f t="shared" si="8"/>
        <v/>
      </c>
    </row>
    <row r="252" spans="1:5">
      <c r="A252" s="154">
        <v>243</v>
      </c>
      <c r="B252" s="155"/>
      <c r="C252" s="155"/>
      <c r="D252" s="157"/>
      <c r="E252" s="19" t="str">
        <f t="shared" si="8"/>
        <v/>
      </c>
    </row>
    <row r="253" spans="1:5">
      <c r="A253" s="154">
        <v>244</v>
      </c>
      <c r="B253" s="155"/>
      <c r="C253" s="155"/>
      <c r="D253" s="157"/>
      <c r="E253" s="19" t="str">
        <f t="shared" si="8"/>
        <v/>
      </c>
    </row>
    <row r="254" spans="1:5">
      <c r="A254" s="154">
        <v>245</v>
      </c>
      <c r="B254" s="155"/>
      <c r="C254" s="155"/>
      <c r="D254" s="157"/>
      <c r="E254" s="19" t="str">
        <f t="shared" si="8"/>
        <v/>
      </c>
    </row>
    <row r="255" spans="1:5">
      <c r="A255" s="154">
        <v>246</v>
      </c>
      <c r="B255" s="155"/>
      <c r="C255" s="155"/>
      <c r="D255" s="157"/>
      <c r="E255" s="19" t="str">
        <f t="shared" si="8"/>
        <v/>
      </c>
    </row>
    <row r="256" spans="1:5">
      <c r="A256" s="154">
        <v>247</v>
      </c>
      <c r="B256" s="155"/>
      <c r="C256" s="155"/>
      <c r="D256" s="157"/>
      <c r="E256" s="19" t="str">
        <f t="shared" si="8"/>
        <v/>
      </c>
    </row>
    <row r="257" spans="1:5">
      <c r="A257" s="154">
        <v>248</v>
      </c>
      <c r="B257" s="155"/>
      <c r="C257" s="155"/>
      <c r="D257" s="157"/>
      <c r="E257" s="19" t="str">
        <f t="shared" si="8"/>
        <v/>
      </c>
    </row>
    <row r="258" spans="1:5">
      <c r="A258" s="154">
        <v>249</v>
      </c>
      <c r="B258" s="155"/>
      <c r="C258" s="155"/>
      <c r="D258" s="157"/>
      <c r="E258" s="19" t="str">
        <f t="shared" si="8"/>
        <v/>
      </c>
    </row>
    <row r="259" spans="1:5">
      <c r="A259" s="154">
        <v>250</v>
      </c>
      <c r="B259" s="155"/>
      <c r="C259" s="155"/>
      <c r="D259" s="157"/>
      <c r="E259" s="19" t="str">
        <f t="shared" si="8"/>
        <v/>
      </c>
    </row>
  </sheetData>
  <sheetProtection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sheetPr codeName="Sheet20">
    <pageSetUpPr fitToPage="1"/>
  </sheetPr>
  <dimension ref="A1:G259"/>
  <sheetViews>
    <sheetView zoomScale="85" zoomScaleNormal="85" workbookViewId="0">
      <selection activeCell="B10" sqref="B10:D12"/>
    </sheetView>
  </sheetViews>
  <sheetFormatPr defaultRowHeight="15.75"/>
  <cols>
    <col min="1" max="1" width="5.7109375" style="71" customWidth="1"/>
    <col min="2" max="2" width="66.7109375" style="75" customWidth="1"/>
    <col min="3" max="3" width="15" style="75" bestFit="1" customWidth="1"/>
    <col min="4" max="4" width="10.7109375" style="80" customWidth="1"/>
    <col min="5" max="5" width="17.7109375" style="75"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D1" s="72"/>
      <c r="E1" s="74"/>
      <c r="F1" s="327"/>
    </row>
    <row r="2" spans="1:7" s="71" customFormat="1">
      <c r="A2" s="387" t="str">
        <f>IF(ISBLANK(facultate), IF(ISBLANK(departament),"","Departament " &amp; departament), "Facultatea " &amp; facultate)</f>
        <v>Facultatea Electronică și Telecomunicații</v>
      </c>
      <c r="D2" s="72"/>
      <c r="E2" s="74"/>
      <c r="F2" s="327"/>
    </row>
    <row r="3" spans="1:7" s="71" customFormat="1">
      <c r="A3" s="387" t="str">
        <f>IF(ISBLANK(departament),"","Departamentul " &amp; departament)</f>
        <v>Departamentul Electronică Aplicată</v>
      </c>
      <c r="D3" s="72"/>
      <c r="E3" s="74"/>
      <c r="F3" s="327"/>
    </row>
    <row r="4" spans="1:7">
      <c r="A4" s="460" t="s">
        <v>956</v>
      </c>
      <c r="B4" s="460"/>
      <c r="C4" s="460"/>
      <c r="D4" s="460"/>
      <c r="E4" s="460"/>
      <c r="F4" s="329"/>
    </row>
    <row r="5" spans="1:7">
      <c r="A5" s="460" t="s">
        <v>1062</v>
      </c>
      <c r="B5" s="460"/>
      <c r="C5" s="460"/>
      <c r="D5" s="460"/>
      <c r="E5" s="460"/>
    </row>
    <row r="6" spans="1:7" ht="13.5" customHeight="1">
      <c r="D6" s="75"/>
      <c r="E6" s="388" t="str">
        <f>CONCATENATE(functie," ",nume_candidat)</f>
        <v>Șef de lucrări Papazian Petru</v>
      </c>
    </row>
    <row r="7" spans="1:7" ht="18.75" customHeight="1">
      <c r="A7" s="457" t="s">
        <v>337</v>
      </c>
      <c r="B7" s="457" t="s">
        <v>1113</v>
      </c>
      <c r="C7" s="457" t="s">
        <v>459</v>
      </c>
      <c r="D7" s="463" t="s">
        <v>2</v>
      </c>
      <c r="E7" s="512" t="s">
        <v>544</v>
      </c>
      <c r="F7" s="464" t="s">
        <v>540</v>
      </c>
      <c r="G7" s="465" t="s">
        <v>551</v>
      </c>
    </row>
    <row r="8" spans="1:7" ht="46.5" customHeight="1">
      <c r="A8" s="457"/>
      <c r="B8" s="457"/>
      <c r="C8" s="457"/>
      <c r="D8" s="463"/>
      <c r="E8" s="513"/>
      <c r="F8" s="464"/>
      <c r="G8" s="465"/>
    </row>
    <row r="9" spans="1:7">
      <c r="A9" s="99"/>
      <c r="B9" s="76"/>
      <c r="C9" s="76"/>
      <c r="D9" s="40"/>
      <c r="E9" s="158">
        <f t="shared" ref="E9" si="0">SUMIF(E10:E108,"&gt;0")</f>
        <v>0</v>
      </c>
      <c r="F9" s="336"/>
    </row>
    <row r="10" spans="1:7">
      <c r="A10" s="48">
        <v>1</v>
      </c>
      <c r="B10" s="8"/>
      <c r="C10" s="8"/>
      <c r="D10" s="232"/>
      <c r="E10" s="19" t="str">
        <f t="shared" ref="E10:E73" si="1">IF(OR($B10="",,,,$D10&lt;an_initial,$D10&gt;an_final,),"",HLOOKUP(C10,ii120punctaje,2,FALSE) )</f>
        <v/>
      </c>
      <c r="F10" s="390" t="b">
        <f t="shared" ref="F10:F73" si="2">IF(nume_candidat="",FALSE,ISNUMBER(SEARCH(nume_candidat,$B10)))</f>
        <v>0</v>
      </c>
      <c r="G10" s="391">
        <f t="shared" ref="G10:G73" si="3">LEN(B10)-LEN(SUBSTITUTE(B10,",",""))+1</f>
        <v>1</v>
      </c>
    </row>
    <row r="11" spans="1:7">
      <c r="A11" s="48">
        <v>2</v>
      </c>
      <c r="B11" s="421"/>
      <c r="C11" s="8"/>
      <c r="D11" s="232"/>
      <c r="E11" s="19" t="str">
        <f t="shared" si="1"/>
        <v/>
      </c>
      <c r="F11" s="390" t="b">
        <f t="shared" si="2"/>
        <v>0</v>
      </c>
      <c r="G11" s="391">
        <f t="shared" si="3"/>
        <v>1</v>
      </c>
    </row>
    <row r="12" spans="1:7">
      <c r="A12" s="48">
        <v>3</v>
      </c>
      <c r="B12" s="8"/>
      <c r="C12" s="8"/>
      <c r="D12" s="232"/>
      <c r="E12" s="19" t="str">
        <f t="shared" si="1"/>
        <v/>
      </c>
      <c r="F12" s="390" t="b">
        <f t="shared" si="2"/>
        <v>0</v>
      </c>
      <c r="G12" s="391">
        <f t="shared" si="3"/>
        <v>1</v>
      </c>
    </row>
    <row r="13" spans="1:7">
      <c r="A13" s="48">
        <v>4</v>
      </c>
      <c r="B13" s="7"/>
      <c r="C13" s="7"/>
      <c r="D13" s="228"/>
      <c r="E13" s="19" t="str">
        <f t="shared" si="1"/>
        <v/>
      </c>
      <c r="F13" s="390" t="b">
        <f t="shared" si="2"/>
        <v>0</v>
      </c>
      <c r="G13" s="391">
        <f t="shared" si="3"/>
        <v>1</v>
      </c>
    </row>
    <row r="14" spans="1:7">
      <c r="A14" s="48">
        <v>5</v>
      </c>
      <c r="B14" s="7"/>
      <c r="C14" s="7"/>
      <c r="D14" s="228"/>
      <c r="E14" s="19" t="str">
        <f t="shared" si="1"/>
        <v/>
      </c>
      <c r="F14" s="390" t="b">
        <f t="shared" si="2"/>
        <v>0</v>
      </c>
      <c r="G14" s="391">
        <f t="shared" si="3"/>
        <v>1</v>
      </c>
    </row>
    <row r="15" spans="1:7">
      <c r="A15" s="48">
        <v>6</v>
      </c>
      <c r="B15" s="7"/>
      <c r="C15" s="7"/>
      <c r="D15" s="228"/>
      <c r="E15" s="19" t="str">
        <f t="shared" si="1"/>
        <v/>
      </c>
      <c r="F15" s="390" t="b">
        <f t="shared" si="2"/>
        <v>0</v>
      </c>
      <c r="G15" s="391">
        <f t="shared" si="3"/>
        <v>1</v>
      </c>
    </row>
    <row r="16" spans="1:7">
      <c r="A16" s="48">
        <v>7</v>
      </c>
      <c r="B16" s="7"/>
      <c r="C16" s="7"/>
      <c r="D16" s="228"/>
      <c r="E16" s="19" t="str">
        <f t="shared" si="1"/>
        <v/>
      </c>
      <c r="F16" s="390" t="b">
        <f t="shared" si="2"/>
        <v>0</v>
      </c>
      <c r="G16" s="391">
        <f t="shared" si="3"/>
        <v>1</v>
      </c>
    </row>
    <row r="17" spans="1:7">
      <c r="A17" s="48">
        <v>8</v>
      </c>
      <c r="B17" s="7"/>
      <c r="C17" s="7"/>
      <c r="D17" s="228"/>
      <c r="E17" s="19" t="str">
        <f t="shared" si="1"/>
        <v/>
      </c>
      <c r="F17" s="390" t="b">
        <f t="shared" si="2"/>
        <v>0</v>
      </c>
      <c r="G17" s="391">
        <f t="shared" si="3"/>
        <v>1</v>
      </c>
    </row>
    <row r="18" spans="1:7">
      <c r="A18" s="48">
        <v>9</v>
      </c>
      <c r="B18" s="7"/>
      <c r="C18" s="7"/>
      <c r="D18" s="228"/>
      <c r="E18" s="19" t="str">
        <f t="shared" si="1"/>
        <v/>
      </c>
      <c r="F18" s="390" t="b">
        <f t="shared" si="2"/>
        <v>0</v>
      </c>
      <c r="G18" s="391">
        <f t="shared" si="3"/>
        <v>1</v>
      </c>
    </row>
    <row r="19" spans="1:7">
      <c r="A19" s="48">
        <v>10</v>
      </c>
      <c r="B19" s="7"/>
      <c r="C19" s="7"/>
      <c r="D19" s="228"/>
      <c r="E19" s="19" t="str">
        <f t="shared" si="1"/>
        <v/>
      </c>
      <c r="F19" s="390" t="b">
        <f t="shared" si="2"/>
        <v>0</v>
      </c>
      <c r="G19" s="391">
        <f t="shared" si="3"/>
        <v>1</v>
      </c>
    </row>
    <row r="20" spans="1:7">
      <c r="A20" s="48">
        <v>11</v>
      </c>
      <c r="B20" s="7"/>
      <c r="C20" s="7"/>
      <c r="D20" s="228"/>
      <c r="E20" s="19" t="str">
        <f t="shared" si="1"/>
        <v/>
      </c>
      <c r="F20" s="390" t="b">
        <f t="shared" si="2"/>
        <v>0</v>
      </c>
      <c r="G20" s="391">
        <f t="shared" si="3"/>
        <v>1</v>
      </c>
    </row>
    <row r="21" spans="1:7">
      <c r="A21" s="48">
        <v>12</v>
      </c>
      <c r="B21" s="7"/>
      <c r="C21" s="7"/>
      <c r="D21" s="228"/>
      <c r="E21" s="19" t="str">
        <f t="shared" si="1"/>
        <v/>
      </c>
      <c r="F21" s="390" t="b">
        <f t="shared" si="2"/>
        <v>0</v>
      </c>
      <c r="G21" s="391">
        <f t="shared" si="3"/>
        <v>1</v>
      </c>
    </row>
    <row r="22" spans="1:7">
      <c r="A22" s="48">
        <v>13</v>
      </c>
      <c r="B22" s="7"/>
      <c r="C22" s="7"/>
      <c r="D22" s="228"/>
      <c r="E22" s="19" t="str">
        <f t="shared" si="1"/>
        <v/>
      </c>
      <c r="F22" s="390" t="b">
        <f t="shared" si="2"/>
        <v>0</v>
      </c>
      <c r="G22" s="391">
        <f t="shared" si="3"/>
        <v>1</v>
      </c>
    </row>
    <row r="23" spans="1:7">
      <c r="A23" s="48">
        <v>14</v>
      </c>
      <c r="B23" s="7"/>
      <c r="C23" s="7"/>
      <c r="D23" s="228"/>
      <c r="E23" s="19" t="str">
        <f t="shared" si="1"/>
        <v/>
      </c>
      <c r="F23" s="390" t="b">
        <f t="shared" si="2"/>
        <v>0</v>
      </c>
      <c r="G23" s="391">
        <f t="shared" si="3"/>
        <v>1</v>
      </c>
    </row>
    <row r="24" spans="1:7">
      <c r="A24" s="48">
        <v>15</v>
      </c>
      <c r="B24" s="7"/>
      <c r="C24" s="7"/>
      <c r="D24" s="228"/>
      <c r="E24" s="19" t="str">
        <f t="shared" si="1"/>
        <v/>
      </c>
      <c r="F24" s="390" t="b">
        <f t="shared" si="2"/>
        <v>0</v>
      </c>
      <c r="G24" s="391">
        <f t="shared" si="3"/>
        <v>1</v>
      </c>
    </row>
    <row r="25" spans="1:7">
      <c r="A25" s="48">
        <v>16</v>
      </c>
      <c r="B25" s="7"/>
      <c r="C25" s="7"/>
      <c r="D25" s="228"/>
      <c r="E25" s="19" t="str">
        <f t="shared" si="1"/>
        <v/>
      </c>
      <c r="F25" s="390" t="b">
        <f t="shared" si="2"/>
        <v>0</v>
      </c>
      <c r="G25" s="391">
        <f t="shared" si="3"/>
        <v>1</v>
      </c>
    </row>
    <row r="26" spans="1:7">
      <c r="A26" s="48">
        <v>17</v>
      </c>
      <c r="B26" s="7"/>
      <c r="C26" s="7"/>
      <c r="D26" s="228"/>
      <c r="E26" s="19" t="str">
        <f t="shared" si="1"/>
        <v/>
      </c>
      <c r="F26" s="390" t="b">
        <f t="shared" si="2"/>
        <v>0</v>
      </c>
      <c r="G26" s="391">
        <f t="shared" si="3"/>
        <v>1</v>
      </c>
    </row>
    <row r="27" spans="1:7">
      <c r="A27" s="48">
        <v>18</v>
      </c>
      <c r="B27" s="7"/>
      <c r="C27" s="7"/>
      <c r="D27" s="228"/>
      <c r="E27" s="19" t="str">
        <f t="shared" si="1"/>
        <v/>
      </c>
      <c r="F27" s="390" t="b">
        <f t="shared" si="2"/>
        <v>0</v>
      </c>
      <c r="G27" s="391">
        <f t="shared" si="3"/>
        <v>1</v>
      </c>
    </row>
    <row r="28" spans="1:7">
      <c r="A28" s="48">
        <v>19</v>
      </c>
      <c r="B28" s="7"/>
      <c r="C28" s="7"/>
      <c r="D28" s="228"/>
      <c r="E28" s="19" t="str">
        <f t="shared" si="1"/>
        <v/>
      </c>
      <c r="F28" s="390" t="b">
        <f t="shared" si="2"/>
        <v>0</v>
      </c>
      <c r="G28" s="391">
        <f t="shared" si="3"/>
        <v>1</v>
      </c>
    </row>
    <row r="29" spans="1:7">
      <c r="A29" s="48">
        <v>20</v>
      </c>
      <c r="B29" s="7"/>
      <c r="C29" s="7"/>
      <c r="D29" s="228"/>
      <c r="E29" s="19" t="str">
        <f t="shared" si="1"/>
        <v/>
      </c>
      <c r="F29" s="390" t="b">
        <f t="shared" si="2"/>
        <v>0</v>
      </c>
      <c r="G29" s="391">
        <f t="shared" si="3"/>
        <v>1</v>
      </c>
    </row>
    <row r="30" spans="1:7">
      <c r="A30" s="48">
        <v>21</v>
      </c>
      <c r="B30" s="7"/>
      <c r="C30" s="7"/>
      <c r="D30" s="228"/>
      <c r="E30" s="19" t="str">
        <f t="shared" si="1"/>
        <v/>
      </c>
      <c r="F30" s="390" t="b">
        <f t="shared" si="2"/>
        <v>0</v>
      </c>
      <c r="G30" s="391">
        <f t="shared" si="3"/>
        <v>1</v>
      </c>
    </row>
    <row r="31" spans="1:7">
      <c r="A31" s="48">
        <v>22</v>
      </c>
      <c r="B31" s="7"/>
      <c r="C31" s="7"/>
      <c r="D31" s="228"/>
      <c r="E31" s="19" t="str">
        <f t="shared" si="1"/>
        <v/>
      </c>
      <c r="F31" s="390" t="b">
        <f t="shared" si="2"/>
        <v>0</v>
      </c>
      <c r="G31" s="391">
        <f t="shared" si="3"/>
        <v>1</v>
      </c>
    </row>
    <row r="32" spans="1:7">
      <c r="A32" s="48">
        <v>23</v>
      </c>
      <c r="B32" s="7"/>
      <c r="C32" s="7"/>
      <c r="D32" s="228"/>
      <c r="E32" s="19" t="str">
        <f t="shared" si="1"/>
        <v/>
      </c>
      <c r="F32" s="390" t="b">
        <f t="shared" si="2"/>
        <v>0</v>
      </c>
      <c r="G32" s="391">
        <f t="shared" si="3"/>
        <v>1</v>
      </c>
    </row>
    <row r="33" spans="1:7">
      <c r="A33" s="48">
        <v>24</v>
      </c>
      <c r="B33" s="7"/>
      <c r="C33" s="7"/>
      <c r="D33" s="228"/>
      <c r="E33" s="19" t="str">
        <f t="shared" si="1"/>
        <v/>
      </c>
      <c r="F33" s="390" t="b">
        <f t="shared" si="2"/>
        <v>0</v>
      </c>
      <c r="G33" s="391">
        <f t="shared" si="3"/>
        <v>1</v>
      </c>
    </row>
    <row r="34" spans="1:7">
      <c r="A34" s="48">
        <v>25</v>
      </c>
      <c r="B34" s="7"/>
      <c r="C34" s="7"/>
      <c r="D34" s="228"/>
      <c r="E34" s="19" t="str">
        <f t="shared" si="1"/>
        <v/>
      </c>
      <c r="F34" s="390" t="b">
        <f t="shared" si="2"/>
        <v>0</v>
      </c>
      <c r="G34" s="391">
        <f t="shared" si="3"/>
        <v>1</v>
      </c>
    </row>
    <row r="35" spans="1:7">
      <c r="A35" s="48">
        <v>26</v>
      </c>
      <c r="B35" s="7"/>
      <c r="C35" s="7"/>
      <c r="D35" s="228"/>
      <c r="E35" s="19" t="str">
        <f t="shared" si="1"/>
        <v/>
      </c>
      <c r="F35" s="390" t="b">
        <f t="shared" si="2"/>
        <v>0</v>
      </c>
      <c r="G35" s="391">
        <f t="shared" si="3"/>
        <v>1</v>
      </c>
    </row>
    <row r="36" spans="1:7">
      <c r="A36" s="48">
        <v>27</v>
      </c>
      <c r="B36" s="7"/>
      <c r="C36" s="7"/>
      <c r="D36" s="228"/>
      <c r="E36" s="19" t="str">
        <f t="shared" si="1"/>
        <v/>
      </c>
      <c r="F36" s="390" t="b">
        <f t="shared" si="2"/>
        <v>0</v>
      </c>
      <c r="G36" s="391">
        <f t="shared" si="3"/>
        <v>1</v>
      </c>
    </row>
    <row r="37" spans="1:7">
      <c r="A37" s="48">
        <v>28</v>
      </c>
      <c r="B37" s="7"/>
      <c r="C37" s="7"/>
      <c r="D37" s="228"/>
      <c r="E37" s="19" t="str">
        <f t="shared" si="1"/>
        <v/>
      </c>
      <c r="F37" s="390" t="b">
        <f t="shared" si="2"/>
        <v>0</v>
      </c>
      <c r="G37" s="391">
        <f t="shared" si="3"/>
        <v>1</v>
      </c>
    </row>
    <row r="38" spans="1:7">
      <c r="A38" s="48">
        <v>29</v>
      </c>
      <c r="B38" s="7"/>
      <c r="C38" s="7"/>
      <c r="D38" s="228"/>
      <c r="E38" s="19" t="str">
        <f t="shared" si="1"/>
        <v/>
      </c>
      <c r="F38" s="390" t="b">
        <f t="shared" si="2"/>
        <v>0</v>
      </c>
      <c r="G38" s="391">
        <f t="shared" si="3"/>
        <v>1</v>
      </c>
    </row>
    <row r="39" spans="1:7">
      <c r="A39" s="48">
        <v>30</v>
      </c>
      <c r="B39" s="7"/>
      <c r="C39" s="7"/>
      <c r="D39" s="228"/>
      <c r="E39" s="19" t="str">
        <f t="shared" si="1"/>
        <v/>
      </c>
      <c r="F39" s="390" t="b">
        <f t="shared" si="2"/>
        <v>0</v>
      </c>
      <c r="G39" s="391">
        <f t="shared" si="3"/>
        <v>1</v>
      </c>
    </row>
    <row r="40" spans="1:7">
      <c r="A40" s="48">
        <v>31</v>
      </c>
      <c r="B40" s="7"/>
      <c r="C40" s="7"/>
      <c r="D40" s="228"/>
      <c r="E40" s="19" t="str">
        <f t="shared" si="1"/>
        <v/>
      </c>
      <c r="F40" s="390" t="b">
        <f t="shared" si="2"/>
        <v>0</v>
      </c>
      <c r="G40" s="391">
        <f t="shared" si="3"/>
        <v>1</v>
      </c>
    </row>
    <row r="41" spans="1:7">
      <c r="A41" s="48">
        <v>32</v>
      </c>
      <c r="B41" s="7"/>
      <c r="C41" s="7"/>
      <c r="D41" s="228"/>
      <c r="E41" s="19" t="str">
        <f t="shared" si="1"/>
        <v/>
      </c>
      <c r="F41" s="390" t="b">
        <f t="shared" si="2"/>
        <v>0</v>
      </c>
      <c r="G41" s="391">
        <f t="shared" si="3"/>
        <v>1</v>
      </c>
    </row>
    <row r="42" spans="1:7">
      <c r="A42" s="48">
        <v>33</v>
      </c>
      <c r="B42" s="7"/>
      <c r="C42" s="7"/>
      <c r="D42" s="228"/>
      <c r="E42" s="19" t="str">
        <f t="shared" si="1"/>
        <v/>
      </c>
      <c r="F42" s="390" t="b">
        <f t="shared" si="2"/>
        <v>0</v>
      </c>
      <c r="G42" s="391">
        <f t="shared" si="3"/>
        <v>1</v>
      </c>
    </row>
    <row r="43" spans="1:7">
      <c r="A43" s="48">
        <v>34</v>
      </c>
      <c r="B43" s="7"/>
      <c r="C43" s="7"/>
      <c r="D43" s="228"/>
      <c r="E43" s="19" t="str">
        <f t="shared" si="1"/>
        <v/>
      </c>
      <c r="F43" s="390" t="b">
        <f t="shared" si="2"/>
        <v>0</v>
      </c>
      <c r="G43" s="391">
        <f t="shared" si="3"/>
        <v>1</v>
      </c>
    </row>
    <row r="44" spans="1:7">
      <c r="A44" s="48">
        <v>35</v>
      </c>
      <c r="B44" s="7"/>
      <c r="C44" s="7"/>
      <c r="D44" s="228"/>
      <c r="E44" s="19" t="str">
        <f t="shared" si="1"/>
        <v/>
      </c>
      <c r="F44" s="390" t="b">
        <f t="shared" si="2"/>
        <v>0</v>
      </c>
      <c r="G44" s="391">
        <f t="shared" si="3"/>
        <v>1</v>
      </c>
    </row>
    <row r="45" spans="1:7">
      <c r="A45" s="48">
        <v>36</v>
      </c>
      <c r="B45" s="7"/>
      <c r="C45" s="7"/>
      <c r="D45" s="228"/>
      <c r="E45" s="19" t="str">
        <f t="shared" si="1"/>
        <v/>
      </c>
      <c r="F45" s="390" t="b">
        <f t="shared" si="2"/>
        <v>0</v>
      </c>
      <c r="G45" s="391">
        <f t="shared" si="3"/>
        <v>1</v>
      </c>
    </row>
    <row r="46" spans="1:7">
      <c r="A46" s="48">
        <v>37</v>
      </c>
      <c r="B46" s="7"/>
      <c r="C46" s="7"/>
      <c r="D46" s="228"/>
      <c r="E46" s="19" t="str">
        <f t="shared" si="1"/>
        <v/>
      </c>
      <c r="F46" s="390" t="b">
        <f t="shared" si="2"/>
        <v>0</v>
      </c>
      <c r="G46" s="391">
        <f t="shared" si="3"/>
        <v>1</v>
      </c>
    </row>
    <row r="47" spans="1:7">
      <c r="A47" s="48">
        <v>38</v>
      </c>
      <c r="B47" s="7"/>
      <c r="C47" s="7"/>
      <c r="D47" s="228"/>
      <c r="E47" s="19" t="str">
        <f t="shared" si="1"/>
        <v/>
      </c>
      <c r="F47" s="390" t="b">
        <f t="shared" si="2"/>
        <v>0</v>
      </c>
      <c r="G47" s="391">
        <f t="shared" si="3"/>
        <v>1</v>
      </c>
    </row>
    <row r="48" spans="1:7">
      <c r="A48" s="48">
        <v>39</v>
      </c>
      <c r="B48" s="7"/>
      <c r="C48" s="7"/>
      <c r="D48" s="228"/>
      <c r="E48" s="19" t="str">
        <f t="shared" si="1"/>
        <v/>
      </c>
      <c r="F48" s="390" t="b">
        <f t="shared" si="2"/>
        <v>0</v>
      </c>
      <c r="G48" s="391">
        <f t="shared" si="3"/>
        <v>1</v>
      </c>
    </row>
    <row r="49" spans="1:7">
      <c r="A49" s="48">
        <v>40</v>
      </c>
      <c r="B49" s="7"/>
      <c r="C49" s="7"/>
      <c r="D49" s="228"/>
      <c r="E49" s="19" t="str">
        <f t="shared" si="1"/>
        <v/>
      </c>
      <c r="F49" s="390" t="b">
        <f t="shared" si="2"/>
        <v>0</v>
      </c>
      <c r="G49" s="391">
        <f t="shared" si="3"/>
        <v>1</v>
      </c>
    </row>
    <row r="50" spans="1:7">
      <c r="A50" s="48">
        <v>41</v>
      </c>
      <c r="B50" s="7"/>
      <c r="C50" s="7"/>
      <c r="D50" s="228"/>
      <c r="E50" s="19" t="str">
        <f t="shared" si="1"/>
        <v/>
      </c>
      <c r="F50" s="390" t="b">
        <f t="shared" si="2"/>
        <v>0</v>
      </c>
      <c r="G50" s="391">
        <f t="shared" si="3"/>
        <v>1</v>
      </c>
    </row>
    <row r="51" spans="1:7">
      <c r="A51" s="48">
        <v>42</v>
      </c>
      <c r="B51" s="7"/>
      <c r="C51" s="7"/>
      <c r="D51" s="228"/>
      <c r="E51" s="19" t="str">
        <f t="shared" si="1"/>
        <v/>
      </c>
      <c r="F51" s="390" t="b">
        <f t="shared" si="2"/>
        <v>0</v>
      </c>
      <c r="G51" s="391">
        <f t="shared" si="3"/>
        <v>1</v>
      </c>
    </row>
    <row r="52" spans="1:7">
      <c r="A52" s="48">
        <v>43</v>
      </c>
      <c r="B52" s="7"/>
      <c r="C52" s="7"/>
      <c r="D52" s="228"/>
      <c r="E52" s="19" t="str">
        <f t="shared" si="1"/>
        <v/>
      </c>
      <c r="F52" s="390" t="b">
        <f t="shared" si="2"/>
        <v>0</v>
      </c>
      <c r="G52" s="391">
        <f t="shared" si="3"/>
        <v>1</v>
      </c>
    </row>
    <row r="53" spans="1:7">
      <c r="A53" s="48">
        <v>44</v>
      </c>
      <c r="B53" s="7"/>
      <c r="C53" s="7"/>
      <c r="D53" s="228"/>
      <c r="E53" s="19" t="str">
        <f t="shared" si="1"/>
        <v/>
      </c>
      <c r="F53" s="390" t="b">
        <f t="shared" si="2"/>
        <v>0</v>
      </c>
      <c r="G53" s="391">
        <f t="shared" si="3"/>
        <v>1</v>
      </c>
    </row>
    <row r="54" spans="1:7">
      <c r="A54" s="48">
        <v>45</v>
      </c>
      <c r="B54" s="7"/>
      <c r="C54" s="7"/>
      <c r="D54" s="228"/>
      <c r="E54" s="19" t="str">
        <f t="shared" si="1"/>
        <v/>
      </c>
      <c r="F54" s="390" t="b">
        <f t="shared" si="2"/>
        <v>0</v>
      </c>
      <c r="G54" s="391">
        <f t="shared" si="3"/>
        <v>1</v>
      </c>
    </row>
    <row r="55" spans="1:7">
      <c r="A55" s="48">
        <v>46</v>
      </c>
      <c r="B55" s="7"/>
      <c r="C55" s="7"/>
      <c r="D55" s="228"/>
      <c r="E55" s="19" t="str">
        <f t="shared" si="1"/>
        <v/>
      </c>
      <c r="F55" s="390" t="b">
        <f t="shared" si="2"/>
        <v>0</v>
      </c>
      <c r="G55" s="391">
        <f t="shared" si="3"/>
        <v>1</v>
      </c>
    </row>
    <row r="56" spans="1:7">
      <c r="A56" s="48">
        <v>47</v>
      </c>
      <c r="B56" s="7"/>
      <c r="C56" s="7"/>
      <c r="D56" s="228"/>
      <c r="E56" s="19" t="str">
        <f t="shared" si="1"/>
        <v/>
      </c>
      <c r="F56" s="390" t="b">
        <f t="shared" si="2"/>
        <v>0</v>
      </c>
      <c r="G56" s="391">
        <f t="shared" si="3"/>
        <v>1</v>
      </c>
    </row>
    <row r="57" spans="1:7">
      <c r="A57" s="48">
        <v>48</v>
      </c>
      <c r="B57" s="7"/>
      <c r="C57" s="7"/>
      <c r="D57" s="228"/>
      <c r="E57" s="19" t="str">
        <f t="shared" si="1"/>
        <v/>
      </c>
      <c r="F57" s="390" t="b">
        <f t="shared" si="2"/>
        <v>0</v>
      </c>
      <c r="G57" s="391">
        <f t="shared" si="3"/>
        <v>1</v>
      </c>
    </row>
    <row r="58" spans="1:7">
      <c r="A58" s="48">
        <v>49</v>
      </c>
      <c r="B58" s="7"/>
      <c r="C58" s="7"/>
      <c r="D58" s="228"/>
      <c r="E58" s="19" t="str">
        <f t="shared" si="1"/>
        <v/>
      </c>
      <c r="F58" s="390" t="b">
        <f t="shared" si="2"/>
        <v>0</v>
      </c>
      <c r="G58" s="391">
        <f t="shared" si="3"/>
        <v>1</v>
      </c>
    </row>
    <row r="59" spans="1:7">
      <c r="A59" s="48">
        <v>50</v>
      </c>
      <c r="B59" s="7"/>
      <c r="C59" s="7"/>
      <c r="D59" s="228"/>
      <c r="E59" s="19" t="str">
        <f t="shared" si="1"/>
        <v/>
      </c>
      <c r="F59" s="390" t="b">
        <f t="shared" si="2"/>
        <v>0</v>
      </c>
      <c r="G59" s="391">
        <f t="shared" si="3"/>
        <v>1</v>
      </c>
    </row>
    <row r="60" spans="1:7">
      <c r="A60" s="48">
        <v>51</v>
      </c>
      <c r="B60" s="7"/>
      <c r="C60" s="7"/>
      <c r="D60" s="228"/>
      <c r="E60" s="19" t="str">
        <f t="shared" si="1"/>
        <v/>
      </c>
      <c r="F60" s="390" t="b">
        <f t="shared" si="2"/>
        <v>0</v>
      </c>
      <c r="G60" s="391">
        <f t="shared" si="3"/>
        <v>1</v>
      </c>
    </row>
    <row r="61" spans="1:7">
      <c r="A61" s="48">
        <v>52</v>
      </c>
      <c r="B61" s="7"/>
      <c r="C61" s="7"/>
      <c r="D61" s="228"/>
      <c r="E61" s="19" t="str">
        <f t="shared" si="1"/>
        <v/>
      </c>
      <c r="F61" s="390" t="b">
        <f t="shared" si="2"/>
        <v>0</v>
      </c>
      <c r="G61" s="391">
        <f t="shared" si="3"/>
        <v>1</v>
      </c>
    </row>
    <row r="62" spans="1:7">
      <c r="A62" s="48">
        <v>53</v>
      </c>
      <c r="B62" s="7"/>
      <c r="C62" s="7"/>
      <c r="D62" s="228"/>
      <c r="E62" s="19" t="str">
        <f t="shared" si="1"/>
        <v/>
      </c>
      <c r="F62" s="390" t="b">
        <f t="shared" si="2"/>
        <v>0</v>
      </c>
      <c r="G62" s="391">
        <f t="shared" si="3"/>
        <v>1</v>
      </c>
    </row>
    <row r="63" spans="1:7">
      <c r="A63" s="48">
        <v>54</v>
      </c>
      <c r="B63" s="7"/>
      <c r="C63" s="7"/>
      <c r="D63" s="228"/>
      <c r="E63" s="19" t="str">
        <f t="shared" si="1"/>
        <v/>
      </c>
      <c r="F63" s="390" t="b">
        <f t="shared" si="2"/>
        <v>0</v>
      </c>
      <c r="G63" s="391">
        <f t="shared" si="3"/>
        <v>1</v>
      </c>
    </row>
    <row r="64" spans="1:7">
      <c r="A64" s="48">
        <v>55</v>
      </c>
      <c r="B64" s="7"/>
      <c r="C64" s="7"/>
      <c r="D64" s="228"/>
      <c r="E64" s="19" t="str">
        <f t="shared" si="1"/>
        <v/>
      </c>
      <c r="F64" s="390" t="b">
        <f t="shared" si="2"/>
        <v>0</v>
      </c>
      <c r="G64" s="391">
        <f t="shared" si="3"/>
        <v>1</v>
      </c>
    </row>
    <row r="65" spans="1:7">
      <c r="A65" s="48">
        <v>56</v>
      </c>
      <c r="B65" s="7"/>
      <c r="C65" s="7"/>
      <c r="D65" s="228"/>
      <c r="E65" s="19" t="str">
        <f t="shared" si="1"/>
        <v/>
      </c>
      <c r="F65" s="390" t="b">
        <f t="shared" si="2"/>
        <v>0</v>
      </c>
      <c r="G65" s="391">
        <f t="shared" si="3"/>
        <v>1</v>
      </c>
    </row>
    <row r="66" spans="1:7">
      <c r="A66" s="48">
        <v>57</v>
      </c>
      <c r="B66" s="7"/>
      <c r="C66" s="7"/>
      <c r="D66" s="228"/>
      <c r="E66" s="19" t="str">
        <f t="shared" si="1"/>
        <v/>
      </c>
      <c r="F66" s="390" t="b">
        <f t="shared" si="2"/>
        <v>0</v>
      </c>
      <c r="G66" s="391">
        <f t="shared" si="3"/>
        <v>1</v>
      </c>
    </row>
    <row r="67" spans="1:7">
      <c r="A67" s="48">
        <v>58</v>
      </c>
      <c r="B67" s="7"/>
      <c r="C67" s="7"/>
      <c r="D67" s="228"/>
      <c r="E67" s="19" t="str">
        <f t="shared" si="1"/>
        <v/>
      </c>
      <c r="F67" s="390" t="b">
        <f t="shared" si="2"/>
        <v>0</v>
      </c>
      <c r="G67" s="391">
        <f t="shared" si="3"/>
        <v>1</v>
      </c>
    </row>
    <row r="68" spans="1:7">
      <c r="A68" s="48">
        <v>59</v>
      </c>
      <c r="B68" s="7"/>
      <c r="C68" s="7"/>
      <c r="D68" s="228"/>
      <c r="E68" s="19" t="str">
        <f t="shared" si="1"/>
        <v/>
      </c>
      <c r="F68" s="390" t="b">
        <f t="shared" si="2"/>
        <v>0</v>
      </c>
      <c r="G68" s="391">
        <f t="shared" si="3"/>
        <v>1</v>
      </c>
    </row>
    <row r="69" spans="1:7">
      <c r="A69" s="48">
        <v>60</v>
      </c>
      <c r="B69" s="7"/>
      <c r="C69" s="7"/>
      <c r="D69" s="228"/>
      <c r="E69" s="19" t="str">
        <f t="shared" si="1"/>
        <v/>
      </c>
      <c r="F69" s="390" t="b">
        <f t="shared" si="2"/>
        <v>0</v>
      </c>
      <c r="G69" s="391">
        <f t="shared" si="3"/>
        <v>1</v>
      </c>
    </row>
    <row r="70" spans="1:7">
      <c r="A70" s="48">
        <v>61</v>
      </c>
      <c r="B70" s="7"/>
      <c r="C70" s="7"/>
      <c r="D70" s="228"/>
      <c r="E70" s="19" t="str">
        <f t="shared" si="1"/>
        <v/>
      </c>
      <c r="F70" s="390" t="b">
        <f t="shared" si="2"/>
        <v>0</v>
      </c>
      <c r="G70" s="391">
        <f t="shared" si="3"/>
        <v>1</v>
      </c>
    </row>
    <row r="71" spans="1:7">
      <c r="A71" s="48">
        <v>62</v>
      </c>
      <c r="B71" s="7"/>
      <c r="C71" s="7"/>
      <c r="D71" s="228"/>
      <c r="E71" s="19" t="str">
        <f t="shared" si="1"/>
        <v/>
      </c>
      <c r="F71" s="390" t="b">
        <f t="shared" si="2"/>
        <v>0</v>
      </c>
      <c r="G71" s="391">
        <f t="shared" si="3"/>
        <v>1</v>
      </c>
    </row>
    <row r="72" spans="1:7">
      <c r="A72" s="48">
        <v>63</v>
      </c>
      <c r="B72" s="7"/>
      <c r="C72" s="7"/>
      <c r="D72" s="228"/>
      <c r="E72" s="19" t="str">
        <f t="shared" si="1"/>
        <v/>
      </c>
      <c r="F72" s="390" t="b">
        <f t="shared" si="2"/>
        <v>0</v>
      </c>
      <c r="G72" s="391">
        <f t="shared" si="3"/>
        <v>1</v>
      </c>
    </row>
    <row r="73" spans="1:7">
      <c r="A73" s="48">
        <v>64</v>
      </c>
      <c r="B73" s="7"/>
      <c r="C73" s="7"/>
      <c r="D73" s="228"/>
      <c r="E73" s="19" t="str">
        <f t="shared" si="1"/>
        <v/>
      </c>
      <c r="F73" s="390" t="b">
        <f t="shared" si="2"/>
        <v>0</v>
      </c>
      <c r="G73" s="391">
        <f t="shared" si="3"/>
        <v>1</v>
      </c>
    </row>
    <row r="74" spans="1:7">
      <c r="A74" s="48">
        <v>65</v>
      </c>
      <c r="B74" s="7"/>
      <c r="C74" s="7"/>
      <c r="D74" s="228"/>
      <c r="E74" s="19" t="str">
        <f t="shared" ref="E74:E137" si="4">IF(OR($B74="",,,,$D74&lt;an_initial,$D74&gt;an_final,),"",HLOOKUP(C74,ii120punctaje,2,FALSE) )</f>
        <v/>
      </c>
      <c r="F74" s="390" t="b">
        <f t="shared" ref="F74:F108" si="5">IF(nume_candidat="",FALSE,ISNUMBER(SEARCH(nume_candidat,$B74)))</f>
        <v>0</v>
      </c>
      <c r="G74" s="391">
        <f t="shared" ref="G74:G108" si="6">LEN(B74)-LEN(SUBSTITUTE(B74,",",""))+1</f>
        <v>1</v>
      </c>
    </row>
    <row r="75" spans="1:7">
      <c r="A75" s="48">
        <v>66</v>
      </c>
      <c r="B75" s="7"/>
      <c r="C75" s="7"/>
      <c r="D75" s="228"/>
      <c r="E75" s="19" t="str">
        <f t="shared" si="4"/>
        <v/>
      </c>
      <c r="F75" s="390" t="b">
        <f t="shared" si="5"/>
        <v>0</v>
      </c>
      <c r="G75" s="391">
        <f t="shared" si="6"/>
        <v>1</v>
      </c>
    </row>
    <row r="76" spans="1:7">
      <c r="A76" s="48">
        <v>67</v>
      </c>
      <c r="B76" s="7"/>
      <c r="C76" s="7"/>
      <c r="D76" s="228"/>
      <c r="E76" s="19" t="str">
        <f t="shared" si="4"/>
        <v/>
      </c>
      <c r="F76" s="390" t="b">
        <f t="shared" si="5"/>
        <v>0</v>
      </c>
      <c r="G76" s="391">
        <f t="shared" si="6"/>
        <v>1</v>
      </c>
    </row>
    <row r="77" spans="1:7">
      <c r="A77" s="48">
        <v>68</v>
      </c>
      <c r="B77" s="7"/>
      <c r="C77" s="7"/>
      <c r="D77" s="228"/>
      <c r="E77" s="19" t="str">
        <f t="shared" si="4"/>
        <v/>
      </c>
      <c r="F77" s="390" t="b">
        <f t="shared" si="5"/>
        <v>0</v>
      </c>
      <c r="G77" s="391">
        <f t="shared" si="6"/>
        <v>1</v>
      </c>
    </row>
    <row r="78" spans="1:7">
      <c r="A78" s="48">
        <v>69</v>
      </c>
      <c r="B78" s="7"/>
      <c r="C78" s="7"/>
      <c r="D78" s="228"/>
      <c r="E78" s="19" t="str">
        <f t="shared" si="4"/>
        <v/>
      </c>
      <c r="F78" s="390" t="b">
        <f t="shared" si="5"/>
        <v>0</v>
      </c>
      <c r="G78" s="391">
        <f t="shared" si="6"/>
        <v>1</v>
      </c>
    </row>
    <row r="79" spans="1:7">
      <c r="A79" s="48">
        <v>70</v>
      </c>
      <c r="B79" s="7"/>
      <c r="C79" s="7"/>
      <c r="D79" s="228"/>
      <c r="E79" s="19" t="str">
        <f t="shared" si="4"/>
        <v/>
      </c>
      <c r="F79" s="390" t="b">
        <f t="shared" si="5"/>
        <v>0</v>
      </c>
      <c r="G79" s="391">
        <f t="shared" si="6"/>
        <v>1</v>
      </c>
    </row>
    <row r="80" spans="1:7">
      <c r="A80" s="48">
        <v>71</v>
      </c>
      <c r="B80" s="7"/>
      <c r="C80" s="7"/>
      <c r="D80" s="228"/>
      <c r="E80" s="19" t="str">
        <f t="shared" si="4"/>
        <v/>
      </c>
      <c r="F80" s="390" t="b">
        <f t="shared" si="5"/>
        <v>0</v>
      </c>
      <c r="G80" s="391">
        <f t="shared" si="6"/>
        <v>1</v>
      </c>
    </row>
    <row r="81" spans="1:7">
      <c r="A81" s="48">
        <v>72</v>
      </c>
      <c r="B81" s="7"/>
      <c r="C81" s="7"/>
      <c r="D81" s="228"/>
      <c r="E81" s="19" t="str">
        <f t="shared" si="4"/>
        <v/>
      </c>
      <c r="F81" s="390" t="b">
        <f t="shared" si="5"/>
        <v>0</v>
      </c>
      <c r="G81" s="391">
        <f t="shared" si="6"/>
        <v>1</v>
      </c>
    </row>
    <row r="82" spans="1:7">
      <c r="A82" s="48">
        <v>73</v>
      </c>
      <c r="B82" s="7"/>
      <c r="C82" s="7"/>
      <c r="D82" s="228"/>
      <c r="E82" s="19" t="str">
        <f t="shared" si="4"/>
        <v/>
      </c>
      <c r="F82" s="390" t="b">
        <f t="shared" si="5"/>
        <v>0</v>
      </c>
      <c r="G82" s="391">
        <f t="shared" si="6"/>
        <v>1</v>
      </c>
    </row>
    <row r="83" spans="1:7">
      <c r="A83" s="48">
        <v>74</v>
      </c>
      <c r="B83" s="7"/>
      <c r="C83" s="7"/>
      <c r="D83" s="228"/>
      <c r="E83" s="19" t="str">
        <f t="shared" si="4"/>
        <v/>
      </c>
      <c r="F83" s="390" t="b">
        <f t="shared" si="5"/>
        <v>0</v>
      </c>
      <c r="G83" s="391">
        <f t="shared" si="6"/>
        <v>1</v>
      </c>
    </row>
    <row r="84" spans="1:7">
      <c r="A84" s="48">
        <v>75</v>
      </c>
      <c r="B84" s="7"/>
      <c r="C84" s="7"/>
      <c r="D84" s="228"/>
      <c r="E84" s="19" t="str">
        <f t="shared" si="4"/>
        <v/>
      </c>
      <c r="F84" s="390" t="b">
        <f t="shared" si="5"/>
        <v>0</v>
      </c>
      <c r="G84" s="391">
        <f t="shared" si="6"/>
        <v>1</v>
      </c>
    </row>
    <row r="85" spans="1:7">
      <c r="A85" s="48">
        <v>76</v>
      </c>
      <c r="B85" s="7"/>
      <c r="C85" s="7"/>
      <c r="D85" s="228"/>
      <c r="E85" s="19" t="str">
        <f t="shared" si="4"/>
        <v/>
      </c>
      <c r="F85" s="390" t="b">
        <f t="shared" si="5"/>
        <v>0</v>
      </c>
      <c r="G85" s="391">
        <f t="shared" si="6"/>
        <v>1</v>
      </c>
    </row>
    <row r="86" spans="1:7">
      <c r="A86" s="48">
        <v>77</v>
      </c>
      <c r="B86" s="7"/>
      <c r="C86" s="7"/>
      <c r="D86" s="228"/>
      <c r="E86" s="19" t="str">
        <f t="shared" si="4"/>
        <v/>
      </c>
      <c r="F86" s="390" t="b">
        <f t="shared" si="5"/>
        <v>0</v>
      </c>
      <c r="G86" s="391">
        <f t="shared" si="6"/>
        <v>1</v>
      </c>
    </row>
    <row r="87" spans="1:7">
      <c r="A87" s="48">
        <v>78</v>
      </c>
      <c r="B87" s="7"/>
      <c r="C87" s="7"/>
      <c r="D87" s="228"/>
      <c r="E87" s="19" t="str">
        <f t="shared" si="4"/>
        <v/>
      </c>
      <c r="F87" s="390" t="b">
        <f t="shared" si="5"/>
        <v>0</v>
      </c>
      <c r="G87" s="391">
        <f t="shared" si="6"/>
        <v>1</v>
      </c>
    </row>
    <row r="88" spans="1:7">
      <c r="A88" s="48">
        <v>79</v>
      </c>
      <c r="B88" s="7"/>
      <c r="C88" s="7"/>
      <c r="D88" s="228"/>
      <c r="E88" s="19" t="str">
        <f t="shared" si="4"/>
        <v/>
      </c>
      <c r="F88" s="390" t="b">
        <f t="shared" si="5"/>
        <v>0</v>
      </c>
      <c r="G88" s="391">
        <f t="shared" si="6"/>
        <v>1</v>
      </c>
    </row>
    <row r="89" spans="1:7">
      <c r="A89" s="48">
        <v>80</v>
      </c>
      <c r="B89" s="7"/>
      <c r="C89" s="7"/>
      <c r="D89" s="228"/>
      <c r="E89" s="19" t="str">
        <f t="shared" si="4"/>
        <v/>
      </c>
      <c r="F89" s="390" t="b">
        <f t="shared" si="5"/>
        <v>0</v>
      </c>
      <c r="G89" s="391">
        <f t="shared" si="6"/>
        <v>1</v>
      </c>
    </row>
    <row r="90" spans="1:7">
      <c r="A90" s="48">
        <v>81</v>
      </c>
      <c r="B90" s="7"/>
      <c r="C90" s="7"/>
      <c r="D90" s="228"/>
      <c r="E90" s="19" t="str">
        <f t="shared" si="4"/>
        <v/>
      </c>
      <c r="F90" s="390" t="b">
        <f t="shared" si="5"/>
        <v>0</v>
      </c>
      <c r="G90" s="391">
        <f t="shared" si="6"/>
        <v>1</v>
      </c>
    </row>
    <row r="91" spans="1:7">
      <c r="A91" s="48">
        <v>82</v>
      </c>
      <c r="B91" s="7"/>
      <c r="C91" s="7"/>
      <c r="D91" s="228"/>
      <c r="E91" s="19" t="str">
        <f t="shared" si="4"/>
        <v/>
      </c>
      <c r="F91" s="390" t="b">
        <f t="shared" si="5"/>
        <v>0</v>
      </c>
      <c r="G91" s="391">
        <f t="shared" si="6"/>
        <v>1</v>
      </c>
    </row>
    <row r="92" spans="1:7">
      <c r="A92" s="48">
        <v>83</v>
      </c>
      <c r="B92" s="7"/>
      <c r="C92" s="7"/>
      <c r="D92" s="228"/>
      <c r="E92" s="19" t="str">
        <f t="shared" si="4"/>
        <v/>
      </c>
      <c r="F92" s="390" t="b">
        <f t="shared" si="5"/>
        <v>0</v>
      </c>
      <c r="G92" s="391">
        <f t="shared" si="6"/>
        <v>1</v>
      </c>
    </row>
    <row r="93" spans="1:7">
      <c r="A93" s="48">
        <v>84</v>
      </c>
      <c r="B93" s="7"/>
      <c r="C93" s="7"/>
      <c r="D93" s="228"/>
      <c r="E93" s="19" t="str">
        <f t="shared" si="4"/>
        <v/>
      </c>
      <c r="F93" s="390" t="b">
        <f t="shared" si="5"/>
        <v>0</v>
      </c>
      <c r="G93" s="391">
        <f t="shared" si="6"/>
        <v>1</v>
      </c>
    </row>
    <row r="94" spans="1:7">
      <c r="A94" s="48">
        <v>85</v>
      </c>
      <c r="B94" s="7"/>
      <c r="C94" s="7"/>
      <c r="D94" s="228"/>
      <c r="E94" s="19" t="str">
        <f t="shared" si="4"/>
        <v/>
      </c>
      <c r="F94" s="390" t="b">
        <f t="shared" si="5"/>
        <v>0</v>
      </c>
      <c r="G94" s="391">
        <f t="shared" si="6"/>
        <v>1</v>
      </c>
    </row>
    <row r="95" spans="1:7">
      <c r="A95" s="48">
        <v>86</v>
      </c>
      <c r="B95" s="7"/>
      <c r="C95" s="7"/>
      <c r="D95" s="228"/>
      <c r="E95" s="19" t="str">
        <f t="shared" si="4"/>
        <v/>
      </c>
      <c r="F95" s="390" t="b">
        <f t="shared" si="5"/>
        <v>0</v>
      </c>
      <c r="G95" s="391">
        <f t="shared" si="6"/>
        <v>1</v>
      </c>
    </row>
    <row r="96" spans="1:7">
      <c r="A96" s="48">
        <v>87</v>
      </c>
      <c r="B96" s="7"/>
      <c r="C96" s="7"/>
      <c r="D96" s="228"/>
      <c r="E96" s="19" t="str">
        <f t="shared" si="4"/>
        <v/>
      </c>
      <c r="F96" s="390" t="b">
        <f t="shared" si="5"/>
        <v>0</v>
      </c>
      <c r="G96" s="391">
        <f t="shared" si="6"/>
        <v>1</v>
      </c>
    </row>
    <row r="97" spans="1:7">
      <c r="A97" s="48">
        <v>88</v>
      </c>
      <c r="B97" s="7"/>
      <c r="C97" s="7"/>
      <c r="D97" s="228"/>
      <c r="E97" s="19" t="str">
        <f t="shared" si="4"/>
        <v/>
      </c>
      <c r="F97" s="390" t="b">
        <f t="shared" si="5"/>
        <v>0</v>
      </c>
      <c r="G97" s="391">
        <f t="shared" si="6"/>
        <v>1</v>
      </c>
    </row>
    <row r="98" spans="1:7">
      <c r="A98" s="48">
        <v>89</v>
      </c>
      <c r="B98" s="7"/>
      <c r="C98" s="7"/>
      <c r="D98" s="228"/>
      <c r="E98" s="19" t="str">
        <f t="shared" si="4"/>
        <v/>
      </c>
      <c r="F98" s="390" t="b">
        <f t="shared" si="5"/>
        <v>0</v>
      </c>
      <c r="G98" s="391">
        <f t="shared" si="6"/>
        <v>1</v>
      </c>
    </row>
    <row r="99" spans="1:7">
      <c r="A99" s="48">
        <v>90</v>
      </c>
      <c r="B99" s="7"/>
      <c r="C99" s="7"/>
      <c r="D99" s="228"/>
      <c r="E99" s="19" t="str">
        <f t="shared" si="4"/>
        <v/>
      </c>
      <c r="F99" s="390" t="b">
        <f t="shared" si="5"/>
        <v>0</v>
      </c>
      <c r="G99" s="391">
        <f t="shared" si="6"/>
        <v>1</v>
      </c>
    </row>
    <row r="100" spans="1:7">
      <c r="A100" s="48">
        <v>91</v>
      </c>
      <c r="B100" s="7"/>
      <c r="C100" s="7"/>
      <c r="D100" s="228"/>
      <c r="E100" s="19" t="str">
        <f t="shared" si="4"/>
        <v/>
      </c>
      <c r="F100" s="390" t="b">
        <f t="shared" si="5"/>
        <v>0</v>
      </c>
      <c r="G100" s="391">
        <f t="shared" si="6"/>
        <v>1</v>
      </c>
    </row>
    <row r="101" spans="1:7">
      <c r="A101" s="48">
        <v>92</v>
      </c>
      <c r="B101" s="7"/>
      <c r="C101" s="7"/>
      <c r="D101" s="228"/>
      <c r="E101" s="19" t="str">
        <f t="shared" si="4"/>
        <v/>
      </c>
      <c r="F101" s="390" t="b">
        <f t="shared" si="5"/>
        <v>0</v>
      </c>
      <c r="G101" s="391">
        <f t="shared" si="6"/>
        <v>1</v>
      </c>
    </row>
    <row r="102" spans="1:7">
      <c r="A102" s="48">
        <v>93</v>
      </c>
      <c r="B102" s="7"/>
      <c r="C102" s="7"/>
      <c r="D102" s="228"/>
      <c r="E102" s="19" t="str">
        <f t="shared" si="4"/>
        <v/>
      </c>
      <c r="F102" s="390" t="b">
        <f t="shared" si="5"/>
        <v>0</v>
      </c>
      <c r="G102" s="391">
        <f t="shared" si="6"/>
        <v>1</v>
      </c>
    </row>
    <row r="103" spans="1:7">
      <c r="A103" s="48">
        <v>94</v>
      </c>
      <c r="B103" s="7"/>
      <c r="C103" s="7"/>
      <c r="D103" s="228"/>
      <c r="E103" s="19" t="str">
        <f t="shared" si="4"/>
        <v/>
      </c>
      <c r="F103" s="390" t="b">
        <f t="shared" si="5"/>
        <v>0</v>
      </c>
      <c r="G103" s="391">
        <f t="shared" si="6"/>
        <v>1</v>
      </c>
    </row>
    <row r="104" spans="1:7">
      <c r="A104" s="48">
        <v>95</v>
      </c>
      <c r="B104" s="7"/>
      <c r="C104" s="7"/>
      <c r="D104" s="228"/>
      <c r="E104" s="19" t="str">
        <f t="shared" si="4"/>
        <v/>
      </c>
      <c r="F104" s="390" t="b">
        <f t="shared" si="5"/>
        <v>0</v>
      </c>
      <c r="G104" s="391">
        <f t="shared" si="6"/>
        <v>1</v>
      </c>
    </row>
    <row r="105" spans="1:7">
      <c r="A105" s="48">
        <v>96</v>
      </c>
      <c r="B105" s="7"/>
      <c r="C105" s="7"/>
      <c r="D105" s="228"/>
      <c r="E105" s="19" t="str">
        <f t="shared" si="4"/>
        <v/>
      </c>
      <c r="F105" s="390" t="b">
        <f t="shared" si="5"/>
        <v>0</v>
      </c>
      <c r="G105" s="391">
        <f t="shared" si="6"/>
        <v>1</v>
      </c>
    </row>
    <row r="106" spans="1:7">
      <c r="A106" s="48">
        <v>97</v>
      </c>
      <c r="B106" s="7"/>
      <c r="C106" s="7"/>
      <c r="D106" s="228"/>
      <c r="E106" s="19" t="str">
        <f t="shared" si="4"/>
        <v/>
      </c>
      <c r="F106" s="390" t="b">
        <f t="shared" si="5"/>
        <v>0</v>
      </c>
      <c r="G106" s="391">
        <f t="shared" si="6"/>
        <v>1</v>
      </c>
    </row>
    <row r="107" spans="1:7">
      <c r="A107" s="48">
        <v>98</v>
      </c>
      <c r="B107" s="7"/>
      <c r="C107" s="7"/>
      <c r="D107" s="228"/>
      <c r="E107" s="19" t="str">
        <f t="shared" si="4"/>
        <v/>
      </c>
      <c r="F107" s="390" t="b">
        <f t="shared" si="5"/>
        <v>0</v>
      </c>
      <c r="G107" s="391">
        <f t="shared" si="6"/>
        <v>1</v>
      </c>
    </row>
    <row r="108" spans="1:7">
      <c r="A108" s="154">
        <v>99</v>
      </c>
      <c r="B108" s="7"/>
      <c r="C108" s="7"/>
      <c r="D108" s="228"/>
      <c r="E108" s="19" t="str">
        <f t="shared" si="4"/>
        <v/>
      </c>
      <c r="F108" s="390" t="b">
        <f t="shared" si="5"/>
        <v>0</v>
      </c>
      <c r="G108" s="391">
        <f t="shared" si="6"/>
        <v>1</v>
      </c>
    </row>
    <row r="109" spans="1:7">
      <c r="A109" s="154">
        <v>100</v>
      </c>
      <c r="B109" s="155"/>
      <c r="C109" s="155"/>
      <c r="D109" s="157"/>
      <c r="E109" s="19" t="str">
        <f t="shared" si="4"/>
        <v/>
      </c>
    </row>
    <row r="110" spans="1:7">
      <c r="A110" s="154">
        <v>101</v>
      </c>
      <c r="B110" s="155"/>
      <c r="C110" s="155"/>
      <c r="D110" s="157"/>
      <c r="E110" s="19" t="str">
        <f t="shared" si="4"/>
        <v/>
      </c>
    </row>
    <row r="111" spans="1:7">
      <c r="A111" s="154">
        <v>102</v>
      </c>
      <c r="B111" s="155"/>
      <c r="C111" s="155"/>
      <c r="D111" s="157"/>
      <c r="E111" s="19" t="str">
        <f t="shared" si="4"/>
        <v/>
      </c>
    </row>
    <row r="112" spans="1:7">
      <c r="A112" s="154">
        <v>103</v>
      </c>
      <c r="B112" s="155"/>
      <c r="C112" s="155"/>
      <c r="D112" s="157"/>
      <c r="E112" s="19" t="str">
        <f t="shared" si="4"/>
        <v/>
      </c>
    </row>
    <row r="113" spans="1:5">
      <c r="A113" s="154">
        <v>104</v>
      </c>
      <c r="B113" s="155"/>
      <c r="C113" s="155"/>
      <c r="D113" s="157"/>
      <c r="E113" s="19" t="str">
        <f t="shared" si="4"/>
        <v/>
      </c>
    </row>
    <row r="114" spans="1:5">
      <c r="A114" s="154">
        <v>105</v>
      </c>
      <c r="B114" s="155"/>
      <c r="C114" s="155"/>
      <c r="D114" s="157"/>
      <c r="E114" s="19" t="str">
        <f t="shared" si="4"/>
        <v/>
      </c>
    </row>
    <row r="115" spans="1:5">
      <c r="A115" s="154">
        <v>106</v>
      </c>
      <c r="B115" s="155"/>
      <c r="C115" s="155"/>
      <c r="D115" s="157"/>
      <c r="E115" s="19" t="str">
        <f t="shared" si="4"/>
        <v/>
      </c>
    </row>
    <row r="116" spans="1:5">
      <c r="A116" s="154">
        <v>107</v>
      </c>
      <c r="B116" s="155"/>
      <c r="C116" s="155"/>
      <c r="D116" s="157"/>
      <c r="E116" s="19" t="str">
        <f t="shared" si="4"/>
        <v/>
      </c>
    </row>
    <row r="117" spans="1:5">
      <c r="A117" s="154">
        <v>108</v>
      </c>
      <c r="B117" s="155"/>
      <c r="C117" s="155"/>
      <c r="D117" s="157"/>
      <c r="E117" s="19" t="str">
        <f t="shared" si="4"/>
        <v/>
      </c>
    </row>
    <row r="118" spans="1:5">
      <c r="A118" s="154">
        <v>109</v>
      </c>
      <c r="B118" s="155"/>
      <c r="C118" s="155"/>
      <c r="D118" s="157"/>
      <c r="E118" s="19" t="str">
        <f t="shared" si="4"/>
        <v/>
      </c>
    </row>
    <row r="119" spans="1:5">
      <c r="A119" s="154">
        <v>110</v>
      </c>
      <c r="B119" s="155"/>
      <c r="C119" s="155"/>
      <c r="D119" s="157"/>
      <c r="E119" s="19" t="str">
        <f t="shared" si="4"/>
        <v/>
      </c>
    </row>
    <row r="120" spans="1:5">
      <c r="A120" s="154">
        <v>111</v>
      </c>
      <c r="B120" s="155"/>
      <c r="C120" s="155"/>
      <c r="D120" s="157"/>
      <c r="E120" s="19" t="str">
        <f t="shared" si="4"/>
        <v/>
      </c>
    </row>
    <row r="121" spans="1:5">
      <c r="A121" s="154">
        <v>112</v>
      </c>
      <c r="B121" s="155"/>
      <c r="C121" s="155"/>
      <c r="D121" s="157"/>
      <c r="E121" s="19" t="str">
        <f t="shared" si="4"/>
        <v/>
      </c>
    </row>
    <row r="122" spans="1:5">
      <c r="A122" s="154">
        <v>113</v>
      </c>
      <c r="B122" s="155"/>
      <c r="C122" s="155"/>
      <c r="D122" s="157"/>
      <c r="E122" s="19" t="str">
        <f t="shared" si="4"/>
        <v/>
      </c>
    </row>
    <row r="123" spans="1:5">
      <c r="A123" s="154">
        <v>114</v>
      </c>
      <c r="B123" s="155"/>
      <c r="C123" s="155"/>
      <c r="D123" s="157"/>
      <c r="E123" s="19" t="str">
        <f t="shared" si="4"/>
        <v/>
      </c>
    </row>
    <row r="124" spans="1:5">
      <c r="A124" s="154">
        <v>115</v>
      </c>
      <c r="B124" s="155"/>
      <c r="C124" s="155"/>
      <c r="D124" s="157"/>
      <c r="E124" s="19" t="str">
        <f t="shared" si="4"/>
        <v/>
      </c>
    </row>
    <row r="125" spans="1:5">
      <c r="A125" s="154">
        <v>116</v>
      </c>
      <c r="B125" s="155"/>
      <c r="C125" s="155"/>
      <c r="D125" s="157"/>
      <c r="E125" s="19" t="str">
        <f t="shared" si="4"/>
        <v/>
      </c>
    </row>
    <row r="126" spans="1:5">
      <c r="A126" s="154">
        <v>117</v>
      </c>
      <c r="B126" s="155"/>
      <c r="C126" s="155"/>
      <c r="D126" s="157"/>
      <c r="E126" s="19" t="str">
        <f t="shared" si="4"/>
        <v/>
      </c>
    </row>
    <row r="127" spans="1:5">
      <c r="A127" s="154">
        <v>118</v>
      </c>
      <c r="B127" s="155"/>
      <c r="C127" s="155"/>
      <c r="D127" s="157"/>
      <c r="E127" s="19" t="str">
        <f t="shared" si="4"/>
        <v/>
      </c>
    </row>
    <row r="128" spans="1:5">
      <c r="A128" s="154">
        <v>119</v>
      </c>
      <c r="B128" s="155"/>
      <c r="C128" s="155"/>
      <c r="D128" s="157"/>
      <c r="E128" s="19" t="str">
        <f t="shared" si="4"/>
        <v/>
      </c>
    </row>
    <row r="129" spans="1:5">
      <c r="A129" s="154">
        <v>120</v>
      </c>
      <c r="B129" s="155"/>
      <c r="C129" s="155"/>
      <c r="D129" s="157"/>
      <c r="E129" s="19" t="str">
        <f t="shared" si="4"/>
        <v/>
      </c>
    </row>
    <row r="130" spans="1:5">
      <c r="A130" s="154">
        <v>121</v>
      </c>
      <c r="B130" s="155"/>
      <c r="C130" s="155"/>
      <c r="D130" s="157"/>
      <c r="E130" s="19" t="str">
        <f t="shared" si="4"/>
        <v/>
      </c>
    </row>
    <row r="131" spans="1:5">
      <c r="A131" s="154">
        <v>122</v>
      </c>
      <c r="B131" s="155"/>
      <c r="C131" s="155"/>
      <c r="D131" s="157"/>
      <c r="E131" s="19" t="str">
        <f t="shared" si="4"/>
        <v/>
      </c>
    </row>
    <row r="132" spans="1:5">
      <c r="A132" s="154">
        <v>123</v>
      </c>
      <c r="B132" s="155"/>
      <c r="C132" s="155"/>
      <c r="D132" s="157"/>
      <c r="E132" s="19" t="str">
        <f t="shared" si="4"/>
        <v/>
      </c>
    </row>
    <row r="133" spans="1:5">
      <c r="A133" s="154">
        <v>124</v>
      </c>
      <c r="B133" s="155"/>
      <c r="C133" s="155"/>
      <c r="D133" s="157"/>
      <c r="E133" s="19" t="str">
        <f t="shared" si="4"/>
        <v/>
      </c>
    </row>
    <row r="134" spans="1:5">
      <c r="A134" s="154">
        <v>125</v>
      </c>
      <c r="B134" s="155"/>
      <c r="C134" s="155"/>
      <c r="D134" s="157"/>
      <c r="E134" s="19" t="str">
        <f t="shared" si="4"/>
        <v/>
      </c>
    </row>
    <row r="135" spans="1:5">
      <c r="A135" s="154">
        <v>126</v>
      </c>
      <c r="B135" s="155"/>
      <c r="C135" s="155"/>
      <c r="D135" s="157"/>
      <c r="E135" s="19" t="str">
        <f t="shared" si="4"/>
        <v/>
      </c>
    </row>
    <row r="136" spans="1:5">
      <c r="A136" s="154">
        <v>127</v>
      </c>
      <c r="B136" s="155"/>
      <c r="C136" s="155"/>
      <c r="D136" s="157"/>
      <c r="E136" s="19" t="str">
        <f t="shared" si="4"/>
        <v/>
      </c>
    </row>
    <row r="137" spans="1:5">
      <c r="A137" s="154">
        <v>128</v>
      </c>
      <c r="B137" s="155"/>
      <c r="C137" s="155"/>
      <c r="D137" s="157"/>
      <c r="E137" s="19" t="str">
        <f t="shared" si="4"/>
        <v/>
      </c>
    </row>
    <row r="138" spans="1:5">
      <c r="A138" s="154">
        <v>129</v>
      </c>
      <c r="B138" s="155"/>
      <c r="C138" s="155"/>
      <c r="D138" s="157"/>
      <c r="E138" s="19" t="str">
        <f t="shared" ref="E138:E201" si="7">IF(OR($B138="",,,,$D138&lt;an_initial,$D138&gt;an_final,),"",HLOOKUP(C138,ii120punctaje,2,FALSE) )</f>
        <v/>
      </c>
    </row>
    <row r="139" spans="1:5">
      <c r="A139" s="154">
        <v>130</v>
      </c>
      <c r="B139" s="155"/>
      <c r="C139" s="155"/>
      <c r="D139" s="157"/>
      <c r="E139" s="19" t="str">
        <f t="shared" si="7"/>
        <v/>
      </c>
    </row>
    <row r="140" spans="1:5">
      <c r="A140" s="154">
        <v>131</v>
      </c>
      <c r="B140" s="155"/>
      <c r="C140" s="155"/>
      <c r="D140" s="157"/>
      <c r="E140" s="19" t="str">
        <f t="shared" si="7"/>
        <v/>
      </c>
    </row>
    <row r="141" spans="1:5">
      <c r="A141" s="154">
        <v>132</v>
      </c>
      <c r="B141" s="155"/>
      <c r="C141" s="155"/>
      <c r="D141" s="157"/>
      <c r="E141" s="19" t="str">
        <f t="shared" si="7"/>
        <v/>
      </c>
    </row>
    <row r="142" spans="1:5">
      <c r="A142" s="154">
        <v>133</v>
      </c>
      <c r="B142" s="155"/>
      <c r="C142" s="155"/>
      <c r="D142" s="157"/>
      <c r="E142" s="19" t="str">
        <f t="shared" si="7"/>
        <v/>
      </c>
    </row>
    <row r="143" spans="1:5">
      <c r="A143" s="154">
        <v>134</v>
      </c>
      <c r="B143" s="155"/>
      <c r="C143" s="155"/>
      <c r="D143" s="157"/>
      <c r="E143" s="19" t="str">
        <f t="shared" si="7"/>
        <v/>
      </c>
    </row>
    <row r="144" spans="1:5">
      <c r="A144" s="154">
        <v>135</v>
      </c>
      <c r="B144" s="155"/>
      <c r="C144" s="155"/>
      <c r="D144" s="157"/>
      <c r="E144" s="19" t="str">
        <f t="shared" si="7"/>
        <v/>
      </c>
    </row>
    <row r="145" spans="1:5">
      <c r="A145" s="154">
        <v>136</v>
      </c>
      <c r="B145" s="155"/>
      <c r="C145" s="155"/>
      <c r="D145" s="157"/>
      <c r="E145" s="19" t="str">
        <f t="shared" si="7"/>
        <v/>
      </c>
    </row>
    <row r="146" spans="1:5">
      <c r="A146" s="154">
        <v>137</v>
      </c>
      <c r="B146" s="155"/>
      <c r="C146" s="155"/>
      <c r="D146" s="157"/>
      <c r="E146" s="19" t="str">
        <f t="shared" si="7"/>
        <v/>
      </c>
    </row>
    <row r="147" spans="1:5">
      <c r="A147" s="154">
        <v>138</v>
      </c>
      <c r="B147" s="155"/>
      <c r="C147" s="155"/>
      <c r="D147" s="157"/>
      <c r="E147" s="19" t="str">
        <f t="shared" si="7"/>
        <v/>
      </c>
    </row>
    <row r="148" spans="1:5">
      <c r="A148" s="154">
        <v>139</v>
      </c>
      <c r="B148" s="155"/>
      <c r="C148" s="155"/>
      <c r="D148" s="157"/>
      <c r="E148" s="19" t="str">
        <f t="shared" si="7"/>
        <v/>
      </c>
    </row>
    <row r="149" spans="1:5">
      <c r="A149" s="154">
        <v>140</v>
      </c>
      <c r="B149" s="155"/>
      <c r="C149" s="155"/>
      <c r="D149" s="157"/>
      <c r="E149" s="19" t="str">
        <f t="shared" si="7"/>
        <v/>
      </c>
    </row>
    <row r="150" spans="1:5">
      <c r="A150" s="154">
        <v>141</v>
      </c>
      <c r="B150" s="155"/>
      <c r="C150" s="155"/>
      <c r="D150" s="157"/>
      <c r="E150" s="19" t="str">
        <f t="shared" si="7"/>
        <v/>
      </c>
    </row>
    <row r="151" spans="1:5">
      <c r="A151" s="154">
        <v>142</v>
      </c>
      <c r="B151" s="155"/>
      <c r="C151" s="155"/>
      <c r="D151" s="157"/>
      <c r="E151" s="19" t="str">
        <f t="shared" si="7"/>
        <v/>
      </c>
    </row>
    <row r="152" spans="1:5">
      <c r="A152" s="154">
        <v>143</v>
      </c>
      <c r="B152" s="155"/>
      <c r="C152" s="155"/>
      <c r="D152" s="157"/>
      <c r="E152" s="19" t="str">
        <f t="shared" si="7"/>
        <v/>
      </c>
    </row>
    <row r="153" spans="1:5">
      <c r="A153" s="154">
        <v>144</v>
      </c>
      <c r="B153" s="155"/>
      <c r="C153" s="155"/>
      <c r="D153" s="157"/>
      <c r="E153" s="19" t="str">
        <f t="shared" si="7"/>
        <v/>
      </c>
    </row>
    <row r="154" spans="1:5">
      <c r="A154" s="154">
        <v>145</v>
      </c>
      <c r="B154" s="155"/>
      <c r="C154" s="155"/>
      <c r="D154" s="157"/>
      <c r="E154" s="19" t="str">
        <f t="shared" si="7"/>
        <v/>
      </c>
    </row>
    <row r="155" spans="1:5">
      <c r="A155" s="154">
        <v>146</v>
      </c>
      <c r="B155" s="155"/>
      <c r="C155" s="155"/>
      <c r="D155" s="157"/>
      <c r="E155" s="19" t="str">
        <f t="shared" si="7"/>
        <v/>
      </c>
    </row>
    <row r="156" spans="1:5">
      <c r="A156" s="154">
        <v>147</v>
      </c>
      <c r="B156" s="155"/>
      <c r="C156" s="155"/>
      <c r="D156" s="157"/>
      <c r="E156" s="19" t="str">
        <f t="shared" si="7"/>
        <v/>
      </c>
    </row>
    <row r="157" spans="1:5">
      <c r="A157" s="154">
        <v>148</v>
      </c>
      <c r="B157" s="155"/>
      <c r="C157" s="155"/>
      <c r="D157" s="157"/>
      <c r="E157" s="19" t="str">
        <f t="shared" si="7"/>
        <v/>
      </c>
    </row>
    <row r="158" spans="1:5">
      <c r="A158" s="154">
        <v>149</v>
      </c>
      <c r="B158" s="155"/>
      <c r="C158" s="155"/>
      <c r="D158" s="157"/>
      <c r="E158" s="19" t="str">
        <f t="shared" si="7"/>
        <v/>
      </c>
    </row>
    <row r="159" spans="1:5">
      <c r="A159" s="154">
        <v>150</v>
      </c>
      <c r="B159" s="155"/>
      <c r="C159" s="155"/>
      <c r="D159" s="157"/>
      <c r="E159" s="19" t="str">
        <f t="shared" si="7"/>
        <v/>
      </c>
    </row>
    <row r="160" spans="1:5">
      <c r="A160" s="154">
        <v>151</v>
      </c>
      <c r="B160" s="155"/>
      <c r="C160" s="155"/>
      <c r="D160" s="157"/>
      <c r="E160" s="19" t="str">
        <f t="shared" si="7"/>
        <v/>
      </c>
    </row>
    <row r="161" spans="1:5">
      <c r="A161" s="154">
        <v>152</v>
      </c>
      <c r="B161" s="155"/>
      <c r="C161" s="155"/>
      <c r="D161" s="157"/>
      <c r="E161" s="19" t="str">
        <f t="shared" si="7"/>
        <v/>
      </c>
    </row>
    <row r="162" spans="1:5">
      <c r="A162" s="154">
        <v>153</v>
      </c>
      <c r="B162" s="155"/>
      <c r="C162" s="155"/>
      <c r="D162" s="157"/>
      <c r="E162" s="19" t="str">
        <f t="shared" si="7"/>
        <v/>
      </c>
    </row>
    <row r="163" spans="1:5">
      <c r="A163" s="154">
        <v>154</v>
      </c>
      <c r="B163" s="155"/>
      <c r="C163" s="155"/>
      <c r="D163" s="157"/>
      <c r="E163" s="19" t="str">
        <f t="shared" si="7"/>
        <v/>
      </c>
    </row>
    <row r="164" spans="1:5">
      <c r="A164" s="154">
        <v>155</v>
      </c>
      <c r="B164" s="155"/>
      <c r="C164" s="155"/>
      <c r="D164" s="157"/>
      <c r="E164" s="19" t="str">
        <f t="shared" si="7"/>
        <v/>
      </c>
    </row>
    <row r="165" spans="1:5">
      <c r="A165" s="154">
        <v>156</v>
      </c>
      <c r="B165" s="155"/>
      <c r="C165" s="155"/>
      <c r="D165" s="157"/>
      <c r="E165" s="19" t="str">
        <f t="shared" si="7"/>
        <v/>
      </c>
    </row>
    <row r="166" spans="1:5">
      <c r="A166" s="154">
        <v>157</v>
      </c>
      <c r="B166" s="155"/>
      <c r="C166" s="155"/>
      <c r="D166" s="157"/>
      <c r="E166" s="19" t="str">
        <f t="shared" si="7"/>
        <v/>
      </c>
    </row>
    <row r="167" spans="1:5">
      <c r="A167" s="154">
        <v>158</v>
      </c>
      <c r="B167" s="155"/>
      <c r="C167" s="155"/>
      <c r="D167" s="157"/>
      <c r="E167" s="19" t="str">
        <f t="shared" si="7"/>
        <v/>
      </c>
    </row>
    <row r="168" spans="1:5">
      <c r="A168" s="154">
        <v>159</v>
      </c>
      <c r="B168" s="155"/>
      <c r="C168" s="155"/>
      <c r="D168" s="157"/>
      <c r="E168" s="19" t="str">
        <f t="shared" si="7"/>
        <v/>
      </c>
    </row>
    <row r="169" spans="1:5">
      <c r="A169" s="154">
        <v>160</v>
      </c>
      <c r="B169" s="155"/>
      <c r="C169" s="155"/>
      <c r="D169" s="157"/>
      <c r="E169" s="19" t="str">
        <f t="shared" si="7"/>
        <v/>
      </c>
    </row>
    <row r="170" spans="1:5">
      <c r="A170" s="154">
        <v>161</v>
      </c>
      <c r="B170" s="155"/>
      <c r="C170" s="155"/>
      <c r="D170" s="157"/>
      <c r="E170" s="19" t="str">
        <f t="shared" si="7"/>
        <v/>
      </c>
    </row>
    <row r="171" spans="1:5">
      <c r="A171" s="154">
        <v>162</v>
      </c>
      <c r="B171" s="155"/>
      <c r="C171" s="155"/>
      <c r="D171" s="157"/>
      <c r="E171" s="19" t="str">
        <f t="shared" si="7"/>
        <v/>
      </c>
    </row>
    <row r="172" spans="1:5">
      <c r="A172" s="154">
        <v>163</v>
      </c>
      <c r="B172" s="155"/>
      <c r="C172" s="155"/>
      <c r="D172" s="157"/>
      <c r="E172" s="19" t="str">
        <f t="shared" si="7"/>
        <v/>
      </c>
    </row>
    <row r="173" spans="1:5">
      <c r="A173" s="154">
        <v>164</v>
      </c>
      <c r="B173" s="155"/>
      <c r="C173" s="155"/>
      <c r="D173" s="157"/>
      <c r="E173" s="19" t="str">
        <f t="shared" si="7"/>
        <v/>
      </c>
    </row>
    <row r="174" spans="1:5">
      <c r="A174" s="154">
        <v>165</v>
      </c>
      <c r="B174" s="155"/>
      <c r="C174" s="155"/>
      <c r="D174" s="157"/>
      <c r="E174" s="19" t="str">
        <f t="shared" si="7"/>
        <v/>
      </c>
    </row>
    <row r="175" spans="1:5">
      <c r="A175" s="154">
        <v>166</v>
      </c>
      <c r="B175" s="155"/>
      <c r="C175" s="155"/>
      <c r="D175" s="157"/>
      <c r="E175" s="19" t="str">
        <f t="shared" si="7"/>
        <v/>
      </c>
    </row>
    <row r="176" spans="1:5">
      <c r="A176" s="154">
        <v>167</v>
      </c>
      <c r="B176" s="155"/>
      <c r="C176" s="155"/>
      <c r="D176" s="157"/>
      <c r="E176" s="19" t="str">
        <f t="shared" si="7"/>
        <v/>
      </c>
    </row>
    <row r="177" spans="1:5">
      <c r="A177" s="154">
        <v>168</v>
      </c>
      <c r="B177" s="155"/>
      <c r="C177" s="155"/>
      <c r="D177" s="157"/>
      <c r="E177" s="19" t="str">
        <f t="shared" si="7"/>
        <v/>
      </c>
    </row>
    <row r="178" spans="1:5">
      <c r="A178" s="154">
        <v>169</v>
      </c>
      <c r="B178" s="155"/>
      <c r="C178" s="155"/>
      <c r="D178" s="157"/>
      <c r="E178" s="19" t="str">
        <f t="shared" si="7"/>
        <v/>
      </c>
    </row>
    <row r="179" spans="1:5">
      <c r="A179" s="154">
        <v>170</v>
      </c>
      <c r="B179" s="155"/>
      <c r="C179" s="155"/>
      <c r="D179" s="157"/>
      <c r="E179" s="19" t="str">
        <f t="shared" si="7"/>
        <v/>
      </c>
    </row>
    <row r="180" spans="1:5">
      <c r="A180" s="154">
        <v>171</v>
      </c>
      <c r="B180" s="155"/>
      <c r="C180" s="155"/>
      <c r="D180" s="157"/>
      <c r="E180" s="19" t="str">
        <f t="shared" si="7"/>
        <v/>
      </c>
    </row>
    <row r="181" spans="1:5">
      <c r="A181" s="154">
        <v>172</v>
      </c>
      <c r="B181" s="155"/>
      <c r="C181" s="155"/>
      <c r="D181" s="157"/>
      <c r="E181" s="19" t="str">
        <f t="shared" si="7"/>
        <v/>
      </c>
    </row>
    <row r="182" spans="1:5">
      <c r="A182" s="154">
        <v>173</v>
      </c>
      <c r="B182" s="155"/>
      <c r="C182" s="155"/>
      <c r="D182" s="157"/>
      <c r="E182" s="19" t="str">
        <f t="shared" si="7"/>
        <v/>
      </c>
    </row>
    <row r="183" spans="1:5">
      <c r="A183" s="154">
        <v>174</v>
      </c>
      <c r="B183" s="155"/>
      <c r="C183" s="155"/>
      <c r="D183" s="157"/>
      <c r="E183" s="19" t="str">
        <f t="shared" si="7"/>
        <v/>
      </c>
    </row>
    <row r="184" spans="1:5">
      <c r="A184" s="154">
        <v>175</v>
      </c>
      <c r="B184" s="155"/>
      <c r="C184" s="155"/>
      <c r="D184" s="157"/>
      <c r="E184" s="19" t="str">
        <f t="shared" si="7"/>
        <v/>
      </c>
    </row>
    <row r="185" spans="1:5">
      <c r="A185" s="154">
        <v>176</v>
      </c>
      <c r="B185" s="155"/>
      <c r="C185" s="155"/>
      <c r="D185" s="157"/>
      <c r="E185" s="19" t="str">
        <f t="shared" si="7"/>
        <v/>
      </c>
    </row>
    <row r="186" spans="1:5">
      <c r="A186" s="154">
        <v>177</v>
      </c>
      <c r="B186" s="155"/>
      <c r="C186" s="155"/>
      <c r="D186" s="157"/>
      <c r="E186" s="19" t="str">
        <f t="shared" si="7"/>
        <v/>
      </c>
    </row>
    <row r="187" spans="1:5">
      <c r="A187" s="154">
        <v>178</v>
      </c>
      <c r="B187" s="155"/>
      <c r="C187" s="155"/>
      <c r="D187" s="157"/>
      <c r="E187" s="19" t="str">
        <f t="shared" si="7"/>
        <v/>
      </c>
    </row>
    <row r="188" spans="1:5">
      <c r="A188" s="154">
        <v>179</v>
      </c>
      <c r="B188" s="155"/>
      <c r="C188" s="155"/>
      <c r="D188" s="157"/>
      <c r="E188" s="19" t="str">
        <f t="shared" si="7"/>
        <v/>
      </c>
    </row>
    <row r="189" spans="1:5">
      <c r="A189" s="154">
        <v>180</v>
      </c>
      <c r="B189" s="155"/>
      <c r="C189" s="155"/>
      <c r="D189" s="157"/>
      <c r="E189" s="19" t="str">
        <f t="shared" si="7"/>
        <v/>
      </c>
    </row>
    <row r="190" spans="1:5">
      <c r="A190" s="154">
        <v>181</v>
      </c>
      <c r="B190" s="155"/>
      <c r="C190" s="155"/>
      <c r="D190" s="157"/>
      <c r="E190" s="19" t="str">
        <f t="shared" si="7"/>
        <v/>
      </c>
    </row>
    <row r="191" spans="1:5">
      <c r="A191" s="154">
        <v>182</v>
      </c>
      <c r="B191" s="155"/>
      <c r="C191" s="155"/>
      <c r="D191" s="157"/>
      <c r="E191" s="19" t="str">
        <f t="shared" si="7"/>
        <v/>
      </c>
    </row>
    <row r="192" spans="1:5">
      <c r="A192" s="154">
        <v>183</v>
      </c>
      <c r="B192" s="155"/>
      <c r="C192" s="155"/>
      <c r="D192" s="157"/>
      <c r="E192" s="19" t="str">
        <f t="shared" si="7"/>
        <v/>
      </c>
    </row>
    <row r="193" spans="1:5">
      <c r="A193" s="154">
        <v>184</v>
      </c>
      <c r="B193" s="155"/>
      <c r="C193" s="155"/>
      <c r="D193" s="157"/>
      <c r="E193" s="19" t="str">
        <f t="shared" si="7"/>
        <v/>
      </c>
    </row>
    <row r="194" spans="1:5">
      <c r="A194" s="154">
        <v>185</v>
      </c>
      <c r="B194" s="155"/>
      <c r="C194" s="155"/>
      <c r="D194" s="157"/>
      <c r="E194" s="19" t="str">
        <f t="shared" si="7"/>
        <v/>
      </c>
    </row>
    <row r="195" spans="1:5">
      <c r="A195" s="154">
        <v>186</v>
      </c>
      <c r="B195" s="155"/>
      <c r="C195" s="155"/>
      <c r="D195" s="157"/>
      <c r="E195" s="19" t="str">
        <f t="shared" si="7"/>
        <v/>
      </c>
    </row>
    <row r="196" spans="1:5">
      <c r="A196" s="154">
        <v>187</v>
      </c>
      <c r="B196" s="155"/>
      <c r="C196" s="155"/>
      <c r="D196" s="157"/>
      <c r="E196" s="19" t="str">
        <f t="shared" si="7"/>
        <v/>
      </c>
    </row>
    <row r="197" spans="1:5">
      <c r="A197" s="154">
        <v>188</v>
      </c>
      <c r="B197" s="155"/>
      <c r="C197" s="155"/>
      <c r="D197" s="157"/>
      <c r="E197" s="19" t="str">
        <f t="shared" si="7"/>
        <v/>
      </c>
    </row>
    <row r="198" spans="1:5">
      <c r="A198" s="154">
        <v>189</v>
      </c>
      <c r="B198" s="155"/>
      <c r="C198" s="155"/>
      <c r="D198" s="157"/>
      <c r="E198" s="19" t="str">
        <f t="shared" si="7"/>
        <v/>
      </c>
    </row>
    <row r="199" spans="1:5">
      <c r="A199" s="154">
        <v>190</v>
      </c>
      <c r="B199" s="155"/>
      <c r="C199" s="155"/>
      <c r="D199" s="157"/>
      <c r="E199" s="19" t="str">
        <f t="shared" si="7"/>
        <v/>
      </c>
    </row>
    <row r="200" spans="1:5">
      <c r="A200" s="154">
        <v>191</v>
      </c>
      <c r="B200" s="155"/>
      <c r="C200" s="155"/>
      <c r="D200" s="157"/>
      <c r="E200" s="19" t="str">
        <f t="shared" si="7"/>
        <v/>
      </c>
    </row>
    <row r="201" spans="1:5">
      <c r="A201" s="154">
        <v>192</v>
      </c>
      <c r="B201" s="155"/>
      <c r="C201" s="155"/>
      <c r="D201" s="157"/>
      <c r="E201" s="19" t="str">
        <f t="shared" si="7"/>
        <v/>
      </c>
    </row>
    <row r="202" spans="1:5">
      <c r="A202" s="154">
        <v>193</v>
      </c>
      <c r="B202" s="155"/>
      <c r="C202" s="155"/>
      <c r="D202" s="157"/>
      <c r="E202" s="19" t="str">
        <f t="shared" ref="E202:E259" si="8">IF(OR($B202="",,,,$D202&lt;an_initial,$D202&gt;an_final,),"",HLOOKUP(C202,ii120punctaje,2,FALSE) )</f>
        <v/>
      </c>
    </row>
    <row r="203" spans="1:5">
      <c r="A203" s="154">
        <v>194</v>
      </c>
      <c r="B203" s="155"/>
      <c r="C203" s="155"/>
      <c r="D203" s="157"/>
      <c r="E203" s="19" t="str">
        <f t="shared" si="8"/>
        <v/>
      </c>
    </row>
    <row r="204" spans="1:5">
      <c r="A204" s="154">
        <v>195</v>
      </c>
      <c r="B204" s="155"/>
      <c r="C204" s="155"/>
      <c r="D204" s="157"/>
      <c r="E204" s="19" t="str">
        <f t="shared" si="8"/>
        <v/>
      </c>
    </row>
    <row r="205" spans="1:5">
      <c r="A205" s="154">
        <v>196</v>
      </c>
      <c r="B205" s="155"/>
      <c r="C205" s="155"/>
      <c r="D205" s="157"/>
      <c r="E205" s="19" t="str">
        <f t="shared" si="8"/>
        <v/>
      </c>
    </row>
    <row r="206" spans="1:5">
      <c r="A206" s="154">
        <v>197</v>
      </c>
      <c r="B206" s="155"/>
      <c r="C206" s="155"/>
      <c r="D206" s="157"/>
      <c r="E206" s="19" t="str">
        <f t="shared" si="8"/>
        <v/>
      </c>
    </row>
    <row r="207" spans="1:5">
      <c r="A207" s="154">
        <v>198</v>
      </c>
      <c r="B207" s="155"/>
      <c r="C207" s="155"/>
      <c r="D207" s="157"/>
      <c r="E207" s="19" t="str">
        <f t="shared" si="8"/>
        <v/>
      </c>
    </row>
    <row r="208" spans="1:5">
      <c r="A208" s="154">
        <v>199</v>
      </c>
      <c r="B208" s="155"/>
      <c r="C208" s="155"/>
      <c r="D208" s="157"/>
      <c r="E208" s="19" t="str">
        <f t="shared" si="8"/>
        <v/>
      </c>
    </row>
    <row r="209" spans="1:5">
      <c r="A209" s="154">
        <v>200</v>
      </c>
      <c r="B209" s="155"/>
      <c r="C209" s="155"/>
      <c r="D209" s="157"/>
      <c r="E209" s="19" t="str">
        <f t="shared" si="8"/>
        <v/>
      </c>
    </row>
    <row r="210" spans="1:5">
      <c r="A210" s="154">
        <v>201</v>
      </c>
      <c r="B210" s="155"/>
      <c r="C210" s="155"/>
      <c r="D210" s="157"/>
      <c r="E210" s="19" t="str">
        <f t="shared" si="8"/>
        <v/>
      </c>
    </row>
    <row r="211" spans="1:5">
      <c r="A211" s="154">
        <v>202</v>
      </c>
      <c r="B211" s="155"/>
      <c r="C211" s="155"/>
      <c r="D211" s="157"/>
      <c r="E211" s="19" t="str">
        <f t="shared" si="8"/>
        <v/>
      </c>
    </row>
    <row r="212" spans="1:5">
      <c r="A212" s="154">
        <v>203</v>
      </c>
      <c r="B212" s="155"/>
      <c r="C212" s="155"/>
      <c r="D212" s="157"/>
      <c r="E212" s="19" t="str">
        <f t="shared" si="8"/>
        <v/>
      </c>
    </row>
    <row r="213" spans="1:5">
      <c r="A213" s="154">
        <v>204</v>
      </c>
      <c r="B213" s="155"/>
      <c r="C213" s="155"/>
      <c r="D213" s="157"/>
      <c r="E213" s="19" t="str">
        <f t="shared" si="8"/>
        <v/>
      </c>
    </row>
    <row r="214" spans="1:5">
      <c r="A214" s="154">
        <v>205</v>
      </c>
      <c r="B214" s="155"/>
      <c r="C214" s="155"/>
      <c r="D214" s="157"/>
      <c r="E214" s="19" t="str">
        <f t="shared" si="8"/>
        <v/>
      </c>
    </row>
    <row r="215" spans="1:5">
      <c r="A215" s="154">
        <v>206</v>
      </c>
      <c r="B215" s="155"/>
      <c r="C215" s="155"/>
      <c r="D215" s="157"/>
      <c r="E215" s="19" t="str">
        <f t="shared" si="8"/>
        <v/>
      </c>
    </row>
    <row r="216" spans="1:5">
      <c r="A216" s="154">
        <v>207</v>
      </c>
      <c r="B216" s="155"/>
      <c r="C216" s="155"/>
      <c r="D216" s="157"/>
      <c r="E216" s="19" t="str">
        <f t="shared" si="8"/>
        <v/>
      </c>
    </row>
    <row r="217" spans="1:5">
      <c r="A217" s="154">
        <v>208</v>
      </c>
      <c r="B217" s="155"/>
      <c r="C217" s="155"/>
      <c r="D217" s="157"/>
      <c r="E217" s="19" t="str">
        <f t="shared" si="8"/>
        <v/>
      </c>
    </row>
    <row r="218" spans="1:5">
      <c r="A218" s="154">
        <v>209</v>
      </c>
      <c r="B218" s="155"/>
      <c r="C218" s="155"/>
      <c r="D218" s="157"/>
      <c r="E218" s="19" t="str">
        <f t="shared" si="8"/>
        <v/>
      </c>
    </row>
    <row r="219" spans="1:5">
      <c r="A219" s="154">
        <v>210</v>
      </c>
      <c r="B219" s="155"/>
      <c r="C219" s="155"/>
      <c r="D219" s="157"/>
      <c r="E219" s="19" t="str">
        <f t="shared" si="8"/>
        <v/>
      </c>
    </row>
    <row r="220" spans="1:5">
      <c r="A220" s="154">
        <v>211</v>
      </c>
      <c r="B220" s="155"/>
      <c r="C220" s="155"/>
      <c r="D220" s="157"/>
      <c r="E220" s="19" t="str">
        <f t="shared" si="8"/>
        <v/>
      </c>
    </row>
    <row r="221" spans="1:5">
      <c r="A221" s="154">
        <v>212</v>
      </c>
      <c r="B221" s="155"/>
      <c r="C221" s="155"/>
      <c r="D221" s="157"/>
      <c r="E221" s="19" t="str">
        <f t="shared" si="8"/>
        <v/>
      </c>
    </row>
    <row r="222" spans="1:5">
      <c r="A222" s="154">
        <v>213</v>
      </c>
      <c r="B222" s="155"/>
      <c r="C222" s="155"/>
      <c r="D222" s="157"/>
      <c r="E222" s="19" t="str">
        <f t="shared" si="8"/>
        <v/>
      </c>
    </row>
    <row r="223" spans="1:5">
      <c r="A223" s="154">
        <v>214</v>
      </c>
      <c r="B223" s="155"/>
      <c r="C223" s="155"/>
      <c r="D223" s="157"/>
      <c r="E223" s="19" t="str">
        <f t="shared" si="8"/>
        <v/>
      </c>
    </row>
    <row r="224" spans="1:5">
      <c r="A224" s="154">
        <v>215</v>
      </c>
      <c r="B224" s="155"/>
      <c r="C224" s="155"/>
      <c r="D224" s="157"/>
      <c r="E224" s="19" t="str">
        <f t="shared" si="8"/>
        <v/>
      </c>
    </row>
    <row r="225" spans="1:5">
      <c r="A225" s="154">
        <v>216</v>
      </c>
      <c r="B225" s="155"/>
      <c r="C225" s="155"/>
      <c r="D225" s="157"/>
      <c r="E225" s="19" t="str">
        <f t="shared" si="8"/>
        <v/>
      </c>
    </row>
    <row r="226" spans="1:5">
      <c r="A226" s="154">
        <v>217</v>
      </c>
      <c r="B226" s="155"/>
      <c r="C226" s="155"/>
      <c r="D226" s="157"/>
      <c r="E226" s="19" t="str">
        <f t="shared" si="8"/>
        <v/>
      </c>
    </row>
    <row r="227" spans="1:5">
      <c r="A227" s="154">
        <v>218</v>
      </c>
      <c r="B227" s="155"/>
      <c r="C227" s="155"/>
      <c r="D227" s="157"/>
      <c r="E227" s="19" t="str">
        <f t="shared" si="8"/>
        <v/>
      </c>
    </row>
    <row r="228" spans="1:5">
      <c r="A228" s="154">
        <v>219</v>
      </c>
      <c r="B228" s="155"/>
      <c r="C228" s="155"/>
      <c r="D228" s="157"/>
      <c r="E228" s="19" t="str">
        <f t="shared" si="8"/>
        <v/>
      </c>
    </row>
    <row r="229" spans="1:5">
      <c r="A229" s="154">
        <v>220</v>
      </c>
      <c r="B229" s="155"/>
      <c r="C229" s="155"/>
      <c r="D229" s="157"/>
      <c r="E229" s="19" t="str">
        <f t="shared" si="8"/>
        <v/>
      </c>
    </row>
    <row r="230" spans="1:5">
      <c r="A230" s="154">
        <v>221</v>
      </c>
      <c r="B230" s="155"/>
      <c r="C230" s="155"/>
      <c r="D230" s="157"/>
      <c r="E230" s="19" t="str">
        <f t="shared" si="8"/>
        <v/>
      </c>
    </row>
    <row r="231" spans="1:5">
      <c r="A231" s="154">
        <v>222</v>
      </c>
      <c r="B231" s="155"/>
      <c r="C231" s="155"/>
      <c r="D231" s="157"/>
      <c r="E231" s="19" t="str">
        <f t="shared" si="8"/>
        <v/>
      </c>
    </row>
    <row r="232" spans="1:5">
      <c r="A232" s="154">
        <v>223</v>
      </c>
      <c r="B232" s="155"/>
      <c r="C232" s="155"/>
      <c r="D232" s="157"/>
      <c r="E232" s="19" t="str">
        <f t="shared" si="8"/>
        <v/>
      </c>
    </row>
    <row r="233" spans="1:5">
      <c r="A233" s="154">
        <v>224</v>
      </c>
      <c r="B233" s="155"/>
      <c r="C233" s="155"/>
      <c r="D233" s="157"/>
      <c r="E233" s="19" t="str">
        <f t="shared" si="8"/>
        <v/>
      </c>
    </row>
    <row r="234" spans="1:5">
      <c r="A234" s="154">
        <v>225</v>
      </c>
      <c r="B234" s="155"/>
      <c r="C234" s="155"/>
      <c r="D234" s="157"/>
      <c r="E234" s="19" t="str">
        <f t="shared" si="8"/>
        <v/>
      </c>
    </row>
    <row r="235" spans="1:5">
      <c r="A235" s="154">
        <v>226</v>
      </c>
      <c r="B235" s="155"/>
      <c r="C235" s="155"/>
      <c r="D235" s="157"/>
      <c r="E235" s="19" t="str">
        <f t="shared" si="8"/>
        <v/>
      </c>
    </row>
    <row r="236" spans="1:5">
      <c r="A236" s="154">
        <v>227</v>
      </c>
      <c r="B236" s="155"/>
      <c r="C236" s="155"/>
      <c r="D236" s="157"/>
      <c r="E236" s="19" t="str">
        <f t="shared" si="8"/>
        <v/>
      </c>
    </row>
    <row r="237" spans="1:5">
      <c r="A237" s="154">
        <v>228</v>
      </c>
      <c r="B237" s="155"/>
      <c r="C237" s="155"/>
      <c r="D237" s="157"/>
      <c r="E237" s="19" t="str">
        <f t="shared" si="8"/>
        <v/>
      </c>
    </row>
    <row r="238" spans="1:5">
      <c r="A238" s="154">
        <v>229</v>
      </c>
      <c r="B238" s="155"/>
      <c r="C238" s="155"/>
      <c r="D238" s="157"/>
      <c r="E238" s="19" t="str">
        <f t="shared" si="8"/>
        <v/>
      </c>
    </row>
    <row r="239" spans="1:5">
      <c r="A239" s="154">
        <v>230</v>
      </c>
      <c r="B239" s="155"/>
      <c r="C239" s="155"/>
      <c r="D239" s="157"/>
      <c r="E239" s="19" t="str">
        <f t="shared" si="8"/>
        <v/>
      </c>
    </row>
    <row r="240" spans="1:5">
      <c r="A240" s="154">
        <v>231</v>
      </c>
      <c r="B240" s="155"/>
      <c r="C240" s="155"/>
      <c r="D240" s="157"/>
      <c r="E240" s="19" t="str">
        <f t="shared" si="8"/>
        <v/>
      </c>
    </row>
    <row r="241" spans="1:5">
      <c r="A241" s="154">
        <v>232</v>
      </c>
      <c r="B241" s="155"/>
      <c r="C241" s="155"/>
      <c r="D241" s="157"/>
      <c r="E241" s="19" t="str">
        <f t="shared" si="8"/>
        <v/>
      </c>
    </row>
    <row r="242" spans="1:5">
      <c r="A242" s="154">
        <v>233</v>
      </c>
      <c r="B242" s="155"/>
      <c r="C242" s="155"/>
      <c r="D242" s="157"/>
      <c r="E242" s="19" t="str">
        <f t="shared" si="8"/>
        <v/>
      </c>
    </row>
    <row r="243" spans="1:5">
      <c r="A243" s="154">
        <v>234</v>
      </c>
      <c r="B243" s="155"/>
      <c r="C243" s="155"/>
      <c r="D243" s="157"/>
      <c r="E243" s="19" t="str">
        <f t="shared" si="8"/>
        <v/>
      </c>
    </row>
    <row r="244" spans="1:5">
      <c r="A244" s="154">
        <v>235</v>
      </c>
      <c r="B244" s="155"/>
      <c r="C244" s="155"/>
      <c r="D244" s="157"/>
      <c r="E244" s="19" t="str">
        <f t="shared" si="8"/>
        <v/>
      </c>
    </row>
    <row r="245" spans="1:5">
      <c r="A245" s="154">
        <v>236</v>
      </c>
      <c r="B245" s="155"/>
      <c r="C245" s="155"/>
      <c r="D245" s="157"/>
      <c r="E245" s="19" t="str">
        <f t="shared" si="8"/>
        <v/>
      </c>
    </row>
    <row r="246" spans="1:5">
      <c r="A246" s="154">
        <v>237</v>
      </c>
      <c r="B246" s="155"/>
      <c r="C246" s="155"/>
      <c r="D246" s="157"/>
      <c r="E246" s="19" t="str">
        <f t="shared" si="8"/>
        <v/>
      </c>
    </row>
    <row r="247" spans="1:5">
      <c r="A247" s="154">
        <v>238</v>
      </c>
      <c r="B247" s="155"/>
      <c r="C247" s="155"/>
      <c r="D247" s="157"/>
      <c r="E247" s="19" t="str">
        <f t="shared" si="8"/>
        <v/>
      </c>
    </row>
    <row r="248" spans="1:5">
      <c r="A248" s="154">
        <v>239</v>
      </c>
      <c r="B248" s="155"/>
      <c r="C248" s="155"/>
      <c r="D248" s="157"/>
      <c r="E248" s="19" t="str">
        <f t="shared" si="8"/>
        <v/>
      </c>
    </row>
    <row r="249" spans="1:5">
      <c r="A249" s="154">
        <v>240</v>
      </c>
      <c r="B249" s="155"/>
      <c r="C249" s="155"/>
      <c r="D249" s="157"/>
      <c r="E249" s="19" t="str">
        <f t="shared" si="8"/>
        <v/>
      </c>
    </row>
    <row r="250" spans="1:5">
      <c r="A250" s="154">
        <v>241</v>
      </c>
      <c r="B250" s="155"/>
      <c r="C250" s="155"/>
      <c r="D250" s="157"/>
      <c r="E250" s="19" t="str">
        <f t="shared" si="8"/>
        <v/>
      </c>
    </row>
    <row r="251" spans="1:5">
      <c r="A251" s="154">
        <v>242</v>
      </c>
      <c r="B251" s="155"/>
      <c r="C251" s="155"/>
      <c r="D251" s="157"/>
      <c r="E251" s="19" t="str">
        <f t="shared" si="8"/>
        <v/>
      </c>
    </row>
    <row r="252" spans="1:5">
      <c r="A252" s="154">
        <v>243</v>
      </c>
      <c r="B252" s="155"/>
      <c r="C252" s="155"/>
      <c r="D252" s="157"/>
      <c r="E252" s="19" t="str">
        <f t="shared" si="8"/>
        <v/>
      </c>
    </row>
    <row r="253" spans="1:5">
      <c r="A253" s="154">
        <v>244</v>
      </c>
      <c r="B253" s="155"/>
      <c r="C253" s="155"/>
      <c r="D253" s="157"/>
      <c r="E253" s="19" t="str">
        <f t="shared" si="8"/>
        <v/>
      </c>
    </row>
    <row r="254" spans="1:5">
      <c r="A254" s="154">
        <v>245</v>
      </c>
      <c r="B254" s="155"/>
      <c r="C254" s="155"/>
      <c r="D254" s="157"/>
      <c r="E254" s="19" t="str">
        <f t="shared" si="8"/>
        <v/>
      </c>
    </row>
    <row r="255" spans="1:5">
      <c r="A255" s="154">
        <v>246</v>
      </c>
      <c r="B255" s="155"/>
      <c r="C255" s="155"/>
      <c r="D255" s="157"/>
      <c r="E255" s="19" t="str">
        <f t="shared" si="8"/>
        <v/>
      </c>
    </row>
    <row r="256" spans="1:5">
      <c r="A256" s="154">
        <v>247</v>
      </c>
      <c r="B256" s="155"/>
      <c r="C256" s="155"/>
      <c r="D256" s="157"/>
      <c r="E256" s="19" t="str">
        <f t="shared" si="8"/>
        <v/>
      </c>
    </row>
    <row r="257" spans="1:5">
      <c r="A257" s="154">
        <v>248</v>
      </c>
      <c r="B257" s="155"/>
      <c r="C257" s="155"/>
      <c r="D257" s="157"/>
      <c r="E257" s="19" t="str">
        <f t="shared" si="8"/>
        <v/>
      </c>
    </row>
    <row r="258" spans="1:5">
      <c r="A258" s="154">
        <v>249</v>
      </c>
      <c r="B258" s="155"/>
      <c r="C258" s="155"/>
      <c r="D258" s="157"/>
      <c r="E258" s="19" t="str">
        <f t="shared" si="8"/>
        <v/>
      </c>
    </row>
    <row r="259" spans="1:5">
      <c r="A259" s="154">
        <v>250</v>
      </c>
      <c r="B259" s="155"/>
      <c r="C259" s="155"/>
      <c r="D259" s="157"/>
      <c r="E259" s="19" t="str">
        <f t="shared" si="8"/>
        <v/>
      </c>
    </row>
  </sheetData>
  <sheetProtection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sheetPr codeName="Sheet21">
    <pageSetUpPr fitToPage="1"/>
  </sheetPr>
  <dimension ref="A1:F259"/>
  <sheetViews>
    <sheetView workbookViewId="0">
      <selection activeCell="B10" sqref="B10:C12"/>
    </sheetView>
  </sheetViews>
  <sheetFormatPr defaultRowHeight="15.75"/>
  <cols>
    <col min="1" max="1" width="5.7109375" style="71" customWidth="1"/>
    <col min="2" max="2" width="59.85546875" style="75" customWidth="1"/>
    <col min="3" max="3" width="10.7109375" style="80" customWidth="1"/>
    <col min="4" max="4" width="17.7109375" style="75" customWidth="1"/>
    <col min="5" max="5" width="9.140625" style="82" hidden="1" customWidth="1"/>
    <col min="6" max="6" width="9.140625" style="75" hidden="1" customWidth="1"/>
    <col min="7" max="16" width="9.140625" style="75" customWidth="1"/>
    <col min="17" max="16384" width="9.140625" style="75"/>
  </cols>
  <sheetData>
    <row r="1" spans="1:6" s="71" customFormat="1">
      <c r="A1" s="70" t="s">
        <v>482</v>
      </c>
      <c r="C1" s="72"/>
      <c r="D1" s="74"/>
      <c r="E1" s="327"/>
    </row>
    <row r="2" spans="1:6" s="71" customFormat="1">
      <c r="A2" s="387" t="str">
        <f>IF(ISBLANK(facultate), IF(ISBLANK(departament),"","Departament " &amp; departament), "Facultatea " &amp; facultate)</f>
        <v>Facultatea Electronică și Telecomunicații</v>
      </c>
      <c r="C2" s="72"/>
      <c r="D2" s="74"/>
      <c r="E2" s="327"/>
    </row>
    <row r="3" spans="1:6" s="71" customFormat="1">
      <c r="A3" s="387" t="str">
        <f>IF(ISBLANK(departament),"","Departamentul " &amp; departament)</f>
        <v>Departamentul Electronică Aplicată</v>
      </c>
      <c r="C3" s="72"/>
      <c r="D3" s="74"/>
      <c r="E3" s="327"/>
    </row>
    <row r="4" spans="1:6">
      <c r="A4" s="460" t="s">
        <v>956</v>
      </c>
      <c r="B4" s="460"/>
      <c r="C4" s="460"/>
      <c r="D4" s="460"/>
      <c r="E4" s="329"/>
    </row>
    <row r="5" spans="1:6">
      <c r="A5" s="460" t="s">
        <v>1066</v>
      </c>
      <c r="B5" s="460"/>
      <c r="C5" s="460"/>
      <c r="D5" s="460"/>
    </row>
    <row r="6" spans="1:6" ht="13.5" customHeight="1">
      <c r="C6" s="75"/>
      <c r="D6" s="388" t="str">
        <f>CONCATENATE(functie," ",nume_candidat)</f>
        <v>Șef de lucrări Papazian Petru</v>
      </c>
    </row>
    <row r="7" spans="1:6" ht="18.75" customHeight="1">
      <c r="A7" s="457" t="s">
        <v>337</v>
      </c>
      <c r="B7" s="457" t="s">
        <v>1098</v>
      </c>
      <c r="C7" s="463" t="s">
        <v>2</v>
      </c>
      <c r="D7" s="512" t="s">
        <v>544</v>
      </c>
      <c r="E7" s="464" t="s">
        <v>540</v>
      </c>
      <c r="F7" s="465" t="s">
        <v>551</v>
      </c>
    </row>
    <row r="8" spans="1:6" ht="46.5" customHeight="1">
      <c r="A8" s="457"/>
      <c r="B8" s="457"/>
      <c r="C8" s="463"/>
      <c r="D8" s="513"/>
      <c r="E8" s="464"/>
      <c r="F8" s="465"/>
    </row>
    <row r="9" spans="1:6">
      <c r="A9" s="99"/>
      <c r="B9" s="76"/>
      <c r="C9" s="40"/>
      <c r="D9" s="158">
        <f t="shared" ref="D9" si="0">SUMIF(D10:D108,"&gt;0")</f>
        <v>0</v>
      </c>
      <c r="E9" s="336"/>
    </row>
    <row r="10" spans="1:6">
      <c r="A10" s="48">
        <v>1</v>
      </c>
      <c r="B10" s="8"/>
      <c r="C10" s="232"/>
      <c r="D10" s="19" t="str">
        <f t="shared" ref="D10:D73" si="1">IF(OR($B10="",,,,$C10&lt;an_initial,$C10&gt;an_final,),"",10)</f>
        <v/>
      </c>
      <c r="E10" s="390" t="b">
        <f t="shared" ref="E10:E73" si="2">IF(nume_candidat="",FALSE,ISNUMBER(SEARCH(nume_candidat,$B10)))</f>
        <v>0</v>
      </c>
      <c r="F10" s="391">
        <f t="shared" ref="F10:F73" si="3">LEN(B10)-LEN(SUBSTITUTE(B10,",",""))+1</f>
        <v>1</v>
      </c>
    </row>
    <row r="11" spans="1:6">
      <c r="A11" s="48">
        <v>2</v>
      </c>
      <c r="B11" s="8"/>
      <c r="C11" s="232"/>
      <c r="D11" s="19" t="str">
        <f t="shared" si="1"/>
        <v/>
      </c>
      <c r="E11" s="390" t="b">
        <f t="shared" si="2"/>
        <v>0</v>
      </c>
      <c r="F11" s="391">
        <f t="shared" si="3"/>
        <v>1</v>
      </c>
    </row>
    <row r="12" spans="1:6">
      <c r="A12" s="48">
        <v>3</v>
      </c>
      <c r="B12" s="8"/>
      <c r="C12" s="232"/>
      <c r="D12" s="19" t="str">
        <f t="shared" si="1"/>
        <v/>
      </c>
      <c r="E12" s="390" t="b">
        <f t="shared" si="2"/>
        <v>0</v>
      </c>
      <c r="F12" s="391">
        <f t="shared" si="3"/>
        <v>1</v>
      </c>
    </row>
    <row r="13" spans="1:6">
      <c r="A13" s="48">
        <v>4</v>
      </c>
      <c r="B13" s="7"/>
      <c r="C13" s="228"/>
      <c r="D13" s="19" t="str">
        <f t="shared" si="1"/>
        <v/>
      </c>
      <c r="E13" s="390" t="b">
        <f t="shared" si="2"/>
        <v>0</v>
      </c>
      <c r="F13" s="391">
        <f t="shared" si="3"/>
        <v>1</v>
      </c>
    </row>
    <row r="14" spans="1:6">
      <c r="A14" s="48">
        <v>5</v>
      </c>
      <c r="B14" s="7"/>
      <c r="C14" s="228"/>
      <c r="D14" s="19" t="str">
        <f t="shared" si="1"/>
        <v/>
      </c>
      <c r="E14" s="390" t="b">
        <f t="shared" si="2"/>
        <v>0</v>
      </c>
      <c r="F14" s="391">
        <f t="shared" si="3"/>
        <v>1</v>
      </c>
    </row>
    <row r="15" spans="1:6">
      <c r="A15" s="48">
        <v>6</v>
      </c>
      <c r="B15" s="7"/>
      <c r="C15" s="228"/>
      <c r="D15" s="19" t="str">
        <f t="shared" si="1"/>
        <v/>
      </c>
      <c r="E15" s="390" t="b">
        <f t="shared" si="2"/>
        <v>0</v>
      </c>
      <c r="F15" s="391">
        <f t="shared" si="3"/>
        <v>1</v>
      </c>
    </row>
    <row r="16" spans="1:6">
      <c r="A16" s="48">
        <v>7</v>
      </c>
      <c r="B16" s="7"/>
      <c r="C16" s="228"/>
      <c r="D16" s="19" t="str">
        <f t="shared" si="1"/>
        <v/>
      </c>
      <c r="E16" s="390" t="b">
        <f t="shared" si="2"/>
        <v>0</v>
      </c>
      <c r="F16" s="391">
        <f t="shared" si="3"/>
        <v>1</v>
      </c>
    </row>
    <row r="17" spans="1:6">
      <c r="A17" s="48">
        <v>8</v>
      </c>
      <c r="B17" s="7"/>
      <c r="C17" s="228"/>
      <c r="D17" s="19" t="str">
        <f t="shared" si="1"/>
        <v/>
      </c>
      <c r="E17" s="390" t="b">
        <f t="shared" si="2"/>
        <v>0</v>
      </c>
      <c r="F17" s="391">
        <f t="shared" si="3"/>
        <v>1</v>
      </c>
    </row>
    <row r="18" spans="1:6">
      <c r="A18" s="48">
        <v>9</v>
      </c>
      <c r="B18" s="7"/>
      <c r="C18" s="228"/>
      <c r="D18" s="19" t="str">
        <f t="shared" si="1"/>
        <v/>
      </c>
      <c r="E18" s="390" t="b">
        <f t="shared" si="2"/>
        <v>0</v>
      </c>
      <c r="F18" s="391">
        <f t="shared" si="3"/>
        <v>1</v>
      </c>
    </row>
    <row r="19" spans="1:6">
      <c r="A19" s="48">
        <v>10</v>
      </c>
      <c r="B19" s="7"/>
      <c r="C19" s="228"/>
      <c r="D19" s="19" t="str">
        <f t="shared" si="1"/>
        <v/>
      </c>
      <c r="E19" s="390" t="b">
        <f t="shared" si="2"/>
        <v>0</v>
      </c>
      <c r="F19" s="391">
        <f t="shared" si="3"/>
        <v>1</v>
      </c>
    </row>
    <row r="20" spans="1:6">
      <c r="A20" s="48">
        <v>11</v>
      </c>
      <c r="B20" s="7"/>
      <c r="C20" s="228"/>
      <c r="D20" s="19" t="str">
        <f t="shared" si="1"/>
        <v/>
      </c>
      <c r="E20" s="390" t="b">
        <f t="shared" si="2"/>
        <v>0</v>
      </c>
      <c r="F20" s="391">
        <f t="shared" si="3"/>
        <v>1</v>
      </c>
    </row>
    <row r="21" spans="1:6">
      <c r="A21" s="48">
        <v>12</v>
      </c>
      <c r="B21" s="7"/>
      <c r="C21" s="228"/>
      <c r="D21" s="19" t="str">
        <f t="shared" si="1"/>
        <v/>
      </c>
      <c r="E21" s="390" t="b">
        <f t="shared" si="2"/>
        <v>0</v>
      </c>
      <c r="F21" s="391">
        <f t="shared" si="3"/>
        <v>1</v>
      </c>
    </row>
    <row r="22" spans="1:6">
      <c r="A22" s="48">
        <v>13</v>
      </c>
      <c r="B22" s="7"/>
      <c r="C22" s="228"/>
      <c r="D22" s="19" t="str">
        <f t="shared" si="1"/>
        <v/>
      </c>
      <c r="E22" s="390" t="b">
        <f t="shared" si="2"/>
        <v>0</v>
      </c>
      <c r="F22" s="391">
        <f t="shared" si="3"/>
        <v>1</v>
      </c>
    </row>
    <row r="23" spans="1:6">
      <c r="A23" s="48">
        <v>14</v>
      </c>
      <c r="B23" s="7"/>
      <c r="C23" s="228"/>
      <c r="D23" s="19" t="str">
        <f t="shared" si="1"/>
        <v/>
      </c>
      <c r="E23" s="390" t="b">
        <f t="shared" si="2"/>
        <v>0</v>
      </c>
      <c r="F23" s="391">
        <f t="shared" si="3"/>
        <v>1</v>
      </c>
    </row>
    <row r="24" spans="1:6">
      <c r="A24" s="48">
        <v>15</v>
      </c>
      <c r="B24" s="7"/>
      <c r="C24" s="228"/>
      <c r="D24" s="19" t="str">
        <f t="shared" si="1"/>
        <v/>
      </c>
      <c r="E24" s="390" t="b">
        <f t="shared" si="2"/>
        <v>0</v>
      </c>
      <c r="F24" s="391">
        <f t="shared" si="3"/>
        <v>1</v>
      </c>
    </row>
    <row r="25" spans="1:6">
      <c r="A25" s="48">
        <v>16</v>
      </c>
      <c r="B25" s="7"/>
      <c r="C25" s="228"/>
      <c r="D25" s="19" t="str">
        <f t="shared" si="1"/>
        <v/>
      </c>
      <c r="E25" s="390" t="b">
        <f t="shared" si="2"/>
        <v>0</v>
      </c>
      <c r="F25" s="391">
        <f t="shared" si="3"/>
        <v>1</v>
      </c>
    </row>
    <row r="26" spans="1:6">
      <c r="A26" s="48">
        <v>17</v>
      </c>
      <c r="B26" s="7"/>
      <c r="C26" s="228"/>
      <c r="D26" s="19" t="str">
        <f t="shared" si="1"/>
        <v/>
      </c>
      <c r="E26" s="390" t="b">
        <f t="shared" si="2"/>
        <v>0</v>
      </c>
      <c r="F26" s="391">
        <f t="shared" si="3"/>
        <v>1</v>
      </c>
    </row>
    <row r="27" spans="1:6">
      <c r="A27" s="48">
        <v>18</v>
      </c>
      <c r="B27" s="7"/>
      <c r="C27" s="228"/>
      <c r="D27" s="19" t="str">
        <f t="shared" si="1"/>
        <v/>
      </c>
      <c r="E27" s="390" t="b">
        <f t="shared" si="2"/>
        <v>0</v>
      </c>
      <c r="F27" s="391">
        <f t="shared" si="3"/>
        <v>1</v>
      </c>
    </row>
    <row r="28" spans="1:6">
      <c r="A28" s="48">
        <v>19</v>
      </c>
      <c r="B28" s="7"/>
      <c r="C28" s="228"/>
      <c r="D28" s="19" t="str">
        <f t="shared" si="1"/>
        <v/>
      </c>
      <c r="E28" s="390" t="b">
        <f t="shared" si="2"/>
        <v>0</v>
      </c>
      <c r="F28" s="391">
        <f t="shared" si="3"/>
        <v>1</v>
      </c>
    </row>
    <row r="29" spans="1:6">
      <c r="A29" s="48">
        <v>20</v>
      </c>
      <c r="B29" s="7"/>
      <c r="C29" s="228"/>
      <c r="D29" s="19" t="str">
        <f t="shared" si="1"/>
        <v/>
      </c>
      <c r="E29" s="390" t="b">
        <f t="shared" si="2"/>
        <v>0</v>
      </c>
      <c r="F29" s="391">
        <f t="shared" si="3"/>
        <v>1</v>
      </c>
    </row>
    <row r="30" spans="1:6">
      <c r="A30" s="48">
        <v>21</v>
      </c>
      <c r="B30" s="7"/>
      <c r="C30" s="228"/>
      <c r="D30" s="19" t="str">
        <f t="shared" si="1"/>
        <v/>
      </c>
      <c r="E30" s="390" t="b">
        <f t="shared" si="2"/>
        <v>0</v>
      </c>
      <c r="F30" s="391">
        <f t="shared" si="3"/>
        <v>1</v>
      </c>
    </row>
    <row r="31" spans="1:6">
      <c r="A31" s="48">
        <v>22</v>
      </c>
      <c r="B31" s="7"/>
      <c r="C31" s="228"/>
      <c r="D31" s="19" t="str">
        <f t="shared" si="1"/>
        <v/>
      </c>
      <c r="E31" s="390" t="b">
        <f t="shared" si="2"/>
        <v>0</v>
      </c>
      <c r="F31" s="391">
        <f t="shared" si="3"/>
        <v>1</v>
      </c>
    </row>
    <row r="32" spans="1:6">
      <c r="A32" s="48">
        <v>23</v>
      </c>
      <c r="B32" s="7"/>
      <c r="C32" s="228"/>
      <c r="D32" s="19" t="str">
        <f t="shared" si="1"/>
        <v/>
      </c>
      <c r="E32" s="390" t="b">
        <f t="shared" si="2"/>
        <v>0</v>
      </c>
      <c r="F32" s="391">
        <f t="shared" si="3"/>
        <v>1</v>
      </c>
    </row>
    <row r="33" spans="1:6">
      <c r="A33" s="48">
        <v>24</v>
      </c>
      <c r="B33" s="7"/>
      <c r="C33" s="228"/>
      <c r="D33" s="19" t="str">
        <f t="shared" si="1"/>
        <v/>
      </c>
      <c r="E33" s="390" t="b">
        <f t="shared" si="2"/>
        <v>0</v>
      </c>
      <c r="F33" s="391">
        <f t="shared" si="3"/>
        <v>1</v>
      </c>
    </row>
    <row r="34" spans="1:6">
      <c r="A34" s="48">
        <v>25</v>
      </c>
      <c r="B34" s="7"/>
      <c r="C34" s="228"/>
      <c r="D34" s="19" t="str">
        <f t="shared" si="1"/>
        <v/>
      </c>
      <c r="E34" s="390" t="b">
        <f t="shared" si="2"/>
        <v>0</v>
      </c>
      <c r="F34" s="391">
        <f t="shared" si="3"/>
        <v>1</v>
      </c>
    </row>
    <row r="35" spans="1:6">
      <c r="A35" s="48">
        <v>26</v>
      </c>
      <c r="B35" s="7"/>
      <c r="C35" s="228"/>
      <c r="D35" s="19" t="str">
        <f t="shared" si="1"/>
        <v/>
      </c>
      <c r="E35" s="390" t="b">
        <f t="shared" si="2"/>
        <v>0</v>
      </c>
      <c r="F35" s="391">
        <f t="shared" si="3"/>
        <v>1</v>
      </c>
    </row>
    <row r="36" spans="1:6">
      <c r="A36" s="48">
        <v>27</v>
      </c>
      <c r="B36" s="7"/>
      <c r="C36" s="228"/>
      <c r="D36" s="19" t="str">
        <f t="shared" si="1"/>
        <v/>
      </c>
      <c r="E36" s="390" t="b">
        <f t="shared" si="2"/>
        <v>0</v>
      </c>
      <c r="F36" s="391">
        <f t="shared" si="3"/>
        <v>1</v>
      </c>
    </row>
    <row r="37" spans="1:6">
      <c r="A37" s="48">
        <v>28</v>
      </c>
      <c r="B37" s="7"/>
      <c r="C37" s="228"/>
      <c r="D37" s="19" t="str">
        <f t="shared" si="1"/>
        <v/>
      </c>
      <c r="E37" s="390" t="b">
        <f t="shared" si="2"/>
        <v>0</v>
      </c>
      <c r="F37" s="391">
        <f t="shared" si="3"/>
        <v>1</v>
      </c>
    </row>
    <row r="38" spans="1:6">
      <c r="A38" s="48">
        <v>29</v>
      </c>
      <c r="B38" s="7"/>
      <c r="C38" s="228"/>
      <c r="D38" s="19" t="str">
        <f t="shared" si="1"/>
        <v/>
      </c>
      <c r="E38" s="390" t="b">
        <f t="shared" si="2"/>
        <v>0</v>
      </c>
      <c r="F38" s="391">
        <f t="shared" si="3"/>
        <v>1</v>
      </c>
    </row>
    <row r="39" spans="1:6">
      <c r="A39" s="48">
        <v>30</v>
      </c>
      <c r="B39" s="7"/>
      <c r="C39" s="228"/>
      <c r="D39" s="19" t="str">
        <f t="shared" si="1"/>
        <v/>
      </c>
      <c r="E39" s="390" t="b">
        <f t="shared" si="2"/>
        <v>0</v>
      </c>
      <c r="F39" s="391">
        <f t="shared" si="3"/>
        <v>1</v>
      </c>
    </row>
    <row r="40" spans="1:6">
      <c r="A40" s="48">
        <v>31</v>
      </c>
      <c r="B40" s="7"/>
      <c r="C40" s="228"/>
      <c r="D40" s="19" t="str">
        <f t="shared" si="1"/>
        <v/>
      </c>
      <c r="E40" s="390" t="b">
        <f t="shared" si="2"/>
        <v>0</v>
      </c>
      <c r="F40" s="391">
        <f t="shared" si="3"/>
        <v>1</v>
      </c>
    </row>
    <row r="41" spans="1:6">
      <c r="A41" s="48">
        <v>32</v>
      </c>
      <c r="B41" s="7"/>
      <c r="C41" s="228"/>
      <c r="D41" s="19" t="str">
        <f t="shared" si="1"/>
        <v/>
      </c>
      <c r="E41" s="390" t="b">
        <f t="shared" si="2"/>
        <v>0</v>
      </c>
      <c r="F41" s="391">
        <f t="shared" si="3"/>
        <v>1</v>
      </c>
    </row>
    <row r="42" spans="1:6">
      <c r="A42" s="48">
        <v>33</v>
      </c>
      <c r="B42" s="7"/>
      <c r="C42" s="228"/>
      <c r="D42" s="19" t="str">
        <f t="shared" si="1"/>
        <v/>
      </c>
      <c r="E42" s="390" t="b">
        <f t="shared" si="2"/>
        <v>0</v>
      </c>
      <c r="F42" s="391">
        <f t="shared" si="3"/>
        <v>1</v>
      </c>
    </row>
    <row r="43" spans="1:6">
      <c r="A43" s="48">
        <v>34</v>
      </c>
      <c r="B43" s="7"/>
      <c r="C43" s="228"/>
      <c r="D43" s="19" t="str">
        <f t="shared" si="1"/>
        <v/>
      </c>
      <c r="E43" s="390" t="b">
        <f t="shared" si="2"/>
        <v>0</v>
      </c>
      <c r="F43" s="391">
        <f t="shared" si="3"/>
        <v>1</v>
      </c>
    </row>
    <row r="44" spans="1:6">
      <c r="A44" s="48">
        <v>35</v>
      </c>
      <c r="B44" s="7"/>
      <c r="C44" s="228"/>
      <c r="D44" s="19" t="str">
        <f t="shared" si="1"/>
        <v/>
      </c>
      <c r="E44" s="390" t="b">
        <f t="shared" si="2"/>
        <v>0</v>
      </c>
      <c r="F44" s="391">
        <f t="shared" si="3"/>
        <v>1</v>
      </c>
    </row>
    <row r="45" spans="1:6">
      <c r="A45" s="48">
        <v>36</v>
      </c>
      <c r="B45" s="7"/>
      <c r="C45" s="228"/>
      <c r="D45" s="19" t="str">
        <f t="shared" si="1"/>
        <v/>
      </c>
      <c r="E45" s="390" t="b">
        <f t="shared" si="2"/>
        <v>0</v>
      </c>
      <c r="F45" s="391">
        <f t="shared" si="3"/>
        <v>1</v>
      </c>
    </row>
    <row r="46" spans="1:6">
      <c r="A46" s="48">
        <v>37</v>
      </c>
      <c r="B46" s="7"/>
      <c r="C46" s="228"/>
      <c r="D46" s="19" t="str">
        <f t="shared" si="1"/>
        <v/>
      </c>
      <c r="E46" s="390" t="b">
        <f t="shared" si="2"/>
        <v>0</v>
      </c>
      <c r="F46" s="391">
        <f t="shared" si="3"/>
        <v>1</v>
      </c>
    </row>
    <row r="47" spans="1:6">
      <c r="A47" s="48">
        <v>38</v>
      </c>
      <c r="B47" s="7"/>
      <c r="C47" s="228"/>
      <c r="D47" s="19" t="str">
        <f t="shared" si="1"/>
        <v/>
      </c>
      <c r="E47" s="390" t="b">
        <f t="shared" si="2"/>
        <v>0</v>
      </c>
      <c r="F47" s="391">
        <f t="shared" si="3"/>
        <v>1</v>
      </c>
    </row>
    <row r="48" spans="1:6">
      <c r="A48" s="48">
        <v>39</v>
      </c>
      <c r="B48" s="7"/>
      <c r="C48" s="228"/>
      <c r="D48" s="19" t="str">
        <f t="shared" si="1"/>
        <v/>
      </c>
      <c r="E48" s="390" t="b">
        <f t="shared" si="2"/>
        <v>0</v>
      </c>
      <c r="F48" s="391">
        <f t="shared" si="3"/>
        <v>1</v>
      </c>
    </row>
    <row r="49" spans="1:6">
      <c r="A49" s="48">
        <v>40</v>
      </c>
      <c r="B49" s="7"/>
      <c r="C49" s="228"/>
      <c r="D49" s="19" t="str">
        <f t="shared" si="1"/>
        <v/>
      </c>
      <c r="E49" s="390" t="b">
        <f t="shared" si="2"/>
        <v>0</v>
      </c>
      <c r="F49" s="391">
        <f t="shared" si="3"/>
        <v>1</v>
      </c>
    </row>
    <row r="50" spans="1:6">
      <c r="A50" s="48">
        <v>41</v>
      </c>
      <c r="B50" s="7"/>
      <c r="C50" s="228"/>
      <c r="D50" s="19" t="str">
        <f t="shared" si="1"/>
        <v/>
      </c>
      <c r="E50" s="390" t="b">
        <f t="shared" si="2"/>
        <v>0</v>
      </c>
      <c r="F50" s="391">
        <f t="shared" si="3"/>
        <v>1</v>
      </c>
    </row>
    <row r="51" spans="1:6">
      <c r="A51" s="48">
        <v>42</v>
      </c>
      <c r="B51" s="7"/>
      <c r="C51" s="228"/>
      <c r="D51" s="19" t="str">
        <f t="shared" si="1"/>
        <v/>
      </c>
      <c r="E51" s="390" t="b">
        <f t="shared" si="2"/>
        <v>0</v>
      </c>
      <c r="F51" s="391">
        <f t="shared" si="3"/>
        <v>1</v>
      </c>
    </row>
    <row r="52" spans="1:6">
      <c r="A52" s="48">
        <v>43</v>
      </c>
      <c r="B52" s="7"/>
      <c r="C52" s="228"/>
      <c r="D52" s="19" t="str">
        <f t="shared" si="1"/>
        <v/>
      </c>
      <c r="E52" s="390" t="b">
        <f t="shared" si="2"/>
        <v>0</v>
      </c>
      <c r="F52" s="391">
        <f t="shared" si="3"/>
        <v>1</v>
      </c>
    </row>
    <row r="53" spans="1:6">
      <c r="A53" s="48">
        <v>44</v>
      </c>
      <c r="B53" s="7"/>
      <c r="C53" s="228"/>
      <c r="D53" s="19" t="str">
        <f t="shared" si="1"/>
        <v/>
      </c>
      <c r="E53" s="390" t="b">
        <f t="shared" si="2"/>
        <v>0</v>
      </c>
      <c r="F53" s="391">
        <f t="shared" si="3"/>
        <v>1</v>
      </c>
    </row>
    <row r="54" spans="1:6">
      <c r="A54" s="48">
        <v>45</v>
      </c>
      <c r="B54" s="7"/>
      <c r="C54" s="228"/>
      <c r="D54" s="19" t="str">
        <f t="shared" si="1"/>
        <v/>
      </c>
      <c r="E54" s="390" t="b">
        <f t="shared" si="2"/>
        <v>0</v>
      </c>
      <c r="F54" s="391">
        <f t="shared" si="3"/>
        <v>1</v>
      </c>
    </row>
    <row r="55" spans="1:6">
      <c r="A55" s="48">
        <v>46</v>
      </c>
      <c r="B55" s="7"/>
      <c r="C55" s="228"/>
      <c r="D55" s="19" t="str">
        <f t="shared" si="1"/>
        <v/>
      </c>
      <c r="E55" s="390" t="b">
        <f t="shared" si="2"/>
        <v>0</v>
      </c>
      <c r="F55" s="391">
        <f t="shared" si="3"/>
        <v>1</v>
      </c>
    </row>
    <row r="56" spans="1:6">
      <c r="A56" s="48">
        <v>47</v>
      </c>
      <c r="B56" s="7"/>
      <c r="C56" s="228"/>
      <c r="D56" s="19" t="str">
        <f t="shared" si="1"/>
        <v/>
      </c>
      <c r="E56" s="390" t="b">
        <f t="shared" si="2"/>
        <v>0</v>
      </c>
      <c r="F56" s="391">
        <f t="shared" si="3"/>
        <v>1</v>
      </c>
    </row>
    <row r="57" spans="1:6">
      <c r="A57" s="48">
        <v>48</v>
      </c>
      <c r="B57" s="7"/>
      <c r="C57" s="228"/>
      <c r="D57" s="19" t="str">
        <f t="shared" si="1"/>
        <v/>
      </c>
      <c r="E57" s="390" t="b">
        <f t="shared" si="2"/>
        <v>0</v>
      </c>
      <c r="F57" s="391">
        <f t="shared" si="3"/>
        <v>1</v>
      </c>
    </row>
    <row r="58" spans="1:6">
      <c r="A58" s="48">
        <v>49</v>
      </c>
      <c r="B58" s="7"/>
      <c r="C58" s="228"/>
      <c r="D58" s="19" t="str">
        <f t="shared" si="1"/>
        <v/>
      </c>
      <c r="E58" s="390" t="b">
        <f t="shared" si="2"/>
        <v>0</v>
      </c>
      <c r="F58" s="391">
        <f t="shared" si="3"/>
        <v>1</v>
      </c>
    </row>
    <row r="59" spans="1:6">
      <c r="A59" s="48">
        <v>50</v>
      </c>
      <c r="B59" s="7"/>
      <c r="C59" s="228"/>
      <c r="D59" s="19" t="str">
        <f t="shared" si="1"/>
        <v/>
      </c>
      <c r="E59" s="390" t="b">
        <f t="shared" si="2"/>
        <v>0</v>
      </c>
      <c r="F59" s="391">
        <f t="shared" si="3"/>
        <v>1</v>
      </c>
    </row>
    <row r="60" spans="1:6">
      <c r="A60" s="48">
        <v>51</v>
      </c>
      <c r="B60" s="7"/>
      <c r="C60" s="228"/>
      <c r="D60" s="19" t="str">
        <f t="shared" si="1"/>
        <v/>
      </c>
      <c r="E60" s="390" t="b">
        <f t="shared" si="2"/>
        <v>0</v>
      </c>
      <c r="F60" s="391">
        <f t="shared" si="3"/>
        <v>1</v>
      </c>
    </row>
    <row r="61" spans="1:6">
      <c r="A61" s="48">
        <v>52</v>
      </c>
      <c r="B61" s="7"/>
      <c r="C61" s="228"/>
      <c r="D61" s="19" t="str">
        <f t="shared" si="1"/>
        <v/>
      </c>
      <c r="E61" s="390" t="b">
        <f t="shared" si="2"/>
        <v>0</v>
      </c>
      <c r="F61" s="391">
        <f t="shared" si="3"/>
        <v>1</v>
      </c>
    </row>
    <row r="62" spans="1:6">
      <c r="A62" s="48">
        <v>53</v>
      </c>
      <c r="B62" s="7"/>
      <c r="C62" s="228"/>
      <c r="D62" s="19" t="str">
        <f t="shared" si="1"/>
        <v/>
      </c>
      <c r="E62" s="390" t="b">
        <f t="shared" si="2"/>
        <v>0</v>
      </c>
      <c r="F62" s="391">
        <f t="shared" si="3"/>
        <v>1</v>
      </c>
    </row>
    <row r="63" spans="1:6">
      <c r="A63" s="48">
        <v>54</v>
      </c>
      <c r="B63" s="7"/>
      <c r="C63" s="228"/>
      <c r="D63" s="19" t="str">
        <f t="shared" si="1"/>
        <v/>
      </c>
      <c r="E63" s="390" t="b">
        <f t="shared" si="2"/>
        <v>0</v>
      </c>
      <c r="F63" s="391">
        <f t="shared" si="3"/>
        <v>1</v>
      </c>
    </row>
    <row r="64" spans="1:6">
      <c r="A64" s="48">
        <v>55</v>
      </c>
      <c r="B64" s="7"/>
      <c r="C64" s="228"/>
      <c r="D64" s="19" t="str">
        <f t="shared" si="1"/>
        <v/>
      </c>
      <c r="E64" s="390" t="b">
        <f t="shared" si="2"/>
        <v>0</v>
      </c>
      <c r="F64" s="391">
        <f t="shared" si="3"/>
        <v>1</v>
      </c>
    </row>
    <row r="65" spans="1:6">
      <c r="A65" s="48">
        <v>56</v>
      </c>
      <c r="B65" s="7"/>
      <c r="C65" s="228"/>
      <c r="D65" s="19" t="str">
        <f t="shared" si="1"/>
        <v/>
      </c>
      <c r="E65" s="390" t="b">
        <f t="shared" si="2"/>
        <v>0</v>
      </c>
      <c r="F65" s="391">
        <f t="shared" si="3"/>
        <v>1</v>
      </c>
    </row>
    <row r="66" spans="1:6">
      <c r="A66" s="48">
        <v>57</v>
      </c>
      <c r="B66" s="7"/>
      <c r="C66" s="228"/>
      <c r="D66" s="19" t="str">
        <f t="shared" si="1"/>
        <v/>
      </c>
      <c r="E66" s="390" t="b">
        <f t="shared" si="2"/>
        <v>0</v>
      </c>
      <c r="F66" s="391">
        <f t="shared" si="3"/>
        <v>1</v>
      </c>
    </row>
    <row r="67" spans="1:6">
      <c r="A67" s="48">
        <v>58</v>
      </c>
      <c r="B67" s="7"/>
      <c r="C67" s="228"/>
      <c r="D67" s="19" t="str">
        <f t="shared" si="1"/>
        <v/>
      </c>
      <c r="E67" s="390" t="b">
        <f t="shared" si="2"/>
        <v>0</v>
      </c>
      <c r="F67" s="391">
        <f t="shared" si="3"/>
        <v>1</v>
      </c>
    </row>
    <row r="68" spans="1:6">
      <c r="A68" s="48">
        <v>59</v>
      </c>
      <c r="B68" s="7"/>
      <c r="C68" s="228"/>
      <c r="D68" s="19" t="str">
        <f t="shared" si="1"/>
        <v/>
      </c>
      <c r="E68" s="390" t="b">
        <f t="shared" si="2"/>
        <v>0</v>
      </c>
      <c r="F68" s="391">
        <f t="shared" si="3"/>
        <v>1</v>
      </c>
    </row>
    <row r="69" spans="1:6">
      <c r="A69" s="48">
        <v>60</v>
      </c>
      <c r="B69" s="7"/>
      <c r="C69" s="228"/>
      <c r="D69" s="19" t="str">
        <f t="shared" si="1"/>
        <v/>
      </c>
      <c r="E69" s="390" t="b">
        <f t="shared" si="2"/>
        <v>0</v>
      </c>
      <c r="F69" s="391">
        <f t="shared" si="3"/>
        <v>1</v>
      </c>
    </row>
    <row r="70" spans="1:6">
      <c r="A70" s="48">
        <v>61</v>
      </c>
      <c r="B70" s="7"/>
      <c r="C70" s="228"/>
      <c r="D70" s="19" t="str">
        <f t="shared" si="1"/>
        <v/>
      </c>
      <c r="E70" s="390" t="b">
        <f t="shared" si="2"/>
        <v>0</v>
      </c>
      <c r="F70" s="391">
        <f t="shared" si="3"/>
        <v>1</v>
      </c>
    </row>
    <row r="71" spans="1:6">
      <c r="A71" s="48">
        <v>62</v>
      </c>
      <c r="B71" s="7"/>
      <c r="C71" s="228"/>
      <c r="D71" s="19" t="str">
        <f t="shared" si="1"/>
        <v/>
      </c>
      <c r="E71" s="390" t="b">
        <f t="shared" si="2"/>
        <v>0</v>
      </c>
      <c r="F71" s="391">
        <f t="shared" si="3"/>
        <v>1</v>
      </c>
    </row>
    <row r="72" spans="1:6">
      <c r="A72" s="48">
        <v>63</v>
      </c>
      <c r="B72" s="7"/>
      <c r="C72" s="228"/>
      <c r="D72" s="19" t="str">
        <f t="shared" si="1"/>
        <v/>
      </c>
      <c r="E72" s="390" t="b">
        <f t="shared" si="2"/>
        <v>0</v>
      </c>
      <c r="F72" s="391">
        <f t="shared" si="3"/>
        <v>1</v>
      </c>
    </row>
    <row r="73" spans="1:6">
      <c r="A73" s="48">
        <v>64</v>
      </c>
      <c r="B73" s="7"/>
      <c r="C73" s="228"/>
      <c r="D73" s="19" t="str">
        <f t="shared" si="1"/>
        <v/>
      </c>
      <c r="E73" s="390" t="b">
        <f t="shared" si="2"/>
        <v>0</v>
      </c>
      <c r="F73" s="391">
        <f t="shared" si="3"/>
        <v>1</v>
      </c>
    </row>
    <row r="74" spans="1:6">
      <c r="A74" s="48">
        <v>65</v>
      </c>
      <c r="B74" s="7"/>
      <c r="C74" s="228"/>
      <c r="D74" s="19" t="str">
        <f t="shared" ref="D74:D137" si="4">IF(OR($B74="",,,,$C74&lt;an_initial,$C74&gt;an_final,),"",10)</f>
        <v/>
      </c>
      <c r="E74" s="390" t="b">
        <f t="shared" ref="E74:E108" si="5">IF(nume_candidat="",FALSE,ISNUMBER(SEARCH(nume_candidat,$B74)))</f>
        <v>0</v>
      </c>
      <c r="F74" s="391">
        <f t="shared" ref="F74:F108" si="6">LEN(B74)-LEN(SUBSTITUTE(B74,",",""))+1</f>
        <v>1</v>
      </c>
    </row>
    <row r="75" spans="1:6">
      <c r="A75" s="48">
        <v>66</v>
      </c>
      <c r="B75" s="7"/>
      <c r="C75" s="228"/>
      <c r="D75" s="19" t="str">
        <f t="shared" si="4"/>
        <v/>
      </c>
      <c r="E75" s="390" t="b">
        <f t="shared" si="5"/>
        <v>0</v>
      </c>
      <c r="F75" s="391">
        <f t="shared" si="6"/>
        <v>1</v>
      </c>
    </row>
    <row r="76" spans="1:6">
      <c r="A76" s="48">
        <v>67</v>
      </c>
      <c r="B76" s="7"/>
      <c r="C76" s="228"/>
      <c r="D76" s="19" t="str">
        <f t="shared" si="4"/>
        <v/>
      </c>
      <c r="E76" s="390" t="b">
        <f t="shared" si="5"/>
        <v>0</v>
      </c>
      <c r="F76" s="391">
        <f t="shared" si="6"/>
        <v>1</v>
      </c>
    </row>
    <row r="77" spans="1:6">
      <c r="A77" s="48">
        <v>68</v>
      </c>
      <c r="B77" s="7"/>
      <c r="C77" s="228"/>
      <c r="D77" s="19" t="str">
        <f t="shared" si="4"/>
        <v/>
      </c>
      <c r="E77" s="390" t="b">
        <f t="shared" si="5"/>
        <v>0</v>
      </c>
      <c r="F77" s="391">
        <f t="shared" si="6"/>
        <v>1</v>
      </c>
    </row>
    <row r="78" spans="1:6">
      <c r="A78" s="48">
        <v>69</v>
      </c>
      <c r="B78" s="7"/>
      <c r="C78" s="228"/>
      <c r="D78" s="19" t="str">
        <f t="shared" si="4"/>
        <v/>
      </c>
      <c r="E78" s="390" t="b">
        <f t="shared" si="5"/>
        <v>0</v>
      </c>
      <c r="F78" s="391">
        <f t="shared" si="6"/>
        <v>1</v>
      </c>
    </row>
    <row r="79" spans="1:6">
      <c r="A79" s="48">
        <v>70</v>
      </c>
      <c r="B79" s="7"/>
      <c r="C79" s="228"/>
      <c r="D79" s="19" t="str">
        <f t="shared" si="4"/>
        <v/>
      </c>
      <c r="E79" s="390" t="b">
        <f t="shared" si="5"/>
        <v>0</v>
      </c>
      <c r="F79" s="391">
        <f t="shared" si="6"/>
        <v>1</v>
      </c>
    </row>
    <row r="80" spans="1:6">
      <c r="A80" s="48">
        <v>71</v>
      </c>
      <c r="B80" s="7"/>
      <c r="C80" s="228"/>
      <c r="D80" s="19" t="str">
        <f t="shared" si="4"/>
        <v/>
      </c>
      <c r="E80" s="390" t="b">
        <f t="shared" si="5"/>
        <v>0</v>
      </c>
      <c r="F80" s="391">
        <f t="shared" si="6"/>
        <v>1</v>
      </c>
    </row>
    <row r="81" spans="1:6">
      <c r="A81" s="48">
        <v>72</v>
      </c>
      <c r="B81" s="7"/>
      <c r="C81" s="228"/>
      <c r="D81" s="19" t="str">
        <f t="shared" si="4"/>
        <v/>
      </c>
      <c r="E81" s="390" t="b">
        <f t="shared" si="5"/>
        <v>0</v>
      </c>
      <c r="F81" s="391">
        <f t="shared" si="6"/>
        <v>1</v>
      </c>
    </row>
    <row r="82" spans="1:6">
      <c r="A82" s="48">
        <v>73</v>
      </c>
      <c r="B82" s="7"/>
      <c r="C82" s="228"/>
      <c r="D82" s="19" t="str">
        <f t="shared" si="4"/>
        <v/>
      </c>
      <c r="E82" s="390" t="b">
        <f t="shared" si="5"/>
        <v>0</v>
      </c>
      <c r="F82" s="391">
        <f t="shared" si="6"/>
        <v>1</v>
      </c>
    </row>
    <row r="83" spans="1:6">
      <c r="A83" s="48">
        <v>74</v>
      </c>
      <c r="B83" s="7"/>
      <c r="C83" s="228"/>
      <c r="D83" s="19" t="str">
        <f t="shared" si="4"/>
        <v/>
      </c>
      <c r="E83" s="390" t="b">
        <f t="shared" si="5"/>
        <v>0</v>
      </c>
      <c r="F83" s="391">
        <f t="shared" si="6"/>
        <v>1</v>
      </c>
    </row>
    <row r="84" spans="1:6">
      <c r="A84" s="48">
        <v>75</v>
      </c>
      <c r="B84" s="7"/>
      <c r="C84" s="228"/>
      <c r="D84" s="19" t="str">
        <f t="shared" si="4"/>
        <v/>
      </c>
      <c r="E84" s="390" t="b">
        <f t="shared" si="5"/>
        <v>0</v>
      </c>
      <c r="F84" s="391">
        <f t="shared" si="6"/>
        <v>1</v>
      </c>
    </row>
    <row r="85" spans="1:6">
      <c r="A85" s="48">
        <v>76</v>
      </c>
      <c r="B85" s="7"/>
      <c r="C85" s="228"/>
      <c r="D85" s="19" t="str">
        <f t="shared" si="4"/>
        <v/>
      </c>
      <c r="E85" s="390" t="b">
        <f t="shared" si="5"/>
        <v>0</v>
      </c>
      <c r="F85" s="391">
        <f t="shared" si="6"/>
        <v>1</v>
      </c>
    </row>
    <row r="86" spans="1:6">
      <c r="A86" s="48">
        <v>77</v>
      </c>
      <c r="B86" s="7"/>
      <c r="C86" s="228"/>
      <c r="D86" s="19" t="str">
        <f t="shared" si="4"/>
        <v/>
      </c>
      <c r="E86" s="390" t="b">
        <f t="shared" si="5"/>
        <v>0</v>
      </c>
      <c r="F86" s="391">
        <f t="shared" si="6"/>
        <v>1</v>
      </c>
    </row>
    <row r="87" spans="1:6">
      <c r="A87" s="48">
        <v>78</v>
      </c>
      <c r="B87" s="7"/>
      <c r="C87" s="228"/>
      <c r="D87" s="19" t="str">
        <f t="shared" si="4"/>
        <v/>
      </c>
      <c r="E87" s="390" t="b">
        <f t="shared" si="5"/>
        <v>0</v>
      </c>
      <c r="F87" s="391">
        <f t="shared" si="6"/>
        <v>1</v>
      </c>
    </row>
    <row r="88" spans="1:6">
      <c r="A88" s="48">
        <v>79</v>
      </c>
      <c r="B88" s="7"/>
      <c r="C88" s="228"/>
      <c r="D88" s="19" t="str">
        <f t="shared" si="4"/>
        <v/>
      </c>
      <c r="E88" s="390" t="b">
        <f t="shared" si="5"/>
        <v>0</v>
      </c>
      <c r="F88" s="391">
        <f t="shared" si="6"/>
        <v>1</v>
      </c>
    </row>
    <row r="89" spans="1:6">
      <c r="A89" s="48">
        <v>80</v>
      </c>
      <c r="B89" s="7"/>
      <c r="C89" s="228"/>
      <c r="D89" s="19" t="str">
        <f t="shared" si="4"/>
        <v/>
      </c>
      <c r="E89" s="390" t="b">
        <f t="shared" si="5"/>
        <v>0</v>
      </c>
      <c r="F89" s="391">
        <f t="shared" si="6"/>
        <v>1</v>
      </c>
    </row>
    <row r="90" spans="1:6">
      <c r="A90" s="48">
        <v>81</v>
      </c>
      <c r="B90" s="7"/>
      <c r="C90" s="228"/>
      <c r="D90" s="19" t="str">
        <f t="shared" si="4"/>
        <v/>
      </c>
      <c r="E90" s="390" t="b">
        <f t="shared" si="5"/>
        <v>0</v>
      </c>
      <c r="F90" s="391">
        <f t="shared" si="6"/>
        <v>1</v>
      </c>
    </row>
    <row r="91" spans="1:6">
      <c r="A91" s="48">
        <v>82</v>
      </c>
      <c r="B91" s="7"/>
      <c r="C91" s="228"/>
      <c r="D91" s="19" t="str">
        <f t="shared" si="4"/>
        <v/>
      </c>
      <c r="E91" s="390" t="b">
        <f t="shared" si="5"/>
        <v>0</v>
      </c>
      <c r="F91" s="391">
        <f t="shared" si="6"/>
        <v>1</v>
      </c>
    </row>
    <row r="92" spans="1:6">
      <c r="A92" s="48">
        <v>83</v>
      </c>
      <c r="B92" s="7"/>
      <c r="C92" s="228"/>
      <c r="D92" s="19" t="str">
        <f t="shared" si="4"/>
        <v/>
      </c>
      <c r="E92" s="390" t="b">
        <f t="shared" si="5"/>
        <v>0</v>
      </c>
      <c r="F92" s="391">
        <f t="shared" si="6"/>
        <v>1</v>
      </c>
    </row>
    <row r="93" spans="1:6">
      <c r="A93" s="48">
        <v>84</v>
      </c>
      <c r="B93" s="7"/>
      <c r="C93" s="228"/>
      <c r="D93" s="19" t="str">
        <f t="shared" si="4"/>
        <v/>
      </c>
      <c r="E93" s="390" t="b">
        <f t="shared" si="5"/>
        <v>0</v>
      </c>
      <c r="F93" s="391">
        <f t="shared" si="6"/>
        <v>1</v>
      </c>
    </row>
    <row r="94" spans="1:6">
      <c r="A94" s="48">
        <v>85</v>
      </c>
      <c r="B94" s="7"/>
      <c r="C94" s="228"/>
      <c r="D94" s="19" t="str">
        <f t="shared" si="4"/>
        <v/>
      </c>
      <c r="E94" s="390" t="b">
        <f t="shared" si="5"/>
        <v>0</v>
      </c>
      <c r="F94" s="391">
        <f t="shared" si="6"/>
        <v>1</v>
      </c>
    </row>
    <row r="95" spans="1:6">
      <c r="A95" s="48">
        <v>86</v>
      </c>
      <c r="B95" s="7"/>
      <c r="C95" s="228"/>
      <c r="D95" s="19" t="str">
        <f t="shared" si="4"/>
        <v/>
      </c>
      <c r="E95" s="390" t="b">
        <f t="shared" si="5"/>
        <v>0</v>
      </c>
      <c r="F95" s="391">
        <f t="shared" si="6"/>
        <v>1</v>
      </c>
    </row>
    <row r="96" spans="1:6">
      <c r="A96" s="48">
        <v>87</v>
      </c>
      <c r="B96" s="7"/>
      <c r="C96" s="228"/>
      <c r="D96" s="19" t="str">
        <f t="shared" si="4"/>
        <v/>
      </c>
      <c r="E96" s="390" t="b">
        <f t="shared" si="5"/>
        <v>0</v>
      </c>
      <c r="F96" s="391">
        <f t="shared" si="6"/>
        <v>1</v>
      </c>
    </row>
    <row r="97" spans="1:6">
      <c r="A97" s="48">
        <v>88</v>
      </c>
      <c r="B97" s="7"/>
      <c r="C97" s="228"/>
      <c r="D97" s="19" t="str">
        <f t="shared" si="4"/>
        <v/>
      </c>
      <c r="E97" s="390" t="b">
        <f t="shared" si="5"/>
        <v>0</v>
      </c>
      <c r="F97" s="391">
        <f t="shared" si="6"/>
        <v>1</v>
      </c>
    </row>
    <row r="98" spans="1:6">
      <c r="A98" s="48">
        <v>89</v>
      </c>
      <c r="B98" s="7"/>
      <c r="C98" s="228"/>
      <c r="D98" s="19" t="str">
        <f t="shared" si="4"/>
        <v/>
      </c>
      <c r="E98" s="390" t="b">
        <f t="shared" si="5"/>
        <v>0</v>
      </c>
      <c r="F98" s="391">
        <f t="shared" si="6"/>
        <v>1</v>
      </c>
    </row>
    <row r="99" spans="1:6">
      <c r="A99" s="48">
        <v>90</v>
      </c>
      <c r="B99" s="7"/>
      <c r="C99" s="228"/>
      <c r="D99" s="19" t="str">
        <f t="shared" si="4"/>
        <v/>
      </c>
      <c r="E99" s="390" t="b">
        <f t="shared" si="5"/>
        <v>0</v>
      </c>
      <c r="F99" s="391">
        <f t="shared" si="6"/>
        <v>1</v>
      </c>
    </row>
    <row r="100" spans="1:6">
      <c r="A100" s="48">
        <v>91</v>
      </c>
      <c r="B100" s="7"/>
      <c r="C100" s="228"/>
      <c r="D100" s="19" t="str">
        <f t="shared" si="4"/>
        <v/>
      </c>
      <c r="E100" s="390" t="b">
        <f t="shared" si="5"/>
        <v>0</v>
      </c>
      <c r="F100" s="391">
        <f t="shared" si="6"/>
        <v>1</v>
      </c>
    </row>
    <row r="101" spans="1:6">
      <c r="A101" s="48">
        <v>92</v>
      </c>
      <c r="B101" s="7"/>
      <c r="C101" s="228"/>
      <c r="D101" s="19" t="str">
        <f t="shared" si="4"/>
        <v/>
      </c>
      <c r="E101" s="390" t="b">
        <f t="shared" si="5"/>
        <v>0</v>
      </c>
      <c r="F101" s="391">
        <f t="shared" si="6"/>
        <v>1</v>
      </c>
    </row>
    <row r="102" spans="1:6">
      <c r="A102" s="48">
        <v>93</v>
      </c>
      <c r="B102" s="7"/>
      <c r="C102" s="228"/>
      <c r="D102" s="19" t="str">
        <f t="shared" si="4"/>
        <v/>
      </c>
      <c r="E102" s="390" t="b">
        <f t="shared" si="5"/>
        <v>0</v>
      </c>
      <c r="F102" s="391">
        <f t="shared" si="6"/>
        <v>1</v>
      </c>
    </row>
    <row r="103" spans="1:6">
      <c r="A103" s="48">
        <v>94</v>
      </c>
      <c r="B103" s="7"/>
      <c r="C103" s="228"/>
      <c r="D103" s="19" t="str">
        <f t="shared" si="4"/>
        <v/>
      </c>
      <c r="E103" s="390" t="b">
        <f t="shared" si="5"/>
        <v>0</v>
      </c>
      <c r="F103" s="391">
        <f t="shared" si="6"/>
        <v>1</v>
      </c>
    </row>
    <row r="104" spans="1:6">
      <c r="A104" s="48">
        <v>95</v>
      </c>
      <c r="B104" s="7"/>
      <c r="C104" s="228"/>
      <c r="D104" s="19" t="str">
        <f t="shared" si="4"/>
        <v/>
      </c>
      <c r="E104" s="390" t="b">
        <f t="shared" si="5"/>
        <v>0</v>
      </c>
      <c r="F104" s="391">
        <f t="shared" si="6"/>
        <v>1</v>
      </c>
    </row>
    <row r="105" spans="1:6">
      <c r="A105" s="48">
        <v>96</v>
      </c>
      <c r="B105" s="7"/>
      <c r="C105" s="228"/>
      <c r="D105" s="19" t="str">
        <f t="shared" si="4"/>
        <v/>
      </c>
      <c r="E105" s="390" t="b">
        <f t="shared" si="5"/>
        <v>0</v>
      </c>
      <c r="F105" s="391">
        <f t="shared" si="6"/>
        <v>1</v>
      </c>
    </row>
    <row r="106" spans="1:6">
      <c r="A106" s="48">
        <v>97</v>
      </c>
      <c r="B106" s="7"/>
      <c r="C106" s="228"/>
      <c r="D106" s="19" t="str">
        <f t="shared" si="4"/>
        <v/>
      </c>
      <c r="E106" s="390" t="b">
        <f t="shared" si="5"/>
        <v>0</v>
      </c>
      <c r="F106" s="391">
        <f t="shared" si="6"/>
        <v>1</v>
      </c>
    </row>
    <row r="107" spans="1:6">
      <c r="A107" s="48">
        <v>98</v>
      </c>
      <c r="B107" s="7"/>
      <c r="C107" s="228"/>
      <c r="D107" s="19" t="str">
        <f t="shared" si="4"/>
        <v/>
      </c>
      <c r="E107" s="390" t="b">
        <f t="shared" si="5"/>
        <v>0</v>
      </c>
      <c r="F107" s="391">
        <f t="shared" si="6"/>
        <v>1</v>
      </c>
    </row>
    <row r="108" spans="1:6">
      <c r="A108" s="154">
        <v>99</v>
      </c>
      <c r="B108" s="7"/>
      <c r="C108" s="228"/>
      <c r="D108" s="19" t="str">
        <f t="shared" si="4"/>
        <v/>
      </c>
      <c r="E108" s="390" t="b">
        <f t="shared" si="5"/>
        <v>0</v>
      </c>
      <c r="F108" s="391">
        <f t="shared" si="6"/>
        <v>1</v>
      </c>
    </row>
    <row r="109" spans="1:6">
      <c r="A109" s="154">
        <v>100</v>
      </c>
      <c r="B109" s="155"/>
      <c r="C109" s="157"/>
      <c r="D109" s="19" t="str">
        <f t="shared" si="4"/>
        <v/>
      </c>
    </row>
    <row r="110" spans="1:6">
      <c r="A110" s="154">
        <v>101</v>
      </c>
      <c r="B110" s="155"/>
      <c r="C110" s="157"/>
      <c r="D110" s="19" t="str">
        <f t="shared" si="4"/>
        <v/>
      </c>
    </row>
    <row r="111" spans="1:6">
      <c r="A111" s="154">
        <v>102</v>
      </c>
      <c r="B111" s="155"/>
      <c r="C111" s="157"/>
      <c r="D111" s="19" t="str">
        <f t="shared" si="4"/>
        <v/>
      </c>
    </row>
    <row r="112" spans="1:6">
      <c r="A112" s="154">
        <v>103</v>
      </c>
      <c r="B112" s="155"/>
      <c r="C112" s="157"/>
      <c r="D112" s="19" t="str">
        <f t="shared" si="4"/>
        <v/>
      </c>
    </row>
    <row r="113" spans="1:4">
      <c r="A113" s="154">
        <v>104</v>
      </c>
      <c r="B113" s="155"/>
      <c r="C113" s="157"/>
      <c r="D113" s="19" t="str">
        <f t="shared" si="4"/>
        <v/>
      </c>
    </row>
    <row r="114" spans="1:4">
      <c r="A114" s="154">
        <v>105</v>
      </c>
      <c r="B114" s="155"/>
      <c r="C114" s="157"/>
      <c r="D114" s="19" t="str">
        <f t="shared" si="4"/>
        <v/>
      </c>
    </row>
    <row r="115" spans="1:4">
      <c r="A115" s="154">
        <v>106</v>
      </c>
      <c r="B115" s="155"/>
      <c r="C115" s="157"/>
      <c r="D115" s="19" t="str">
        <f t="shared" si="4"/>
        <v/>
      </c>
    </row>
    <row r="116" spans="1:4">
      <c r="A116" s="154">
        <v>107</v>
      </c>
      <c r="B116" s="155"/>
      <c r="C116" s="157"/>
      <c r="D116" s="19" t="str">
        <f t="shared" si="4"/>
        <v/>
      </c>
    </row>
    <row r="117" spans="1:4">
      <c r="A117" s="154">
        <v>108</v>
      </c>
      <c r="B117" s="155"/>
      <c r="C117" s="157"/>
      <c r="D117" s="19" t="str">
        <f t="shared" si="4"/>
        <v/>
      </c>
    </row>
    <row r="118" spans="1:4">
      <c r="A118" s="154">
        <v>109</v>
      </c>
      <c r="B118" s="155"/>
      <c r="C118" s="157"/>
      <c r="D118" s="19" t="str">
        <f t="shared" si="4"/>
        <v/>
      </c>
    </row>
    <row r="119" spans="1:4">
      <c r="A119" s="154">
        <v>110</v>
      </c>
      <c r="B119" s="155"/>
      <c r="C119" s="157"/>
      <c r="D119" s="19" t="str">
        <f t="shared" si="4"/>
        <v/>
      </c>
    </row>
    <row r="120" spans="1:4">
      <c r="A120" s="154">
        <v>111</v>
      </c>
      <c r="B120" s="155"/>
      <c r="C120" s="157"/>
      <c r="D120" s="19" t="str">
        <f t="shared" si="4"/>
        <v/>
      </c>
    </row>
    <row r="121" spans="1:4">
      <c r="A121" s="154">
        <v>112</v>
      </c>
      <c r="B121" s="155"/>
      <c r="C121" s="157"/>
      <c r="D121" s="19" t="str">
        <f t="shared" si="4"/>
        <v/>
      </c>
    </row>
    <row r="122" spans="1:4">
      <c r="A122" s="154">
        <v>113</v>
      </c>
      <c r="B122" s="155"/>
      <c r="C122" s="157"/>
      <c r="D122" s="19" t="str">
        <f t="shared" si="4"/>
        <v/>
      </c>
    </row>
    <row r="123" spans="1:4">
      <c r="A123" s="154">
        <v>114</v>
      </c>
      <c r="B123" s="155"/>
      <c r="C123" s="157"/>
      <c r="D123" s="19" t="str">
        <f t="shared" si="4"/>
        <v/>
      </c>
    </row>
    <row r="124" spans="1:4">
      <c r="A124" s="154">
        <v>115</v>
      </c>
      <c r="B124" s="155"/>
      <c r="C124" s="157"/>
      <c r="D124" s="19" t="str">
        <f t="shared" si="4"/>
        <v/>
      </c>
    </row>
    <row r="125" spans="1:4">
      <c r="A125" s="154">
        <v>116</v>
      </c>
      <c r="B125" s="155"/>
      <c r="C125" s="157"/>
      <c r="D125" s="19" t="str">
        <f t="shared" si="4"/>
        <v/>
      </c>
    </row>
    <row r="126" spans="1:4">
      <c r="A126" s="154">
        <v>117</v>
      </c>
      <c r="B126" s="155"/>
      <c r="C126" s="157"/>
      <c r="D126" s="19" t="str">
        <f t="shared" si="4"/>
        <v/>
      </c>
    </row>
    <row r="127" spans="1:4">
      <c r="A127" s="154">
        <v>118</v>
      </c>
      <c r="B127" s="155"/>
      <c r="C127" s="157"/>
      <c r="D127" s="19" t="str">
        <f t="shared" si="4"/>
        <v/>
      </c>
    </row>
    <row r="128" spans="1:4">
      <c r="A128" s="154">
        <v>119</v>
      </c>
      <c r="B128" s="155"/>
      <c r="C128" s="157"/>
      <c r="D128" s="19" t="str">
        <f t="shared" si="4"/>
        <v/>
      </c>
    </row>
    <row r="129" spans="1:4">
      <c r="A129" s="154">
        <v>120</v>
      </c>
      <c r="B129" s="155"/>
      <c r="C129" s="157"/>
      <c r="D129" s="19" t="str">
        <f t="shared" si="4"/>
        <v/>
      </c>
    </row>
    <row r="130" spans="1:4">
      <c r="A130" s="154">
        <v>121</v>
      </c>
      <c r="B130" s="155"/>
      <c r="C130" s="157"/>
      <c r="D130" s="19" t="str">
        <f t="shared" si="4"/>
        <v/>
      </c>
    </row>
    <row r="131" spans="1:4">
      <c r="A131" s="154">
        <v>122</v>
      </c>
      <c r="B131" s="155"/>
      <c r="C131" s="157"/>
      <c r="D131" s="19" t="str">
        <f t="shared" si="4"/>
        <v/>
      </c>
    </row>
    <row r="132" spans="1:4">
      <c r="A132" s="154">
        <v>123</v>
      </c>
      <c r="B132" s="155"/>
      <c r="C132" s="157"/>
      <c r="D132" s="19" t="str">
        <f t="shared" si="4"/>
        <v/>
      </c>
    </row>
    <row r="133" spans="1:4">
      <c r="A133" s="154">
        <v>124</v>
      </c>
      <c r="B133" s="155"/>
      <c r="C133" s="157"/>
      <c r="D133" s="19" t="str">
        <f t="shared" si="4"/>
        <v/>
      </c>
    </row>
    <row r="134" spans="1:4">
      <c r="A134" s="154">
        <v>125</v>
      </c>
      <c r="B134" s="155"/>
      <c r="C134" s="157"/>
      <c r="D134" s="19" t="str">
        <f t="shared" si="4"/>
        <v/>
      </c>
    </row>
    <row r="135" spans="1:4">
      <c r="A135" s="154">
        <v>126</v>
      </c>
      <c r="B135" s="155"/>
      <c r="C135" s="157"/>
      <c r="D135" s="19" t="str">
        <f t="shared" si="4"/>
        <v/>
      </c>
    </row>
    <row r="136" spans="1:4">
      <c r="A136" s="154">
        <v>127</v>
      </c>
      <c r="B136" s="155"/>
      <c r="C136" s="157"/>
      <c r="D136" s="19" t="str">
        <f t="shared" si="4"/>
        <v/>
      </c>
    </row>
    <row r="137" spans="1:4">
      <c r="A137" s="154">
        <v>128</v>
      </c>
      <c r="B137" s="155"/>
      <c r="C137" s="157"/>
      <c r="D137" s="19" t="str">
        <f t="shared" si="4"/>
        <v/>
      </c>
    </row>
    <row r="138" spans="1:4">
      <c r="A138" s="154">
        <v>129</v>
      </c>
      <c r="B138" s="155"/>
      <c r="C138" s="157"/>
      <c r="D138" s="19" t="str">
        <f t="shared" ref="D138:D201" si="7">IF(OR($B138="",,,,$C138&lt;an_initial,$C138&gt;an_final,),"",10)</f>
        <v/>
      </c>
    </row>
    <row r="139" spans="1:4">
      <c r="A139" s="154">
        <v>130</v>
      </c>
      <c r="B139" s="155"/>
      <c r="C139" s="157"/>
      <c r="D139" s="19" t="str">
        <f t="shared" si="7"/>
        <v/>
      </c>
    </row>
    <row r="140" spans="1:4">
      <c r="A140" s="154">
        <v>131</v>
      </c>
      <c r="B140" s="155"/>
      <c r="C140" s="157"/>
      <c r="D140" s="19" t="str">
        <f t="shared" si="7"/>
        <v/>
      </c>
    </row>
    <row r="141" spans="1:4">
      <c r="A141" s="154">
        <v>132</v>
      </c>
      <c r="B141" s="155"/>
      <c r="C141" s="157"/>
      <c r="D141" s="19" t="str">
        <f t="shared" si="7"/>
        <v/>
      </c>
    </row>
    <row r="142" spans="1:4">
      <c r="A142" s="154">
        <v>133</v>
      </c>
      <c r="B142" s="155"/>
      <c r="C142" s="157"/>
      <c r="D142" s="19" t="str">
        <f t="shared" si="7"/>
        <v/>
      </c>
    </row>
    <row r="143" spans="1:4">
      <c r="A143" s="154">
        <v>134</v>
      </c>
      <c r="B143" s="155"/>
      <c r="C143" s="157"/>
      <c r="D143" s="19" t="str">
        <f t="shared" si="7"/>
        <v/>
      </c>
    </row>
    <row r="144" spans="1:4">
      <c r="A144" s="154">
        <v>135</v>
      </c>
      <c r="B144" s="155"/>
      <c r="C144" s="157"/>
      <c r="D144" s="19" t="str">
        <f t="shared" si="7"/>
        <v/>
      </c>
    </row>
    <row r="145" spans="1:4">
      <c r="A145" s="154">
        <v>136</v>
      </c>
      <c r="B145" s="155"/>
      <c r="C145" s="157"/>
      <c r="D145" s="19" t="str">
        <f t="shared" si="7"/>
        <v/>
      </c>
    </row>
    <row r="146" spans="1:4">
      <c r="A146" s="154">
        <v>137</v>
      </c>
      <c r="B146" s="155"/>
      <c r="C146" s="157"/>
      <c r="D146" s="19" t="str">
        <f t="shared" si="7"/>
        <v/>
      </c>
    </row>
    <row r="147" spans="1:4">
      <c r="A147" s="154">
        <v>138</v>
      </c>
      <c r="B147" s="155"/>
      <c r="C147" s="157"/>
      <c r="D147" s="19" t="str">
        <f t="shared" si="7"/>
        <v/>
      </c>
    </row>
    <row r="148" spans="1:4">
      <c r="A148" s="154">
        <v>139</v>
      </c>
      <c r="B148" s="155"/>
      <c r="C148" s="157"/>
      <c r="D148" s="19" t="str">
        <f t="shared" si="7"/>
        <v/>
      </c>
    </row>
    <row r="149" spans="1:4">
      <c r="A149" s="154">
        <v>140</v>
      </c>
      <c r="B149" s="155"/>
      <c r="C149" s="157"/>
      <c r="D149" s="19" t="str">
        <f t="shared" si="7"/>
        <v/>
      </c>
    </row>
    <row r="150" spans="1:4">
      <c r="A150" s="154">
        <v>141</v>
      </c>
      <c r="B150" s="155"/>
      <c r="C150" s="157"/>
      <c r="D150" s="19" t="str">
        <f t="shared" si="7"/>
        <v/>
      </c>
    </row>
    <row r="151" spans="1:4">
      <c r="A151" s="154">
        <v>142</v>
      </c>
      <c r="B151" s="155"/>
      <c r="C151" s="157"/>
      <c r="D151" s="19" t="str">
        <f t="shared" si="7"/>
        <v/>
      </c>
    </row>
    <row r="152" spans="1:4">
      <c r="A152" s="154">
        <v>143</v>
      </c>
      <c r="B152" s="155"/>
      <c r="C152" s="157"/>
      <c r="D152" s="19" t="str">
        <f t="shared" si="7"/>
        <v/>
      </c>
    </row>
    <row r="153" spans="1:4">
      <c r="A153" s="154">
        <v>144</v>
      </c>
      <c r="B153" s="155"/>
      <c r="C153" s="157"/>
      <c r="D153" s="19" t="str">
        <f t="shared" si="7"/>
        <v/>
      </c>
    </row>
    <row r="154" spans="1:4">
      <c r="A154" s="154">
        <v>145</v>
      </c>
      <c r="B154" s="155"/>
      <c r="C154" s="157"/>
      <c r="D154" s="19" t="str">
        <f t="shared" si="7"/>
        <v/>
      </c>
    </row>
    <row r="155" spans="1:4">
      <c r="A155" s="154">
        <v>146</v>
      </c>
      <c r="B155" s="155"/>
      <c r="C155" s="157"/>
      <c r="D155" s="19" t="str">
        <f t="shared" si="7"/>
        <v/>
      </c>
    </row>
    <row r="156" spans="1:4">
      <c r="A156" s="154">
        <v>147</v>
      </c>
      <c r="B156" s="155"/>
      <c r="C156" s="157"/>
      <c r="D156" s="19" t="str">
        <f t="shared" si="7"/>
        <v/>
      </c>
    </row>
    <row r="157" spans="1:4">
      <c r="A157" s="154">
        <v>148</v>
      </c>
      <c r="B157" s="155"/>
      <c r="C157" s="157"/>
      <c r="D157" s="19" t="str">
        <f t="shared" si="7"/>
        <v/>
      </c>
    </row>
    <row r="158" spans="1:4">
      <c r="A158" s="154">
        <v>149</v>
      </c>
      <c r="B158" s="155"/>
      <c r="C158" s="157"/>
      <c r="D158" s="19" t="str">
        <f t="shared" si="7"/>
        <v/>
      </c>
    </row>
    <row r="159" spans="1:4">
      <c r="A159" s="154">
        <v>150</v>
      </c>
      <c r="B159" s="155"/>
      <c r="C159" s="157"/>
      <c r="D159" s="19" t="str">
        <f t="shared" si="7"/>
        <v/>
      </c>
    </row>
    <row r="160" spans="1:4">
      <c r="A160" s="154">
        <v>151</v>
      </c>
      <c r="B160" s="155"/>
      <c r="C160" s="157"/>
      <c r="D160" s="19" t="str">
        <f t="shared" si="7"/>
        <v/>
      </c>
    </row>
    <row r="161" spans="1:4">
      <c r="A161" s="154">
        <v>152</v>
      </c>
      <c r="B161" s="155"/>
      <c r="C161" s="157"/>
      <c r="D161" s="19" t="str">
        <f t="shared" si="7"/>
        <v/>
      </c>
    </row>
    <row r="162" spans="1:4">
      <c r="A162" s="154">
        <v>153</v>
      </c>
      <c r="B162" s="155"/>
      <c r="C162" s="157"/>
      <c r="D162" s="19" t="str">
        <f t="shared" si="7"/>
        <v/>
      </c>
    </row>
    <row r="163" spans="1:4">
      <c r="A163" s="154">
        <v>154</v>
      </c>
      <c r="B163" s="155"/>
      <c r="C163" s="157"/>
      <c r="D163" s="19" t="str">
        <f t="shared" si="7"/>
        <v/>
      </c>
    </row>
    <row r="164" spans="1:4">
      <c r="A164" s="154">
        <v>155</v>
      </c>
      <c r="B164" s="155"/>
      <c r="C164" s="157"/>
      <c r="D164" s="19" t="str">
        <f t="shared" si="7"/>
        <v/>
      </c>
    </row>
    <row r="165" spans="1:4">
      <c r="A165" s="154">
        <v>156</v>
      </c>
      <c r="B165" s="155"/>
      <c r="C165" s="157"/>
      <c r="D165" s="19" t="str">
        <f t="shared" si="7"/>
        <v/>
      </c>
    </row>
    <row r="166" spans="1:4">
      <c r="A166" s="154">
        <v>157</v>
      </c>
      <c r="B166" s="155"/>
      <c r="C166" s="157"/>
      <c r="D166" s="19" t="str">
        <f t="shared" si="7"/>
        <v/>
      </c>
    </row>
    <row r="167" spans="1:4">
      <c r="A167" s="154">
        <v>158</v>
      </c>
      <c r="B167" s="155"/>
      <c r="C167" s="157"/>
      <c r="D167" s="19" t="str">
        <f t="shared" si="7"/>
        <v/>
      </c>
    </row>
    <row r="168" spans="1:4">
      <c r="A168" s="154">
        <v>159</v>
      </c>
      <c r="B168" s="155"/>
      <c r="C168" s="157"/>
      <c r="D168" s="19" t="str">
        <f t="shared" si="7"/>
        <v/>
      </c>
    </row>
    <row r="169" spans="1:4">
      <c r="A169" s="154">
        <v>160</v>
      </c>
      <c r="B169" s="155"/>
      <c r="C169" s="157"/>
      <c r="D169" s="19" t="str">
        <f t="shared" si="7"/>
        <v/>
      </c>
    </row>
    <row r="170" spans="1:4">
      <c r="A170" s="154">
        <v>161</v>
      </c>
      <c r="B170" s="155"/>
      <c r="C170" s="157"/>
      <c r="D170" s="19" t="str">
        <f t="shared" si="7"/>
        <v/>
      </c>
    </row>
    <row r="171" spans="1:4">
      <c r="A171" s="154">
        <v>162</v>
      </c>
      <c r="B171" s="155"/>
      <c r="C171" s="157"/>
      <c r="D171" s="19" t="str">
        <f t="shared" si="7"/>
        <v/>
      </c>
    </row>
    <row r="172" spans="1:4">
      <c r="A172" s="154">
        <v>163</v>
      </c>
      <c r="B172" s="155"/>
      <c r="C172" s="157"/>
      <c r="D172" s="19" t="str">
        <f t="shared" si="7"/>
        <v/>
      </c>
    </row>
    <row r="173" spans="1:4">
      <c r="A173" s="154">
        <v>164</v>
      </c>
      <c r="B173" s="155"/>
      <c r="C173" s="157"/>
      <c r="D173" s="19" t="str">
        <f t="shared" si="7"/>
        <v/>
      </c>
    </row>
    <row r="174" spans="1:4">
      <c r="A174" s="154">
        <v>165</v>
      </c>
      <c r="B174" s="155"/>
      <c r="C174" s="157"/>
      <c r="D174" s="19" t="str">
        <f t="shared" si="7"/>
        <v/>
      </c>
    </row>
    <row r="175" spans="1:4">
      <c r="A175" s="154">
        <v>166</v>
      </c>
      <c r="B175" s="155"/>
      <c r="C175" s="157"/>
      <c r="D175" s="19" t="str">
        <f t="shared" si="7"/>
        <v/>
      </c>
    </row>
    <row r="176" spans="1:4">
      <c r="A176" s="154">
        <v>167</v>
      </c>
      <c r="B176" s="155"/>
      <c r="C176" s="157"/>
      <c r="D176" s="19" t="str">
        <f t="shared" si="7"/>
        <v/>
      </c>
    </row>
    <row r="177" spans="1:4">
      <c r="A177" s="154">
        <v>168</v>
      </c>
      <c r="B177" s="155"/>
      <c r="C177" s="157"/>
      <c r="D177" s="19" t="str">
        <f t="shared" si="7"/>
        <v/>
      </c>
    </row>
    <row r="178" spans="1:4">
      <c r="A178" s="154">
        <v>169</v>
      </c>
      <c r="B178" s="155"/>
      <c r="C178" s="157"/>
      <c r="D178" s="19" t="str">
        <f t="shared" si="7"/>
        <v/>
      </c>
    </row>
    <row r="179" spans="1:4">
      <c r="A179" s="154">
        <v>170</v>
      </c>
      <c r="B179" s="155"/>
      <c r="C179" s="157"/>
      <c r="D179" s="19" t="str">
        <f t="shared" si="7"/>
        <v/>
      </c>
    </row>
    <row r="180" spans="1:4">
      <c r="A180" s="154">
        <v>171</v>
      </c>
      <c r="B180" s="155"/>
      <c r="C180" s="157"/>
      <c r="D180" s="19" t="str">
        <f t="shared" si="7"/>
        <v/>
      </c>
    </row>
    <row r="181" spans="1:4">
      <c r="A181" s="154">
        <v>172</v>
      </c>
      <c r="B181" s="155"/>
      <c r="C181" s="157"/>
      <c r="D181" s="19" t="str">
        <f t="shared" si="7"/>
        <v/>
      </c>
    </row>
    <row r="182" spans="1:4">
      <c r="A182" s="154">
        <v>173</v>
      </c>
      <c r="B182" s="155"/>
      <c r="C182" s="157"/>
      <c r="D182" s="19" t="str">
        <f t="shared" si="7"/>
        <v/>
      </c>
    </row>
    <row r="183" spans="1:4">
      <c r="A183" s="154">
        <v>174</v>
      </c>
      <c r="B183" s="155"/>
      <c r="C183" s="157"/>
      <c r="D183" s="19" t="str">
        <f t="shared" si="7"/>
        <v/>
      </c>
    </row>
    <row r="184" spans="1:4">
      <c r="A184" s="154">
        <v>175</v>
      </c>
      <c r="B184" s="155"/>
      <c r="C184" s="157"/>
      <c r="D184" s="19" t="str">
        <f t="shared" si="7"/>
        <v/>
      </c>
    </row>
    <row r="185" spans="1:4">
      <c r="A185" s="154">
        <v>176</v>
      </c>
      <c r="B185" s="155"/>
      <c r="C185" s="157"/>
      <c r="D185" s="19" t="str">
        <f t="shared" si="7"/>
        <v/>
      </c>
    </row>
    <row r="186" spans="1:4">
      <c r="A186" s="154">
        <v>177</v>
      </c>
      <c r="B186" s="155"/>
      <c r="C186" s="157"/>
      <c r="D186" s="19" t="str">
        <f t="shared" si="7"/>
        <v/>
      </c>
    </row>
    <row r="187" spans="1:4">
      <c r="A187" s="154">
        <v>178</v>
      </c>
      <c r="B187" s="155"/>
      <c r="C187" s="157"/>
      <c r="D187" s="19" t="str">
        <f t="shared" si="7"/>
        <v/>
      </c>
    </row>
    <row r="188" spans="1:4">
      <c r="A188" s="154">
        <v>179</v>
      </c>
      <c r="B188" s="155"/>
      <c r="C188" s="157"/>
      <c r="D188" s="19" t="str">
        <f t="shared" si="7"/>
        <v/>
      </c>
    </row>
    <row r="189" spans="1:4">
      <c r="A189" s="154">
        <v>180</v>
      </c>
      <c r="B189" s="155"/>
      <c r="C189" s="157"/>
      <c r="D189" s="19" t="str">
        <f t="shared" si="7"/>
        <v/>
      </c>
    </row>
    <row r="190" spans="1:4">
      <c r="A190" s="154">
        <v>181</v>
      </c>
      <c r="B190" s="155"/>
      <c r="C190" s="157"/>
      <c r="D190" s="19" t="str">
        <f t="shared" si="7"/>
        <v/>
      </c>
    </row>
    <row r="191" spans="1:4">
      <c r="A191" s="154">
        <v>182</v>
      </c>
      <c r="B191" s="155"/>
      <c r="C191" s="157"/>
      <c r="D191" s="19" t="str">
        <f t="shared" si="7"/>
        <v/>
      </c>
    </row>
    <row r="192" spans="1:4">
      <c r="A192" s="154">
        <v>183</v>
      </c>
      <c r="B192" s="155"/>
      <c r="C192" s="157"/>
      <c r="D192" s="19" t="str">
        <f t="shared" si="7"/>
        <v/>
      </c>
    </row>
    <row r="193" spans="1:4">
      <c r="A193" s="154">
        <v>184</v>
      </c>
      <c r="B193" s="155"/>
      <c r="C193" s="157"/>
      <c r="D193" s="19" t="str">
        <f t="shared" si="7"/>
        <v/>
      </c>
    </row>
    <row r="194" spans="1:4">
      <c r="A194" s="154">
        <v>185</v>
      </c>
      <c r="B194" s="155"/>
      <c r="C194" s="157"/>
      <c r="D194" s="19" t="str">
        <f t="shared" si="7"/>
        <v/>
      </c>
    </row>
    <row r="195" spans="1:4">
      <c r="A195" s="154">
        <v>186</v>
      </c>
      <c r="B195" s="155"/>
      <c r="C195" s="157"/>
      <c r="D195" s="19" t="str">
        <f t="shared" si="7"/>
        <v/>
      </c>
    </row>
    <row r="196" spans="1:4">
      <c r="A196" s="154">
        <v>187</v>
      </c>
      <c r="B196" s="155"/>
      <c r="C196" s="157"/>
      <c r="D196" s="19" t="str">
        <f t="shared" si="7"/>
        <v/>
      </c>
    </row>
    <row r="197" spans="1:4">
      <c r="A197" s="154">
        <v>188</v>
      </c>
      <c r="B197" s="155"/>
      <c r="C197" s="157"/>
      <c r="D197" s="19" t="str">
        <f t="shared" si="7"/>
        <v/>
      </c>
    </row>
    <row r="198" spans="1:4">
      <c r="A198" s="154">
        <v>189</v>
      </c>
      <c r="B198" s="155"/>
      <c r="C198" s="157"/>
      <c r="D198" s="19" t="str">
        <f t="shared" si="7"/>
        <v/>
      </c>
    </row>
    <row r="199" spans="1:4">
      <c r="A199" s="154">
        <v>190</v>
      </c>
      <c r="B199" s="155"/>
      <c r="C199" s="157"/>
      <c r="D199" s="19" t="str">
        <f t="shared" si="7"/>
        <v/>
      </c>
    </row>
    <row r="200" spans="1:4">
      <c r="A200" s="154">
        <v>191</v>
      </c>
      <c r="B200" s="155"/>
      <c r="C200" s="157"/>
      <c r="D200" s="19" t="str">
        <f t="shared" si="7"/>
        <v/>
      </c>
    </row>
    <row r="201" spans="1:4">
      <c r="A201" s="154">
        <v>192</v>
      </c>
      <c r="B201" s="155"/>
      <c r="C201" s="157"/>
      <c r="D201" s="19" t="str">
        <f t="shared" si="7"/>
        <v/>
      </c>
    </row>
    <row r="202" spans="1:4">
      <c r="A202" s="154">
        <v>193</v>
      </c>
      <c r="B202" s="155"/>
      <c r="C202" s="157"/>
      <c r="D202" s="19" t="str">
        <f t="shared" ref="D202:D259" si="8">IF(OR($B202="",,,,$C202&lt;an_initial,$C202&gt;an_final,),"",10)</f>
        <v/>
      </c>
    </row>
    <row r="203" spans="1:4">
      <c r="A203" s="154">
        <v>194</v>
      </c>
      <c r="B203" s="155"/>
      <c r="C203" s="157"/>
      <c r="D203" s="19" t="str">
        <f t="shared" si="8"/>
        <v/>
      </c>
    </row>
    <row r="204" spans="1:4">
      <c r="A204" s="154">
        <v>195</v>
      </c>
      <c r="B204" s="155"/>
      <c r="C204" s="157"/>
      <c r="D204" s="19" t="str">
        <f t="shared" si="8"/>
        <v/>
      </c>
    </row>
    <row r="205" spans="1:4">
      <c r="A205" s="154">
        <v>196</v>
      </c>
      <c r="B205" s="155"/>
      <c r="C205" s="157"/>
      <c r="D205" s="19" t="str">
        <f t="shared" si="8"/>
        <v/>
      </c>
    </row>
    <row r="206" spans="1:4">
      <c r="A206" s="154">
        <v>197</v>
      </c>
      <c r="B206" s="155"/>
      <c r="C206" s="157"/>
      <c r="D206" s="19" t="str">
        <f t="shared" si="8"/>
        <v/>
      </c>
    </row>
    <row r="207" spans="1:4">
      <c r="A207" s="154">
        <v>198</v>
      </c>
      <c r="B207" s="155"/>
      <c r="C207" s="157"/>
      <c r="D207" s="19" t="str">
        <f t="shared" si="8"/>
        <v/>
      </c>
    </row>
    <row r="208" spans="1:4">
      <c r="A208" s="154">
        <v>199</v>
      </c>
      <c r="B208" s="155"/>
      <c r="C208" s="157"/>
      <c r="D208" s="19" t="str">
        <f t="shared" si="8"/>
        <v/>
      </c>
    </row>
    <row r="209" spans="1:4">
      <c r="A209" s="154">
        <v>200</v>
      </c>
      <c r="B209" s="155"/>
      <c r="C209" s="157"/>
      <c r="D209" s="19" t="str">
        <f t="shared" si="8"/>
        <v/>
      </c>
    </row>
    <row r="210" spans="1:4">
      <c r="A210" s="154">
        <v>201</v>
      </c>
      <c r="B210" s="155"/>
      <c r="C210" s="157"/>
      <c r="D210" s="19" t="str">
        <f t="shared" si="8"/>
        <v/>
      </c>
    </row>
    <row r="211" spans="1:4">
      <c r="A211" s="154">
        <v>202</v>
      </c>
      <c r="B211" s="155"/>
      <c r="C211" s="157"/>
      <c r="D211" s="19" t="str">
        <f t="shared" si="8"/>
        <v/>
      </c>
    </row>
    <row r="212" spans="1:4">
      <c r="A212" s="154">
        <v>203</v>
      </c>
      <c r="B212" s="155"/>
      <c r="C212" s="157"/>
      <c r="D212" s="19" t="str">
        <f t="shared" si="8"/>
        <v/>
      </c>
    </row>
    <row r="213" spans="1:4">
      <c r="A213" s="154">
        <v>204</v>
      </c>
      <c r="B213" s="155"/>
      <c r="C213" s="157"/>
      <c r="D213" s="19" t="str">
        <f t="shared" si="8"/>
        <v/>
      </c>
    </row>
    <row r="214" spans="1:4">
      <c r="A214" s="154">
        <v>205</v>
      </c>
      <c r="B214" s="155"/>
      <c r="C214" s="157"/>
      <c r="D214" s="19" t="str">
        <f t="shared" si="8"/>
        <v/>
      </c>
    </row>
    <row r="215" spans="1:4">
      <c r="A215" s="154">
        <v>206</v>
      </c>
      <c r="B215" s="155"/>
      <c r="C215" s="157"/>
      <c r="D215" s="19" t="str">
        <f t="shared" si="8"/>
        <v/>
      </c>
    </row>
    <row r="216" spans="1:4">
      <c r="A216" s="154">
        <v>207</v>
      </c>
      <c r="B216" s="155"/>
      <c r="C216" s="157"/>
      <c r="D216" s="19" t="str">
        <f t="shared" si="8"/>
        <v/>
      </c>
    </row>
    <row r="217" spans="1:4">
      <c r="A217" s="154">
        <v>208</v>
      </c>
      <c r="B217" s="155"/>
      <c r="C217" s="157"/>
      <c r="D217" s="19" t="str">
        <f t="shared" si="8"/>
        <v/>
      </c>
    </row>
    <row r="218" spans="1:4">
      <c r="A218" s="154">
        <v>209</v>
      </c>
      <c r="B218" s="155"/>
      <c r="C218" s="157"/>
      <c r="D218" s="19" t="str">
        <f t="shared" si="8"/>
        <v/>
      </c>
    </row>
    <row r="219" spans="1:4">
      <c r="A219" s="154">
        <v>210</v>
      </c>
      <c r="B219" s="155"/>
      <c r="C219" s="157"/>
      <c r="D219" s="19" t="str">
        <f t="shared" si="8"/>
        <v/>
      </c>
    </row>
    <row r="220" spans="1:4">
      <c r="A220" s="154">
        <v>211</v>
      </c>
      <c r="B220" s="155"/>
      <c r="C220" s="157"/>
      <c r="D220" s="19" t="str">
        <f t="shared" si="8"/>
        <v/>
      </c>
    </row>
    <row r="221" spans="1:4">
      <c r="A221" s="154">
        <v>212</v>
      </c>
      <c r="B221" s="155"/>
      <c r="C221" s="157"/>
      <c r="D221" s="19" t="str">
        <f t="shared" si="8"/>
        <v/>
      </c>
    </row>
    <row r="222" spans="1:4">
      <c r="A222" s="154">
        <v>213</v>
      </c>
      <c r="B222" s="155"/>
      <c r="C222" s="157"/>
      <c r="D222" s="19" t="str">
        <f t="shared" si="8"/>
        <v/>
      </c>
    </row>
    <row r="223" spans="1:4">
      <c r="A223" s="154">
        <v>214</v>
      </c>
      <c r="B223" s="155"/>
      <c r="C223" s="157"/>
      <c r="D223" s="19" t="str">
        <f t="shared" si="8"/>
        <v/>
      </c>
    </row>
    <row r="224" spans="1:4">
      <c r="A224" s="154">
        <v>215</v>
      </c>
      <c r="B224" s="155"/>
      <c r="C224" s="157"/>
      <c r="D224" s="19" t="str">
        <f t="shared" si="8"/>
        <v/>
      </c>
    </row>
    <row r="225" spans="1:4">
      <c r="A225" s="154">
        <v>216</v>
      </c>
      <c r="B225" s="155"/>
      <c r="C225" s="157"/>
      <c r="D225" s="19" t="str">
        <f t="shared" si="8"/>
        <v/>
      </c>
    </row>
    <row r="226" spans="1:4">
      <c r="A226" s="154">
        <v>217</v>
      </c>
      <c r="B226" s="155"/>
      <c r="C226" s="157"/>
      <c r="D226" s="19" t="str">
        <f t="shared" si="8"/>
        <v/>
      </c>
    </row>
    <row r="227" spans="1:4">
      <c r="A227" s="154">
        <v>218</v>
      </c>
      <c r="B227" s="155"/>
      <c r="C227" s="157"/>
      <c r="D227" s="19" t="str">
        <f t="shared" si="8"/>
        <v/>
      </c>
    </row>
    <row r="228" spans="1:4">
      <c r="A228" s="154">
        <v>219</v>
      </c>
      <c r="B228" s="155"/>
      <c r="C228" s="157"/>
      <c r="D228" s="19" t="str">
        <f t="shared" si="8"/>
        <v/>
      </c>
    </row>
    <row r="229" spans="1:4">
      <c r="A229" s="154">
        <v>220</v>
      </c>
      <c r="B229" s="155"/>
      <c r="C229" s="157"/>
      <c r="D229" s="19" t="str">
        <f t="shared" si="8"/>
        <v/>
      </c>
    </row>
    <row r="230" spans="1:4">
      <c r="A230" s="154">
        <v>221</v>
      </c>
      <c r="B230" s="155"/>
      <c r="C230" s="157"/>
      <c r="D230" s="19" t="str">
        <f t="shared" si="8"/>
        <v/>
      </c>
    </row>
    <row r="231" spans="1:4">
      <c r="A231" s="154">
        <v>222</v>
      </c>
      <c r="B231" s="155"/>
      <c r="C231" s="157"/>
      <c r="D231" s="19" t="str">
        <f t="shared" si="8"/>
        <v/>
      </c>
    </row>
    <row r="232" spans="1:4">
      <c r="A232" s="154">
        <v>223</v>
      </c>
      <c r="B232" s="155"/>
      <c r="C232" s="157"/>
      <c r="D232" s="19" t="str">
        <f t="shared" si="8"/>
        <v/>
      </c>
    </row>
    <row r="233" spans="1:4">
      <c r="A233" s="154">
        <v>224</v>
      </c>
      <c r="B233" s="155"/>
      <c r="C233" s="157"/>
      <c r="D233" s="19" t="str">
        <f t="shared" si="8"/>
        <v/>
      </c>
    </row>
    <row r="234" spans="1:4">
      <c r="A234" s="154">
        <v>225</v>
      </c>
      <c r="B234" s="155"/>
      <c r="C234" s="157"/>
      <c r="D234" s="19" t="str">
        <f t="shared" si="8"/>
        <v/>
      </c>
    </row>
    <row r="235" spans="1:4">
      <c r="A235" s="154">
        <v>226</v>
      </c>
      <c r="B235" s="155"/>
      <c r="C235" s="157"/>
      <c r="D235" s="19" t="str">
        <f t="shared" si="8"/>
        <v/>
      </c>
    </row>
    <row r="236" spans="1:4">
      <c r="A236" s="154">
        <v>227</v>
      </c>
      <c r="B236" s="155"/>
      <c r="C236" s="157"/>
      <c r="D236" s="19" t="str">
        <f t="shared" si="8"/>
        <v/>
      </c>
    </row>
    <row r="237" spans="1:4">
      <c r="A237" s="154">
        <v>228</v>
      </c>
      <c r="B237" s="155"/>
      <c r="C237" s="157"/>
      <c r="D237" s="19" t="str">
        <f t="shared" si="8"/>
        <v/>
      </c>
    </row>
    <row r="238" spans="1:4">
      <c r="A238" s="154">
        <v>229</v>
      </c>
      <c r="B238" s="155"/>
      <c r="C238" s="157"/>
      <c r="D238" s="19" t="str">
        <f t="shared" si="8"/>
        <v/>
      </c>
    </row>
    <row r="239" spans="1:4">
      <c r="A239" s="154">
        <v>230</v>
      </c>
      <c r="B239" s="155"/>
      <c r="C239" s="157"/>
      <c r="D239" s="19" t="str">
        <f t="shared" si="8"/>
        <v/>
      </c>
    </row>
    <row r="240" spans="1:4">
      <c r="A240" s="154">
        <v>231</v>
      </c>
      <c r="B240" s="155"/>
      <c r="C240" s="157"/>
      <c r="D240" s="19" t="str">
        <f t="shared" si="8"/>
        <v/>
      </c>
    </row>
    <row r="241" spans="1:4">
      <c r="A241" s="154">
        <v>232</v>
      </c>
      <c r="B241" s="155"/>
      <c r="C241" s="157"/>
      <c r="D241" s="19" t="str">
        <f t="shared" si="8"/>
        <v/>
      </c>
    </row>
    <row r="242" spans="1:4">
      <c r="A242" s="154">
        <v>233</v>
      </c>
      <c r="B242" s="155"/>
      <c r="C242" s="157"/>
      <c r="D242" s="19" t="str">
        <f t="shared" si="8"/>
        <v/>
      </c>
    </row>
    <row r="243" spans="1:4">
      <c r="A243" s="154">
        <v>234</v>
      </c>
      <c r="B243" s="155"/>
      <c r="C243" s="157"/>
      <c r="D243" s="19" t="str">
        <f t="shared" si="8"/>
        <v/>
      </c>
    </row>
    <row r="244" spans="1:4">
      <c r="A244" s="154">
        <v>235</v>
      </c>
      <c r="B244" s="155"/>
      <c r="C244" s="157"/>
      <c r="D244" s="19" t="str">
        <f t="shared" si="8"/>
        <v/>
      </c>
    </row>
    <row r="245" spans="1:4">
      <c r="A245" s="154">
        <v>236</v>
      </c>
      <c r="B245" s="155"/>
      <c r="C245" s="157"/>
      <c r="D245" s="19" t="str">
        <f t="shared" si="8"/>
        <v/>
      </c>
    </row>
    <row r="246" spans="1:4">
      <c r="A246" s="154">
        <v>237</v>
      </c>
      <c r="B246" s="155"/>
      <c r="C246" s="157"/>
      <c r="D246" s="19" t="str">
        <f t="shared" si="8"/>
        <v/>
      </c>
    </row>
    <row r="247" spans="1:4">
      <c r="A247" s="154">
        <v>238</v>
      </c>
      <c r="B247" s="155"/>
      <c r="C247" s="157"/>
      <c r="D247" s="19" t="str">
        <f t="shared" si="8"/>
        <v/>
      </c>
    </row>
    <row r="248" spans="1:4">
      <c r="A248" s="154">
        <v>239</v>
      </c>
      <c r="B248" s="155"/>
      <c r="C248" s="157"/>
      <c r="D248" s="19" t="str">
        <f t="shared" si="8"/>
        <v/>
      </c>
    </row>
    <row r="249" spans="1:4">
      <c r="A249" s="154">
        <v>240</v>
      </c>
      <c r="B249" s="155"/>
      <c r="C249" s="157"/>
      <c r="D249" s="19" t="str">
        <f t="shared" si="8"/>
        <v/>
      </c>
    </row>
    <row r="250" spans="1:4">
      <c r="A250" s="154">
        <v>241</v>
      </c>
      <c r="B250" s="155"/>
      <c r="C250" s="157"/>
      <c r="D250" s="19" t="str">
        <f t="shared" si="8"/>
        <v/>
      </c>
    </row>
    <row r="251" spans="1:4">
      <c r="A251" s="154">
        <v>242</v>
      </c>
      <c r="B251" s="155"/>
      <c r="C251" s="157"/>
      <c r="D251" s="19" t="str">
        <f t="shared" si="8"/>
        <v/>
      </c>
    </row>
    <row r="252" spans="1:4">
      <c r="A252" s="154">
        <v>243</v>
      </c>
      <c r="B252" s="155"/>
      <c r="C252" s="157"/>
      <c r="D252" s="19" t="str">
        <f t="shared" si="8"/>
        <v/>
      </c>
    </row>
    <row r="253" spans="1:4">
      <c r="A253" s="154">
        <v>244</v>
      </c>
      <c r="B253" s="155"/>
      <c r="C253" s="157"/>
      <c r="D253" s="19" t="str">
        <f t="shared" si="8"/>
        <v/>
      </c>
    </row>
    <row r="254" spans="1:4">
      <c r="A254" s="154">
        <v>245</v>
      </c>
      <c r="B254" s="155"/>
      <c r="C254" s="157"/>
      <c r="D254" s="19" t="str">
        <f t="shared" si="8"/>
        <v/>
      </c>
    </row>
    <row r="255" spans="1:4">
      <c r="A255" s="154">
        <v>246</v>
      </c>
      <c r="B255" s="155"/>
      <c r="C255" s="157"/>
      <c r="D255" s="19" t="str">
        <f t="shared" si="8"/>
        <v/>
      </c>
    </row>
    <row r="256" spans="1:4">
      <c r="A256" s="154">
        <v>247</v>
      </c>
      <c r="B256" s="155"/>
      <c r="C256" s="157"/>
      <c r="D256" s="19" t="str">
        <f t="shared" si="8"/>
        <v/>
      </c>
    </row>
    <row r="257" spans="1:4">
      <c r="A257" s="154">
        <v>248</v>
      </c>
      <c r="B257" s="155"/>
      <c r="C257" s="157"/>
      <c r="D257" s="19" t="str">
        <f t="shared" si="8"/>
        <v/>
      </c>
    </row>
    <row r="258" spans="1:4">
      <c r="A258" s="154">
        <v>249</v>
      </c>
      <c r="B258" s="155"/>
      <c r="C258" s="157"/>
      <c r="D258" s="19" t="str">
        <f t="shared" si="8"/>
        <v/>
      </c>
    </row>
    <row r="259" spans="1:4">
      <c r="A259" s="154">
        <v>250</v>
      </c>
      <c r="B259" s="155"/>
      <c r="C259" s="157"/>
      <c r="D259" s="19" t="str">
        <f t="shared" si="8"/>
        <v/>
      </c>
    </row>
  </sheetData>
  <sheetProtection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sheetPr codeName="Sheet70">
    <pageSetUpPr fitToPage="1"/>
  </sheetPr>
  <dimension ref="A1:R261"/>
  <sheetViews>
    <sheetView workbookViewId="0">
      <selection activeCell="D25" sqref="D25"/>
    </sheetView>
  </sheetViews>
  <sheetFormatPr defaultRowHeight="15.75"/>
  <cols>
    <col min="1" max="1" width="5.7109375" style="71" customWidth="1"/>
    <col min="2" max="2" width="29.28515625" style="92" customWidth="1"/>
    <col min="3" max="3" width="45.28515625" style="75" customWidth="1"/>
    <col min="4" max="4" width="38.7109375" style="75" customWidth="1"/>
    <col min="5" max="5" width="10.7109375" style="80" customWidth="1"/>
    <col min="6" max="6" width="17.7109375" style="75" customWidth="1"/>
    <col min="7" max="7" width="10.7109375" style="81" hidden="1" customWidth="1"/>
    <col min="8" max="8" width="9.140625" style="82" hidden="1" customWidth="1"/>
    <col min="9" max="9" width="9.140625" style="75" hidden="1" customWidth="1"/>
    <col min="10" max="19" width="9.140625" style="75" customWidth="1"/>
    <col min="20" max="16384" width="9.140625" style="75"/>
  </cols>
  <sheetData>
    <row r="1" spans="1:9" s="71" customFormat="1">
      <c r="A1" s="70" t="s">
        <v>482</v>
      </c>
      <c r="B1" s="373"/>
      <c r="E1" s="72"/>
      <c r="F1" s="74"/>
      <c r="G1" s="73"/>
      <c r="H1" s="327"/>
    </row>
    <row r="2" spans="1:9" s="71" customFormat="1">
      <c r="A2" s="387" t="str">
        <f>IF(ISBLANK(facultate), IF(ISBLANK(departament),"","Departament " &amp; departament), "Facultatea " &amp; facultate)</f>
        <v>Facultatea Electronică și Telecomunicații</v>
      </c>
      <c r="B2" s="373"/>
      <c r="E2" s="72"/>
      <c r="F2" s="74"/>
      <c r="G2" s="73"/>
      <c r="H2" s="327"/>
    </row>
    <row r="3" spans="1:9" s="71" customFormat="1">
      <c r="A3" s="387" t="str">
        <f>IF(ISBLANK(departament),"","Departamentul " &amp; departament)</f>
        <v>Departamentul Electronică Aplicată</v>
      </c>
      <c r="B3" s="373"/>
      <c r="E3" s="72"/>
      <c r="F3" s="74"/>
      <c r="G3" s="73"/>
      <c r="H3" s="327"/>
    </row>
    <row r="4" spans="1:9">
      <c r="A4" s="460" t="s">
        <v>882</v>
      </c>
      <c r="B4" s="460"/>
      <c r="C4" s="460"/>
      <c r="D4" s="460"/>
      <c r="E4" s="460"/>
      <c r="F4" s="460"/>
      <c r="G4" s="239"/>
      <c r="H4" s="329"/>
    </row>
    <row r="5" spans="1:9">
      <c r="A5" s="460" t="s">
        <v>883</v>
      </c>
      <c r="B5" s="460"/>
      <c r="C5" s="460"/>
      <c r="D5" s="460"/>
      <c r="E5" s="460"/>
      <c r="F5" s="460"/>
      <c r="G5" s="239"/>
    </row>
    <row r="6" spans="1:9" ht="13.5" customHeight="1">
      <c r="E6" s="75"/>
      <c r="F6" s="388" t="str">
        <f>CONCATENATE(functie," ",nume_candidat)</f>
        <v>Șef de lucrări Papazian Petru</v>
      </c>
    </row>
    <row r="7" spans="1:9" ht="18.75" customHeight="1">
      <c r="A7" s="458" t="s">
        <v>337</v>
      </c>
      <c r="B7" s="468" t="s">
        <v>1115</v>
      </c>
      <c r="C7" s="468" t="s">
        <v>1114</v>
      </c>
      <c r="D7" s="468" t="s">
        <v>889</v>
      </c>
      <c r="E7" s="468" t="s">
        <v>2</v>
      </c>
      <c r="F7" s="458" t="s">
        <v>544</v>
      </c>
      <c r="G7" s="458" t="s">
        <v>4</v>
      </c>
      <c r="H7" s="479" t="s">
        <v>540</v>
      </c>
      <c r="I7" s="465" t="s">
        <v>551</v>
      </c>
    </row>
    <row r="8" spans="1:9" ht="18.75" customHeight="1">
      <c r="A8" s="475"/>
      <c r="B8" s="469"/>
      <c r="C8" s="469"/>
      <c r="D8" s="469"/>
      <c r="E8" s="469"/>
      <c r="F8" s="475"/>
      <c r="G8" s="475"/>
      <c r="H8" s="480"/>
      <c r="I8" s="465"/>
    </row>
    <row r="9" spans="1:9" ht="18.75" customHeight="1">
      <c r="A9" s="475"/>
      <c r="B9" s="469"/>
      <c r="C9" s="469"/>
      <c r="D9" s="469"/>
      <c r="E9" s="469"/>
      <c r="F9" s="459"/>
      <c r="G9" s="459"/>
      <c r="H9" s="480"/>
      <c r="I9" s="465"/>
    </row>
    <row r="10" spans="1:9" ht="18.75" customHeight="1">
      <c r="A10" s="459"/>
      <c r="B10" s="470"/>
      <c r="C10" s="470"/>
      <c r="D10" s="470"/>
      <c r="E10" s="470"/>
      <c r="F10" s="389" t="str">
        <f>CONCATENATE("ultimii ",durata_evaluare," ani")</f>
        <v>ultimii 5 ani</v>
      </c>
      <c r="G10" s="389" t="str">
        <f>CONCATENATE("ultimii                                  ",durata_evaluare," ani")</f>
        <v>ultimii                                  5 ani</v>
      </c>
      <c r="H10" s="481"/>
      <c r="I10" s="465"/>
    </row>
    <row r="11" spans="1:9">
      <c r="A11" s="99"/>
      <c r="B11" s="76"/>
      <c r="C11" s="76"/>
      <c r="D11" s="76"/>
      <c r="E11" s="40"/>
      <c r="F11" s="158">
        <f t="shared" ref="F11:G11" si="0">SUMIF(F12:F110,"&gt;0")</f>
        <v>0</v>
      </c>
      <c r="G11" s="4">
        <f t="shared" si="0"/>
        <v>0</v>
      </c>
      <c r="H11" s="336"/>
    </row>
    <row r="12" spans="1:9">
      <c r="A12" s="48">
        <v>1</v>
      </c>
      <c r="B12" s="175"/>
      <c r="C12" s="8"/>
      <c r="D12" s="8"/>
      <c r="E12" s="232"/>
      <c r="F12" s="19" t="str">
        <f>IF(OR($C12="",$E12&lt;an_initial,$E12&gt;an_final),"",G12*(HLOOKUP(D12,iii1punctaje,2,FALSE)))</f>
        <v/>
      </c>
      <c r="G12" s="69" t="str">
        <f>IF(OR($C12="",,$E12="",$E12&gt;an_final),"",IF($E12&gt;=an_initial,1,""))</f>
        <v/>
      </c>
      <c r="H12" s="390" t="b">
        <f>IF(nume_candidat="",FALSE,ISNUMBER(SEARCH(nume_candidat,$C12)))</f>
        <v>0</v>
      </c>
      <c r="I12" s="391">
        <f>LEN(C12)-LEN(SUBSTITUTE(C12,",",""))+1</f>
        <v>1</v>
      </c>
    </row>
    <row r="13" spans="1:9">
      <c r="A13" s="48">
        <v>2</v>
      </c>
      <c r="B13" s="175"/>
      <c r="C13" s="8"/>
      <c r="D13" s="8"/>
      <c r="E13" s="232"/>
      <c r="F13" s="19" t="str">
        <f t="shared" ref="F13:F75" si="1">IF(OR($C13="",$E13&lt;an_initial,$E13&gt;an_final),"",G13*(HLOOKUP(D13,iii1punctaje,2,FALSE)))</f>
        <v/>
      </c>
      <c r="G13" s="69" t="str">
        <f t="shared" ref="G13:G43" si="2">IF(OR($C13="",,$E13="",$E13&gt;an_final),"",IF($E13&gt;=an_initial,1,""))</f>
        <v/>
      </c>
      <c r="H13" s="390" t="b">
        <f t="shared" ref="H13:H75" si="3">IF(nume_candidat="",FALSE,ISNUMBER(SEARCH(nume_candidat,$C13)))</f>
        <v>0</v>
      </c>
      <c r="I13" s="391">
        <f t="shared" ref="I13:I43" si="4">LEN(C13)-LEN(SUBSTITUTE(C13,",",""))+1</f>
        <v>1</v>
      </c>
    </row>
    <row r="14" spans="1:9">
      <c r="A14" s="48">
        <v>3</v>
      </c>
      <c r="B14" s="175"/>
      <c r="C14" s="8"/>
      <c r="D14" s="8"/>
      <c r="E14" s="232"/>
      <c r="F14" s="19" t="str">
        <f>IF(OR($C14="",$E14&lt;an_initial,$E14&gt;an_final),"",G14*(HLOOKUP(D14,iii1punctaje,2,FALSE)))</f>
        <v/>
      </c>
      <c r="G14" s="69" t="str">
        <f>IF(OR($C14="",,$E14="",$E14&gt;an_final),"",IF($E14&gt;=an_initial,1,""))</f>
        <v/>
      </c>
      <c r="H14" s="390" t="b">
        <f>IF(nume_candidat="",FALSE,ISNUMBER(SEARCH(nume_candidat,$C14)))</f>
        <v>0</v>
      </c>
      <c r="I14" s="391">
        <f>LEN(C14)-LEN(SUBSTITUTE(C14,",",""))+1</f>
        <v>1</v>
      </c>
    </row>
    <row r="15" spans="1:9">
      <c r="A15" s="48">
        <v>4</v>
      </c>
      <c r="B15" s="175"/>
      <c r="C15" s="7"/>
      <c r="D15" s="7"/>
      <c r="E15" s="228"/>
      <c r="F15" s="19" t="str">
        <f t="shared" si="1"/>
        <v/>
      </c>
      <c r="G15" s="69" t="str">
        <f t="shared" si="2"/>
        <v/>
      </c>
      <c r="H15" s="390" t="b">
        <f t="shared" si="3"/>
        <v>0</v>
      </c>
      <c r="I15" s="391">
        <f t="shared" si="4"/>
        <v>1</v>
      </c>
    </row>
    <row r="16" spans="1:9">
      <c r="A16" s="48">
        <v>5</v>
      </c>
      <c r="B16" s="175"/>
      <c r="C16" s="7"/>
      <c r="D16" s="7"/>
      <c r="E16" s="228"/>
      <c r="F16" s="19" t="str">
        <f t="shared" si="1"/>
        <v/>
      </c>
      <c r="G16" s="69" t="str">
        <f t="shared" si="2"/>
        <v/>
      </c>
      <c r="H16" s="390" t="b">
        <f t="shared" si="3"/>
        <v>0</v>
      </c>
      <c r="I16" s="391">
        <f t="shared" si="4"/>
        <v>1</v>
      </c>
    </row>
    <row r="17" spans="1:9">
      <c r="A17" s="48">
        <v>6</v>
      </c>
      <c r="B17" s="175"/>
      <c r="C17" s="7"/>
      <c r="D17" s="7"/>
      <c r="E17" s="228"/>
      <c r="F17" s="19" t="str">
        <f t="shared" si="1"/>
        <v/>
      </c>
      <c r="G17" s="69" t="str">
        <f t="shared" si="2"/>
        <v/>
      </c>
      <c r="H17" s="390" t="b">
        <f t="shared" si="3"/>
        <v>0</v>
      </c>
      <c r="I17" s="391">
        <f t="shared" si="4"/>
        <v>1</v>
      </c>
    </row>
    <row r="18" spans="1:9">
      <c r="A18" s="48">
        <v>7</v>
      </c>
      <c r="B18" s="175"/>
      <c r="C18" s="7"/>
      <c r="D18" s="7"/>
      <c r="E18" s="228"/>
      <c r="F18" s="19" t="str">
        <f t="shared" si="1"/>
        <v/>
      </c>
      <c r="G18" s="69" t="str">
        <f t="shared" si="2"/>
        <v/>
      </c>
      <c r="H18" s="390" t="b">
        <f t="shared" si="3"/>
        <v>0</v>
      </c>
      <c r="I18" s="391">
        <f t="shared" si="4"/>
        <v>1</v>
      </c>
    </row>
    <row r="19" spans="1:9">
      <c r="A19" s="48">
        <v>8</v>
      </c>
      <c r="B19" s="175"/>
      <c r="C19" s="7"/>
      <c r="D19" s="7"/>
      <c r="E19" s="228"/>
      <c r="F19" s="19" t="str">
        <f t="shared" si="1"/>
        <v/>
      </c>
      <c r="G19" s="69" t="str">
        <f t="shared" si="2"/>
        <v/>
      </c>
      <c r="H19" s="390" t="b">
        <f t="shared" si="3"/>
        <v>0</v>
      </c>
      <c r="I19" s="391">
        <f t="shared" si="4"/>
        <v>1</v>
      </c>
    </row>
    <row r="20" spans="1:9">
      <c r="A20" s="48">
        <v>9</v>
      </c>
      <c r="B20" s="175"/>
      <c r="C20" s="7"/>
      <c r="D20" s="7"/>
      <c r="E20" s="228"/>
      <c r="F20" s="19" t="str">
        <f t="shared" si="1"/>
        <v/>
      </c>
      <c r="G20" s="69" t="str">
        <f t="shared" si="2"/>
        <v/>
      </c>
      <c r="H20" s="390" t="b">
        <f t="shared" si="3"/>
        <v>0</v>
      </c>
      <c r="I20" s="391">
        <f t="shared" si="4"/>
        <v>1</v>
      </c>
    </row>
    <row r="21" spans="1:9">
      <c r="A21" s="48">
        <v>10</v>
      </c>
      <c r="B21" s="175"/>
      <c r="C21" s="7"/>
      <c r="D21" s="7"/>
      <c r="E21" s="228"/>
      <c r="F21" s="19" t="str">
        <f t="shared" si="1"/>
        <v/>
      </c>
      <c r="G21" s="69" t="str">
        <f t="shared" si="2"/>
        <v/>
      </c>
      <c r="H21" s="390" t="b">
        <f t="shared" si="3"/>
        <v>0</v>
      </c>
      <c r="I21" s="391">
        <f t="shared" si="4"/>
        <v>1</v>
      </c>
    </row>
    <row r="22" spans="1:9">
      <c r="A22" s="48">
        <v>11</v>
      </c>
      <c r="B22" s="175"/>
      <c r="C22" s="7"/>
      <c r="D22" s="7"/>
      <c r="E22" s="228"/>
      <c r="F22" s="19" t="str">
        <f t="shared" si="1"/>
        <v/>
      </c>
      <c r="G22" s="69" t="str">
        <f t="shared" si="2"/>
        <v/>
      </c>
      <c r="H22" s="390" t="b">
        <f t="shared" si="3"/>
        <v>0</v>
      </c>
      <c r="I22" s="391">
        <f t="shared" si="4"/>
        <v>1</v>
      </c>
    </row>
    <row r="23" spans="1:9">
      <c r="A23" s="48">
        <v>12</v>
      </c>
      <c r="B23" s="175"/>
      <c r="C23" s="7"/>
      <c r="D23" s="7"/>
      <c r="E23" s="228"/>
      <c r="F23" s="19" t="str">
        <f t="shared" si="1"/>
        <v/>
      </c>
      <c r="G23" s="69" t="str">
        <f t="shared" si="2"/>
        <v/>
      </c>
      <c r="H23" s="390" t="b">
        <f t="shared" si="3"/>
        <v>0</v>
      </c>
      <c r="I23" s="391">
        <f t="shared" si="4"/>
        <v>1</v>
      </c>
    </row>
    <row r="24" spans="1:9">
      <c r="A24" s="48">
        <v>13</v>
      </c>
      <c r="B24" s="175"/>
      <c r="C24" s="7"/>
      <c r="D24" s="7"/>
      <c r="E24" s="228"/>
      <c r="F24" s="19" t="str">
        <f t="shared" si="1"/>
        <v/>
      </c>
      <c r="G24" s="69" t="str">
        <f t="shared" si="2"/>
        <v/>
      </c>
      <c r="H24" s="390" t="b">
        <f t="shared" si="3"/>
        <v>0</v>
      </c>
      <c r="I24" s="391">
        <f t="shared" si="4"/>
        <v>1</v>
      </c>
    </row>
    <row r="25" spans="1:9">
      <c r="A25" s="48">
        <v>14</v>
      </c>
      <c r="B25" s="175"/>
      <c r="C25" s="7"/>
      <c r="D25" s="7"/>
      <c r="E25" s="228"/>
      <c r="F25" s="19" t="str">
        <f t="shared" si="1"/>
        <v/>
      </c>
      <c r="G25" s="69" t="str">
        <f t="shared" si="2"/>
        <v/>
      </c>
      <c r="H25" s="390" t="b">
        <f t="shared" si="3"/>
        <v>0</v>
      </c>
      <c r="I25" s="391">
        <f t="shared" si="4"/>
        <v>1</v>
      </c>
    </row>
    <row r="26" spans="1:9">
      <c r="A26" s="48">
        <v>15</v>
      </c>
      <c r="B26" s="175"/>
      <c r="C26" s="7"/>
      <c r="D26" s="7"/>
      <c r="E26" s="228"/>
      <c r="F26" s="19" t="str">
        <f t="shared" si="1"/>
        <v/>
      </c>
      <c r="G26" s="69" t="str">
        <f t="shared" si="2"/>
        <v/>
      </c>
      <c r="H26" s="390" t="b">
        <f t="shared" si="3"/>
        <v>0</v>
      </c>
      <c r="I26" s="391">
        <f t="shared" si="4"/>
        <v>1</v>
      </c>
    </row>
    <row r="27" spans="1:9">
      <c r="A27" s="48">
        <v>16</v>
      </c>
      <c r="B27" s="175"/>
      <c r="C27" s="7"/>
      <c r="D27" s="7"/>
      <c r="E27" s="228"/>
      <c r="F27" s="19" t="str">
        <f t="shared" si="1"/>
        <v/>
      </c>
      <c r="G27" s="69" t="str">
        <f t="shared" si="2"/>
        <v/>
      </c>
      <c r="H27" s="390" t="b">
        <f t="shared" si="3"/>
        <v>0</v>
      </c>
      <c r="I27" s="391">
        <f t="shared" si="4"/>
        <v>1</v>
      </c>
    </row>
    <row r="28" spans="1:9">
      <c r="A28" s="48">
        <v>17</v>
      </c>
      <c r="B28" s="175"/>
      <c r="C28" s="7"/>
      <c r="D28" s="7"/>
      <c r="E28" s="228"/>
      <c r="F28" s="19" t="str">
        <f t="shared" si="1"/>
        <v/>
      </c>
      <c r="G28" s="69" t="str">
        <f t="shared" si="2"/>
        <v/>
      </c>
      <c r="H28" s="390" t="b">
        <f t="shared" si="3"/>
        <v>0</v>
      </c>
      <c r="I28" s="391">
        <f t="shared" si="4"/>
        <v>1</v>
      </c>
    </row>
    <row r="29" spans="1:9">
      <c r="A29" s="48">
        <v>18</v>
      </c>
      <c r="B29" s="175"/>
      <c r="C29" s="7"/>
      <c r="D29" s="7"/>
      <c r="E29" s="228"/>
      <c r="F29" s="19" t="str">
        <f t="shared" si="1"/>
        <v/>
      </c>
      <c r="G29" s="69" t="str">
        <f t="shared" si="2"/>
        <v/>
      </c>
      <c r="H29" s="390" t="b">
        <f t="shared" si="3"/>
        <v>0</v>
      </c>
      <c r="I29" s="391">
        <f t="shared" si="4"/>
        <v>1</v>
      </c>
    </row>
    <row r="30" spans="1:9">
      <c r="A30" s="48">
        <v>19</v>
      </c>
      <c r="B30" s="175"/>
      <c r="C30" s="7"/>
      <c r="D30" s="7"/>
      <c r="E30" s="228"/>
      <c r="F30" s="19" t="str">
        <f t="shared" si="1"/>
        <v/>
      </c>
      <c r="G30" s="69" t="str">
        <f t="shared" si="2"/>
        <v/>
      </c>
      <c r="H30" s="390" t="b">
        <f t="shared" si="3"/>
        <v>0</v>
      </c>
      <c r="I30" s="391">
        <f t="shared" si="4"/>
        <v>1</v>
      </c>
    </row>
    <row r="31" spans="1:9">
      <c r="A31" s="48">
        <v>20</v>
      </c>
      <c r="B31" s="175"/>
      <c r="C31" s="7"/>
      <c r="D31" s="7"/>
      <c r="E31" s="228"/>
      <c r="F31" s="19" t="str">
        <f t="shared" si="1"/>
        <v/>
      </c>
      <c r="G31" s="69" t="str">
        <f t="shared" si="2"/>
        <v/>
      </c>
      <c r="H31" s="390" t="b">
        <f t="shared" si="3"/>
        <v>0</v>
      </c>
      <c r="I31" s="391">
        <f t="shared" si="4"/>
        <v>1</v>
      </c>
    </row>
    <row r="32" spans="1:9">
      <c r="A32" s="48">
        <v>21</v>
      </c>
      <c r="B32" s="175"/>
      <c r="C32" s="7"/>
      <c r="D32" s="7"/>
      <c r="E32" s="228"/>
      <c r="F32" s="19" t="str">
        <f t="shared" si="1"/>
        <v/>
      </c>
      <c r="G32" s="69" t="str">
        <f t="shared" si="2"/>
        <v/>
      </c>
      <c r="H32" s="390" t="b">
        <f t="shared" si="3"/>
        <v>0</v>
      </c>
      <c r="I32" s="391">
        <f t="shared" si="4"/>
        <v>1</v>
      </c>
    </row>
    <row r="33" spans="1:9">
      <c r="A33" s="48">
        <v>22</v>
      </c>
      <c r="B33" s="175"/>
      <c r="C33" s="7"/>
      <c r="D33" s="7"/>
      <c r="E33" s="228"/>
      <c r="F33" s="19" t="str">
        <f t="shared" si="1"/>
        <v/>
      </c>
      <c r="G33" s="69" t="str">
        <f t="shared" si="2"/>
        <v/>
      </c>
      <c r="H33" s="390" t="b">
        <f t="shared" si="3"/>
        <v>0</v>
      </c>
      <c r="I33" s="391">
        <f t="shared" si="4"/>
        <v>1</v>
      </c>
    </row>
    <row r="34" spans="1:9">
      <c r="A34" s="48">
        <v>23</v>
      </c>
      <c r="B34" s="175"/>
      <c r="C34" s="7"/>
      <c r="D34" s="7"/>
      <c r="E34" s="228"/>
      <c r="F34" s="19" t="str">
        <f t="shared" si="1"/>
        <v/>
      </c>
      <c r="G34" s="69" t="str">
        <f t="shared" si="2"/>
        <v/>
      </c>
      <c r="H34" s="390" t="b">
        <f t="shared" si="3"/>
        <v>0</v>
      </c>
      <c r="I34" s="391">
        <f t="shared" si="4"/>
        <v>1</v>
      </c>
    </row>
    <row r="35" spans="1:9">
      <c r="A35" s="48">
        <v>24</v>
      </c>
      <c r="B35" s="175"/>
      <c r="C35" s="7"/>
      <c r="D35" s="7"/>
      <c r="E35" s="228"/>
      <c r="F35" s="19" t="str">
        <f t="shared" si="1"/>
        <v/>
      </c>
      <c r="G35" s="69" t="str">
        <f t="shared" si="2"/>
        <v/>
      </c>
      <c r="H35" s="390" t="b">
        <f t="shared" si="3"/>
        <v>0</v>
      </c>
      <c r="I35" s="391">
        <f t="shared" si="4"/>
        <v>1</v>
      </c>
    </row>
    <row r="36" spans="1:9">
      <c r="A36" s="48">
        <v>25</v>
      </c>
      <c r="B36" s="175"/>
      <c r="C36" s="7"/>
      <c r="D36" s="7"/>
      <c r="E36" s="228"/>
      <c r="F36" s="19" t="str">
        <f t="shared" si="1"/>
        <v/>
      </c>
      <c r="G36" s="69" t="str">
        <f t="shared" si="2"/>
        <v/>
      </c>
      <c r="H36" s="390" t="b">
        <f t="shared" si="3"/>
        <v>0</v>
      </c>
      <c r="I36" s="391">
        <f t="shared" si="4"/>
        <v>1</v>
      </c>
    </row>
    <row r="37" spans="1:9">
      <c r="A37" s="48">
        <v>26</v>
      </c>
      <c r="B37" s="175"/>
      <c r="C37" s="7"/>
      <c r="D37" s="7"/>
      <c r="E37" s="228"/>
      <c r="F37" s="19" t="str">
        <f t="shared" si="1"/>
        <v/>
      </c>
      <c r="G37" s="69" t="str">
        <f t="shared" si="2"/>
        <v/>
      </c>
      <c r="H37" s="390" t="b">
        <f t="shared" si="3"/>
        <v>0</v>
      </c>
      <c r="I37" s="391">
        <f t="shared" si="4"/>
        <v>1</v>
      </c>
    </row>
    <row r="38" spans="1:9">
      <c r="A38" s="48">
        <v>27</v>
      </c>
      <c r="B38" s="175"/>
      <c r="C38" s="7"/>
      <c r="D38" s="7"/>
      <c r="E38" s="228"/>
      <c r="F38" s="19" t="str">
        <f t="shared" si="1"/>
        <v/>
      </c>
      <c r="G38" s="69" t="str">
        <f t="shared" si="2"/>
        <v/>
      </c>
      <c r="H38" s="390" t="b">
        <f t="shared" si="3"/>
        <v>0</v>
      </c>
      <c r="I38" s="391">
        <f t="shared" si="4"/>
        <v>1</v>
      </c>
    </row>
    <row r="39" spans="1:9">
      <c r="A39" s="48">
        <v>28</v>
      </c>
      <c r="B39" s="175"/>
      <c r="C39" s="7"/>
      <c r="D39" s="7"/>
      <c r="E39" s="228"/>
      <c r="F39" s="19" t="str">
        <f t="shared" si="1"/>
        <v/>
      </c>
      <c r="G39" s="69" t="str">
        <f t="shared" si="2"/>
        <v/>
      </c>
      <c r="H39" s="390" t="b">
        <f t="shared" si="3"/>
        <v>0</v>
      </c>
      <c r="I39" s="391">
        <f t="shared" si="4"/>
        <v>1</v>
      </c>
    </row>
    <row r="40" spans="1:9">
      <c r="A40" s="48">
        <v>29</v>
      </c>
      <c r="B40" s="175"/>
      <c r="C40" s="7"/>
      <c r="D40" s="7"/>
      <c r="E40" s="228"/>
      <c r="F40" s="19" t="str">
        <f t="shared" si="1"/>
        <v/>
      </c>
      <c r="G40" s="69" t="str">
        <f t="shared" si="2"/>
        <v/>
      </c>
      <c r="H40" s="390" t="b">
        <f t="shared" si="3"/>
        <v>0</v>
      </c>
      <c r="I40" s="391">
        <f t="shared" si="4"/>
        <v>1</v>
      </c>
    </row>
    <row r="41" spans="1:9">
      <c r="A41" s="48">
        <v>30</v>
      </c>
      <c r="B41" s="175"/>
      <c r="C41" s="7"/>
      <c r="D41" s="7"/>
      <c r="E41" s="228"/>
      <c r="F41" s="19" t="str">
        <f t="shared" si="1"/>
        <v/>
      </c>
      <c r="G41" s="69" t="str">
        <f t="shared" si="2"/>
        <v/>
      </c>
      <c r="H41" s="390" t="b">
        <f t="shared" si="3"/>
        <v>0</v>
      </c>
      <c r="I41" s="391">
        <f t="shared" si="4"/>
        <v>1</v>
      </c>
    </row>
    <row r="42" spans="1:9">
      <c r="A42" s="48">
        <v>31</v>
      </c>
      <c r="B42" s="175"/>
      <c r="C42" s="7"/>
      <c r="D42" s="7"/>
      <c r="E42" s="228"/>
      <c r="F42" s="19" t="str">
        <f t="shared" si="1"/>
        <v/>
      </c>
      <c r="G42" s="69" t="str">
        <f t="shared" si="2"/>
        <v/>
      </c>
      <c r="H42" s="390" t="b">
        <f t="shared" si="3"/>
        <v>0</v>
      </c>
      <c r="I42" s="391">
        <f t="shared" si="4"/>
        <v>1</v>
      </c>
    </row>
    <row r="43" spans="1:9">
      <c r="A43" s="48">
        <v>32</v>
      </c>
      <c r="B43" s="175"/>
      <c r="C43" s="7"/>
      <c r="D43" s="7"/>
      <c r="E43" s="228"/>
      <c r="F43" s="19" t="str">
        <f t="shared" si="1"/>
        <v/>
      </c>
      <c r="G43" s="69" t="str">
        <f t="shared" si="2"/>
        <v/>
      </c>
      <c r="H43" s="390" t="b">
        <f t="shared" si="3"/>
        <v>0</v>
      </c>
      <c r="I43" s="391">
        <f t="shared" si="4"/>
        <v>1</v>
      </c>
    </row>
    <row r="44" spans="1:9">
      <c r="A44" s="48">
        <v>33</v>
      </c>
      <c r="B44" s="175"/>
      <c r="C44" s="7"/>
      <c r="D44" s="7"/>
      <c r="E44" s="228"/>
      <c r="F44" s="19" t="str">
        <f t="shared" si="1"/>
        <v/>
      </c>
      <c r="G44" s="69" t="str">
        <f t="shared" ref="G44:G75" si="5">IF(OR($C44="",,$E44="",$E44&gt;an_final),"",IF($E44&gt;=an_initial,1,""))</f>
        <v/>
      </c>
      <c r="H44" s="390" t="b">
        <f t="shared" si="3"/>
        <v>0</v>
      </c>
      <c r="I44" s="391">
        <f t="shared" ref="I44:I75" si="6">LEN(C44)-LEN(SUBSTITUTE(C44,",",""))+1</f>
        <v>1</v>
      </c>
    </row>
    <row r="45" spans="1:9">
      <c r="A45" s="48">
        <v>34</v>
      </c>
      <c r="B45" s="175"/>
      <c r="C45" s="7"/>
      <c r="D45" s="7"/>
      <c r="E45" s="228"/>
      <c r="F45" s="19" t="str">
        <f t="shared" si="1"/>
        <v/>
      </c>
      <c r="G45" s="69" t="str">
        <f t="shared" si="5"/>
        <v/>
      </c>
      <c r="H45" s="390" t="b">
        <f t="shared" si="3"/>
        <v>0</v>
      </c>
      <c r="I45" s="391">
        <f t="shared" si="6"/>
        <v>1</v>
      </c>
    </row>
    <row r="46" spans="1:9">
      <c r="A46" s="48">
        <v>35</v>
      </c>
      <c r="B46" s="175"/>
      <c r="C46" s="7"/>
      <c r="D46" s="7"/>
      <c r="E46" s="228"/>
      <c r="F46" s="19" t="str">
        <f t="shared" si="1"/>
        <v/>
      </c>
      <c r="G46" s="69" t="str">
        <f t="shared" si="5"/>
        <v/>
      </c>
      <c r="H46" s="390" t="b">
        <f t="shared" si="3"/>
        <v>0</v>
      </c>
      <c r="I46" s="391">
        <f t="shared" si="6"/>
        <v>1</v>
      </c>
    </row>
    <row r="47" spans="1:9">
      <c r="A47" s="48">
        <v>36</v>
      </c>
      <c r="B47" s="175"/>
      <c r="C47" s="7"/>
      <c r="D47" s="7"/>
      <c r="E47" s="228"/>
      <c r="F47" s="19" t="str">
        <f t="shared" si="1"/>
        <v/>
      </c>
      <c r="G47" s="69" t="str">
        <f t="shared" si="5"/>
        <v/>
      </c>
      <c r="H47" s="390" t="b">
        <f t="shared" si="3"/>
        <v>0</v>
      </c>
      <c r="I47" s="391">
        <f t="shared" si="6"/>
        <v>1</v>
      </c>
    </row>
    <row r="48" spans="1:9">
      <c r="A48" s="48">
        <v>37</v>
      </c>
      <c r="B48" s="175"/>
      <c r="C48" s="7"/>
      <c r="D48" s="7"/>
      <c r="E48" s="228"/>
      <c r="F48" s="19" t="str">
        <f t="shared" si="1"/>
        <v/>
      </c>
      <c r="G48" s="69" t="str">
        <f t="shared" si="5"/>
        <v/>
      </c>
      <c r="H48" s="390" t="b">
        <f t="shared" si="3"/>
        <v>0</v>
      </c>
      <c r="I48" s="391">
        <f t="shared" si="6"/>
        <v>1</v>
      </c>
    </row>
    <row r="49" spans="1:9">
      <c r="A49" s="48">
        <v>38</v>
      </c>
      <c r="B49" s="175"/>
      <c r="C49" s="7"/>
      <c r="D49" s="7"/>
      <c r="E49" s="228"/>
      <c r="F49" s="19" t="str">
        <f t="shared" si="1"/>
        <v/>
      </c>
      <c r="G49" s="69" t="str">
        <f t="shared" si="5"/>
        <v/>
      </c>
      <c r="H49" s="390" t="b">
        <f t="shared" si="3"/>
        <v>0</v>
      </c>
      <c r="I49" s="391">
        <f t="shared" si="6"/>
        <v>1</v>
      </c>
    </row>
    <row r="50" spans="1:9">
      <c r="A50" s="48">
        <v>39</v>
      </c>
      <c r="B50" s="175"/>
      <c r="C50" s="7"/>
      <c r="D50" s="7"/>
      <c r="E50" s="228"/>
      <c r="F50" s="19" t="str">
        <f t="shared" si="1"/>
        <v/>
      </c>
      <c r="G50" s="69" t="str">
        <f t="shared" si="5"/>
        <v/>
      </c>
      <c r="H50" s="390" t="b">
        <f t="shared" si="3"/>
        <v>0</v>
      </c>
      <c r="I50" s="391">
        <f t="shared" si="6"/>
        <v>1</v>
      </c>
    </row>
    <row r="51" spans="1:9">
      <c r="A51" s="48">
        <v>40</v>
      </c>
      <c r="B51" s="175"/>
      <c r="C51" s="7"/>
      <c r="D51" s="7"/>
      <c r="E51" s="228"/>
      <c r="F51" s="19" t="str">
        <f t="shared" si="1"/>
        <v/>
      </c>
      <c r="G51" s="69" t="str">
        <f t="shared" si="5"/>
        <v/>
      </c>
      <c r="H51" s="390" t="b">
        <f t="shared" si="3"/>
        <v>0</v>
      </c>
      <c r="I51" s="391">
        <f t="shared" si="6"/>
        <v>1</v>
      </c>
    </row>
    <row r="52" spans="1:9">
      <c r="A52" s="48">
        <v>41</v>
      </c>
      <c r="B52" s="175"/>
      <c r="C52" s="7"/>
      <c r="D52" s="7"/>
      <c r="E52" s="228"/>
      <c r="F52" s="19" t="str">
        <f t="shared" si="1"/>
        <v/>
      </c>
      <c r="G52" s="69" t="str">
        <f t="shared" si="5"/>
        <v/>
      </c>
      <c r="H52" s="390" t="b">
        <f t="shared" si="3"/>
        <v>0</v>
      </c>
      <c r="I52" s="391">
        <f t="shared" si="6"/>
        <v>1</v>
      </c>
    </row>
    <row r="53" spans="1:9">
      <c r="A53" s="48">
        <v>42</v>
      </c>
      <c r="B53" s="175"/>
      <c r="C53" s="7"/>
      <c r="D53" s="7"/>
      <c r="E53" s="228"/>
      <c r="F53" s="19" t="str">
        <f t="shared" si="1"/>
        <v/>
      </c>
      <c r="G53" s="69" t="str">
        <f t="shared" si="5"/>
        <v/>
      </c>
      <c r="H53" s="390" t="b">
        <f t="shared" si="3"/>
        <v>0</v>
      </c>
      <c r="I53" s="391">
        <f t="shared" si="6"/>
        <v>1</v>
      </c>
    </row>
    <row r="54" spans="1:9">
      <c r="A54" s="48">
        <v>43</v>
      </c>
      <c r="B54" s="175"/>
      <c r="C54" s="7"/>
      <c r="D54" s="7"/>
      <c r="E54" s="228"/>
      <c r="F54" s="19" t="str">
        <f t="shared" si="1"/>
        <v/>
      </c>
      <c r="G54" s="69" t="str">
        <f t="shared" si="5"/>
        <v/>
      </c>
      <c r="H54" s="390" t="b">
        <f t="shared" si="3"/>
        <v>0</v>
      </c>
      <c r="I54" s="391">
        <f t="shared" si="6"/>
        <v>1</v>
      </c>
    </row>
    <row r="55" spans="1:9">
      <c r="A55" s="48">
        <v>44</v>
      </c>
      <c r="B55" s="175"/>
      <c r="C55" s="7"/>
      <c r="D55" s="7"/>
      <c r="E55" s="228"/>
      <c r="F55" s="19" t="str">
        <f t="shared" si="1"/>
        <v/>
      </c>
      <c r="G55" s="69" t="str">
        <f t="shared" si="5"/>
        <v/>
      </c>
      <c r="H55" s="390" t="b">
        <f t="shared" si="3"/>
        <v>0</v>
      </c>
      <c r="I55" s="391">
        <f t="shared" si="6"/>
        <v>1</v>
      </c>
    </row>
    <row r="56" spans="1:9">
      <c r="A56" s="48">
        <v>45</v>
      </c>
      <c r="B56" s="175"/>
      <c r="C56" s="7"/>
      <c r="D56" s="7"/>
      <c r="E56" s="228"/>
      <c r="F56" s="19" t="str">
        <f t="shared" si="1"/>
        <v/>
      </c>
      <c r="G56" s="69" t="str">
        <f t="shared" si="5"/>
        <v/>
      </c>
      <c r="H56" s="390" t="b">
        <f t="shared" si="3"/>
        <v>0</v>
      </c>
      <c r="I56" s="391">
        <f t="shared" si="6"/>
        <v>1</v>
      </c>
    </row>
    <row r="57" spans="1:9">
      <c r="A57" s="48">
        <v>46</v>
      </c>
      <c r="B57" s="175"/>
      <c r="C57" s="7"/>
      <c r="D57" s="7"/>
      <c r="E57" s="228"/>
      <c r="F57" s="19" t="str">
        <f t="shared" si="1"/>
        <v/>
      </c>
      <c r="G57" s="69" t="str">
        <f t="shared" si="5"/>
        <v/>
      </c>
      <c r="H57" s="390" t="b">
        <f t="shared" si="3"/>
        <v>0</v>
      </c>
      <c r="I57" s="391">
        <f t="shared" si="6"/>
        <v>1</v>
      </c>
    </row>
    <row r="58" spans="1:9">
      <c r="A58" s="48">
        <v>47</v>
      </c>
      <c r="B58" s="175"/>
      <c r="C58" s="7"/>
      <c r="D58" s="7"/>
      <c r="E58" s="228"/>
      <c r="F58" s="19" t="str">
        <f t="shared" si="1"/>
        <v/>
      </c>
      <c r="G58" s="69" t="str">
        <f t="shared" si="5"/>
        <v/>
      </c>
      <c r="H58" s="390" t="b">
        <f t="shared" si="3"/>
        <v>0</v>
      </c>
      <c r="I58" s="391">
        <f t="shared" si="6"/>
        <v>1</v>
      </c>
    </row>
    <row r="59" spans="1:9">
      <c r="A59" s="48">
        <v>48</v>
      </c>
      <c r="B59" s="175"/>
      <c r="C59" s="7"/>
      <c r="D59" s="7"/>
      <c r="E59" s="228"/>
      <c r="F59" s="19" t="str">
        <f t="shared" si="1"/>
        <v/>
      </c>
      <c r="G59" s="69" t="str">
        <f t="shared" si="5"/>
        <v/>
      </c>
      <c r="H59" s="390" t="b">
        <f t="shared" si="3"/>
        <v>0</v>
      </c>
      <c r="I59" s="391">
        <f t="shared" si="6"/>
        <v>1</v>
      </c>
    </row>
    <row r="60" spans="1:9">
      <c r="A60" s="48">
        <v>49</v>
      </c>
      <c r="B60" s="175"/>
      <c r="C60" s="7"/>
      <c r="D60" s="7"/>
      <c r="E60" s="228"/>
      <c r="F60" s="19" t="str">
        <f t="shared" si="1"/>
        <v/>
      </c>
      <c r="G60" s="69" t="str">
        <f t="shared" si="5"/>
        <v/>
      </c>
      <c r="H60" s="390" t="b">
        <f t="shared" si="3"/>
        <v>0</v>
      </c>
      <c r="I60" s="391">
        <f t="shared" si="6"/>
        <v>1</v>
      </c>
    </row>
    <row r="61" spans="1:9">
      <c r="A61" s="48">
        <v>50</v>
      </c>
      <c r="B61" s="175"/>
      <c r="C61" s="7"/>
      <c r="D61" s="7"/>
      <c r="E61" s="228"/>
      <c r="F61" s="19" t="str">
        <f t="shared" si="1"/>
        <v/>
      </c>
      <c r="G61" s="69" t="str">
        <f t="shared" si="5"/>
        <v/>
      </c>
      <c r="H61" s="390" t="b">
        <f t="shared" si="3"/>
        <v>0</v>
      </c>
      <c r="I61" s="391">
        <f t="shared" si="6"/>
        <v>1</v>
      </c>
    </row>
    <row r="62" spans="1:9">
      <c r="A62" s="48">
        <v>51</v>
      </c>
      <c r="B62" s="175"/>
      <c r="C62" s="7"/>
      <c r="D62" s="7"/>
      <c r="E62" s="228"/>
      <c r="F62" s="19" t="str">
        <f t="shared" si="1"/>
        <v/>
      </c>
      <c r="G62" s="69" t="str">
        <f t="shared" si="5"/>
        <v/>
      </c>
      <c r="H62" s="390" t="b">
        <f t="shared" si="3"/>
        <v>0</v>
      </c>
      <c r="I62" s="391">
        <f t="shared" si="6"/>
        <v>1</v>
      </c>
    </row>
    <row r="63" spans="1:9">
      <c r="A63" s="48">
        <v>52</v>
      </c>
      <c r="B63" s="175"/>
      <c r="C63" s="7"/>
      <c r="D63" s="7"/>
      <c r="E63" s="228"/>
      <c r="F63" s="19" t="str">
        <f t="shared" si="1"/>
        <v/>
      </c>
      <c r="G63" s="69" t="str">
        <f t="shared" si="5"/>
        <v/>
      </c>
      <c r="H63" s="390" t="b">
        <f t="shared" si="3"/>
        <v>0</v>
      </c>
      <c r="I63" s="391">
        <f t="shared" si="6"/>
        <v>1</v>
      </c>
    </row>
    <row r="64" spans="1:9">
      <c r="A64" s="48">
        <v>53</v>
      </c>
      <c r="B64" s="175"/>
      <c r="C64" s="7"/>
      <c r="D64" s="7"/>
      <c r="E64" s="228"/>
      <c r="F64" s="19" t="str">
        <f t="shared" si="1"/>
        <v/>
      </c>
      <c r="G64" s="69" t="str">
        <f t="shared" si="5"/>
        <v/>
      </c>
      <c r="H64" s="390" t="b">
        <f t="shared" si="3"/>
        <v>0</v>
      </c>
      <c r="I64" s="391">
        <f t="shared" si="6"/>
        <v>1</v>
      </c>
    </row>
    <row r="65" spans="1:9">
      <c r="A65" s="48">
        <v>54</v>
      </c>
      <c r="B65" s="175"/>
      <c r="C65" s="7"/>
      <c r="D65" s="7"/>
      <c r="E65" s="228"/>
      <c r="F65" s="19" t="str">
        <f t="shared" si="1"/>
        <v/>
      </c>
      <c r="G65" s="69" t="str">
        <f t="shared" si="5"/>
        <v/>
      </c>
      <c r="H65" s="390" t="b">
        <f t="shared" si="3"/>
        <v>0</v>
      </c>
      <c r="I65" s="391">
        <f t="shared" si="6"/>
        <v>1</v>
      </c>
    </row>
    <row r="66" spans="1:9">
      <c r="A66" s="48">
        <v>55</v>
      </c>
      <c r="B66" s="175"/>
      <c r="C66" s="7"/>
      <c r="D66" s="7"/>
      <c r="E66" s="228"/>
      <c r="F66" s="19" t="str">
        <f t="shared" si="1"/>
        <v/>
      </c>
      <c r="G66" s="69" t="str">
        <f t="shared" si="5"/>
        <v/>
      </c>
      <c r="H66" s="390" t="b">
        <f t="shared" si="3"/>
        <v>0</v>
      </c>
      <c r="I66" s="391">
        <f t="shared" si="6"/>
        <v>1</v>
      </c>
    </row>
    <row r="67" spans="1:9">
      <c r="A67" s="48">
        <v>56</v>
      </c>
      <c r="B67" s="175"/>
      <c r="C67" s="7"/>
      <c r="D67" s="7"/>
      <c r="E67" s="228"/>
      <c r="F67" s="19" t="str">
        <f t="shared" si="1"/>
        <v/>
      </c>
      <c r="G67" s="69" t="str">
        <f t="shared" si="5"/>
        <v/>
      </c>
      <c r="H67" s="390" t="b">
        <f t="shared" si="3"/>
        <v>0</v>
      </c>
      <c r="I67" s="391">
        <f t="shared" si="6"/>
        <v>1</v>
      </c>
    </row>
    <row r="68" spans="1:9">
      <c r="A68" s="48">
        <v>57</v>
      </c>
      <c r="B68" s="175"/>
      <c r="C68" s="7"/>
      <c r="D68" s="7"/>
      <c r="E68" s="228"/>
      <c r="F68" s="19" t="str">
        <f t="shared" si="1"/>
        <v/>
      </c>
      <c r="G68" s="69" t="str">
        <f t="shared" si="5"/>
        <v/>
      </c>
      <c r="H68" s="390" t="b">
        <f t="shared" si="3"/>
        <v>0</v>
      </c>
      <c r="I68" s="391">
        <f t="shared" si="6"/>
        <v>1</v>
      </c>
    </row>
    <row r="69" spans="1:9">
      <c r="A69" s="48">
        <v>58</v>
      </c>
      <c r="B69" s="175"/>
      <c r="C69" s="7"/>
      <c r="D69" s="7"/>
      <c r="E69" s="228"/>
      <c r="F69" s="19" t="str">
        <f t="shared" si="1"/>
        <v/>
      </c>
      <c r="G69" s="69" t="str">
        <f t="shared" si="5"/>
        <v/>
      </c>
      <c r="H69" s="390" t="b">
        <f t="shared" si="3"/>
        <v>0</v>
      </c>
      <c r="I69" s="391">
        <f t="shared" si="6"/>
        <v>1</v>
      </c>
    </row>
    <row r="70" spans="1:9">
      <c r="A70" s="48">
        <v>59</v>
      </c>
      <c r="B70" s="175"/>
      <c r="C70" s="7"/>
      <c r="D70" s="7"/>
      <c r="E70" s="228"/>
      <c r="F70" s="19" t="str">
        <f t="shared" si="1"/>
        <v/>
      </c>
      <c r="G70" s="69" t="str">
        <f t="shared" si="5"/>
        <v/>
      </c>
      <c r="H70" s="390" t="b">
        <f t="shared" si="3"/>
        <v>0</v>
      </c>
      <c r="I70" s="391">
        <f t="shared" si="6"/>
        <v>1</v>
      </c>
    </row>
    <row r="71" spans="1:9">
      <c r="A71" s="48">
        <v>60</v>
      </c>
      <c r="B71" s="175"/>
      <c r="C71" s="7"/>
      <c r="D71" s="7"/>
      <c r="E71" s="228"/>
      <c r="F71" s="19" t="str">
        <f t="shared" si="1"/>
        <v/>
      </c>
      <c r="G71" s="69" t="str">
        <f t="shared" si="5"/>
        <v/>
      </c>
      <c r="H71" s="390" t="b">
        <f t="shared" si="3"/>
        <v>0</v>
      </c>
      <c r="I71" s="391">
        <f t="shared" si="6"/>
        <v>1</v>
      </c>
    </row>
    <row r="72" spans="1:9">
      <c r="A72" s="48">
        <v>61</v>
      </c>
      <c r="B72" s="175"/>
      <c r="C72" s="7"/>
      <c r="D72" s="7"/>
      <c r="E72" s="228"/>
      <c r="F72" s="19" t="str">
        <f t="shared" si="1"/>
        <v/>
      </c>
      <c r="G72" s="69" t="str">
        <f t="shared" si="5"/>
        <v/>
      </c>
      <c r="H72" s="390" t="b">
        <f t="shared" si="3"/>
        <v>0</v>
      </c>
      <c r="I72" s="391">
        <f t="shared" si="6"/>
        <v>1</v>
      </c>
    </row>
    <row r="73" spans="1:9">
      <c r="A73" s="48">
        <v>62</v>
      </c>
      <c r="B73" s="175"/>
      <c r="C73" s="7"/>
      <c r="D73" s="7"/>
      <c r="E73" s="228"/>
      <c r="F73" s="19" t="str">
        <f t="shared" si="1"/>
        <v/>
      </c>
      <c r="G73" s="69" t="str">
        <f t="shared" si="5"/>
        <v/>
      </c>
      <c r="H73" s="390" t="b">
        <f t="shared" si="3"/>
        <v>0</v>
      </c>
      <c r="I73" s="391">
        <f t="shared" si="6"/>
        <v>1</v>
      </c>
    </row>
    <row r="74" spans="1:9">
      <c r="A74" s="48">
        <v>63</v>
      </c>
      <c r="B74" s="175"/>
      <c r="C74" s="7"/>
      <c r="D74" s="7"/>
      <c r="E74" s="228"/>
      <c r="F74" s="19" t="str">
        <f t="shared" si="1"/>
        <v/>
      </c>
      <c r="G74" s="69" t="str">
        <f t="shared" si="5"/>
        <v/>
      </c>
      <c r="H74" s="390" t="b">
        <f t="shared" si="3"/>
        <v>0</v>
      </c>
      <c r="I74" s="391">
        <f t="shared" si="6"/>
        <v>1</v>
      </c>
    </row>
    <row r="75" spans="1:9">
      <c r="A75" s="48">
        <v>64</v>
      </c>
      <c r="B75" s="175"/>
      <c r="C75" s="7"/>
      <c r="D75" s="7"/>
      <c r="E75" s="228"/>
      <c r="F75" s="19" t="str">
        <f t="shared" si="1"/>
        <v/>
      </c>
      <c r="G75" s="69" t="str">
        <f t="shared" si="5"/>
        <v/>
      </c>
      <c r="H75" s="390" t="b">
        <f t="shared" si="3"/>
        <v>0</v>
      </c>
      <c r="I75" s="391">
        <f t="shared" si="6"/>
        <v>1</v>
      </c>
    </row>
    <row r="76" spans="1:9">
      <c r="A76" s="48">
        <v>65</v>
      </c>
      <c r="B76" s="175"/>
      <c r="C76" s="7"/>
      <c r="D76" s="7"/>
      <c r="E76" s="228"/>
      <c r="F76" s="19" t="str">
        <f t="shared" ref="F76:F139" si="7">IF(OR($C76="",$E76&lt;an_initial,$E76&gt;an_final),"",G76*(HLOOKUP(D76,iii1punctaje,2,FALSE)))</f>
        <v/>
      </c>
      <c r="G76" s="69" t="str">
        <f t="shared" ref="G76:G110" si="8">IF(OR($C76="",,$E76="",$E76&gt;an_final),"",IF($E76&gt;=an_initial,1,""))</f>
        <v/>
      </c>
      <c r="H76" s="390" t="b">
        <f t="shared" ref="H76:H110" si="9">IF(nume_candidat="",FALSE,ISNUMBER(SEARCH(nume_candidat,$C76)))</f>
        <v>0</v>
      </c>
      <c r="I76" s="391">
        <f t="shared" ref="I76:I110" si="10">LEN(C76)-LEN(SUBSTITUTE(C76,",",""))+1</f>
        <v>1</v>
      </c>
    </row>
    <row r="77" spans="1:9">
      <c r="A77" s="48">
        <v>66</v>
      </c>
      <c r="B77" s="175"/>
      <c r="C77" s="7"/>
      <c r="D77" s="7"/>
      <c r="E77" s="228"/>
      <c r="F77" s="19" t="str">
        <f t="shared" si="7"/>
        <v/>
      </c>
      <c r="G77" s="69" t="str">
        <f t="shared" si="8"/>
        <v/>
      </c>
      <c r="H77" s="390" t="b">
        <f t="shared" si="9"/>
        <v>0</v>
      </c>
      <c r="I77" s="391">
        <f t="shared" si="10"/>
        <v>1</v>
      </c>
    </row>
    <row r="78" spans="1:9">
      <c r="A78" s="48">
        <v>67</v>
      </c>
      <c r="B78" s="175"/>
      <c r="C78" s="7"/>
      <c r="D78" s="7"/>
      <c r="E78" s="228"/>
      <c r="F78" s="19" t="str">
        <f t="shared" si="7"/>
        <v/>
      </c>
      <c r="G78" s="69" t="str">
        <f t="shared" si="8"/>
        <v/>
      </c>
      <c r="H78" s="390" t="b">
        <f t="shared" si="9"/>
        <v>0</v>
      </c>
      <c r="I78" s="391">
        <f t="shared" si="10"/>
        <v>1</v>
      </c>
    </row>
    <row r="79" spans="1:9">
      <c r="A79" s="48">
        <v>68</v>
      </c>
      <c r="B79" s="175"/>
      <c r="C79" s="7"/>
      <c r="D79" s="7"/>
      <c r="E79" s="228"/>
      <c r="F79" s="19" t="str">
        <f t="shared" si="7"/>
        <v/>
      </c>
      <c r="G79" s="69" t="str">
        <f t="shared" si="8"/>
        <v/>
      </c>
      <c r="H79" s="390" t="b">
        <f t="shared" si="9"/>
        <v>0</v>
      </c>
      <c r="I79" s="391">
        <f t="shared" si="10"/>
        <v>1</v>
      </c>
    </row>
    <row r="80" spans="1:9">
      <c r="A80" s="48">
        <v>69</v>
      </c>
      <c r="B80" s="175"/>
      <c r="C80" s="7"/>
      <c r="D80" s="7"/>
      <c r="E80" s="228"/>
      <c r="F80" s="19" t="str">
        <f t="shared" si="7"/>
        <v/>
      </c>
      <c r="G80" s="69" t="str">
        <f t="shared" si="8"/>
        <v/>
      </c>
      <c r="H80" s="390" t="b">
        <f t="shared" si="9"/>
        <v>0</v>
      </c>
      <c r="I80" s="391">
        <f t="shared" si="10"/>
        <v>1</v>
      </c>
    </row>
    <row r="81" spans="1:9">
      <c r="A81" s="48">
        <v>70</v>
      </c>
      <c r="B81" s="175"/>
      <c r="C81" s="7"/>
      <c r="D81" s="7"/>
      <c r="E81" s="228"/>
      <c r="F81" s="19" t="str">
        <f t="shared" si="7"/>
        <v/>
      </c>
      <c r="G81" s="69" t="str">
        <f t="shared" si="8"/>
        <v/>
      </c>
      <c r="H81" s="390" t="b">
        <f t="shared" si="9"/>
        <v>0</v>
      </c>
      <c r="I81" s="391">
        <f t="shared" si="10"/>
        <v>1</v>
      </c>
    </row>
    <row r="82" spans="1:9">
      <c r="A82" s="48">
        <v>71</v>
      </c>
      <c r="B82" s="175"/>
      <c r="C82" s="7"/>
      <c r="D82" s="7"/>
      <c r="E82" s="228"/>
      <c r="F82" s="19" t="str">
        <f t="shared" si="7"/>
        <v/>
      </c>
      <c r="G82" s="69" t="str">
        <f t="shared" si="8"/>
        <v/>
      </c>
      <c r="H82" s="390" t="b">
        <f t="shared" si="9"/>
        <v>0</v>
      </c>
      <c r="I82" s="391">
        <f t="shared" si="10"/>
        <v>1</v>
      </c>
    </row>
    <row r="83" spans="1:9">
      <c r="A83" s="48">
        <v>72</v>
      </c>
      <c r="B83" s="175"/>
      <c r="C83" s="7"/>
      <c r="D83" s="7"/>
      <c r="E83" s="228"/>
      <c r="F83" s="19" t="str">
        <f t="shared" si="7"/>
        <v/>
      </c>
      <c r="G83" s="69" t="str">
        <f t="shared" si="8"/>
        <v/>
      </c>
      <c r="H83" s="390" t="b">
        <f t="shared" si="9"/>
        <v>0</v>
      </c>
      <c r="I83" s="391">
        <f t="shared" si="10"/>
        <v>1</v>
      </c>
    </row>
    <row r="84" spans="1:9">
      <c r="A84" s="48">
        <v>73</v>
      </c>
      <c r="B84" s="175"/>
      <c r="C84" s="7"/>
      <c r="D84" s="7"/>
      <c r="E84" s="228"/>
      <c r="F84" s="19" t="str">
        <f t="shared" si="7"/>
        <v/>
      </c>
      <c r="G84" s="69" t="str">
        <f t="shared" si="8"/>
        <v/>
      </c>
      <c r="H84" s="390" t="b">
        <f t="shared" si="9"/>
        <v>0</v>
      </c>
      <c r="I84" s="391">
        <f t="shared" si="10"/>
        <v>1</v>
      </c>
    </row>
    <row r="85" spans="1:9">
      <c r="A85" s="48">
        <v>74</v>
      </c>
      <c r="B85" s="175"/>
      <c r="C85" s="7"/>
      <c r="D85" s="7"/>
      <c r="E85" s="228"/>
      <c r="F85" s="19" t="str">
        <f t="shared" si="7"/>
        <v/>
      </c>
      <c r="G85" s="69" t="str">
        <f t="shared" si="8"/>
        <v/>
      </c>
      <c r="H85" s="390" t="b">
        <f t="shared" si="9"/>
        <v>0</v>
      </c>
      <c r="I85" s="391">
        <f t="shared" si="10"/>
        <v>1</v>
      </c>
    </row>
    <row r="86" spans="1:9">
      <c r="A86" s="48">
        <v>75</v>
      </c>
      <c r="B86" s="175"/>
      <c r="C86" s="7"/>
      <c r="D86" s="7"/>
      <c r="E86" s="228"/>
      <c r="F86" s="19" t="str">
        <f t="shared" si="7"/>
        <v/>
      </c>
      <c r="G86" s="69" t="str">
        <f t="shared" si="8"/>
        <v/>
      </c>
      <c r="H86" s="390" t="b">
        <f t="shared" si="9"/>
        <v>0</v>
      </c>
      <c r="I86" s="391">
        <f t="shared" si="10"/>
        <v>1</v>
      </c>
    </row>
    <row r="87" spans="1:9">
      <c r="A87" s="48">
        <v>76</v>
      </c>
      <c r="B87" s="175"/>
      <c r="C87" s="7"/>
      <c r="D87" s="7"/>
      <c r="E87" s="228"/>
      <c r="F87" s="19" t="str">
        <f t="shared" si="7"/>
        <v/>
      </c>
      <c r="G87" s="69" t="str">
        <f t="shared" si="8"/>
        <v/>
      </c>
      <c r="H87" s="390" t="b">
        <f t="shared" si="9"/>
        <v>0</v>
      </c>
      <c r="I87" s="391">
        <f t="shared" si="10"/>
        <v>1</v>
      </c>
    </row>
    <row r="88" spans="1:9">
      <c r="A88" s="48">
        <v>77</v>
      </c>
      <c r="B88" s="175"/>
      <c r="C88" s="7"/>
      <c r="D88" s="7"/>
      <c r="E88" s="228"/>
      <c r="F88" s="19" t="str">
        <f t="shared" si="7"/>
        <v/>
      </c>
      <c r="G88" s="69" t="str">
        <f t="shared" si="8"/>
        <v/>
      </c>
      <c r="H88" s="390" t="b">
        <f t="shared" si="9"/>
        <v>0</v>
      </c>
      <c r="I88" s="391">
        <f t="shared" si="10"/>
        <v>1</v>
      </c>
    </row>
    <row r="89" spans="1:9">
      <c r="A89" s="48">
        <v>78</v>
      </c>
      <c r="B89" s="175"/>
      <c r="C89" s="7"/>
      <c r="D89" s="7"/>
      <c r="E89" s="228"/>
      <c r="F89" s="19" t="str">
        <f t="shared" si="7"/>
        <v/>
      </c>
      <c r="G89" s="69" t="str">
        <f t="shared" si="8"/>
        <v/>
      </c>
      <c r="H89" s="390" t="b">
        <f t="shared" si="9"/>
        <v>0</v>
      </c>
      <c r="I89" s="391">
        <f t="shared" si="10"/>
        <v>1</v>
      </c>
    </row>
    <row r="90" spans="1:9">
      <c r="A90" s="48">
        <v>79</v>
      </c>
      <c r="B90" s="175"/>
      <c r="C90" s="7"/>
      <c r="D90" s="7"/>
      <c r="E90" s="228"/>
      <c r="F90" s="19" t="str">
        <f t="shared" si="7"/>
        <v/>
      </c>
      <c r="G90" s="69" t="str">
        <f t="shared" si="8"/>
        <v/>
      </c>
      <c r="H90" s="390" t="b">
        <f t="shared" si="9"/>
        <v>0</v>
      </c>
      <c r="I90" s="391">
        <f t="shared" si="10"/>
        <v>1</v>
      </c>
    </row>
    <row r="91" spans="1:9">
      <c r="A91" s="48">
        <v>80</v>
      </c>
      <c r="B91" s="175"/>
      <c r="C91" s="7"/>
      <c r="D91" s="7"/>
      <c r="E91" s="228"/>
      <c r="F91" s="19" t="str">
        <f t="shared" si="7"/>
        <v/>
      </c>
      <c r="G91" s="69" t="str">
        <f t="shared" si="8"/>
        <v/>
      </c>
      <c r="H91" s="390" t="b">
        <f t="shared" si="9"/>
        <v>0</v>
      </c>
      <c r="I91" s="391">
        <f t="shared" si="10"/>
        <v>1</v>
      </c>
    </row>
    <row r="92" spans="1:9">
      <c r="A92" s="48">
        <v>81</v>
      </c>
      <c r="B92" s="175"/>
      <c r="C92" s="7"/>
      <c r="D92" s="7"/>
      <c r="E92" s="228"/>
      <c r="F92" s="19" t="str">
        <f t="shared" si="7"/>
        <v/>
      </c>
      <c r="G92" s="69" t="str">
        <f t="shared" si="8"/>
        <v/>
      </c>
      <c r="H92" s="390" t="b">
        <f t="shared" si="9"/>
        <v>0</v>
      </c>
      <c r="I92" s="391">
        <f t="shared" si="10"/>
        <v>1</v>
      </c>
    </row>
    <row r="93" spans="1:9">
      <c r="A93" s="48">
        <v>82</v>
      </c>
      <c r="B93" s="175"/>
      <c r="C93" s="7"/>
      <c r="D93" s="7"/>
      <c r="E93" s="228"/>
      <c r="F93" s="19" t="str">
        <f t="shared" si="7"/>
        <v/>
      </c>
      <c r="G93" s="69" t="str">
        <f t="shared" si="8"/>
        <v/>
      </c>
      <c r="H93" s="390" t="b">
        <f t="shared" si="9"/>
        <v>0</v>
      </c>
      <c r="I93" s="391">
        <f t="shared" si="10"/>
        <v>1</v>
      </c>
    </row>
    <row r="94" spans="1:9">
      <c r="A94" s="48">
        <v>83</v>
      </c>
      <c r="B94" s="175"/>
      <c r="C94" s="7"/>
      <c r="D94" s="7"/>
      <c r="E94" s="228"/>
      <c r="F94" s="19" t="str">
        <f t="shared" si="7"/>
        <v/>
      </c>
      <c r="G94" s="69" t="str">
        <f t="shared" si="8"/>
        <v/>
      </c>
      <c r="H94" s="390" t="b">
        <f t="shared" si="9"/>
        <v>0</v>
      </c>
      <c r="I94" s="391">
        <f t="shared" si="10"/>
        <v>1</v>
      </c>
    </row>
    <row r="95" spans="1:9">
      <c r="A95" s="48">
        <v>84</v>
      </c>
      <c r="B95" s="175"/>
      <c r="C95" s="7"/>
      <c r="D95" s="7"/>
      <c r="E95" s="228"/>
      <c r="F95" s="19" t="str">
        <f t="shared" si="7"/>
        <v/>
      </c>
      <c r="G95" s="69" t="str">
        <f t="shared" si="8"/>
        <v/>
      </c>
      <c r="H95" s="390" t="b">
        <f t="shared" si="9"/>
        <v>0</v>
      </c>
      <c r="I95" s="391">
        <f t="shared" si="10"/>
        <v>1</v>
      </c>
    </row>
    <row r="96" spans="1:9">
      <c r="A96" s="48">
        <v>85</v>
      </c>
      <c r="B96" s="175"/>
      <c r="C96" s="7"/>
      <c r="D96" s="7"/>
      <c r="E96" s="228"/>
      <c r="F96" s="19" t="str">
        <f t="shared" si="7"/>
        <v/>
      </c>
      <c r="G96" s="69" t="str">
        <f t="shared" si="8"/>
        <v/>
      </c>
      <c r="H96" s="390" t="b">
        <f t="shared" si="9"/>
        <v>0</v>
      </c>
      <c r="I96" s="391">
        <f t="shared" si="10"/>
        <v>1</v>
      </c>
    </row>
    <row r="97" spans="1:9">
      <c r="A97" s="48">
        <v>86</v>
      </c>
      <c r="B97" s="175"/>
      <c r="C97" s="7"/>
      <c r="D97" s="7"/>
      <c r="E97" s="228"/>
      <c r="F97" s="19" t="str">
        <f t="shared" si="7"/>
        <v/>
      </c>
      <c r="G97" s="69" t="str">
        <f t="shared" si="8"/>
        <v/>
      </c>
      <c r="H97" s="390" t="b">
        <f t="shared" si="9"/>
        <v>0</v>
      </c>
      <c r="I97" s="391">
        <f t="shared" si="10"/>
        <v>1</v>
      </c>
    </row>
    <row r="98" spans="1:9">
      <c r="A98" s="48">
        <v>87</v>
      </c>
      <c r="B98" s="175"/>
      <c r="C98" s="7"/>
      <c r="D98" s="7"/>
      <c r="E98" s="228"/>
      <c r="F98" s="19" t="str">
        <f t="shared" si="7"/>
        <v/>
      </c>
      <c r="G98" s="69" t="str">
        <f t="shared" si="8"/>
        <v/>
      </c>
      <c r="H98" s="390" t="b">
        <f t="shared" si="9"/>
        <v>0</v>
      </c>
      <c r="I98" s="391">
        <f t="shared" si="10"/>
        <v>1</v>
      </c>
    </row>
    <row r="99" spans="1:9">
      <c r="A99" s="48">
        <v>88</v>
      </c>
      <c r="B99" s="175"/>
      <c r="C99" s="7"/>
      <c r="D99" s="7"/>
      <c r="E99" s="228"/>
      <c r="F99" s="19" t="str">
        <f t="shared" si="7"/>
        <v/>
      </c>
      <c r="G99" s="69" t="str">
        <f t="shared" si="8"/>
        <v/>
      </c>
      <c r="H99" s="390" t="b">
        <f t="shared" si="9"/>
        <v>0</v>
      </c>
      <c r="I99" s="391">
        <f t="shared" si="10"/>
        <v>1</v>
      </c>
    </row>
    <row r="100" spans="1:9">
      <c r="A100" s="48">
        <v>89</v>
      </c>
      <c r="B100" s="175"/>
      <c r="C100" s="7"/>
      <c r="D100" s="7"/>
      <c r="E100" s="228"/>
      <c r="F100" s="19" t="str">
        <f t="shared" si="7"/>
        <v/>
      </c>
      <c r="G100" s="69" t="str">
        <f t="shared" si="8"/>
        <v/>
      </c>
      <c r="H100" s="390" t="b">
        <f t="shared" si="9"/>
        <v>0</v>
      </c>
      <c r="I100" s="391">
        <f t="shared" si="10"/>
        <v>1</v>
      </c>
    </row>
    <row r="101" spans="1:9">
      <c r="A101" s="48">
        <v>90</v>
      </c>
      <c r="B101" s="175"/>
      <c r="C101" s="7"/>
      <c r="D101" s="7"/>
      <c r="E101" s="228"/>
      <c r="F101" s="19" t="str">
        <f t="shared" si="7"/>
        <v/>
      </c>
      <c r="G101" s="69" t="str">
        <f t="shared" si="8"/>
        <v/>
      </c>
      <c r="H101" s="390" t="b">
        <f t="shared" si="9"/>
        <v>0</v>
      </c>
      <c r="I101" s="391">
        <f t="shared" si="10"/>
        <v>1</v>
      </c>
    </row>
    <row r="102" spans="1:9">
      <c r="A102" s="48">
        <v>91</v>
      </c>
      <c r="B102" s="175"/>
      <c r="C102" s="7"/>
      <c r="D102" s="7"/>
      <c r="E102" s="228"/>
      <c r="F102" s="19" t="str">
        <f t="shared" si="7"/>
        <v/>
      </c>
      <c r="G102" s="69" t="str">
        <f t="shared" si="8"/>
        <v/>
      </c>
      <c r="H102" s="390" t="b">
        <f t="shared" si="9"/>
        <v>0</v>
      </c>
      <c r="I102" s="391">
        <f t="shared" si="10"/>
        <v>1</v>
      </c>
    </row>
    <row r="103" spans="1:9">
      <c r="A103" s="48">
        <v>92</v>
      </c>
      <c r="B103" s="175"/>
      <c r="C103" s="7"/>
      <c r="D103" s="7"/>
      <c r="E103" s="228"/>
      <c r="F103" s="19" t="str">
        <f t="shared" si="7"/>
        <v/>
      </c>
      <c r="G103" s="69" t="str">
        <f t="shared" si="8"/>
        <v/>
      </c>
      <c r="H103" s="390" t="b">
        <f t="shared" si="9"/>
        <v>0</v>
      </c>
      <c r="I103" s="391">
        <f t="shared" si="10"/>
        <v>1</v>
      </c>
    </row>
    <row r="104" spans="1:9">
      <c r="A104" s="48">
        <v>93</v>
      </c>
      <c r="B104" s="175"/>
      <c r="C104" s="7"/>
      <c r="D104" s="7"/>
      <c r="E104" s="228"/>
      <c r="F104" s="19" t="str">
        <f t="shared" si="7"/>
        <v/>
      </c>
      <c r="G104" s="69" t="str">
        <f t="shared" si="8"/>
        <v/>
      </c>
      <c r="H104" s="390" t="b">
        <f t="shared" si="9"/>
        <v>0</v>
      </c>
      <c r="I104" s="391">
        <f t="shared" si="10"/>
        <v>1</v>
      </c>
    </row>
    <row r="105" spans="1:9">
      <c r="A105" s="48">
        <v>94</v>
      </c>
      <c r="B105" s="175"/>
      <c r="C105" s="7"/>
      <c r="D105" s="7"/>
      <c r="E105" s="228"/>
      <c r="F105" s="19" t="str">
        <f t="shared" si="7"/>
        <v/>
      </c>
      <c r="G105" s="69" t="str">
        <f t="shared" si="8"/>
        <v/>
      </c>
      <c r="H105" s="390" t="b">
        <f t="shared" si="9"/>
        <v>0</v>
      </c>
      <c r="I105" s="391">
        <f t="shared" si="10"/>
        <v>1</v>
      </c>
    </row>
    <row r="106" spans="1:9">
      <c r="A106" s="48">
        <v>95</v>
      </c>
      <c r="B106" s="175"/>
      <c r="C106" s="7"/>
      <c r="D106" s="7"/>
      <c r="E106" s="228"/>
      <c r="F106" s="19" t="str">
        <f t="shared" si="7"/>
        <v/>
      </c>
      <c r="G106" s="69" t="str">
        <f t="shared" si="8"/>
        <v/>
      </c>
      <c r="H106" s="390" t="b">
        <f t="shared" si="9"/>
        <v>0</v>
      </c>
      <c r="I106" s="391">
        <f t="shared" si="10"/>
        <v>1</v>
      </c>
    </row>
    <row r="107" spans="1:9">
      <c r="A107" s="48">
        <v>96</v>
      </c>
      <c r="B107" s="175"/>
      <c r="C107" s="7"/>
      <c r="D107" s="7"/>
      <c r="E107" s="228"/>
      <c r="F107" s="19" t="str">
        <f t="shared" si="7"/>
        <v/>
      </c>
      <c r="G107" s="69" t="str">
        <f t="shared" si="8"/>
        <v/>
      </c>
      <c r="H107" s="390" t="b">
        <f t="shared" si="9"/>
        <v>0</v>
      </c>
      <c r="I107" s="391">
        <f t="shared" si="10"/>
        <v>1</v>
      </c>
    </row>
    <row r="108" spans="1:9">
      <c r="A108" s="48">
        <v>97</v>
      </c>
      <c r="B108" s="175"/>
      <c r="C108" s="7"/>
      <c r="D108" s="7"/>
      <c r="E108" s="228"/>
      <c r="F108" s="19" t="str">
        <f t="shared" si="7"/>
        <v/>
      </c>
      <c r="G108" s="69" t="str">
        <f t="shared" si="8"/>
        <v/>
      </c>
      <c r="H108" s="390" t="b">
        <f t="shared" si="9"/>
        <v>0</v>
      </c>
      <c r="I108" s="391">
        <f t="shared" si="10"/>
        <v>1</v>
      </c>
    </row>
    <row r="109" spans="1:9">
      <c r="A109" s="48">
        <v>98</v>
      </c>
      <c r="B109" s="175"/>
      <c r="C109" s="7"/>
      <c r="D109" s="7"/>
      <c r="E109" s="228"/>
      <c r="F109" s="19" t="str">
        <f t="shared" si="7"/>
        <v/>
      </c>
      <c r="G109" s="69" t="str">
        <f t="shared" si="8"/>
        <v/>
      </c>
      <c r="H109" s="390" t="b">
        <f t="shared" si="9"/>
        <v>0</v>
      </c>
      <c r="I109" s="391">
        <f t="shared" si="10"/>
        <v>1</v>
      </c>
    </row>
    <row r="110" spans="1:9">
      <c r="A110" s="154">
        <v>99</v>
      </c>
      <c r="B110" s="196"/>
      <c r="C110" s="7"/>
      <c r="D110" s="7"/>
      <c r="E110" s="228"/>
      <c r="F110" s="19" t="str">
        <f t="shared" si="7"/>
        <v/>
      </c>
      <c r="G110" s="69" t="str">
        <f t="shared" si="8"/>
        <v/>
      </c>
      <c r="H110" s="390" t="b">
        <f t="shared" si="9"/>
        <v>0</v>
      </c>
      <c r="I110" s="391">
        <f t="shared" si="10"/>
        <v>1</v>
      </c>
    </row>
    <row r="111" spans="1:9">
      <c r="A111" s="154">
        <v>100</v>
      </c>
      <c r="B111" s="196"/>
      <c r="C111" s="155"/>
      <c r="D111" s="155"/>
      <c r="E111" s="157"/>
      <c r="F111" s="19" t="str">
        <f t="shared" si="7"/>
        <v/>
      </c>
    </row>
    <row r="112" spans="1:9">
      <c r="A112" s="154">
        <v>101</v>
      </c>
      <c r="B112" s="196"/>
      <c r="C112" s="155"/>
      <c r="D112" s="155"/>
      <c r="E112" s="157"/>
      <c r="F112" s="19" t="str">
        <f t="shared" si="7"/>
        <v/>
      </c>
    </row>
    <row r="113" spans="1:18">
      <c r="A113" s="154">
        <v>102</v>
      </c>
      <c r="B113" s="196"/>
      <c r="C113" s="155"/>
      <c r="D113" s="155"/>
      <c r="E113" s="157"/>
      <c r="F113" s="19" t="str">
        <f t="shared" si="7"/>
        <v/>
      </c>
    </row>
    <row r="114" spans="1:18">
      <c r="A114" s="154">
        <v>103</v>
      </c>
      <c r="B114" s="196"/>
      <c r="C114" s="155"/>
      <c r="D114" s="155"/>
      <c r="E114" s="157"/>
      <c r="F114" s="19" t="str">
        <f t="shared" si="7"/>
        <v/>
      </c>
    </row>
    <row r="115" spans="1:18" s="81" customFormat="1">
      <c r="A115" s="154">
        <v>104</v>
      </c>
      <c r="B115" s="196"/>
      <c r="C115" s="155"/>
      <c r="D115" s="155"/>
      <c r="E115" s="157"/>
      <c r="F115" s="19" t="str">
        <f t="shared" si="7"/>
        <v/>
      </c>
      <c r="H115" s="82"/>
      <c r="I115" s="75"/>
      <c r="J115" s="75"/>
      <c r="K115" s="75"/>
      <c r="L115" s="75"/>
      <c r="M115" s="75"/>
      <c r="N115" s="75"/>
      <c r="O115" s="75"/>
      <c r="P115" s="75"/>
      <c r="Q115" s="75"/>
      <c r="R115" s="75"/>
    </row>
    <row r="116" spans="1:18" s="81" customFormat="1">
      <c r="A116" s="154">
        <v>105</v>
      </c>
      <c r="B116" s="196"/>
      <c r="C116" s="155"/>
      <c r="D116" s="155"/>
      <c r="E116" s="157"/>
      <c r="F116" s="19" t="str">
        <f t="shared" si="7"/>
        <v/>
      </c>
      <c r="H116" s="82"/>
      <c r="I116" s="75"/>
      <c r="J116" s="75"/>
      <c r="K116" s="75"/>
      <c r="L116" s="75"/>
      <c r="M116" s="75"/>
      <c r="N116" s="75"/>
      <c r="O116" s="75"/>
      <c r="P116" s="75"/>
      <c r="Q116" s="75"/>
      <c r="R116" s="75"/>
    </row>
    <row r="117" spans="1:18" s="81" customFormat="1">
      <c r="A117" s="154">
        <v>106</v>
      </c>
      <c r="B117" s="196"/>
      <c r="C117" s="155"/>
      <c r="D117" s="155"/>
      <c r="E117" s="157"/>
      <c r="F117" s="19" t="str">
        <f t="shared" si="7"/>
        <v/>
      </c>
      <c r="H117" s="82"/>
      <c r="I117" s="75"/>
      <c r="J117" s="75"/>
      <c r="K117" s="75"/>
      <c r="L117" s="75"/>
      <c r="M117" s="75"/>
      <c r="N117" s="75"/>
      <c r="O117" s="75"/>
      <c r="P117" s="75"/>
      <c r="Q117" s="75"/>
      <c r="R117" s="75"/>
    </row>
    <row r="118" spans="1:18" s="81" customFormat="1">
      <c r="A118" s="154">
        <v>107</v>
      </c>
      <c r="B118" s="196"/>
      <c r="C118" s="155"/>
      <c r="D118" s="155"/>
      <c r="E118" s="157"/>
      <c r="F118" s="19" t="str">
        <f t="shared" si="7"/>
        <v/>
      </c>
      <c r="H118" s="82"/>
      <c r="I118" s="75"/>
      <c r="J118" s="75"/>
      <c r="K118" s="75"/>
      <c r="L118" s="75"/>
      <c r="M118" s="75"/>
      <c r="N118" s="75"/>
      <c r="O118" s="75"/>
      <c r="P118" s="75"/>
      <c r="Q118" s="75"/>
      <c r="R118" s="75"/>
    </row>
    <row r="119" spans="1:18" s="81" customFormat="1">
      <c r="A119" s="154">
        <v>108</v>
      </c>
      <c r="B119" s="196"/>
      <c r="C119" s="155"/>
      <c r="D119" s="155"/>
      <c r="E119" s="157"/>
      <c r="F119" s="19" t="str">
        <f t="shared" si="7"/>
        <v/>
      </c>
      <c r="H119" s="82"/>
      <c r="I119" s="75"/>
      <c r="J119" s="75"/>
      <c r="K119" s="75"/>
      <c r="L119" s="75"/>
      <c r="M119" s="75"/>
      <c r="N119" s="75"/>
      <c r="O119" s="75"/>
      <c r="P119" s="75"/>
      <c r="Q119" s="75"/>
      <c r="R119" s="75"/>
    </row>
    <row r="120" spans="1:18" s="81" customFormat="1">
      <c r="A120" s="154">
        <v>109</v>
      </c>
      <c r="B120" s="196"/>
      <c r="C120" s="155"/>
      <c r="D120" s="155"/>
      <c r="E120" s="157"/>
      <c r="F120" s="19" t="str">
        <f t="shared" si="7"/>
        <v/>
      </c>
      <c r="H120" s="82"/>
      <c r="I120" s="75"/>
      <c r="J120" s="75"/>
      <c r="K120" s="75"/>
      <c r="L120" s="75"/>
      <c r="M120" s="75"/>
      <c r="N120" s="75"/>
      <c r="O120" s="75"/>
      <c r="P120" s="75"/>
      <c r="Q120" s="75"/>
      <c r="R120" s="75"/>
    </row>
    <row r="121" spans="1:18" s="81" customFormat="1">
      <c r="A121" s="154">
        <v>110</v>
      </c>
      <c r="B121" s="196"/>
      <c r="C121" s="155"/>
      <c r="D121" s="155"/>
      <c r="E121" s="157"/>
      <c r="F121" s="19" t="str">
        <f t="shared" si="7"/>
        <v/>
      </c>
      <c r="H121" s="82"/>
      <c r="I121" s="75"/>
      <c r="J121" s="75"/>
      <c r="K121" s="75"/>
      <c r="L121" s="75"/>
      <c r="M121" s="75"/>
      <c r="N121" s="75"/>
      <c r="O121" s="75"/>
      <c r="P121" s="75"/>
      <c r="Q121" s="75"/>
      <c r="R121" s="75"/>
    </row>
    <row r="122" spans="1:18" s="81" customFormat="1">
      <c r="A122" s="154">
        <v>111</v>
      </c>
      <c r="B122" s="196"/>
      <c r="C122" s="155"/>
      <c r="D122" s="155"/>
      <c r="E122" s="157"/>
      <c r="F122" s="19" t="str">
        <f t="shared" si="7"/>
        <v/>
      </c>
      <c r="H122" s="82"/>
      <c r="I122" s="75"/>
      <c r="J122" s="75"/>
      <c r="K122" s="75"/>
      <c r="L122" s="75"/>
      <c r="M122" s="75"/>
      <c r="N122" s="75"/>
      <c r="O122" s="75"/>
      <c r="P122" s="75"/>
      <c r="Q122" s="75"/>
      <c r="R122" s="75"/>
    </row>
    <row r="123" spans="1:18" s="81" customFormat="1">
      <c r="A123" s="154">
        <v>112</v>
      </c>
      <c r="B123" s="196"/>
      <c r="C123" s="155"/>
      <c r="D123" s="155"/>
      <c r="E123" s="157"/>
      <c r="F123" s="19" t="str">
        <f t="shared" si="7"/>
        <v/>
      </c>
      <c r="H123" s="82"/>
      <c r="I123" s="75"/>
      <c r="J123" s="75"/>
      <c r="K123" s="75"/>
      <c r="L123" s="75"/>
      <c r="M123" s="75"/>
      <c r="N123" s="75"/>
      <c r="O123" s="75"/>
      <c r="P123" s="75"/>
      <c r="Q123" s="75"/>
      <c r="R123" s="75"/>
    </row>
    <row r="124" spans="1:18" s="81" customFormat="1">
      <c r="A124" s="154">
        <v>113</v>
      </c>
      <c r="B124" s="196"/>
      <c r="C124" s="155"/>
      <c r="D124" s="155"/>
      <c r="E124" s="157"/>
      <c r="F124" s="19" t="str">
        <f t="shared" si="7"/>
        <v/>
      </c>
      <c r="H124" s="82"/>
      <c r="I124" s="75"/>
      <c r="J124" s="75"/>
      <c r="K124" s="75"/>
      <c r="L124" s="75"/>
      <c r="M124" s="75"/>
      <c r="N124" s="75"/>
      <c r="O124" s="75"/>
      <c r="P124" s="75"/>
      <c r="Q124" s="75"/>
      <c r="R124" s="75"/>
    </row>
    <row r="125" spans="1:18" s="81" customFormat="1">
      <c r="A125" s="154">
        <v>114</v>
      </c>
      <c r="B125" s="196"/>
      <c r="C125" s="155"/>
      <c r="D125" s="155"/>
      <c r="E125" s="157"/>
      <c r="F125" s="19" t="str">
        <f t="shared" si="7"/>
        <v/>
      </c>
      <c r="H125" s="82"/>
      <c r="I125" s="75"/>
      <c r="J125" s="75"/>
      <c r="K125" s="75"/>
      <c r="L125" s="75"/>
      <c r="M125" s="75"/>
      <c r="N125" s="75"/>
      <c r="O125" s="75"/>
      <c r="P125" s="75"/>
      <c r="Q125" s="75"/>
      <c r="R125" s="75"/>
    </row>
    <row r="126" spans="1:18" s="81" customFormat="1">
      <c r="A126" s="154">
        <v>115</v>
      </c>
      <c r="B126" s="196"/>
      <c r="C126" s="155"/>
      <c r="D126" s="155"/>
      <c r="E126" s="157"/>
      <c r="F126" s="19" t="str">
        <f t="shared" si="7"/>
        <v/>
      </c>
      <c r="H126" s="82"/>
      <c r="I126" s="75"/>
      <c r="J126" s="75"/>
      <c r="K126" s="75"/>
      <c r="L126" s="75"/>
      <c r="M126" s="75"/>
      <c r="N126" s="75"/>
      <c r="O126" s="75"/>
      <c r="P126" s="75"/>
      <c r="Q126" s="75"/>
      <c r="R126" s="75"/>
    </row>
    <row r="127" spans="1:18" s="81" customFormat="1">
      <c r="A127" s="154">
        <v>116</v>
      </c>
      <c r="B127" s="196"/>
      <c r="C127" s="155"/>
      <c r="D127" s="155"/>
      <c r="E127" s="157"/>
      <c r="F127" s="19" t="str">
        <f t="shared" si="7"/>
        <v/>
      </c>
      <c r="H127" s="82"/>
      <c r="I127" s="75"/>
      <c r="J127" s="75"/>
      <c r="K127" s="75"/>
      <c r="L127" s="75"/>
      <c r="M127" s="75"/>
      <c r="N127" s="75"/>
      <c r="O127" s="75"/>
      <c r="P127" s="75"/>
      <c r="Q127" s="75"/>
      <c r="R127" s="75"/>
    </row>
    <row r="128" spans="1:18" s="81" customFormat="1">
      <c r="A128" s="154">
        <v>117</v>
      </c>
      <c r="B128" s="196"/>
      <c r="C128" s="155"/>
      <c r="D128" s="155"/>
      <c r="E128" s="157"/>
      <c r="F128" s="19" t="str">
        <f t="shared" si="7"/>
        <v/>
      </c>
      <c r="H128" s="82"/>
      <c r="I128" s="75"/>
      <c r="J128" s="75"/>
      <c r="K128" s="75"/>
      <c r="L128" s="75"/>
      <c r="M128" s="75"/>
      <c r="N128" s="75"/>
      <c r="O128" s="75"/>
      <c r="P128" s="75"/>
      <c r="Q128" s="75"/>
      <c r="R128" s="75"/>
    </row>
    <row r="129" spans="1:18" s="81" customFormat="1">
      <c r="A129" s="154">
        <v>118</v>
      </c>
      <c r="B129" s="196"/>
      <c r="C129" s="155"/>
      <c r="D129" s="155"/>
      <c r="E129" s="157"/>
      <c r="F129" s="19" t="str">
        <f t="shared" si="7"/>
        <v/>
      </c>
      <c r="H129" s="82"/>
      <c r="I129" s="75"/>
      <c r="J129" s="75"/>
      <c r="K129" s="75"/>
      <c r="L129" s="75"/>
      <c r="M129" s="75"/>
      <c r="N129" s="75"/>
      <c r="O129" s="75"/>
      <c r="P129" s="75"/>
      <c r="Q129" s="75"/>
      <c r="R129" s="75"/>
    </row>
    <row r="130" spans="1:18" s="81" customFormat="1">
      <c r="A130" s="154">
        <v>119</v>
      </c>
      <c r="B130" s="196"/>
      <c r="C130" s="155"/>
      <c r="D130" s="155"/>
      <c r="E130" s="157"/>
      <c r="F130" s="19" t="str">
        <f t="shared" si="7"/>
        <v/>
      </c>
      <c r="H130" s="82"/>
      <c r="I130" s="75"/>
      <c r="J130" s="75"/>
      <c r="K130" s="75"/>
      <c r="L130" s="75"/>
      <c r="M130" s="75"/>
      <c r="N130" s="75"/>
      <c r="O130" s="75"/>
      <c r="P130" s="75"/>
      <c r="Q130" s="75"/>
      <c r="R130" s="75"/>
    </row>
    <row r="131" spans="1:18" s="81" customFormat="1">
      <c r="A131" s="154">
        <v>120</v>
      </c>
      <c r="B131" s="196"/>
      <c r="C131" s="155"/>
      <c r="D131" s="155"/>
      <c r="E131" s="157"/>
      <c r="F131" s="19" t="str">
        <f t="shared" si="7"/>
        <v/>
      </c>
      <c r="H131" s="82"/>
      <c r="I131" s="75"/>
      <c r="J131" s="75"/>
      <c r="K131" s="75"/>
      <c r="L131" s="75"/>
      <c r="M131" s="75"/>
      <c r="N131" s="75"/>
      <c r="O131" s="75"/>
      <c r="P131" s="75"/>
      <c r="Q131" s="75"/>
      <c r="R131" s="75"/>
    </row>
    <row r="132" spans="1:18" s="81" customFormat="1">
      <c r="A132" s="154">
        <v>121</v>
      </c>
      <c r="B132" s="196"/>
      <c r="C132" s="155"/>
      <c r="D132" s="155"/>
      <c r="E132" s="157"/>
      <c r="F132" s="19" t="str">
        <f t="shared" si="7"/>
        <v/>
      </c>
      <c r="H132" s="82"/>
      <c r="I132" s="75"/>
      <c r="J132" s="75"/>
      <c r="K132" s="75"/>
      <c r="L132" s="75"/>
      <c r="M132" s="75"/>
      <c r="N132" s="75"/>
      <c r="O132" s="75"/>
      <c r="P132" s="75"/>
      <c r="Q132" s="75"/>
      <c r="R132" s="75"/>
    </row>
    <row r="133" spans="1:18" s="81" customFormat="1">
      <c r="A133" s="154">
        <v>122</v>
      </c>
      <c r="B133" s="196"/>
      <c r="C133" s="155"/>
      <c r="D133" s="155"/>
      <c r="E133" s="157"/>
      <c r="F133" s="19" t="str">
        <f t="shared" si="7"/>
        <v/>
      </c>
      <c r="H133" s="82"/>
      <c r="I133" s="75"/>
      <c r="J133" s="75"/>
      <c r="K133" s="75"/>
      <c r="L133" s="75"/>
      <c r="M133" s="75"/>
      <c r="N133" s="75"/>
      <c r="O133" s="75"/>
      <c r="P133" s="75"/>
      <c r="Q133" s="75"/>
      <c r="R133" s="75"/>
    </row>
    <row r="134" spans="1:18" s="81" customFormat="1">
      <c r="A134" s="154">
        <v>123</v>
      </c>
      <c r="B134" s="196"/>
      <c r="C134" s="155"/>
      <c r="D134" s="155"/>
      <c r="E134" s="157"/>
      <c r="F134" s="19" t="str">
        <f t="shared" si="7"/>
        <v/>
      </c>
      <c r="H134" s="82"/>
      <c r="I134" s="75"/>
      <c r="J134" s="75"/>
      <c r="K134" s="75"/>
      <c r="L134" s="75"/>
      <c r="M134" s="75"/>
      <c r="N134" s="75"/>
      <c r="O134" s="75"/>
      <c r="P134" s="75"/>
      <c r="Q134" s="75"/>
      <c r="R134" s="75"/>
    </row>
    <row r="135" spans="1:18" s="81" customFormat="1">
      <c r="A135" s="154">
        <v>124</v>
      </c>
      <c r="B135" s="196"/>
      <c r="C135" s="155"/>
      <c r="D135" s="155"/>
      <c r="E135" s="157"/>
      <c r="F135" s="19" t="str">
        <f t="shared" si="7"/>
        <v/>
      </c>
      <c r="H135" s="82"/>
      <c r="I135" s="75"/>
      <c r="J135" s="75"/>
      <c r="K135" s="75"/>
      <c r="L135" s="75"/>
      <c r="M135" s="75"/>
      <c r="N135" s="75"/>
      <c r="O135" s="75"/>
      <c r="P135" s="75"/>
      <c r="Q135" s="75"/>
      <c r="R135" s="75"/>
    </row>
    <row r="136" spans="1:18" s="81" customFormat="1">
      <c r="A136" s="154">
        <v>125</v>
      </c>
      <c r="B136" s="196"/>
      <c r="C136" s="155"/>
      <c r="D136" s="155"/>
      <c r="E136" s="157"/>
      <c r="F136" s="19" t="str">
        <f t="shared" si="7"/>
        <v/>
      </c>
      <c r="H136" s="82"/>
      <c r="I136" s="75"/>
      <c r="J136" s="75"/>
      <c r="K136" s="75"/>
      <c r="L136" s="75"/>
      <c r="M136" s="75"/>
      <c r="N136" s="75"/>
      <c r="O136" s="75"/>
      <c r="P136" s="75"/>
      <c r="Q136" s="75"/>
      <c r="R136" s="75"/>
    </row>
    <row r="137" spans="1:18" s="81" customFormat="1">
      <c r="A137" s="154">
        <v>126</v>
      </c>
      <c r="B137" s="196"/>
      <c r="C137" s="155"/>
      <c r="D137" s="155"/>
      <c r="E137" s="157"/>
      <c r="F137" s="19" t="str">
        <f t="shared" si="7"/>
        <v/>
      </c>
      <c r="H137" s="82"/>
      <c r="I137" s="75"/>
      <c r="J137" s="75"/>
      <c r="K137" s="75"/>
      <c r="L137" s="75"/>
      <c r="M137" s="75"/>
      <c r="N137" s="75"/>
      <c r="O137" s="75"/>
      <c r="P137" s="75"/>
      <c r="Q137" s="75"/>
      <c r="R137" s="75"/>
    </row>
    <row r="138" spans="1:18" s="81" customFormat="1">
      <c r="A138" s="154">
        <v>127</v>
      </c>
      <c r="B138" s="196"/>
      <c r="C138" s="155"/>
      <c r="D138" s="155"/>
      <c r="E138" s="157"/>
      <c r="F138" s="19" t="str">
        <f t="shared" si="7"/>
        <v/>
      </c>
      <c r="H138" s="82"/>
      <c r="I138" s="75"/>
      <c r="J138" s="75"/>
      <c r="K138" s="75"/>
      <c r="L138" s="75"/>
      <c r="M138" s="75"/>
      <c r="N138" s="75"/>
      <c r="O138" s="75"/>
      <c r="P138" s="75"/>
      <c r="Q138" s="75"/>
      <c r="R138" s="75"/>
    </row>
    <row r="139" spans="1:18" s="81" customFormat="1">
      <c r="A139" s="154">
        <v>128</v>
      </c>
      <c r="B139" s="196"/>
      <c r="C139" s="155"/>
      <c r="D139" s="155"/>
      <c r="E139" s="157"/>
      <c r="F139" s="19" t="str">
        <f t="shared" si="7"/>
        <v/>
      </c>
      <c r="H139" s="82"/>
      <c r="I139" s="75"/>
      <c r="J139" s="75"/>
      <c r="K139" s="75"/>
      <c r="L139" s="75"/>
      <c r="M139" s="75"/>
      <c r="N139" s="75"/>
      <c r="O139" s="75"/>
      <c r="P139" s="75"/>
      <c r="Q139" s="75"/>
      <c r="R139" s="75"/>
    </row>
    <row r="140" spans="1:18" s="81" customFormat="1">
      <c r="A140" s="154">
        <v>129</v>
      </c>
      <c r="B140" s="196"/>
      <c r="C140" s="155"/>
      <c r="D140" s="155"/>
      <c r="E140" s="157"/>
      <c r="F140" s="19" t="str">
        <f t="shared" ref="F140:F203" si="11">IF(OR($C140="",$E140&lt;an_initial,$E140&gt;an_final),"",G140*(HLOOKUP(D140,iii1punctaje,2,FALSE)))</f>
        <v/>
      </c>
      <c r="H140" s="82"/>
      <c r="I140" s="75"/>
      <c r="J140" s="75"/>
      <c r="K140" s="75"/>
      <c r="L140" s="75"/>
      <c r="M140" s="75"/>
      <c r="N140" s="75"/>
      <c r="O140" s="75"/>
      <c r="P140" s="75"/>
      <c r="Q140" s="75"/>
      <c r="R140" s="75"/>
    </row>
    <row r="141" spans="1:18" s="81" customFormat="1">
      <c r="A141" s="154">
        <v>130</v>
      </c>
      <c r="B141" s="196"/>
      <c r="C141" s="155"/>
      <c r="D141" s="155"/>
      <c r="E141" s="157"/>
      <c r="F141" s="19" t="str">
        <f t="shared" si="11"/>
        <v/>
      </c>
      <c r="H141" s="82"/>
      <c r="I141" s="75"/>
      <c r="J141" s="75"/>
      <c r="K141" s="75"/>
      <c r="L141" s="75"/>
      <c r="M141" s="75"/>
      <c r="N141" s="75"/>
      <c r="O141" s="75"/>
      <c r="P141" s="75"/>
      <c r="Q141" s="75"/>
      <c r="R141" s="75"/>
    </row>
    <row r="142" spans="1:18" s="81" customFormat="1">
      <c r="A142" s="154">
        <v>131</v>
      </c>
      <c r="B142" s="196"/>
      <c r="C142" s="155"/>
      <c r="D142" s="155"/>
      <c r="E142" s="157"/>
      <c r="F142" s="19" t="str">
        <f t="shared" si="11"/>
        <v/>
      </c>
      <c r="H142" s="82"/>
      <c r="I142" s="75"/>
      <c r="J142" s="75"/>
      <c r="K142" s="75"/>
      <c r="L142" s="75"/>
      <c r="M142" s="75"/>
      <c r="N142" s="75"/>
      <c r="O142" s="75"/>
      <c r="P142" s="75"/>
      <c r="Q142" s="75"/>
      <c r="R142" s="75"/>
    </row>
    <row r="143" spans="1:18" s="81" customFormat="1">
      <c r="A143" s="154">
        <v>132</v>
      </c>
      <c r="B143" s="196"/>
      <c r="C143" s="155"/>
      <c r="D143" s="155"/>
      <c r="E143" s="157"/>
      <c r="F143" s="19" t="str">
        <f t="shared" si="11"/>
        <v/>
      </c>
      <c r="H143" s="82"/>
      <c r="I143" s="75"/>
      <c r="J143" s="75"/>
      <c r="K143" s="75"/>
      <c r="L143" s="75"/>
      <c r="M143" s="75"/>
      <c r="N143" s="75"/>
      <c r="O143" s="75"/>
      <c r="P143" s="75"/>
      <c r="Q143" s="75"/>
      <c r="R143" s="75"/>
    </row>
    <row r="144" spans="1:18" s="81" customFormat="1">
      <c r="A144" s="154">
        <v>133</v>
      </c>
      <c r="B144" s="196"/>
      <c r="C144" s="155"/>
      <c r="D144" s="155"/>
      <c r="E144" s="157"/>
      <c r="F144" s="19" t="str">
        <f t="shared" si="11"/>
        <v/>
      </c>
      <c r="H144" s="82"/>
      <c r="I144" s="75"/>
      <c r="J144" s="75"/>
      <c r="K144" s="75"/>
      <c r="L144" s="75"/>
      <c r="M144" s="75"/>
      <c r="N144" s="75"/>
      <c r="O144" s="75"/>
      <c r="P144" s="75"/>
      <c r="Q144" s="75"/>
      <c r="R144" s="75"/>
    </row>
    <row r="145" spans="1:18" s="81" customFormat="1">
      <c r="A145" s="154">
        <v>134</v>
      </c>
      <c r="B145" s="196"/>
      <c r="C145" s="155"/>
      <c r="D145" s="155"/>
      <c r="E145" s="157"/>
      <c r="F145" s="19" t="str">
        <f t="shared" si="11"/>
        <v/>
      </c>
      <c r="H145" s="82"/>
      <c r="I145" s="75"/>
      <c r="J145" s="75"/>
      <c r="K145" s="75"/>
      <c r="L145" s="75"/>
      <c r="M145" s="75"/>
      <c r="N145" s="75"/>
      <c r="O145" s="75"/>
      <c r="P145" s="75"/>
      <c r="Q145" s="75"/>
      <c r="R145" s="75"/>
    </row>
    <row r="146" spans="1:18" s="81" customFormat="1">
      <c r="A146" s="154">
        <v>135</v>
      </c>
      <c r="B146" s="196"/>
      <c r="C146" s="155"/>
      <c r="D146" s="155"/>
      <c r="E146" s="157"/>
      <c r="F146" s="19" t="str">
        <f t="shared" si="11"/>
        <v/>
      </c>
      <c r="H146" s="82"/>
      <c r="I146" s="75"/>
      <c r="J146" s="75"/>
      <c r="K146" s="75"/>
      <c r="L146" s="75"/>
      <c r="M146" s="75"/>
      <c r="N146" s="75"/>
      <c r="O146" s="75"/>
      <c r="P146" s="75"/>
      <c r="Q146" s="75"/>
      <c r="R146" s="75"/>
    </row>
    <row r="147" spans="1:18" s="81" customFormat="1">
      <c r="A147" s="154">
        <v>136</v>
      </c>
      <c r="B147" s="196"/>
      <c r="C147" s="155"/>
      <c r="D147" s="155"/>
      <c r="E147" s="157"/>
      <c r="F147" s="19" t="str">
        <f t="shared" si="11"/>
        <v/>
      </c>
      <c r="H147" s="82"/>
      <c r="I147" s="75"/>
      <c r="J147" s="75"/>
      <c r="K147" s="75"/>
      <c r="L147" s="75"/>
      <c r="M147" s="75"/>
      <c r="N147" s="75"/>
      <c r="O147" s="75"/>
      <c r="P147" s="75"/>
      <c r="Q147" s="75"/>
      <c r="R147" s="75"/>
    </row>
    <row r="148" spans="1:18" s="81" customFormat="1">
      <c r="A148" s="154">
        <v>137</v>
      </c>
      <c r="B148" s="196"/>
      <c r="C148" s="155"/>
      <c r="D148" s="155"/>
      <c r="E148" s="157"/>
      <c r="F148" s="19" t="str">
        <f t="shared" si="11"/>
        <v/>
      </c>
      <c r="H148" s="82"/>
      <c r="I148" s="75"/>
      <c r="J148" s="75"/>
      <c r="K148" s="75"/>
      <c r="L148" s="75"/>
      <c r="M148" s="75"/>
      <c r="N148" s="75"/>
      <c r="O148" s="75"/>
      <c r="P148" s="75"/>
      <c r="Q148" s="75"/>
      <c r="R148" s="75"/>
    </row>
    <row r="149" spans="1:18" s="81" customFormat="1">
      <c r="A149" s="154">
        <v>138</v>
      </c>
      <c r="B149" s="196"/>
      <c r="C149" s="155"/>
      <c r="D149" s="155"/>
      <c r="E149" s="157"/>
      <c r="F149" s="19" t="str">
        <f t="shared" si="11"/>
        <v/>
      </c>
      <c r="H149" s="82"/>
      <c r="I149" s="75"/>
      <c r="J149" s="75"/>
      <c r="K149" s="75"/>
      <c r="L149" s="75"/>
      <c r="M149" s="75"/>
      <c r="N149" s="75"/>
      <c r="O149" s="75"/>
      <c r="P149" s="75"/>
      <c r="Q149" s="75"/>
      <c r="R149" s="75"/>
    </row>
    <row r="150" spans="1:18" s="81" customFormat="1">
      <c r="A150" s="154">
        <v>139</v>
      </c>
      <c r="B150" s="196"/>
      <c r="C150" s="155"/>
      <c r="D150" s="155"/>
      <c r="E150" s="157"/>
      <c r="F150" s="19" t="str">
        <f t="shared" si="11"/>
        <v/>
      </c>
      <c r="H150" s="82"/>
      <c r="I150" s="75"/>
      <c r="J150" s="75"/>
      <c r="K150" s="75"/>
      <c r="L150" s="75"/>
      <c r="M150" s="75"/>
      <c r="N150" s="75"/>
      <c r="O150" s="75"/>
      <c r="P150" s="75"/>
      <c r="Q150" s="75"/>
      <c r="R150" s="75"/>
    </row>
    <row r="151" spans="1:18" s="81" customFormat="1">
      <c r="A151" s="154">
        <v>140</v>
      </c>
      <c r="B151" s="196"/>
      <c r="C151" s="155"/>
      <c r="D151" s="155"/>
      <c r="E151" s="157"/>
      <c r="F151" s="19" t="str">
        <f t="shared" si="11"/>
        <v/>
      </c>
      <c r="H151" s="82"/>
      <c r="I151" s="75"/>
      <c r="J151" s="75"/>
      <c r="K151" s="75"/>
      <c r="L151" s="75"/>
      <c r="M151" s="75"/>
      <c r="N151" s="75"/>
      <c r="O151" s="75"/>
      <c r="P151" s="75"/>
      <c r="Q151" s="75"/>
      <c r="R151" s="75"/>
    </row>
    <row r="152" spans="1:18" s="81" customFormat="1">
      <c r="A152" s="154">
        <v>141</v>
      </c>
      <c r="B152" s="196"/>
      <c r="C152" s="155"/>
      <c r="D152" s="155"/>
      <c r="E152" s="157"/>
      <c r="F152" s="19" t="str">
        <f t="shared" si="11"/>
        <v/>
      </c>
      <c r="H152" s="82"/>
      <c r="I152" s="75"/>
      <c r="J152" s="75"/>
      <c r="K152" s="75"/>
      <c r="L152" s="75"/>
      <c r="M152" s="75"/>
      <c r="N152" s="75"/>
      <c r="O152" s="75"/>
      <c r="P152" s="75"/>
      <c r="Q152" s="75"/>
      <c r="R152" s="75"/>
    </row>
    <row r="153" spans="1:18" s="81" customFormat="1">
      <c r="A153" s="154">
        <v>142</v>
      </c>
      <c r="B153" s="196"/>
      <c r="C153" s="155"/>
      <c r="D153" s="155"/>
      <c r="E153" s="157"/>
      <c r="F153" s="19" t="str">
        <f t="shared" si="11"/>
        <v/>
      </c>
      <c r="H153" s="82"/>
      <c r="I153" s="75"/>
      <c r="J153" s="75"/>
      <c r="K153" s="75"/>
      <c r="L153" s="75"/>
      <c r="M153" s="75"/>
      <c r="N153" s="75"/>
      <c r="O153" s="75"/>
      <c r="P153" s="75"/>
      <c r="Q153" s="75"/>
      <c r="R153" s="75"/>
    </row>
    <row r="154" spans="1:18" s="81" customFormat="1">
      <c r="A154" s="154">
        <v>143</v>
      </c>
      <c r="B154" s="196"/>
      <c r="C154" s="155"/>
      <c r="D154" s="155"/>
      <c r="E154" s="157"/>
      <c r="F154" s="19" t="str">
        <f t="shared" si="11"/>
        <v/>
      </c>
      <c r="H154" s="82"/>
      <c r="I154" s="75"/>
      <c r="J154" s="75"/>
      <c r="K154" s="75"/>
      <c r="L154" s="75"/>
      <c r="M154" s="75"/>
      <c r="N154" s="75"/>
      <c r="O154" s="75"/>
      <c r="P154" s="75"/>
      <c r="Q154" s="75"/>
      <c r="R154" s="75"/>
    </row>
    <row r="155" spans="1:18" s="81" customFormat="1">
      <c r="A155" s="154">
        <v>144</v>
      </c>
      <c r="B155" s="196"/>
      <c r="C155" s="155"/>
      <c r="D155" s="155"/>
      <c r="E155" s="157"/>
      <c r="F155" s="19" t="str">
        <f t="shared" si="11"/>
        <v/>
      </c>
      <c r="H155" s="82"/>
      <c r="I155" s="75"/>
      <c r="J155" s="75"/>
      <c r="K155" s="75"/>
      <c r="L155" s="75"/>
      <c r="M155" s="75"/>
      <c r="N155" s="75"/>
      <c r="O155" s="75"/>
      <c r="P155" s="75"/>
      <c r="Q155" s="75"/>
      <c r="R155" s="75"/>
    </row>
    <row r="156" spans="1:18" s="81" customFormat="1">
      <c r="A156" s="154">
        <v>145</v>
      </c>
      <c r="B156" s="196"/>
      <c r="C156" s="155"/>
      <c r="D156" s="155"/>
      <c r="E156" s="157"/>
      <c r="F156" s="19" t="str">
        <f t="shared" si="11"/>
        <v/>
      </c>
      <c r="H156" s="82"/>
      <c r="I156" s="75"/>
      <c r="J156" s="75"/>
      <c r="K156" s="75"/>
      <c r="L156" s="75"/>
      <c r="M156" s="75"/>
      <c r="N156" s="75"/>
      <c r="O156" s="75"/>
      <c r="P156" s="75"/>
      <c r="Q156" s="75"/>
      <c r="R156" s="75"/>
    </row>
    <row r="157" spans="1:18" s="81" customFormat="1">
      <c r="A157" s="154">
        <v>146</v>
      </c>
      <c r="B157" s="196"/>
      <c r="C157" s="155"/>
      <c r="D157" s="155"/>
      <c r="E157" s="157"/>
      <c r="F157" s="19" t="str">
        <f t="shared" si="11"/>
        <v/>
      </c>
      <c r="H157" s="82"/>
      <c r="I157" s="75"/>
      <c r="J157" s="75"/>
      <c r="K157" s="75"/>
      <c r="L157" s="75"/>
      <c r="M157" s="75"/>
      <c r="N157" s="75"/>
      <c r="O157" s="75"/>
      <c r="P157" s="75"/>
      <c r="Q157" s="75"/>
      <c r="R157" s="75"/>
    </row>
    <row r="158" spans="1:18" s="81" customFormat="1">
      <c r="A158" s="154">
        <v>147</v>
      </c>
      <c r="B158" s="196"/>
      <c r="C158" s="155"/>
      <c r="D158" s="155"/>
      <c r="E158" s="157"/>
      <c r="F158" s="19" t="str">
        <f t="shared" si="11"/>
        <v/>
      </c>
      <c r="H158" s="82"/>
      <c r="I158" s="75"/>
      <c r="J158" s="75"/>
      <c r="K158" s="75"/>
      <c r="L158" s="75"/>
      <c r="M158" s="75"/>
      <c r="N158" s="75"/>
      <c r="O158" s="75"/>
      <c r="P158" s="75"/>
      <c r="Q158" s="75"/>
      <c r="R158" s="75"/>
    </row>
    <row r="159" spans="1:18" s="81" customFormat="1">
      <c r="A159" s="154">
        <v>148</v>
      </c>
      <c r="B159" s="196"/>
      <c r="C159" s="155"/>
      <c r="D159" s="155"/>
      <c r="E159" s="157"/>
      <c r="F159" s="19" t="str">
        <f t="shared" si="11"/>
        <v/>
      </c>
      <c r="H159" s="82"/>
      <c r="I159" s="75"/>
      <c r="J159" s="75"/>
      <c r="K159" s="75"/>
      <c r="L159" s="75"/>
      <c r="M159" s="75"/>
      <c r="N159" s="75"/>
      <c r="O159" s="75"/>
      <c r="P159" s="75"/>
      <c r="Q159" s="75"/>
      <c r="R159" s="75"/>
    </row>
    <row r="160" spans="1:18" s="81" customFormat="1">
      <c r="A160" s="154">
        <v>149</v>
      </c>
      <c r="B160" s="196"/>
      <c r="C160" s="155"/>
      <c r="D160" s="155"/>
      <c r="E160" s="157"/>
      <c r="F160" s="19" t="str">
        <f t="shared" si="11"/>
        <v/>
      </c>
      <c r="H160" s="82"/>
      <c r="I160" s="75"/>
      <c r="J160" s="75"/>
      <c r="K160" s="75"/>
      <c r="L160" s="75"/>
      <c r="M160" s="75"/>
      <c r="N160" s="75"/>
      <c r="O160" s="75"/>
      <c r="P160" s="75"/>
      <c r="Q160" s="75"/>
      <c r="R160" s="75"/>
    </row>
    <row r="161" spans="1:18" s="81" customFormat="1">
      <c r="A161" s="154">
        <v>150</v>
      </c>
      <c r="B161" s="196"/>
      <c r="C161" s="155"/>
      <c r="D161" s="155"/>
      <c r="E161" s="157"/>
      <c r="F161" s="19" t="str">
        <f t="shared" si="11"/>
        <v/>
      </c>
      <c r="H161" s="82"/>
      <c r="I161" s="75"/>
      <c r="J161" s="75"/>
      <c r="K161" s="75"/>
      <c r="L161" s="75"/>
      <c r="M161" s="75"/>
      <c r="N161" s="75"/>
      <c r="O161" s="75"/>
      <c r="P161" s="75"/>
      <c r="Q161" s="75"/>
      <c r="R161" s="75"/>
    </row>
    <row r="162" spans="1:18" s="81" customFormat="1">
      <c r="A162" s="154">
        <v>151</v>
      </c>
      <c r="B162" s="196"/>
      <c r="C162" s="155"/>
      <c r="D162" s="155"/>
      <c r="E162" s="157"/>
      <c r="F162" s="19" t="str">
        <f t="shared" si="11"/>
        <v/>
      </c>
      <c r="H162" s="82"/>
      <c r="I162" s="75"/>
      <c r="J162" s="75"/>
      <c r="K162" s="75"/>
      <c r="L162" s="75"/>
      <c r="M162" s="75"/>
      <c r="N162" s="75"/>
      <c r="O162" s="75"/>
      <c r="P162" s="75"/>
      <c r="Q162" s="75"/>
      <c r="R162" s="75"/>
    </row>
    <row r="163" spans="1:18" s="81" customFormat="1">
      <c r="A163" s="154">
        <v>152</v>
      </c>
      <c r="B163" s="196"/>
      <c r="C163" s="155"/>
      <c r="D163" s="155"/>
      <c r="E163" s="157"/>
      <c r="F163" s="19" t="str">
        <f t="shared" si="11"/>
        <v/>
      </c>
      <c r="H163" s="82"/>
      <c r="I163" s="75"/>
      <c r="J163" s="75"/>
      <c r="K163" s="75"/>
      <c r="L163" s="75"/>
      <c r="M163" s="75"/>
      <c r="N163" s="75"/>
      <c r="O163" s="75"/>
      <c r="P163" s="75"/>
      <c r="Q163" s="75"/>
      <c r="R163" s="75"/>
    </row>
    <row r="164" spans="1:18" s="81" customFormat="1">
      <c r="A164" s="154">
        <v>153</v>
      </c>
      <c r="B164" s="196"/>
      <c r="C164" s="155"/>
      <c r="D164" s="155"/>
      <c r="E164" s="157"/>
      <c r="F164" s="19" t="str">
        <f t="shared" si="11"/>
        <v/>
      </c>
      <c r="H164" s="82"/>
      <c r="I164" s="75"/>
      <c r="J164" s="75"/>
      <c r="K164" s="75"/>
      <c r="L164" s="75"/>
      <c r="M164" s="75"/>
      <c r="N164" s="75"/>
      <c r="O164" s="75"/>
      <c r="P164" s="75"/>
      <c r="Q164" s="75"/>
      <c r="R164" s="75"/>
    </row>
    <row r="165" spans="1:18" s="81" customFormat="1">
      <c r="A165" s="154">
        <v>154</v>
      </c>
      <c r="B165" s="196"/>
      <c r="C165" s="155"/>
      <c r="D165" s="155"/>
      <c r="E165" s="157"/>
      <c r="F165" s="19" t="str">
        <f t="shared" si="11"/>
        <v/>
      </c>
      <c r="H165" s="82"/>
      <c r="I165" s="75"/>
      <c r="J165" s="75"/>
      <c r="K165" s="75"/>
      <c r="L165" s="75"/>
      <c r="M165" s="75"/>
      <c r="N165" s="75"/>
      <c r="O165" s="75"/>
      <c r="P165" s="75"/>
      <c r="Q165" s="75"/>
      <c r="R165" s="75"/>
    </row>
    <row r="166" spans="1:18" s="81" customFormat="1">
      <c r="A166" s="154">
        <v>155</v>
      </c>
      <c r="B166" s="196"/>
      <c r="C166" s="155"/>
      <c r="D166" s="155"/>
      <c r="E166" s="157"/>
      <c r="F166" s="19" t="str">
        <f t="shared" si="11"/>
        <v/>
      </c>
      <c r="H166" s="82"/>
      <c r="I166" s="75"/>
      <c r="J166" s="75"/>
      <c r="K166" s="75"/>
      <c r="L166" s="75"/>
      <c r="M166" s="75"/>
      <c r="N166" s="75"/>
      <c r="O166" s="75"/>
      <c r="P166" s="75"/>
      <c r="Q166" s="75"/>
      <c r="R166" s="75"/>
    </row>
    <row r="167" spans="1:18" s="81" customFormat="1">
      <c r="A167" s="154">
        <v>156</v>
      </c>
      <c r="B167" s="196"/>
      <c r="C167" s="155"/>
      <c r="D167" s="155"/>
      <c r="E167" s="157"/>
      <c r="F167" s="19" t="str">
        <f t="shared" si="11"/>
        <v/>
      </c>
      <c r="H167" s="82"/>
      <c r="I167" s="75"/>
      <c r="J167" s="75"/>
      <c r="K167" s="75"/>
      <c r="L167" s="75"/>
      <c r="M167" s="75"/>
      <c r="N167" s="75"/>
      <c r="O167" s="75"/>
      <c r="P167" s="75"/>
      <c r="Q167" s="75"/>
      <c r="R167" s="75"/>
    </row>
    <row r="168" spans="1:18" s="81" customFormat="1">
      <c r="A168" s="154">
        <v>157</v>
      </c>
      <c r="B168" s="196"/>
      <c r="C168" s="155"/>
      <c r="D168" s="155"/>
      <c r="E168" s="157"/>
      <c r="F168" s="19" t="str">
        <f t="shared" si="11"/>
        <v/>
      </c>
      <c r="H168" s="82"/>
      <c r="I168" s="75"/>
      <c r="J168" s="75"/>
      <c r="K168" s="75"/>
      <c r="L168" s="75"/>
      <c r="M168" s="75"/>
      <c r="N168" s="75"/>
      <c r="O168" s="75"/>
      <c r="P168" s="75"/>
      <c r="Q168" s="75"/>
      <c r="R168" s="75"/>
    </row>
    <row r="169" spans="1:18" s="81" customFormat="1">
      <c r="A169" s="154">
        <v>158</v>
      </c>
      <c r="B169" s="196"/>
      <c r="C169" s="155"/>
      <c r="D169" s="155"/>
      <c r="E169" s="157"/>
      <c r="F169" s="19" t="str">
        <f t="shared" si="11"/>
        <v/>
      </c>
      <c r="H169" s="82"/>
      <c r="I169" s="75"/>
      <c r="J169" s="75"/>
      <c r="K169" s="75"/>
      <c r="L169" s="75"/>
      <c r="M169" s="75"/>
      <c r="N169" s="75"/>
      <c r="O169" s="75"/>
      <c r="P169" s="75"/>
      <c r="Q169" s="75"/>
      <c r="R169" s="75"/>
    </row>
    <row r="170" spans="1:18" s="81" customFormat="1">
      <c r="A170" s="154">
        <v>159</v>
      </c>
      <c r="B170" s="196"/>
      <c r="C170" s="155"/>
      <c r="D170" s="155"/>
      <c r="E170" s="157"/>
      <c r="F170" s="19" t="str">
        <f t="shared" si="11"/>
        <v/>
      </c>
      <c r="H170" s="82"/>
      <c r="I170" s="75"/>
      <c r="J170" s="75"/>
      <c r="K170" s="75"/>
      <c r="L170" s="75"/>
      <c r="M170" s="75"/>
      <c r="N170" s="75"/>
      <c r="O170" s="75"/>
      <c r="P170" s="75"/>
      <c r="Q170" s="75"/>
      <c r="R170" s="75"/>
    </row>
    <row r="171" spans="1:18" s="81" customFormat="1">
      <c r="A171" s="154">
        <v>160</v>
      </c>
      <c r="B171" s="196"/>
      <c r="C171" s="155"/>
      <c r="D171" s="155"/>
      <c r="E171" s="157"/>
      <c r="F171" s="19" t="str">
        <f t="shared" si="11"/>
        <v/>
      </c>
      <c r="H171" s="82"/>
      <c r="I171" s="75"/>
      <c r="J171" s="75"/>
      <c r="K171" s="75"/>
      <c r="L171" s="75"/>
      <c r="M171" s="75"/>
      <c r="N171" s="75"/>
      <c r="O171" s="75"/>
      <c r="P171" s="75"/>
      <c r="Q171" s="75"/>
      <c r="R171" s="75"/>
    </row>
    <row r="172" spans="1:18" s="81" customFormat="1">
      <c r="A172" s="154">
        <v>161</v>
      </c>
      <c r="B172" s="196"/>
      <c r="C172" s="155"/>
      <c r="D172" s="155"/>
      <c r="E172" s="157"/>
      <c r="F172" s="19" t="str">
        <f t="shared" si="11"/>
        <v/>
      </c>
      <c r="H172" s="82"/>
      <c r="I172" s="75"/>
      <c r="J172" s="75"/>
      <c r="K172" s="75"/>
      <c r="L172" s="75"/>
      <c r="M172" s="75"/>
      <c r="N172" s="75"/>
      <c r="O172" s="75"/>
      <c r="P172" s="75"/>
      <c r="Q172" s="75"/>
      <c r="R172" s="75"/>
    </row>
    <row r="173" spans="1:18" s="81" customFormat="1">
      <c r="A173" s="154">
        <v>162</v>
      </c>
      <c r="B173" s="196"/>
      <c r="C173" s="155"/>
      <c r="D173" s="155"/>
      <c r="E173" s="157"/>
      <c r="F173" s="19" t="str">
        <f t="shared" si="11"/>
        <v/>
      </c>
      <c r="H173" s="82"/>
      <c r="I173" s="75"/>
      <c r="J173" s="75"/>
      <c r="K173" s="75"/>
      <c r="L173" s="75"/>
      <c r="M173" s="75"/>
      <c r="N173" s="75"/>
      <c r="O173" s="75"/>
      <c r="P173" s="75"/>
      <c r="Q173" s="75"/>
      <c r="R173" s="75"/>
    </row>
    <row r="174" spans="1:18" s="81" customFormat="1">
      <c r="A174" s="154">
        <v>163</v>
      </c>
      <c r="B174" s="196"/>
      <c r="C174" s="155"/>
      <c r="D174" s="155"/>
      <c r="E174" s="157"/>
      <c r="F174" s="19" t="str">
        <f t="shared" si="11"/>
        <v/>
      </c>
      <c r="H174" s="82"/>
      <c r="I174" s="75"/>
      <c r="J174" s="75"/>
      <c r="K174" s="75"/>
      <c r="L174" s="75"/>
      <c r="M174" s="75"/>
      <c r="N174" s="75"/>
      <c r="O174" s="75"/>
      <c r="P174" s="75"/>
      <c r="Q174" s="75"/>
      <c r="R174" s="75"/>
    </row>
    <row r="175" spans="1:18" s="81" customFormat="1">
      <c r="A175" s="154">
        <v>164</v>
      </c>
      <c r="B175" s="196"/>
      <c r="C175" s="155"/>
      <c r="D175" s="155"/>
      <c r="E175" s="157"/>
      <c r="F175" s="19" t="str">
        <f t="shared" si="11"/>
        <v/>
      </c>
      <c r="H175" s="82"/>
      <c r="I175" s="75"/>
      <c r="J175" s="75"/>
      <c r="K175" s="75"/>
      <c r="L175" s="75"/>
      <c r="M175" s="75"/>
      <c r="N175" s="75"/>
      <c r="O175" s="75"/>
      <c r="P175" s="75"/>
      <c r="Q175" s="75"/>
      <c r="R175" s="75"/>
    </row>
    <row r="176" spans="1:18" s="81" customFormat="1">
      <c r="A176" s="154">
        <v>165</v>
      </c>
      <c r="B176" s="196"/>
      <c r="C176" s="155"/>
      <c r="D176" s="155"/>
      <c r="E176" s="157"/>
      <c r="F176" s="19" t="str">
        <f t="shared" si="11"/>
        <v/>
      </c>
      <c r="H176" s="82"/>
      <c r="I176" s="75"/>
      <c r="J176" s="75"/>
      <c r="K176" s="75"/>
      <c r="L176" s="75"/>
      <c r="M176" s="75"/>
      <c r="N176" s="75"/>
      <c r="O176" s="75"/>
      <c r="P176" s="75"/>
      <c r="Q176" s="75"/>
      <c r="R176" s="75"/>
    </row>
    <row r="177" spans="1:18" s="81" customFormat="1">
      <c r="A177" s="154">
        <v>166</v>
      </c>
      <c r="B177" s="196"/>
      <c r="C177" s="155"/>
      <c r="D177" s="155"/>
      <c r="E177" s="157"/>
      <c r="F177" s="19" t="str">
        <f t="shared" si="11"/>
        <v/>
      </c>
      <c r="H177" s="82"/>
      <c r="I177" s="75"/>
      <c r="J177" s="75"/>
      <c r="K177" s="75"/>
      <c r="L177" s="75"/>
      <c r="M177" s="75"/>
      <c r="N177" s="75"/>
      <c r="O177" s="75"/>
      <c r="P177" s="75"/>
      <c r="Q177" s="75"/>
      <c r="R177" s="75"/>
    </row>
    <row r="178" spans="1:18" s="81" customFormat="1">
      <c r="A178" s="154">
        <v>167</v>
      </c>
      <c r="B178" s="196"/>
      <c r="C178" s="155"/>
      <c r="D178" s="155"/>
      <c r="E178" s="157"/>
      <c r="F178" s="19" t="str">
        <f t="shared" si="11"/>
        <v/>
      </c>
      <c r="H178" s="82"/>
      <c r="I178" s="75"/>
      <c r="J178" s="75"/>
      <c r="K178" s="75"/>
      <c r="L178" s="75"/>
      <c r="M178" s="75"/>
      <c r="N178" s="75"/>
      <c r="O178" s="75"/>
      <c r="P178" s="75"/>
      <c r="Q178" s="75"/>
      <c r="R178" s="75"/>
    </row>
    <row r="179" spans="1:18" s="81" customFormat="1">
      <c r="A179" s="154">
        <v>168</v>
      </c>
      <c r="B179" s="196"/>
      <c r="C179" s="155"/>
      <c r="D179" s="155"/>
      <c r="E179" s="157"/>
      <c r="F179" s="19" t="str">
        <f t="shared" si="11"/>
        <v/>
      </c>
      <c r="H179" s="82"/>
      <c r="I179" s="75"/>
      <c r="J179" s="75"/>
      <c r="K179" s="75"/>
      <c r="L179" s="75"/>
      <c r="M179" s="75"/>
      <c r="N179" s="75"/>
      <c r="O179" s="75"/>
      <c r="P179" s="75"/>
      <c r="Q179" s="75"/>
      <c r="R179" s="75"/>
    </row>
    <row r="180" spans="1:18" s="81" customFormat="1">
      <c r="A180" s="154">
        <v>169</v>
      </c>
      <c r="B180" s="196"/>
      <c r="C180" s="155"/>
      <c r="D180" s="155"/>
      <c r="E180" s="157"/>
      <c r="F180" s="19" t="str">
        <f t="shared" si="11"/>
        <v/>
      </c>
      <c r="H180" s="82"/>
      <c r="I180" s="75"/>
      <c r="J180" s="75"/>
      <c r="K180" s="75"/>
      <c r="L180" s="75"/>
      <c r="M180" s="75"/>
      <c r="N180" s="75"/>
      <c r="O180" s="75"/>
      <c r="P180" s="75"/>
      <c r="Q180" s="75"/>
      <c r="R180" s="75"/>
    </row>
    <row r="181" spans="1:18" s="81" customFormat="1">
      <c r="A181" s="154">
        <v>170</v>
      </c>
      <c r="B181" s="196"/>
      <c r="C181" s="155"/>
      <c r="D181" s="155"/>
      <c r="E181" s="157"/>
      <c r="F181" s="19" t="str">
        <f t="shared" si="11"/>
        <v/>
      </c>
      <c r="H181" s="82"/>
      <c r="I181" s="75"/>
      <c r="J181" s="75"/>
      <c r="K181" s="75"/>
      <c r="L181" s="75"/>
      <c r="M181" s="75"/>
      <c r="N181" s="75"/>
      <c r="O181" s="75"/>
      <c r="P181" s="75"/>
      <c r="Q181" s="75"/>
      <c r="R181" s="75"/>
    </row>
    <row r="182" spans="1:18" s="81" customFormat="1">
      <c r="A182" s="154">
        <v>171</v>
      </c>
      <c r="B182" s="196"/>
      <c r="C182" s="155"/>
      <c r="D182" s="155"/>
      <c r="E182" s="157"/>
      <c r="F182" s="19" t="str">
        <f t="shared" si="11"/>
        <v/>
      </c>
      <c r="H182" s="82"/>
      <c r="I182" s="75"/>
      <c r="J182" s="75"/>
      <c r="K182" s="75"/>
      <c r="L182" s="75"/>
      <c r="M182" s="75"/>
      <c r="N182" s="75"/>
      <c r="O182" s="75"/>
      <c r="P182" s="75"/>
      <c r="Q182" s="75"/>
      <c r="R182" s="75"/>
    </row>
    <row r="183" spans="1:18" s="81" customFormat="1">
      <c r="A183" s="154">
        <v>172</v>
      </c>
      <c r="B183" s="196"/>
      <c r="C183" s="155"/>
      <c r="D183" s="155"/>
      <c r="E183" s="157"/>
      <c r="F183" s="19" t="str">
        <f t="shared" si="11"/>
        <v/>
      </c>
      <c r="H183" s="82"/>
      <c r="I183" s="75"/>
      <c r="J183" s="75"/>
      <c r="K183" s="75"/>
      <c r="L183" s="75"/>
      <c r="M183" s="75"/>
      <c r="N183" s="75"/>
      <c r="O183" s="75"/>
      <c r="P183" s="75"/>
      <c r="Q183" s="75"/>
      <c r="R183" s="75"/>
    </row>
    <row r="184" spans="1:18" s="81" customFormat="1">
      <c r="A184" s="154">
        <v>173</v>
      </c>
      <c r="B184" s="196"/>
      <c r="C184" s="155"/>
      <c r="D184" s="155"/>
      <c r="E184" s="157"/>
      <c r="F184" s="19" t="str">
        <f t="shared" si="11"/>
        <v/>
      </c>
      <c r="H184" s="82"/>
      <c r="I184" s="75"/>
      <c r="J184" s="75"/>
      <c r="K184" s="75"/>
      <c r="L184" s="75"/>
      <c r="M184" s="75"/>
      <c r="N184" s="75"/>
      <c r="O184" s="75"/>
      <c r="P184" s="75"/>
      <c r="Q184" s="75"/>
      <c r="R184" s="75"/>
    </row>
    <row r="185" spans="1:18" s="81" customFormat="1">
      <c r="A185" s="154">
        <v>174</v>
      </c>
      <c r="B185" s="196"/>
      <c r="C185" s="155"/>
      <c r="D185" s="155"/>
      <c r="E185" s="157"/>
      <c r="F185" s="19" t="str">
        <f t="shared" si="11"/>
        <v/>
      </c>
      <c r="H185" s="82"/>
      <c r="I185" s="75"/>
      <c r="J185" s="75"/>
      <c r="K185" s="75"/>
      <c r="L185" s="75"/>
      <c r="M185" s="75"/>
      <c r="N185" s="75"/>
      <c r="O185" s="75"/>
      <c r="P185" s="75"/>
      <c r="Q185" s="75"/>
      <c r="R185" s="75"/>
    </row>
    <row r="186" spans="1:18" s="81" customFormat="1">
      <c r="A186" s="154">
        <v>175</v>
      </c>
      <c r="B186" s="196"/>
      <c r="C186" s="155"/>
      <c r="D186" s="155"/>
      <c r="E186" s="157"/>
      <c r="F186" s="19" t="str">
        <f t="shared" si="11"/>
        <v/>
      </c>
      <c r="H186" s="82"/>
      <c r="I186" s="75"/>
      <c r="J186" s="75"/>
      <c r="K186" s="75"/>
      <c r="L186" s="75"/>
      <c r="M186" s="75"/>
      <c r="N186" s="75"/>
      <c r="O186" s="75"/>
      <c r="P186" s="75"/>
      <c r="Q186" s="75"/>
      <c r="R186" s="75"/>
    </row>
    <row r="187" spans="1:18" s="81" customFormat="1">
      <c r="A187" s="154">
        <v>176</v>
      </c>
      <c r="B187" s="196"/>
      <c r="C187" s="155"/>
      <c r="D187" s="155"/>
      <c r="E187" s="157"/>
      <c r="F187" s="19" t="str">
        <f t="shared" si="11"/>
        <v/>
      </c>
      <c r="H187" s="82"/>
      <c r="I187" s="75"/>
      <c r="J187" s="75"/>
      <c r="K187" s="75"/>
      <c r="L187" s="75"/>
      <c r="M187" s="75"/>
      <c r="N187" s="75"/>
      <c r="O187" s="75"/>
      <c r="P187" s="75"/>
      <c r="Q187" s="75"/>
      <c r="R187" s="75"/>
    </row>
    <row r="188" spans="1:18" s="81" customFormat="1">
      <c r="A188" s="154">
        <v>177</v>
      </c>
      <c r="B188" s="196"/>
      <c r="C188" s="155"/>
      <c r="D188" s="155"/>
      <c r="E188" s="157"/>
      <c r="F188" s="19" t="str">
        <f t="shared" si="11"/>
        <v/>
      </c>
      <c r="H188" s="82"/>
      <c r="I188" s="75"/>
      <c r="J188" s="75"/>
      <c r="K188" s="75"/>
      <c r="L188" s="75"/>
      <c r="M188" s="75"/>
      <c r="N188" s="75"/>
      <c r="O188" s="75"/>
      <c r="P188" s="75"/>
      <c r="Q188" s="75"/>
      <c r="R188" s="75"/>
    </row>
    <row r="189" spans="1:18" s="81" customFormat="1">
      <c r="A189" s="154">
        <v>178</v>
      </c>
      <c r="B189" s="196"/>
      <c r="C189" s="155"/>
      <c r="D189" s="155"/>
      <c r="E189" s="157"/>
      <c r="F189" s="19" t="str">
        <f t="shared" si="11"/>
        <v/>
      </c>
      <c r="H189" s="82"/>
      <c r="I189" s="75"/>
      <c r="J189" s="75"/>
      <c r="K189" s="75"/>
      <c r="L189" s="75"/>
      <c r="M189" s="75"/>
      <c r="N189" s="75"/>
      <c r="O189" s="75"/>
      <c r="P189" s="75"/>
      <c r="Q189" s="75"/>
      <c r="R189" s="75"/>
    </row>
    <row r="190" spans="1:18" s="81" customFormat="1">
      <c r="A190" s="154">
        <v>179</v>
      </c>
      <c r="B190" s="196"/>
      <c r="C190" s="155"/>
      <c r="D190" s="155"/>
      <c r="E190" s="157"/>
      <c r="F190" s="19" t="str">
        <f t="shared" si="11"/>
        <v/>
      </c>
      <c r="H190" s="82"/>
      <c r="I190" s="75"/>
      <c r="J190" s="75"/>
      <c r="K190" s="75"/>
      <c r="L190" s="75"/>
      <c r="M190" s="75"/>
      <c r="N190" s="75"/>
      <c r="O190" s="75"/>
      <c r="P190" s="75"/>
      <c r="Q190" s="75"/>
      <c r="R190" s="75"/>
    </row>
    <row r="191" spans="1:18" s="81" customFormat="1">
      <c r="A191" s="154">
        <v>180</v>
      </c>
      <c r="B191" s="196"/>
      <c r="C191" s="155"/>
      <c r="D191" s="155"/>
      <c r="E191" s="157"/>
      <c r="F191" s="19" t="str">
        <f t="shared" si="11"/>
        <v/>
      </c>
      <c r="H191" s="82"/>
      <c r="I191" s="75"/>
      <c r="J191" s="75"/>
      <c r="K191" s="75"/>
      <c r="L191" s="75"/>
      <c r="M191" s="75"/>
      <c r="N191" s="75"/>
      <c r="O191" s="75"/>
      <c r="P191" s="75"/>
      <c r="Q191" s="75"/>
      <c r="R191" s="75"/>
    </row>
    <row r="192" spans="1:18" s="81" customFormat="1">
      <c r="A192" s="154">
        <v>181</v>
      </c>
      <c r="B192" s="196"/>
      <c r="C192" s="155"/>
      <c r="D192" s="155"/>
      <c r="E192" s="157"/>
      <c r="F192" s="19" t="str">
        <f t="shared" si="11"/>
        <v/>
      </c>
      <c r="H192" s="82"/>
      <c r="I192" s="75"/>
      <c r="J192" s="75"/>
      <c r="K192" s="75"/>
      <c r="L192" s="75"/>
      <c r="M192" s="75"/>
      <c r="N192" s="75"/>
      <c r="O192" s="75"/>
      <c r="P192" s="75"/>
      <c r="Q192" s="75"/>
      <c r="R192" s="75"/>
    </row>
    <row r="193" spans="1:18" s="81" customFormat="1">
      <c r="A193" s="154">
        <v>182</v>
      </c>
      <c r="B193" s="196"/>
      <c r="C193" s="155"/>
      <c r="D193" s="155"/>
      <c r="E193" s="157"/>
      <c r="F193" s="19" t="str">
        <f t="shared" si="11"/>
        <v/>
      </c>
      <c r="H193" s="82"/>
      <c r="I193" s="75"/>
      <c r="J193" s="75"/>
      <c r="K193" s="75"/>
      <c r="L193" s="75"/>
      <c r="M193" s="75"/>
      <c r="N193" s="75"/>
      <c r="O193" s="75"/>
      <c r="P193" s="75"/>
      <c r="Q193" s="75"/>
      <c r="R193" s="75"/>
    </row>
    <row r="194" spans="1:18" s="81" customFormat="1">
      <c r="A194" s="154">
        <v>183</v>
      </c>
      <c r="B194" s="196"/>
      <c r="C194" s="155"/>
      <c r="D194" s="155"/>
      <c r="E194" s="157"/>
      <c r="F194" s="19" t="str">
        <f t="shared" si="11"/>
        <v/>
      </c>
      <c r="H194" s="82"/>
      <c r="I194" s="75"/>
      <c r="J194" s="75"/>
      <c r="K194" s="75"/>
      <c r="L194" s="75"/>
      <c r="M194" s="75"/>
      <c r="N194" s="75"/>
      <c r="O194" s="75"/>
      <c r="P194" s="75"/>
      <c r="Q194" s="75"/>
      <c r="R194" s="75"/>
    </row>
    <row r="195" spans="1:18" s="81" customFormat="1">
      <c r="A195" s="154">
        <v>184</v>
      </c>
      <c r="B195" s="196"/>
      <c r="C195" s="155"/>
      <c r="D195" s="155"/>
      <c r="E195" s="157"/>
      <c r="F195" s="19" t="str">
        <f t="shared" si="11"/>
        <v/>
      </c>
      <c r="H195" s="82"/>
      <c r="I195" s="75"/>
      <c r="J195" s="75"/>
      <c r="K195" s="75"/>
      <c r="L195" s="75"/>
      <c r="M195" s="75"/>
      <c r="N195" s="75"/>
      <c r="O195" s="75"/>
      <c r="P195" s="75"/>
      <c r="Q195" s="75"/>
      <c r="R195" s="75"/>
    </row>
    <row r="196" spans="1:18" s="81" customFormat="1">
      <c r="A196" s="154">
        <v>185</v>
      </c>
      <c r="B196" s="196"/>
      <c r="C196" s="155"/>
      <c r="D196" s="155"/>
      <c r="E196" s="157"/>
      <c r="F196" s="19" t="str">
        <f t="shared" si="11"/>
        <v/>
      </c>
      <c r="H196" s="82"/>
      <c r="I196" s="75"/>
      <c r="J196" s="75"/>
      <c r="K196" s="75"/>
      <c r="L196" s="75"/>
      <c r="M196" s="75"/>
      <c r="N196" s="75"/>
      <c r="O196" s="75"/>
      <c r="P196" s="75"/>
      <c r="Q196" s="75"/>
      <c r="R196" s="75"/>
    </row>
    <row r="197" spans="1:18" s="81" customFormat="1">
      <c r="A197" s="154">
        <v>186</v>
      </c>
      <c r="B197" s="196"/>
      <c r="C197" s="155"/>
      <c r="D197" s="155"/>
      <c r="E197" s="157"/>
      <c r="F197" s="19" t="str">
        <f t="shared" si="11"/>
        <v/>
      </c>
      <c r="H197" s="82"/>
      <c r="I197" s="75"/>
      <c r="J197" s="75"/>
      <c r="K197" s="75"/>
      <c r="L197" s="75"/>
      <c r="M197" s="75"/>
      <c r="N197" s="75"/>
      <c r="O197" s="75"/>
      <c r="P197" s="75"/>
      <c r="Q197" s="75"/>
      <c r="R197" s="75"/>
    </row>
    <row r="198" spans="1:18" s="81" customFormat="1">
      <c r="A198" s="154">
        <v>187</v>
      </c>
      <c r="B198" s="196"/>
      <c r="C198" s="155"/>
      <c r="D198" s="155"/>
      <c r="E198" s="157"/>
      <c r="F198" s="19" t="str">
        <f t="shared" si="11"/>
        <v/>
      </c>
      <c r="H198" s="82"/>
      <c r="I198" s="75"/>
      <c r="J198" s="75"/>
      <c r="K198" s="75"/>
      <c r="L198" s="75"/>
      <c r="M198" s="75"/>
      <c r="N198" s="75"/>
      <c r="O198" s="75"/>
      <c r="P198" s="75"/>
      <c r="Q198" s="75"/>
      <c r="R198" s="75"/>
    </row>
    <row r="199" spans="1:18" s="81" customFormat="1">
      <c r="A199" s="154">
        <v>188</v>
      </c>
      <c r="B199" s="196"/>
      <c r="C199" s="155"/>
      <c r="D199" s="155"/>
      <c r="E199" s="157"/>
      <c r="F199" s="19" t="str">
        <f t="shared" si="11"/>
        <v/>
      </c>
      <c r="H199" s="82"/>
      <c r="I199" s="75"/>
      <c r="J199" s="75"/>
      <c r="K199" s="75"/>
      <c r="L199" s="75"/>
      <c r="M199" s="75"/>
      <c r="N199" s="75"/>
      <c r="O199" s="75"/>
      <c r="P199" s="75"/>
      <c r="Q199" s="75"/>
      <c r="R199" s="75"/>
    </row>
    <row r="200" spans="1:18" s="81" customFormat="1">
      <c r="A200" s="154">
        <v>189</v>
      </c>
      <c r="B200" s="196"/>
      <c r="C200" s="155"/>
      <c r="D200" s="155"/>
      <c r="E200" s="157"/>
      <c r="F200" s="19" t="str">
        <f t="shared" si="11"/>
        <v/>
      </c>
      <c r="H200" s="82"/>
      <c r="I200" s="75"/>
      <c r="J200" s="75"/>
      <c r="K200" s="75"/>
      <c r="L200" s="75"/>
      <c r="M200" s="75"/>
      <c r="N200" s="75"/>
      <c r="O200" s="75"/>
      <c r="P200" s="75"/>
      <c r="Q200" s="75"/>
      <c r="R200" s="75"/>
    </row>
    <row r="201" spans="1:18" s="81" customFormat="1">
      <c r="A201" s="154">
        <v>190</v>
      </c>
      <c r="B201" s="196"/>
      <c r="C201" s="155"/>
      <c r="D201" s="155"/>
      <c r="E201" s="157"/>
      <c r="F201" s="19" t="str">
        <f t="shared" si="11"/>
        <v/>
      </c>
      <c r="H201" s="82"/>
      <c r="I201" s="75"/>
      <c r="J201" s="75"/>
      <c r="K201" s="75"/>
      <c r="L201" s="75"/>
      <c r="M201" s="75"/>
      <c r="N201" s="75"/>
      <c r="O201" s="75"/>
      <c r="P201" s="75"/>
      <c r="Q201" s="75"/>
      <c r="R201" s="75"/>
    </row>
    <row r="202" spans="1:18" s="81" customFormat="1">
      <c r="A202" s="154">
        <v>191</v>
      </c>
      <c r="B202" s="196"/>
      <c r="C202" s="155"/>
      <c r="D202" s="155"/>
      <c r="E202" s="157"/>
      <c r="F202" s="19" t="str">
        <f t="shared" si="11"/>
        <v/>
      </c>
      <c r="H202" s="82"/>
      <c r="I202" s="75"/>
      <c r="J202" s="75"/>
      <c r="K202" s="75"/>
      <c r="L202" s="75"/>
      <c r="M202" s="75"/>
      <c r="N202" s="75"/>
      <c r="O202" s="75"/>
      <c r="P202" s="75"/>
      <c r="Q202" s="75"/>
      <c r="R202" s="75"/>
    </row>
    <row r="203" spans="1:18" s="81" customFormat="1">
      <c r="A203" s="154">
        <v>192</v>
      </c>
      <c r="B203" s="196"/>
      <c r="C203" s="155"/>
      <c r="D203" s="155"/>
      <c r="E203" s="157"/>
      <c r="F203" s="19" t="str">
        <f t="shared" si="11"/>
        <v/>
      </c>
      <c r="H203" s="82"/>
      <c r="I203" s="75"/>
      <c r="J203" s="75"/>
      <c r="K203" s="75"/>
      <c r="L203" s="75"/>
      <c r="M203" s="75"/>
      <c r="N203" s="75"/>
      <c r="O203" s="75"/>
      <c r="P203" s="75"/>
      <c r="Q203" s="75"/>
      <c r="R203" s="75"/>
    </row>
    <row r="204" spans="1:18" s="81" customFormat="1">
      <c r="A204" s="154">
        <v>193</v>
      </c>
      <c r="B204" s="196"/>
      <c r="C204" s="155"/>
      <c r="D204" s="155"/>
      <c r="E204" s="157"/>
      <c r="F204" s="19" t="str">
        <f t="shared" ref="F204:F261" si="12">IF(OR($C204="",$E204&lt;an_initial,$E204&gt;an_final),"",G204*(HLOOKUP(D204,iii1punctaje,2,FALSE)))</f>
        <v/>
      </c>
      <c r="H204" s="82"/>
      <c r="I204" s="75"/>
      <c r="J204" s="75"/>
      <c r="K204" s="75"/>
      <c r="L204" s="75"/>
      <c r="M204" s="75"/>
      <c r="N204" s="75"/>
      <c r="O204" s="75"/>
      <c r="P204" s="75"/>
      <c r="Q204" s="75"/>
      <c r="R204" s="75"/>
    </row>
    <row r="205" spans="1:18" s="81" customFormat="1">
      <c r="A205" s="154">
        <v>194</v>
      </c>
      <c r="B205" s="196"/>
      <c r="C205" s="155"/>
      <c r="D205" s="155"/>
      <c r="E205" s="157"/>
      <c r="F205" s="19" t="str">
        <f t="shared" si="12"/>
        <v/>
      </c>
      <c r="H205" s="82"/>
      <c r="I205" s="75"/>
      <c r="J205" s="75"/>
      <c r="K205" s="75"/>
      <c r="L205" s="75"/>
      <c r="M205" s="75"/>
      <c r="N205" s="75"/>
      <c r="O205" s="75"/>
      <c r="P205" s="75"/>
      <c r="Q205" s="75"/>
      <c r="R205" s="75"/>
    </row>
    <row r="206" spans="1:18" s="81" customFormat="1">
      <c r="A206" s="154">
        <v>195</v>
      </c>
      <c r="B206" s="196"/>
      <c r="C206" s="155"/>
      <c r="D206" s="155"/>
      <c r="E206" s="157"/>
      <c r="F206" s="19" t="str">
        <f t="shared" si="12"/>
        <v/>
      </c>
      <c r="H206" s="82"/>
      <c r="I206" s="75"/>
      <c r="J206" s="75"/>
      <c r="K206" s="75"/>
      <c r="L206" s="75"/>
      <c r="M206" s="75"/>
      <c r="N206" s="75"/>
      <c r="O206" s="75"/>
      <c r="P206" s="75"/>
      <c r="Q206" s="75"/>
      <c r="R206" s="75"/>
    </row>
    <row r="207" spans="1:18" s="81" customFormat="1">
      <c r="A207" s="154">
        <v>196</v>
      </c>
      <c r="B207" s="196"/>
      <c r="C207" s="155"/>
      <c r="D207" s="155"/>
      <c r="E207" s="157"/>
      <c r="F207" s="19" t="str">
        <f t="shared" si="12"/>
        <v/>
      </c>
      <c r="H207" s="82"/>
      <c r="I207" s="75"/>
      <c r="J207" s="75"/>
      <c r="K207" s="75"/>
      <c r="L207" s="75"/>
      <c r="M207" s="75"/>
      <c r="N207" s="75"/>
      <c r="O207" s="75"/>
      <c r="P207" s="75"/>
      <c r="Q207" s="75"/>
      <c r="R207" s="75"/>
    </row>
    <row r="208" spans="1:18" s="81" customFormat="1">
      <c r="A208" s="154">
        <v>197</v>
      </c>
      <c r="B208" s="196"/>
      <c r="C208" s="155"/>
      <c r="D208" s="155"/>
      <c r="E208" s="157"/>
      <c r="F208" s="19" t="str">
        <f t="shared" si="12"/>
        <v/>
      </c>
      <c r="H208" s="82"/>
      <c r="I208" s="75"/>
      <c r="J208" s="75"/>
      <c r="K208" s="75"/>
      <c r="L208" s="75"/>
      <c r="M208" s="75"/>
      <c r="N208" s="75"/>
      <c r="O208" s="75"/>
      <c r="P208" s="75"/>
      <c r="Q208" s="75"/>
      <c r="R208" s="75"/>
    </row>
    <row r="209" spans="1:18" s="81" customFormat="1">
      <c r="A209" s="154">
        <v>198</v>
      </c>
      <c r="B209" s="196"/>
      <c r="C209" s="155"/>
      <c r="D209" s="155"/>
      <c r="E209" s="157"/>
      <c r="F209" s="19" t="str">
        <f t="shared" si="12"/>
        <v/>
      </c>
      <c r="H209" s="82"/>
      <c r="I209" s="75"/>
      <c r="J209" s="75"/>
      <c r="K209" s="75"/>
      <c r="L209" s="75"/>
      <c r="M209" s="75"/>
      <c r="N209" s="75"/>
      <c r="O209" s="75"/>
      <c r="P209" s="75"/>
      <c r="Q209" s="75"/>
      <c r="R209" s="75"/>
    </row>
    <row r="210" spans="1:18" s="81" customFormat="1">
      <c r="A210" s="154">
        <v>199</v>
      </c>
      <c r="B210" s="196"/>
      <c r="C210" s="155"/>
      <c r="D210" s="155"/>
      <c r="E210" s="157"/>
      <c r="F210" s="19" t="str">
        <f t="shared" si="12"/>
        <v/>
      </c>
      <c r="H210" s="82"/>
      <c r="I210" s="75"/>
      <c r="J210" s="75"/>
      <c r="K210" s="75"/>
      <c r="L210" s="75"/>
      <c r="M210" s="75"/>
      <c r="N210" s="75"/>
      <c r="O210" s="75"/>
      <c r="P210" s="75"/>
      <c r="Q210" s="75"/>
      <c r="R210" s="75"/>
    </row>
    <row r="211" spans="1:18" s="81" customFormat="1">
      <c r="A211" s="154">
        <v>200</v>
      </c>
      <c r="B211" s="196"/>
      <c r="C211" s="155"/>
      <c r="D211" s="155"/>
      <c r="E211" s="157"/>
      <c r="F211" s="19" t="str">
        <f t="shared" si="12"/>
        <v/>
      </c>
      <c r="H211" s="82"/>
      <c r="I211" s="75"/>
      <c r="J211" s="75"/>
      <c r="K211" s="75"/>
      <c r="L211" s="75"/>
      <c r="M211" s="75"/>
      <c r="N211" s="75"/>
      <c r="O211" s="75"/>
      <c r="P211" s="75"/>
      <c r="Q211" s="75"/>
      <c r="R211" s="75"/>
    </row>
    <row r="212" spans="1:18" s="81" customFormat="1">
      <c r="A212" s="154">
        <v>201</v>
      </c>
      <c r="B212" s="196"/>
      <c r="C212" s="155"/>
      <c r="D212" s="155"/>
      <c r="E212" s="157"/>
      <c r="F212" s="19" t="str">
        <f t="shared" si="12"/>
        <v/>
      </c>
      <c r="H212" s="82"/>
      <c r="I212" s="75"/>
      <c r="J212" s="75"/>
      <c r="K212" s="75"/>
      <c r="L212" s="75"/>
      <c r="M212" s="75"/>
      <c r="N212" s="75"/>
      <c r="O212" s="75"/>
      <c r="P212" s="75"/>
      <c r="Q212" s="75"/>
      <c r="R212" s="75"/>
    </row>
    <row r="213" spans="1:18" s="81" customFormat="1">
      <c r="A213" s="154">
        <v>202</v>
      </c>
      <c r="B213" s="196"/>
      <c r="C213" s="155"/>
      <c r="D213" s="155"/>
      <c r="E213" s="157"/>
      <c r="F213" s="19" t="str">
        <f t="shared" si="12"/>
        <v/>
      </c>
      <c r="H213" s="82"/>
      <c r="I213" s="75"/>
      <c r="J213" s="75"/>
      <c r="K213" s="75"/>
      <c r="L213" s="75"/>
      <c r="M213" s="75"/>
      <c r="N213" s="75"/>
      <c r="O213" s="75"/>
      <c r="P213" s="75"/>
      <c r="Q213" s="75"/>
      <c r="R213" s="75"/>
    </row>
    <row r="214" spans="1:18" s="81" customFormat="1">
      <c r="A214" s="154">
        <v>203</v>
      </c>
      <c r="B214" s="196"/>
      <c r="C214" s="155"/>
      <c r="D214" s="155"/>
      <c r="E214" s="157"/>
      <c r="F214" s="19" t="str">
        <f t="shared" si="12"/>
        <v/>
      </c>
      <c r="H214" s="82"/>
      <c r="I214" s="75"/>
      <c r="J214" s="75"/>
      <c r="K214" s="75"/>
      <c r="L214" s="75"/>
      <c r="M214" s="75"/>
      <c r="N214" s="75"/>
      <c r="O214" s="75"/>
      <c r="P214" s="75"/>
      <c r="Q214" s="75"/>
      <c r="R214" s="75"/>
    </row>
    <row r="215" spans="1:18" s="81" customFormat="1">
      <c r="A215" s="154">
        <v>204</v>
      </c>
      <c r="B215" s="196"/>
      <c r="C215" s="155"/>
      <c r="D215" s="155"/>
      <c r="E215" s="157"/>
      <c r="F215" s="19" t="str">
        <f t="shared" si="12"/>
        <v/>
      </c>
      <c r="H215" s="82"/>
      <c r="I215" s="75"/>
      <c r="J215" s="75"/>
      <c r="K215" s="75"/>
      <c r="L215" s="75"/>
      <c r="M215" s="75"/>
      <c r="N215" s="75"/>
      <c r="O215" s="75"/>
      <c r="P215" s="75"/>
      <c r="Q215" s="75"/>
      <c r="R215" s="75"/>
    </row>
    <row r="216" spans="1:18" s="81" customFormat="1">
      <c r="A216" s="154">
        <v>205</v>
      </c>
      <c r="B216" s="196"/>
      <c r="C216" s="155"/>
      <c r="D216" s="155"/>
      <c r="E216" s="157"/>
      <c r="F216" s="19" t="str">
        <f t="shared" si="12"/>
        <v/>
      </c>
      <c r="H216" s="82"/>
      <c r="I216" s="75"/>
      <c r="J216" s="75"/>
      <c r="K216" s="75"/>
      <c r="L216" s="75"/>
      <c r="M216" s="75"/>
      <c r="N216" s="75"/>
      <c r="O216" s="75"/>
      <c r="P216" s="75"/>
      <c r="Q216" s="75"/>
      <c r="R216" s="75"/>
    </row>
    <row r="217" spans="1:18" s="81" customFormat="1">
      <c r="A217" s="154">
        <v>206</v>
      </c>
      <c r="B217" s="196"/>
      <c r="C217" s="155"/>
      <c r="D217" s="155"/>
      <c r="E217" s="157"/>
      <c r="F217" s="19" t="str">
        <f t="shared" si="12"/>
        <v/>
      </c>
      <c r="H217" s="82"/>
      <c r="I217" s="75"/>
      <c r="J217" s="75"/>
      <c r="K217" s="75"/>
      <c r="L217" s="75"/>
      <c r="M217" s="75"/>
      <c r="N217" s="75"/>
      <c r="O217" s="75"/>
      <c r="P217" s="75"/>
      <c r="Q217" s="75"/>
      <c r="R217" s="75"/>
    </row>
    <row r="218" spans="1:18" s="81" customFormat="1">
      <c r="A218" s="154">
        <v>207</v>
      </c>
      <c r="B218" s="196"/>
      <c r="C218" s="155"/>
      <c r="D218" s="155"/>
      <c r="E218" s="157"/>
      <c r="F218" s="19" t="str">
        <f t="shared" si="12"/>
        <v/>
      </c>
      <c r="H218" s="82"/>
      <c r="I218" s="75"/>
      <c r="J218" s="75"/>
      <c r="K218" s="75"/>
      <c r="L218" s="75"/>
      <c r="M218" s="75"/>
      <c r="N218" s="75"/>
      <c r="O218" s="75"/>
      <c r="P218" s="75"/>
      <c r="Q218" s="75"/>
      <c r="R218" s="75"/>
    </row>
    <row r="219" spans="1:18" s="81" customFormat="1">
      <c r="A219" s="154">
        <v>208</v>
      </c>
      <c r="B219" s="196"/>
      <c r="C219" s="155"/>
      <c r="D219" s="155"/>
      <c r="E219" s="157"/>
      <c r="F219" s="19" t="str">
        <f t="shared" si="12"/>
        <v/>
      </c>
      <c r="H219" s="82"/>
      <c r="I219" s="75"/>
      <c r="J219" s="75"/>
      <c r="K219" s="75"/>
      <c r="L219" s="75"/>
      <c r="M219" s="75"/>
      <c r="N219" s="75"/>
      <c r="O219" s="75"/>
      <c r="P219" s="75"/>
      <c r="Q219" s="75"/>
      <c r="R219" s="75"/>
    </row>
    <row r="220" spans="1:18" s="81" customFormat="1">
      <c r="A220" s="154">
        <v>209</v>
      </c>
      <c r="B220" s="196"/>
      <c r="C220" s="155"/>
      <c r="D220" s="155"/>
      <c r="E220" s="157"/>
      <c r="F220" s="19" t="str">
        <f t="shared" si="12"/>
        <v/>
      </c>
      <c r="H220" s="82"/>
      <c r="I220" s="75"/>
      <c r="J220" s="75"/>
      <c r="K220" s="75"/>
      <c r="L220" s="75"/>
      <c r="M220" s="75"/>
      <c r="N220" s="75"/>
      <c r="O220" s="75"/>
      <c r="P220" s="75"/>
      <c r="Q220" s="75"/>
      <c r="R220" s="75"/>
    </row>
    <row r="221" spans="1:18" s="81" customFormat="1">
      <c r="A221" s="154">
        <v>210</v>
      </c>
      <c r="B221" s="196"/>
      <c r="C221" s="155"/>
      <c r="D221" s="155"/>
      <c r="E221" s="157"/>
      <c r="F221" s="19" t="str">
        <f t="shared" si="12"/>
        <v/>
      </c>
      <c r="H221" s="82"/>
      <c r="I221" s="75"/>
      <c r="J221" s="75"/>
      <c r="K221" s="75"/>
      <c r="L221" s="75"/>
      <c r="M221" s="75"/>
      <c r="N221" s="75"/>
      <c r="O221" s="75"/>
      <c r="P221" s="75"/>
      <c r="Q221" s="75"/>
      <c r="R221" s="75"/>
    </row>
    <row r="222" spans="1:18" s="81" customFormat="1">
      <c r="A222" s="154">
        <v>211</v>
      </c>
      <c r="B222" s="196"/>
      <c r="C222" s="155"/>
      <c r="D222" s="155"/>
      <c r="E222" s="157"/>
      <c r="F222" s="19" t="str">
        <f t="shared" si="12"/>
        <v/>
      </c>
      <c r="H222" s="82"/>
      <c r="I222" s="75"/>
      <c r="J222" s="75"/>
      <c r="K222" s="75"/>
      <c r="L222" s="75"/>
      <c r="M222" s="75"/>
      <c r="N222" s="75"/>
      <c r="O222" s="75"/>
      <c r="P222" s="75"/>
      <c r="Q222" s="75"/>
      <c r="R222" s="75"/>
    </row>
    <row r="223" spans="1:18" s="81" customFormat="1">
      <c r="A223" s="154">
        <v>212</v>
      </c>
      <c r="B223" s="196"/>
      <c r="C223" s="155"/>
      <c r="D223" s="155"/>
      <c r="E223" s="157"/>
      <c r="F223" s="19" t="str">
        <f t="shared" si="12"/>
        <v/>
      </c>
      <c r="H223" s="82"/>
      <c r="I223" s="75"/>
      <c r="J223" s="75"/>
      <c r="K223" s="75"/>
      <c r="L223" s="75"/>
      <c r="M223" s="75"/>
      <c r="N223" s="75"/>
      <c r="O223" s="75"/>
      <c r="P223" s="75"/>
      <c r="Q223" s="75"/>
      <c r="R223" s="75"/>
    </row>
    <row r="224" spans="1:18" s="81" customFormat="1">
      <c r="A224" s="154">
        <v>213</v>
      </c>
      <c r="B224" s="196"/>
      <c r="C224" s="155"/>
      <c r="D224" s="155"/>
      <c r="E224" s="157"/>
      <c r="F224" s="19" t="str">
        <f t="shared" si="12"/>
        <v/>
      </c>
      <c r="H224" s="82"/>
      <c r="I224" s="75"/>
      <c r="J224" s="75"/>
      <c r="K224" s="75"/>
      <c r="L224" s="75"/>
      <c r="M224" s="75"/>
      <c r="N224" s="75"/>
      <c r="O224" s="75"/>
      <c r="P224" s="75"/>
      <c r="Q224" s="75"/>
      <c r="R224" s="75"/>
    </row>
    <row r="225" spans="1:18" s="81" customFormat="1">
      <c r="A225" s="154">
        <v>214</v>
      </c>
      <c r="B225" s="196"/>
      <c r="C225" s="155"/>
      <c r="D225" s="155"/>
      <c r="E225" s="157"/>
      <c r="F225" s="19" t="str">
        <f t="shared" si="12"/>
        <v/>
      </c>
      <c r="H225" s="82"/>
      <c r="I225" s="75"/>
      <c r="J225" s="75"/>
      <c r="K225" s="75"/>
      <c r="L225" s="75"/>
      <c r="M225" s="75"/>
      <c r="N225" s="75"/>
      <c r="O225" s="75"/>
      <c r="P225" s="75"/>
      <c r="Q225" s="75"/>
      <c r="R225" s="75"/>
    </row>
    <row r="226" spans="1:18" s="81" customFormat="1">
      <c r="A226" s="154">
        <v>215</v>
      </c>
      <c r="B226" s="196"/>
      <c r="C226" s="155"/>
      <c r="D226" s="155"/>
      <c r="E226" s="157"/>
      <c r="F226" s="19" t="str">
        <f t="shared" si="12"/>
        <v/>
      </c>
      <c r="H226" s="82"/>
      <c r="I226" s="75"/>
      <c r="J226" s="75"/>
      <c r="K226" s="75"/>
      <c r="L226" s="75"/>
      <c r="M226" s="75"/>
      <c r="N226" s="75"/>
      <c r="O226" s="75"/>
      <c r="P226" s="75"/>
      <c r="Q226" s="75"/>
      <c r="R226" s="75"/>
    </row>
    <row r="227" spans="1:18" s="81" customFormat="1">
      <c r="A227" s="154">
        <v>216</v>
      </c>
      <c r="B227" s="196"/>
      <c r="C227" s="155"/>
      <c r="D227" s="155"/>
      <c r="E227" s="157"/>
      <c r="F227" s="19" t="str">
        <f t="shared" si="12"/>
        <v/>
      </c>
      <c r="H227" s="82"/>
      <c r="I227" s="75"/>
      <c r="J227" s="75"/>
      <c r="K227" s="75"/>
      <c r="L227" s="75"/>
      <c r="M227" s="75"/>
      <c r="N227" s="75"/>
      <c r="O227" s="75"/>
      <c r="P227" s="75"/>
      <c r="Q227" s="75"/>
      <c r="R227" s="75"/>
    </row>
    <row r="228" spans="1:18" s="81" customFormat="1">
      <c r="A228" s="154">
        <v>217</v>
      </c>
      <c r="B228" s="196"/>
      <c r="C228" s="155"/>
      <c r="D228" s="155"/>
      <c r="E228" s="157"/>
      <c r="F228" s="19" t="str">
        <f t="shared" si="12"/>
        <v/>
      </c>
      <c r="H228" s="82"/>
      <c r="I228" s="75"/>
      <c r="J228" s="75"/>
      <c r="K228" s="75"/>
      <c r="L228" s="75"/>
      <c r="M228" s="75"/>
      <c r="N228" s="75"/>
      <c r="O228" s="75"/>
      <c r="P228" s="75"/>
      <c r="Q228" s="75"/>
      <c r="R228" s="75"/>
    </row>
    <row r="229" spans="1:18" s="81" customFormat="1">
      <c r="A229" s="154">
        <v>218</v>
      </c>
      <c r="B229" s="196"/>
      <c r="C229" s="155"/>
      <c r="D229" s="155"/>
      <c r="E229" s="157"/>
      <c r="F229" s="19" t="str">
        <f t="shared" si="12"/>
        <v/>
      </c>
      <c r="H229" s="82"/>
      <c r="I229" s="75"/>
      <c r="J229" s="75"/>
      <c r="K229" s="75"/>
      <c r="L229" s="75"/>
      <c r="M229" s="75"/>
      <c r="N229" s="75"/>
      <c r="O229" s="75"/>
      <c r="P229" s="75"/>
      <c r="Q229" s="75"/>
      <c r="R229" s="75"/>
    </row>
    <row r="230" spans="1:18" s="81" customFormat="1">
      <c r="A230" s="154">
        <v>219</v>
      </c>
      <c r="B230" s="196"/>
      <c r="C230" s="155"/>
      <c r="D230" s="155"/>
      <c r="E230" s="157"/>
      <c r="F230" s="19" t="str">
        <f t="shared" si="12"/>
        <v/>
      </c>
      <c r="H230" s="82"/>
      <c r="I230" s="75"/>
      <c r="J230" s="75"/>
      <c r="K230" s="75"/>
      <c r="L230" s="75"/>
      <c r="M230" s="75"/>
      <c r="N230" s="75"/>
      <c r="O230" s="75"/>
      <c r="P230" s="75"/>
      <c r="Q230" s="75"/>
      <c r="R230" s="75"/>
    </row>
    <row r="231" spans="1:18" s="81" customFormat="1">
      <c r="A231" s="154">
        <v>220</v>
      </c>
      <c r="B231" s="196"/>
      <c r="C231" s="155"/>
      <c r="D231" s="155"/>
      <c r="E231" s="157"/>
      <c r="F231" s="19" t="str">
        <f t="shared" si="12"/>
        <v/>
      </c>
      <c r="H231" s="82"/>
      <c r="I231" s="75"/>
      <c r="J231" s="75"/>
      <c r="K231" s="75"/>
      <c r="L231" s="75"/>
      <c r="M231" s="75"/>
      <c r="N231" s="75"/>
      <c r="O231" s="75"/>
      <c r="P231" s="75"/>
      <c r="Q231" s="75"/>
      <c r="R231" s="75"/>
    </row>
    <row r="232" spans="1:18" s="81" customFormat="1">
      <c r="A232" s="154">
        <v>221</v>
      </c>
      <c r="B232" s="196"/>
      <c r="C232" s="155"/>
      <c r="D232" s="155"/>
      <c r="E232" s="157"/>
      <c r="F232" s="19" t="str">
        <f t="shared" si="12"/>
        <v/>
      </c>
      <c r="H232" s="82"/>
      <c r="I232" s="75"/>
      <c r="J232" s="75"/>
      <c r="K232" s="75"/>
      <c r="L232" s="75"/>
      <c r="M232" s="75"/>
      <c r="N232" s="75"/>
      <c r="O232" s="75"/>
      <c r="P232" s="75"/>
      <c r="Q232" s="75"/>
      <c r="R232" s="75"/>
    </row>
    <row r="233" spans="1:18" s="81" customFormat="1">
      <c r="A233" s="154">
        <v>222</v>
      </c>
      <c r="B233" s="196"/>
      <c r="C233" s="155"/>
      <c r="D233" s="155"/>
      <c r="E233" s="157"/>
      <c r="F233" s="19" t="str">
        <f t="shared" si="12"/>
        <v/>
      </c>
      <c r="H233" s="82"/>
      <c r="I233" s="75"/>
      <c r="J233" s="75"/>
      <c r="K233" s="75"/>
      <c r="L233" s="75"/>
      <c r="M233" s="75"/>
      <c r="N233" s="75"/>
      <c r="O233" s="75"/>
      <c r="P233" s="75"/>
      <c r="Q233" s="75"/>
      <c r="R233" s="75"/>
    </row>
    <row r="234" spans="1:18" s="81" customFormat="1">
      <c r="A234" s="154">
        <v>223</v>
      </c>
      <c r="B234" s="196"/>
      <c r="C234" s="155"/>
      <c r="D234" s="155"/>
      <c r="E234" s="157"/>
      <c r="F234" s="19" t="str">
        <f t="shared" si="12"/>
        <v/>
      </c>
      <c r="H234" s="82"/>
      <c r="I234" s="75"/>
      <c r="J234" s="75"/>
      <c r="K234" s="75"/>
      <c r="L234" s="75"/>
      <c r="M234" s="75"/>
      <c r="N234" s="75"/>
      <c r="O234" s="75"/>
      <c r="P234" s="75"/>
      <c r="Q234" s="75"/>
      <c r="R234" s="75"/>
    </row>
    <row r="235" spans="1:18" s="81" customFormat="1">
      <c r="A235" s="154">
        <v>224</v>
      </c>
      <c r="B235" s="196"/>
      <c r="C235" s="155"/>
      <c r="D235" s="155"/>
      <c r="E235" s="157"/>
      <c r="F235" s="19" t="str">
        <f t="shared" si="12"/>
        <v/>
      </c>
      <c r="H235" s="82"/>
      <c r="I235" s="75"/>
      <c r="J235" s="75"/>
      <c r="K235" s="75"/>
      <c r="L235" s="75"/>
      <c r="M235" s="75"/>
      <c r="N235" s="75"/>
      <c r="O235" s="75"/>
      <c r="P235" s="75"/>
      <c r="Q235" s="75"/>
      <c r="R235" s="75"/>
    </row>
    <row r="236" spans="1:18" s="81" customFormat="1">
      <c r="A236" s="154">
        <v>225</v>
      </c>
      <c r="B236" s="196"/>
      <c r="C236" s="155"/>
      <c r="D236" s="155"/>
      <c r="E236" s="157"/>
      <c r="F236" s="19" t="str">
        <f t="shared" si="12"/>
        <v/>
      </c>
      <c r="H236" s="82"/>
      <c r="I236" s="75"/>
      <c r="J236" s="75"/>
      <c r="K236" s="75"/>
      <c r="L236" s="75"/>
      <c r="M236" s="75"/>
      <c r="N236" s="75"/>
      <c r="O236" s="75"/>
      <c r="P236" s="75"/>
      <c r="Q236" s="75"/>
      <c r="R236" s="75"/>
    </row>
    <row r="237" spans="1:18" s="81" customFormat="1">
      <c r="A237" s="154">
        <v>226</v>
      </c>
      <c r="B237" s="196"/>
      <c r="C237" s="155"/>
      <c r="D237" s="155"/>
      <c r="E237" s="157"/>
      <c r="F237" s="19" t="str">
        <f t="shared" si="12"/>
        <v/>
      </c>
      <c r="H237" s="82"/>
      <c r="I237" s="75"/>
      <c r="J237" s="75"/>
      <c r="K237" s="75"/>
      <c r="L237" s="75"/>
      <c r="M237" s="75"/>
      <c r="N237" s="75"/>
      <c r="O237" s="75"/>
      <c r="P237" s="75"/>
      <c r="Q237" s="75"/>
      <c r="R237" s="75"/>
    </row>
    <row r="238" spans="1:18" s="81" customFormat="1">
      <c r="A238" s="154">
        <v>227</v>
      </c>
      <c r="B238" s="196"/>
      <c r="C238" s="155"/>
      <c r="D238" s="155"/>
      <c r="E238" s="157"/>
      <c r="F238" s="19" t="str">
        <f t="shared" si="12"/>
        <v/>
      </c>
      <c r="H238" s="82"/>
      <c r="I238" s="75"/>
      <c r="J238" s="75"/>
      <c r="K238" s="75"/>
      <c r="L238" s="75"/>
      <c r="M238" s="75"/>
      <c r="N238" s="75"/>
      <c r="O238" s="75"/>
      <c r="P238" s="75"/>
      <c r="Q238" s="75"/>
      <c r="R238" s="75"/>
    </row>
    <row r="239" spans="1:18" s="81" customFormat="1">
      <c r="A239" s="154">
        <v>228</v>
      </c>
      <c r="B239" s="196"/>
      <c r="C239" s="155"/>
      <c r="D239" s="155"/>
      <c r="E239" s="157"/>
      <c r="F239" s="19" t="str">
        <f t="shared" si="12"/>
        <v/>
      </c>
      <c r="H239" s="82"/>
      <c r="I239" s="75"/>
      <c r="J239" s="75"/>
      <c r="K239" s="75"/>
      <c r="L239" s="75"/>
      <c r="M239" s="75"/>
      <c r="N239" s="75"/>
      <c r="O239" s="75"/>
      <c r="P239" s="75"/>
      <c r="Q239" s="75"/>
      <c r="R239" s="75"/>
    </row>
    <row r="240" spans="1:18" s="81" customFormat="1">
      <c r="A240" s="154">
        <v>229</v>
      </c>
      <c r="B240" s="196"/>
      <c r="C240" s="155"/>
      <c r="D240" s="155"/>
      <c r="E240" s="157"/>
      <c r="F240" s="19" t="str">
        <f t="shared" si="12"/>
        <v/>
      </c>
      <c r="H240" s="82"/>
      <c r="I240" s="75"/>
      <c r="J240" s="75"/>
      <c r="K240" s="75"/>
      <c r="L240" s="75"/>
      <c r="M240" s="75"/>
      <c r="N240" s="75"/>
      <c r="O240" s="75"/>
      <c r="P240" s="75"/>
      <c r="Q240" s="75"/>
      <c r="R240" s="75"/>
    </row>
    <row r="241" spans="1:18" s="81" customFormat="1">
      <c r="A241" s="154">
        <v>230</v>
      </c>
      <c r="B241" s="196"/>
      <c r="C241" s="155"/>
      <c r="D241" s="155"/>
      <c r="E241" s="157"/>
      <c r="F241" s="19" t="str">
        <f t="shared" si="12"/>
        <v/>
      </c>
      <c r="H241" s="82"/>
      <c r="I241" s="75"/>
      <c r="J241" s="75"/>
      <c r="K241" s="75"/>
      <c r="L241" s="75"/>
      <c r="M241" s="75"/>
      <c r="N241" s="75"/>
      <c r="O241" s="75"/>
      <c r="P241" s="75"/>
      <c r="Q241" s="75"/>
      <c r="R241" s="75"/>
    </row>
    <row r="242" spans="1:18" s="81" customFormat="1">
      <c r="A242" s="154">
        <v>231</v>
      </c>
      <c r="B242" s="196"/>
      <c r="C242" s="155"/>
      <c r="D242" s="155"/>
      <c r="E242" s="157"/>
      <c r="F242" s="19" t="str">
        <f t="shared" si="12"/>
        <v/>
      </c>
      <c r="H242" s="82"/>
      <c r="I242" s="75"/>
      <c r="J242" s="75"/>
      <c r="K242" s="75"/>
      <c r="L242" s="75"/>
      <c r="M242" s="75"/>
      <c r="N242" s="75"/>
      <c r="O242" s="75"/>
      <c r="P242" s="75"/>
      <c r="Q242" s="75"/>
      <c r="R242" s="75"/>
    </row>
    <row r="243" spans="1:18" s="81" customFormat="1">
      <c r="A243" s="154">
        <v>232</v>
      </c>
      <c r="B243" s="196"/>
      <c r="C243" s="155"/>
      <c r="D243" s="155"/>
      <c r="E243" s="157"/>
      <c r="F243" s="19" t="str">
        <f t="shared" si="12"/>
        <v/>
      </c>
      <c r="H243" s="82"/>
      <c r="I243" s="75"/>
      <c r="J243" s="75"/>
      <c r="K243" s="75"/>
      <c r="L243" s="75"/>
      <c r="M243" s="75"/>
      <c r="N243" s="75"/>
      <c r="O243" s="75"/>
      <c r="P243" s="75"/>
      <c r="Q243" s="75"/>
      <c r="R243" s="75"/>
    </row>
    <row r="244" spans="1:18" s="81" customFormat="1">
      <c r="A244" s="154">
        <v>233</v>
      </c>
      <c r="B244" s="196"/>
      <c r="C244" s="155"/>
      <c r="D244" s="155"/>
      <c r="E244" s="157"/>
      <c r="F244" s="19" t="str">
        <f t="shared" si="12"/>
        <v/>
      </c>
      <c r="H244" s="82"/>
      <c r="I244" s="75"/>
      <c r="J244" s="75"/>
      <c r="K244" s="75"/>
      <c r="L244" s="75"/>
      <c r="M244" s="75"/>
      <c r="N244" s="75"/>
      <c r="O244" s="75"/>
      <c r="P244" s="75"/>
      <c r="Q244" s="75"/>
      <c r="R244" s="75"/>
    </row>
    <row r="245" spans="1:18" s="81" customFormat="1">
      <c r="A245" s="154">
        <v>234</v>
      </c>
      <c r="B245" s="196"/>
      <c r="C245" s="155"/>
      <c r="D245" s="155"/>
      <c r="E245" s="157"/>
      <c r="F245" s="19" t="str">
        <f t="shared" si="12"/>
        <v/>
      </c>
      <c r="H245" s="82"/>
      <c r="I245" s="75"/>
      <c r="J245" s="75"/>
      <c r="K245" s="75"/>
      <c r="L245" s="75"/>
      <c r="M245" s="75"/>
      <c r="N245" s="75"/>
      <c r="O245" s="75"/>
      <c r="P245" s="75"/>
      <c r="Q245" s="75"/>
      <c r="R245" s="75"/>
    </row>
    <row r="246" spans="1:18" s="81" customFormat="1">
      <c r="A246" s="154">
        <v>235</v>
      </c>
      <c r="B246" s="196"/>
      <c r="C246" s="155"/>
      <c r="D246" s="155"/>
      <c r="E246" s="157"/>
      <c r="F246" s="19" t="str">
        <f t="shared" si="12"/>
        <v/>
      </c>
      <c r="H246" s="82"/>
      <c r="I246" s="75"/>
      <c r="J246" s="75"/>
      <c r="K246" s="75"/>
      <c r="L246" s="75"/>
      <c r="M246" s="75"/>
      <c r="N246" s="75"/>
      <c r="O246" s="75"/>
      <c r="P246" s="75"/>
      <c r="Q246" s="75"/>
      <c r="R246" s="75"/>
    </row>
    <row r="247" spans="1:18" s="81" customFormat="1">
      <c r="A247" s="154">
        <v>236</v>
      </c>
      <c r="B247" s="196"/>
      <c r="C247" s="155"/>
      <c r="D247" s="155"/>
      <c r="E247" s="157"/>
      <c r="F247" s="19" t="str">
        <f t="shared" si="12"/>
        <v/>
      </c>
      <c r="H247" s="82"/>
      <c r="I247" s="75"/>
      <c r="J247" s="75"/>
      <c r="K247" s="75"/>
      <c r="L247" s="75"/>
      <c r="M247" s="75"/>
      <c r="N247" s="75"/>
      <c r="O247" s="75"/>
      <c r="P247" s="75"/>
      <c r="Q247" s="75"/>
      <c r="R247" s="75"/>
    </row>
    <row r="248" spans="1:18" s="81" customFormat="1">
      <c r="A248" s="154">
        <v>237</v>
      </c>
      <c r="B248" s="196"/>
      <c r="C248" s="155"/>
      <c r="D248" s="155"/>
      <c r="E248" s="157"/>
      <c r="F248" s="19" t="str">
        <f t="shared" si="12"/>
        <v/>
      </c>
      <c r="H248" s="82"/>
      <c r="I248" s="75"/>
      <c r="J248" s="75"/>
      <c r="K248" s="75"/>
      <c r="L248" s="75"/>
      <c r="M248" s="75"/>
      <c r="N248" s="75"/>
      <c r="O248" s="75"/>
      <c r="P248" s="75"/>
      <c r="Q248" s="75"/>
      <c r="R248" s="75"/>
    </row>
    <row r="249" spans="1:18" s="81" customFormat="1">
      <c r="A249" s="154">
        <v>238</v>
      </c>
      <c r="B249" s="196"/>
      <c r="C249" s="155"/>
      <c r="D249" s="155"/>
      <c r="E249" s="157"/>
      <c r="F249" s="19" t="str">
        <f t="shared" si="12"/>
        <v/>
      </c>
      <c r="H249" s="82"/>
      <c r="I249" s="75"/>
      <c r="J249" s="75"/>
      <c r="K249" s="75"/>
      <c r="L249" s="75"/>
      <c r="M249" s="75"/>
      <c r="N249" s="75"/>
      <c r="O249" s="75"/>
      <c r="P249" s="75"/>
      <c r="Q249" s="75"/>
      <c r="R249" s="75"/>
    </row>
    <row r="250" spans="1:18" s="81" customFormat="1">
      <c r="A250" s="154">
        <v>239</v>
      </c>
      <c r="B250" s="196"/>
      <c r="C250" s="155"/>
      <c r="D250" s="155"/>
      <c r="E250" s="157"/>
      <c r="F250" s="19" t="str">
        <f t="shared" si="12"/>
        <v/>
      </c>
      <c r="H250" s="82"/>
      <c r="I250" s="75"/>
      <c r="J250" s="75"/>
      <c r="K250" s="75"/>
      <c r="L250" s="75"/>
      <c r="M250" s="75"/>
      <c r="N250" s="75"/>
      <c r="O250" s="75"/>
      <c r="P250" s="75"/>
      <c r="Q250" s="75"/>
      <c r="R250" s="75"/>
    </row>
    <row r="251" spans="1:18" s="81" customFormat="1">
      <c r="A251" s="154">
        <v>240</v>
      </c>
      <c r="B251" s="196"/>
      <c r="C251" s="155"/>
      <c r="D251" s="155"/>
      <c r="E251" s="157"/>
      <c r="F251" s="19" t="str">
        <f t="shared" si="12"/>
        <v/>
      </c>
      <c r="H251" s="82"/>
      <c r="I251" s="75"/>
      <c r="J251" s="75"/>
      <c r="K251" s="75"/>
      <c r="L251" s="75"/>
      <c r="M251" s="75"/>
      <c r="N251" s="75"/>
      <c r="O251" s="75"/>
      <c r="P251" s="75"/>
      <c r="Q251" s="75"/>
      <c r="R251" s="75"/>
    </row>
    <row r="252" spans="1:18" s="81" customFormat="1">
      <c r="A252" s="154">
        <v>241</v>
      </c>
      <c r="B252" s="196"/>
      <c r="C252" s="155"/>
      <c r="D252" s="155"/>
      <c r="E252" s="157"/>
      <c r="F252" s="19" t="str">
        <f t="shared" si="12"/>
        <v/>
      </c>
      <c r="H252" s="82"/>
      <c r="I252" s="75"/>
      <c r="J252" s="75"/>
      <c r="K252" s="75"/>
      <c r="L252" s="75"/>
      <c r="M252" s="75"/>
      <c r="N252" s="75"/>
      <c r="O252" s="75"/>
      <c r="P252" s="75"/>
      <c r="Q252" s="75"/>
      <c r="R252" s="75"/>
    </row>
    <row r="253" spans="1:18" s="81" customFormat="1">
      <c r="A253" s="154">
        <v>242</v>
      </c>
      <c r="B253" s="196"/>
      <c r="C253" s="155"/>
      <c r="D253" s="155"/>
      <c r="E253" s="157"/>
      <c r="F253" s="19" t="str">
        <f t="shared" si="12"/>
        <v/>
      </c>
      <c r="H253" s="82"/>
      <c r="I253" s="75"/>
      <c r="J253" s="75"/>
      <c r="K253" s="75"/>
      <c r="L253" s="75"/>
      <c r="M253" s="75"/>
      <c r="N253" s="75"/>
      <c r="O253" s="75"/>
      <c r="P253" s="75"/>
      <c r="Q253" s="75"/>
      <c r="R253" s="75"/>
    </row>
    <row r="254" spans="1:18" s="81" customFormat="1">
      <c r="A254" s="154">
        <v>243</v>
      </c>
      <c r="B254" s="196"/>
      <c r="C254" s="155"/>
      <c r="D254" s="155"/>
      <c r="E254" s="157"/>
      <c r="F254" s="19" t="str">
        <f t="shared" si="12"/>
        <v/>
      </c>
      <c r="H254" s="82"/>
      <c r="I254" s="75"/>
      <c r="J254" s="75"/>
      <c r="K254" s="75"/>
      <c r="L254" s="75"/>
      <c r="M254" s="75"/>
      <c r="N254" s="75"/>
      <c r="O254" s="75"/>
      <c r="P254" s="75"/>
      <c r="Q254" s="75"/>
      <c r="R254" s="75"/>
    </row>
    <row r="255" spans="1:18" s="81" customFormat="1">
      <c r="A255" s="154">
        <v>244</v>
      </c>
      <c r="B255" s="196"/>
      <c r="C255" s="155"/>
      <c r="D255" s="155"/>
      <c r="E255" s="157"/>
      <c r="F255" s="19" t="str">
        <f t="shared" si="12"/>
        <v/>
      </c>
      <c r="H255" s="82"/>
      <c r="I255" s="75"/>
      <c r="J255" s="75"/>
      <c r="K255" s="75"/>
      <c r="L255" s="75"/>
      <c r="M255" s="75"/>
      <c r="N255" s="75"/>
      <c r="O255" s="75"/>
      <c r="P255" s="75"/>
      <c r="Q255" s="75"/>
      <c r="R255" s="75"/>
    </row>
    <row r="256" spans="1:18" s="81" customFormat="1">
      <c r="A256" s="154">
        <v>245</v>
      </c>
      <c r="B256" s="196"/>
      <c r="C256" s="155"/>
      <c r="D256" s="155"/>
      <c r="E256" s="157"/>
      <c r="F256" s="19" t="str">
        <f t="shared" si="12"/>
        <v/>
      </c>
      <c r="H256" s="82"/>
      <c r="I256" s="75"/>
      <c r="J256" s="75"/>
      <c r="K256" s="75"/>
      <c r="L256" s="75"/>
      <c r="M256" s="75"/>
      <c r="N256" s="75"/>
      <c r="O256" s="75"/>
      <c r="P256" s="75"/>
      <c r="Q256" s="75"/>
      <c r="R256" s="75"/>
    </row>
    <row r="257" spans="1:18" s="81" customFormat="1">
      <c r="A257" s="154">
        <v>246</v>
      </c>
      <c r="B257" s="196"/>
      <c r="C257" s="155"/>
      <c r="D257" s="155"/>
      <c r="E257" s="157"/>
      <c r="F257" s="19" t="str">
        <f t="shared" si="12"/>
        <v/>
      </c>
      <c r="H257" s="82"/>
      <c r="I257" s="75"/>
      <c r="J257" s="75"/>
      <c r="K257" s="75"/>
      <c r="L257" s="75"/>
      <c r="M257" s="75"/>
      <c r="N257" s="75"/>
      <c r="O257" s="75"/>
      <c r="P257" s="75"/>
      <c r="Q257" s="75"/>
      <c r="R257" s="75"/>
    </row>
    <row r="258" spans="1:18" s="81" customFormat="1">
      <c r="A258" s="154">
        <v>247</v>
      </c>
      <c r="B258" s="196"/>
      <c r="C258" s="155"/>
      <c r="D258" s="155"/>
      <c r="E258" s="157"/>
      <c r="F258" s="19" t="str">
        <f t="shared" si="12"/>
        <v/>
      </c>
      <c r="H258" s="82"/>
      <c r="I258" s="75"/>
      <c r="J258" s="75"/>
      <c r="K258" s="75"/>
      <c r="L258" s="75"/>
      <c r="M258" s="75"/>
      <c r="N258" s="75"/>
      <c r="O258" s="75"/>
      <c r="P258" s="75"/>
      <c r="Q258" s="75"/>
      <c r="R258" s="75"/>
    </row>
    <row r="259" spans="1:18" s="81" customFormat="1">
      <c r="A259" s="154">
        <v>248</v>
      </c>
      <c r="B259" s="196"/>
      <c r="C259" s="155"/>
      <c r="D259" s="155"/>
      <c r="E259" s="157"/>
      <c r="F259" s="19" t="str">
        <f t="shared" si="12"/>
        <v/>
      </c>
      <c r="H259" s="82"/>
      <c r="I259" s="75"/>
      <c r="J259" s="75"/>
      <c r="K259" s="75"/>
      <c r="L259" s="75"/>
      <c r="M259" s="75"/>
      <c r="N259" s="75"/>
      <c r="O259" s="75"/>
      <c r="P259" s="75"/>
      <c r="Q259" s="75"/>
      <c r="R259" s="75"/>
    </row>
    <row r="260" spans="1:18" s="81" customFormat="1">
      <c r="A260" s="154">
        <v>249</v>
      </c>
      <c r="B260" s="196"/>
      <c r="C260" s="155"/>
      <c r="D260" s="155"/>
      <c r="E260" s="157"/>
      <c r="F260" s="19" t="str">
        <f t="shared" si="12"/>
        <v/>
      </c>
      <c r="H260" s="82"/>
      <c r="I260" s="75"/>
      <c r="J260" s="75"/>
      <c r="K260" s="75"/>
      <c r="L260" s="75"/>
      <c r="M260" s="75"/>
      <c r="N260" s="75"/>
      <c r="O260" s="75"/>
      <c r="P260" s="75"/>
      <c r="Q260" s="75"/>
      <c r="R260" s="75"/>
    </row>
    <row r="261" spans="1:18" s="81" customFormat="1">
      <c r="A261" s="154">
        <v>250</v>
      </c>
      <c r="B261" s="196"/>
      <c r="C261" s="155"/>
      <c r="D261" s="155"/>
      <c r="E261" s="157"/>
      <c r="F261" s="19" t="str">
        <f t="shared" si="12"/>
        <v/>
      </c>
      <c r="H261" s="82"/>
      <c r="I261" s="75"/>
      <c r="J261" s="75"/>
      <c r="K261" s="75"/>
      <c r="L261" s="75"/>
      <c r="M261" s="75"/>
      <c r="N261" s="75"/>
      <c r="O261" s="75"/>
      <c r="P261" s="75"/>
      <c r="Q261" s="75"/>
      <c r="R261" s="75"/>
    </row>
  </sheetData>
  <sheetProtection sheet="1" objects="1" scenarios="1" formatCells="0" formatRows="0" insertRows="0"/>
  <mergeCells count="11">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&amp;LConfirm existenţa lucrărilorDirector de departament&amp;RCandidat</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sheetPr codeName="Sheet35"/>
  <dimension ref="A1:F80"/>
  <sheetViews>
    <sheetView topLeftCell="A52" zoomScale="107" zoomScaleNormal="107" workbookViewId="0"/>
  </sheetViews>
  <sheetFormatPr defaultRowHeight="15"/>
  <cols>
    <col min="1" max="1" width="10.28515625" style="144" customWidth="1"/>
    <col min="2" max="2" width="12.28515625" style="145" customWidth="1"/>
    <col min="3" max="3" width="36.5703125" style="51" bestFit="1" customWidth="1"/>
    <col min="4" max="4" width="9.140625" style="51"/>
    <col min="5" max="6" width="10.7109375" style="111" customWidth="1"/>
    <col min="7" max="16384" width="9.140625" style="51"/>
  </cols>
  <sheetData>
    <row r="1" spans="1:6" ht="15.75" thickBot="1">
      <c r="A1" s="106" t="s">
        <v>15</v>
      </c>
      <c r="B1" s="107" t="s">
        <v>13</v>
      </c>
      <c r="E1" s="108" t="s">
        <v>0</v>
      </c>
      <c r="F1" s="108" t="s">
        <v>103</v>
      </c>
    </row>
    <row r="2" spans="1:6">
      <c r="A2" s="109" t="s">
        <v>27</v>
      </c>
      <c r="B2" s="110">
        <v>120</v>
      </c>
      <c r="E2" s="111">
        <v>1</v>
      </c>
      <c r="F2" s="112">
        <v>1</v>
      </c>
    </row>
    <row r="3" spans="1:6">
      <c r="A3" s="113" t="s">
        <v>28</v>
      </c>
      <c r="B3" s="114">
        <v>100</v>
      </c>
      <c r="E3" s="111">
        <v>2</v>
      </c>
      <c r="F3" s="112">
        <v>0.9</v>
      </c>
    </row>
    <row r="4" spans="1:6">
      <c r="A4" s="113" t="s">
        <v>32</v>
      </c>
      <c r="B4" s="114">
        <v>80</v>
      </c>
      <c r="E4" s="111">
        <v>3</v>
      </c>
      <c r="F4" s="112">
        <v>0.8</v>
      </c>
    </row>
    <row r="5" spans="1:6">
      <c r="A5" s="113" t="s">
        <v>5</v>
      </c>
      <c r="B5" s="114">
        <v>80</v>
      </c>
      <c r="E5" s="111">
        <v>4</v>
      </c>
      <c r="F5" s="112">
        <v>0.7</v>
      </c>
    </row>
    <row r="6" spans="1:6">
      <c r="A6" s="113" t="s">
        <v>6</v>
      </c>
      <c r="B6" s="114">
        <v>70</v>
      </c>
      <c r="E6" s="111">
        <v>5</v>
      </c>
      <c r="F6" s="112">
        <v>0.6</v>
      </c>
    </row>
    <row r="7" spans="1:6">
      <c r="A7" s="113" t="s">
        <v>329</v>
      </c>
      <c r="B7" s="114">
        <v>80</v>
      </c>
      <c r="E7" s="111">
        <v>6</v>
      </c>
      <c r="F7" s="112">
        <v>0.5</v>
      </c>
    </row>
    <row r="8" spans="1:6">
      <c r="A8" s="113" t="s">
        <v>33</v>
      </c>
      <c r="B8" s="114">
        <v>40</v>
      </c>
      <c r="E8" s="111">
        <v>7</v>
      </c>
      <c r="F8" s="112">
        <v>0.5</v>
      </c>
    </row>
    <row r="9" spans="1:6">
      <c r="A9" s="113" t="s">
        <v>34</v>
      </c>
      <c r="B9" s="114">
        <v>30</v>
      </c>
      <c r="E9" s="111">
        <v>8</v>
      </c>
      <c r="F9" s="112">
        <v>0.5</v>
      </c>
    </row>
    <row r="10" spans="1:6">
      <c r="A10" s="113" t="s">
        <v>49</v>
      </c>
      <c r="B10" s="114">
        <v>30</v>
      </c>
      <c r="E10" s="111">
        <v>9</v>
      </c>
      <c r="F10" s="112">
        <v>0.5</v>
      </c>
    </row>
    <row r="11" spans="1:6">
      <c r="A11" s="113" t="s">
        <v>50</v>
      </c>
      <c r="B11" s="114">
        <v>20</v>
      </c>
      <c r="E11" s="111">
        <v>10</v>
      </c>
      <c r="F11" s="112">
        <v>0.5</v>
      </c>
    </row>
    <row r="12" spans="1:6">
      <c r="A12" s="453" t="s">
        <v>51</v>
      </c>
      <c r="B12" s="114">
        <v>20</v>
      </c>
      <c r="E12" s="111">
        <v>11</v>
      </c>
      <c r="F12" s="112">
        <v>0.5</v>
      </c>
    </row>
    <row r="13" spans="1:6">
      <c r="A13" s="454"/>
      <c r="B13" s="114">
        <v>10</v>
      </c>
      <c r="E13" s="111">
        <v>12</v>
      </c>
      <c r="F13" s="112">
        <v>0.5</v>
      </c>
    </row>
    <row r="14" spans="1:6">
      <c r="A14" s="113" t="s">
        <v>52</v>
      </c>
      <c r="B14" s="114">
        <v>10</v>
      </c>
      <c r="E14" s="111">
        <v>13</v>
      </c>
      <c r="F14" s="112">
        <v>0.5</v>
      </c>
    </row>
    <row r="15" spans="1:6">
      <c r="A15" s="453" t="s">
        <v>10</v>
      </c>
      <c r="B15" s="115">
        <v>100</v>
      </c>
      <c r="E15" s="111">
        <v>14</v>
      </c>
      <c r="F15" s="112">
        <v>0.5</v>
      </c>
    </row>
    <row r="16" spans="1:6">
      <c r="A16" s="455"/>
      <c r="B16" s="115">
        <v>200</v>
      </c>
      <c r="E16" s="111">
        <v>15</v>
      </c>
      <c r="F16" s="112">
        <v>0.5</v>
      </c>
    </row>
    <row r="17" spans="1:6" ht="15.75" thickBot="1">
      <c r="A17" s="456"/>
      <c r="B17" s="116">
        <v>100</v>
      </c>
      <c r="E17" s="111">
        <v>16</v>
      </c>
      <c r="F17" s="112">
        <v>0.5</v>
      </c>
    </row>
    <row r="18" spans="1:6" ht="28.5">
      <c r="A18" s="109" t="s">
        <v>325</v>
      </c>
      <c r="B18" s="117">
        <v>4</v>
      </c>
      <c r="C18" s="167" t="s">
        <v>819</v>
      </c>
      <c r="E18" s="51"/>
      <c r="F18" s="51"/>
    </row>
    <row r="19" spans="1:6" ht="29.25" thickBot="1">
      <c r="A19" s="118" t="s">
        <v>326</v>
      </c>
      <c r="B19" s="119">
        <v>2</v>
      </c>
      <c r="C19" s="167" t="s">
        <v>820</v>
      </c>
      <c r="E19" s="51"/>
      <c r="F19" s="51"/>
    </row>
    <row r="20" spans="1:6" ht="28.5">
      <c r="A20" s="109" t="s">
        <v>657</v>
      </c>
      <c r="B20" s="119">
        <v>1.5</v>
      </c>
      <c r="C20" s="167" t="s">
        <v>821</v>
      </c>
      <c r="E20" s="51"/>
      <c r="F20" s="51"/>
    </row>
    <row r="21" spans="1:6" ht="46.5">
      <c r="A21" s="118" t="s">
        <v>668</v>
      </c>
      <c r="B21" s="119">
        <v>1</v>
      </c>
      <c r="C21" s="167" t="s">
        <v>822</v>
      </c>
      <c r="E21" s="51"/>
      <c r="F21" s="51"/>
    </row>
    <row r="22" spans="1:6" ht="29.25" thickBot="1">
      <c r="A22" s="118" t="s">
        <v>669</v>
      </c>
      <c r="B22" s="119">
        <v>0.5</v>
      </c>
      <c r="C22" s="167" t="s">
        <v>840</v>
      </c>
      <c r="E22" s="51"/>
      <c r="F22" s="51"/>
    </row>
    <row r="23" spans="1:6" ht="19.5">
      <c r="A23" s="109" t="s">
        <v>676</v>
      </c>
      <c r="B23" s="117">
        <v>2</v>
      </c>
      <c r="C23" s="167" t="s">
        <v>682</v>
      </c>
    </row>
    <row r="24" spans="1:6" ht="20.25" thickBot="1">
      <c r="A24" s="118" t="s">
        <v>677</v>
      </c>
      <c r="B24" s="119">
        <v>1</v>
      </c>
      <c r="C24" s="168" t="s">
        <v>683</v>
      </c>
    </row>
    <row r="25" spans="1:6" ht="19.5">
      <c r="A25" s="109" t="s">
        <v>678</v>
      </c>
      <c r="B25" s="119">
        <f>1.5/2</f>
        <v>0.75</v>
      </c>
      <c r="C25" s="168" t="s">
        <v>684</v>
      </c>
    </row>
    <row r="26" spans="1:6" ht="37.5">
      <c r="A26" s="118" t="s">
        <v>679</v>
      </c>
      <c r="B26" s="119">
        <v>0.5</v>
      </c>
      <c r="C26" s="167" t="s">
        <v>685</v>
      </c>
    </row>
    <row r="27" spans="1:6" ht="19.5">
      <c r="A27" s="118" t="s">
        <v>680</v>
      </c>
      <c r="B27" s="119">
        <f>0.5/2</f>
        <v>0.25</v>
      </c>
      <c r="C27" s="167" t="s">
        <v>686</v>
      </c>
    </row>
    <row r="28" spans="1:6">
      <c r="A28" s="113" t="s">
        <v>7</v>
      </c>
      <c r="B28" s="120">
        <v>0.5</v>
      </c>
    </row>
    <row r="29" spans="1:6">
      <c r="A29" s="113" t="s">
        <v>29</v>
      </c>
      <c r="B29" s="120">
        <v>0.2</v>
      </c>
    </row>
    <row r="30" spans="1:6">
      <c r="A30" s="113" t="s">
        <v>701</v>
      </c>
      <c r="B30" s="120">
        <v>1</v>
      </c>
    </row>
    <row r="31" spans="1:6">
      <c r="A31" s="113" t="s">
        <v>703</v>
      </c>
      <c r="B31" s="120">
        <v>0.5</v>
      </c>
    </row>
    <row r="32" spans="1:6">
      <c r="A32" s="113" t="s">
        <v>8</v>
      </c>
      <c r="B32" s="114">
        <v>50</v>
      </c>
    </row>
    <row r="33" spans="1:2">
      <c r="A33" s="113" t="s">
        <v>9</v>
      </c>
      <c r="B33" s="114">
        <v>15</v>
      </c>
    </row>
    <row r="34" spans="1:2">
      <c r="A34" s="113" t="s">
        <v>30</v>
      </c>
      <c r="B34" s="120">
        <v>0.1</v>
      </c>
    </row>
    <row r="35" spans="1:2" ht="15.75" thickBot="1">
      <c r="A35" s="121" t="s">
        <v>31</v>
      </c>
      <c r="B35" s="115">
        <v>0.05</v>
      </c>
    </row>
    <row r="36" spans="1:2">
      <c r="A36" s="450" t="s">
        <v>327</v>
      </c>
      <c r="B36" s="122">
        <v>100</v>
      </c>
    </row>
    <row r="37" spans="1:2">
      <c r="A37" s="451"/>
      <c r="B37" s="123">
        <v>80</v>
      </c>
    </row>
    <row r="38" spans="1:2">
      <c r="A38" s="451"/>
      <c r="B38" s="123">
        <v>0</v>
      </c>
    </row>
    <row r="39" spans="1:2" ht="15.75" thickBot="1">
      <c r="A39" s="452"/>
      <c r="B39" s="124">
        <v>20</v>
      </c>
    </row>
    <row r="40" spans="1:2">
      <c r="A40" s="450" t="s">
        <v>328</v>
      </c>
      <c r="B40" s="125">
        <v>30</v>
      </c>
    </row>
    <row r="41" spans="1:2">
      <c r="A41" s="451"/>
      <c r="B41" s="123">
        <v>20</v>
      </c>
    </row>
    <row r="42" spans="1:2">
      <c r="A42" s="451"/>
      <c r="B42" s="123">
        <v>15</v>
      </c>
    </row>
    <row r="43" spans="1:2" ht="15.75" thickBot="1">
      <c r="A43" s="452"/>
      <c r="B43" s="126">
        <v>10</v>
      </c>
    </row>
    <row r="44" spans="1:2">
      <c r="A44" s="450" t="s">
        <v>11</v>
      </c>
      <c r="B44" s="122">
        <v>60</v>
      </c>
    </row>
    <row r="45" spans="1:2">
      <c r="A45" s="451"/>
      <c r="B45" s="123">
        <v>40</v>
      </c>
    </row>
    <row r="46" spans="1:2">
      <c r="A46" s="451"/>
      <c r="B46" s="123">
        <v>0</v>
      </c>
    </row>
    <row r="47" spans="1:2" ht="15.75" thickBot="1">
      <c r="A47" s="452"/>
      <c r="B47" s="124">
        <v>20</v>
      </c>
    </row>
    <row r="48" spans="1:2">
      <c r="A48" s="450" t="s">
        <v>12</v>
      </c>
      <c r="B48" s="122">
        <v>15</v>
      </c>
    </row>
    <row r="49" spans="1:2">
      <c r="A49" s="451"/>
      <c r="B49" s="123">
        <v>10</v>
      </c>
    </row>
    <row r="50" spans="1:2">
      <c r="A50" s="451"/>
      <c r="B50" s="123">
        <v>7.5</v>
      </c>
    </row>
    <row r="51" spans="1:2" ht="15.75" thickBot="1">
      <c r="A51" s="451"/>
      <c r="B51" s="124">
        <v>5</v>
      </c>
    </row>
    <row r="52" spans="1:2" ht="15.75" thickBot="1">
      <c r="A52" s="127" t="s">
        <v>318</v>
      </c>
      <c r="B52" s="128">
        <v>30</v>
      </c>
    </row>
    <row r="53" spans="1:2" ht="15.75" thickBot="1">
      <c r="A53" s="127" t="s">
        <v>319</v>
      </c>
      <c r="B53" s="129">
        <v>12</v>
      </c>
    </row>
    <row r="54" spans="1:2">
      <c r="A54" s="130" t="s">
        <v>321</v>
      </c>
      <c r="B54" s="131">
        <v>24</v>
      </c>
    </row>
    <row r="55" spans="1:2">
      <c r="A55" s="132" t="s">
        <v>322</v>
      </c>
      <c r="B55" s="133">
        <v>16</v>
      </c>
    </row>
    <row r="56" spans="1:2" ht="15.75" thickBot="1">
      <c r="A56" s="134" t="s">
        <v>323</v>
      </c>
      <c r="B56" s="135">
        <v>12</v>
      </c>
    </row>
    <row r="57" spans="1:2">
      <c r="A57" s="136" t="s">
        <v>421</v>
      </c>
      <c r="B57" s="137">
        <v>40</v>
      </c>
    </row>
    <row r="58" spans="1:2">
      <c r="A58" s="138" t="s">
        <v>422</v>
      </c>
      <c r="B58" s="139">
        <v>40</v>
      </c>
    </row>
    <row r="59" spans="1:2">
      <c r="A59" s="138" t="s">
        <v>447</v>
      </c>
      <c r="B59" s="139">
        <v>100</v>
      </c>
    </row>
    <row r="60" spans="1:2">
      <c r="A60" s="138" t="s">
        <v>448</v>
      </c>
      <c r="B60" s="139">
        <v>40</v>
      </c>
    </row>
    <row r="61" spans="1:2">
      <c r="A61" s="138" t="s">
        <v>655</v>
      </c>
      <c r="B61" s="139">
        <v>1</v>
      </c>
    </row>
    <row r="62" spans="1:2">
      <c r="A62" s="138" t="s">
        <v>656</v>
      </c>
      <c r="B62" s="139">
        <v>0.8</v>
      </c>
    </row>
    <row r="63" spans="1:2">
      <c r="A63" s="140"/>
      <c r="B63" s="141"/>
    </row>
    <row r="65" spans="1:6" ht="30">
      <c r="A65" s="142" t="s">
        <v>334</v>
      </c>
      <c r="B65" s="143">
        <v>207</v>
      </c>
      <c r="F65" s="112"/>
    </row>
    <row r="66" spans="1:6">
      <c r="F66" s="112"/>
    </row>
    <row r="67" spans="1:6">
      <c r="F67" s="112"/>
    </row>
    <row r="68" spans="1:6">
      <c r="F68" s="112"/>
    </row>
    <row r="69" spans="1:6">
      <c r="F69" s="112"/>
    </row>
    <row r="70" spans="1:6">
      <c r="F70" s="112"/>
    </row>
    <row r="71" spans="1:6">
      <c r="F71" s="112"/>
    </row>
    <row r="72" spans="1:6">
      <c r="F72" s="112"/>
    </row>
    <row r="73" spans="1:6">
      <c r="F73" s="112"/>
    </row>
    <row r="74" spans="1:6">
      <c r="F74" s="112"/>
    </row>
    <row r="75" spans="1:6">
      <c r="F75" s="112"/>
    </row>
    <row r="76" spans="1:6">
      <c r="F76" s="112"/>
    </row>
    <row r="77" spans="1:6">
      <c r="F77" s="112"/>
    </row>
    <row r="78" spans="1:6">
      <c r="F78" s="112"/>
    </row>
    <row r="79" spans="1:6">
      <c r="F79" s="112"/>
    </row>
    <row r="80" spans="1:6">
      <c r="F80" s="112"/>
    </row>
  </sheetData>
  <sheetProtection sheet="1" objects="1" scenarios="1" formatCells="0" formatRows="0" insertRows="0"/>
  <mergeCells count="6">
    <mergeCell ref="A44:A47"/>
    <mergeCell ref="A48:A51"/>
    <mergeCell ref="A12:A13"/>
    <mergeCell ref="A15:A17"/>
    <mergeCell ref="A36:A39"/>
    <mergeCell ref="A40:A43"/>
  </mergeCells>
  <phoneticPr fontId="14"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sheetPr codeName="Sheet71">
    <pageSetUpPr fitToPage="1"/>
  </sheetPr>
  <dimension ref="A1:R261"/>
  <sheetViews>
    <sheetView workbookViewId="0">
      <selection activeCell="B12" sqref="B12:E14"/>
    </sheetView>
  </sheetViews>
  <sheetFormatPr defaultRowHeight="15.75"/>
  <cols>
    <col min="1" max="1" width="5.7109375" style="71" customWidth="1"/>
    <col min="2" max="2" width="29.28515625" style="92" customWidth="1"/>
    <col min="3" max="3" width="45.28515625" style="75" customWidth="1"/>
    <col min="4" max="4" width="38.7109375" style="75" customWidth="1"/>
    <col min="5" max="5" width="10.7109375" style="80" customWidth="1"/>
    <col min="6" max="6" width="17.7109375" style="75" customWidth="1"/>
    <col min="7" max="7" width="10.7109375" style="81" hidden="1" customWidth="1"/>
    <col min="8" max="8" width="9.140625" style="82" hidden="1" customWidth="1"/>
    <col min="9" max="9" width="9.140625" style="75" hidden="1" customWidth="1"/>
    <col min="10" max="19" width="9.140625" style="75" customWidth="1"/>
    <col min="20" max="16384" width="9.140625" style="75"/>
  </cols>
  <sheetData>
    <row r="1" spans="1:9" s="71" customFormat="1">
      <c r="A1" s="70" t="s">
        <v>482</v>
      </c>
      <c r="B1" s="373"/>
      <c r="E1" s="72"/>
      <c r="F1" s="74"/>
      <c r="G1" s="73"/>
      <c r="H1" s="327"/>
    </row>
    <row r="2" spans="1:9" s="71" customFormat="1">
      <c r="A2" s="387" t="str">
        <f>IF(ISBLANK(facultate), IF(ISBLANK(departament),"","Departament " &amp; departament), "Facultatea " &amp; facultate)</f>
        <v>Facultatea Electronică și Telecomunicații</v>
      </c>
      <c r="B2" s="373"/>
      <c r="E2" s="72"/>
      <c r="F2" s="74"/>
      <c r="G2" s="73"/>
      <c r="H2" s="327"/>
    </row>
    <row r="3" spans="1:9" s="71" customFormat="1">
      <c r="A3" s="387" t="str">
        <f>IF(ISBLANK(departament),"","Departamentul " &amp; departament)</f>
        <v>Departamentul Electronică Aplicată</v>
      </c>
      <c r="B3" s="373"/>
      <c r="E3" s="72"/>
      <c r="F3" s="74"/>
      <c r="G3" s="73"/>
      <c r="H3" s="327"/>
    </row>
    <row r="4" spans="1:9">
      <c r="A4" s="460" t="s">
        <v>882</v>
      </c>
      <c r="B4" s="460"/>
      <c r="C4" s="460"/>
      <c r="D4" s="460"/>
      <c r="E4" s="460"/>
      <c r="F4" s="460"/>
      <c r="G4" s="239"/>
      <c r="H4" s="329"/>
    </row>
    <row r="5" spans="1:9">
      <c r="A5" s="460" t="s">
        <v>895</v>
      </c>
      <c r="B5" s="460"/>
      <c r="C5" s="460"/>
      <c r="D5" s="460"/>
      <c r="E5" s="460"/>
      <c r="F5" s="460"/>
      <c r="G5" s="239"/>
    </row>
    <row r="6" spans="1:9" ht="13.5" customHeight="1">
      <c r="E6" s="75"/>
      <c r="F6" s="388" t="str">
        <f>CONCATENATE(functie," ",nume_candidat)</f>
        <v>Șef de lucrări Papazian Petru</v>
      </c>
    </row>
    <row r="7" spans="1:9" ht="18.75" customHeight="1">
      <c r="A7" s="458" t="s">
        <v>337</v>
      </c>
      <c r="B7" s="468" t="s">
        <v>896</v>
      </c>
      <c r="C7" s="468" t="s">
        <v>888</v>
      </c>
      <c r="D7" s="468" t="s">
        <v>889</v>
      </c>
      <c r="E7" s="468" t="s">
        <v>2</v>
      </c>
      <c r="F7" s="458" t="s">
        <v>544</v>
      </c>
      <c r="G7" s="458" t="s">
        <v>4</v>
      </c>
      <c r="H7" s="479" t="s">
        <v>540</v>
      </c>
      <c r="I7" s="465" t="s">
        <v>551</v>
      </c>
    </row>
    <row r="8" spans="1:9" ht="18.75" customHeight="1">
      <c r="A8" s="475"/>
      <c r="B8" s="469"/>
      <c r="C8" s="469"/>
      <c r="D8" s="469"/>
      <c r="E8" s="469"/>
      <c r="F8" s="475"/>
      <c r="G8" s="475"/>
      <c r="H8" s="480"/>
      <c r="I8" s="465"/>
    </row>
    <row r="9" spans="1:9" ht="18.75" customHeight="1">
      <c r="A9" s="475"/>
      <c r="B9" s="469"/>
      <c r="C9" s="469"/>
      <c r="D9" s="469"/>
      <c r="E9" s="469"/>
      <c r="F9" s="459"/>
      <c r="G9" s="459"/>
      <c r="H9" s="480"/>
      <c r="I9" s="465"/>
    </row>
    <row r="10" spans="1:9" ht="18.75" customHeight="1">
      <c r="A10" s="459"/>
      <c r="B10" s="470"/>
      <c r="C10" s="470"/>
      <c r="D10" s="470"/>
      <c r="E10" s="470"/>
      <c r="F10" s="389" t="str">
        <f>CONCATENATE("ultimii ",durata_evaluare," ani")</f>
        <v>ultimii 5 ani</v>
      </c>
      <c r="G10" s="389" t="str">
        <f>CONCATENATE("ultimii                                  ",durata_evaluare," ani")</f>
        <v>ultimii                                  5 ani</v>
      </c>
      <c r="H10" s="481"/>
      <c r="I10" s="465"/>
    </row>
    <row r="11" spans="1:9">
      <c r="A11" s="99"/>
      <c r="B11" s="76"/>
      <c r="C11" s="76"/>
      <c r="D11" s="76"/>
      <c r="E11" s="40"/>
      <c r="F11" s="158">
        <f t="shared" ref="F11:G11" si="0">SUMIF(F12:F110,"&gt;0")</f>
        <v>0</v>
      </c>
      <c r="G11" s="4">
        <f t="shared" si="0"/>
        <v>0</v>
      </c>
      <c r="H11" s="336"/>
    </row>
    <row r="12" spans="1:9">
      <c r="A12" s="48">
        <v>1</v>
      </c>
      <c r="B12" s="175"/>
      <c r="C12" s="8"/>
      <c r="D12" s="8"/>
      <c r="E12" s="232"/>
      <c r="F12" s="19" t="str">
        <f t="shared" ref="F12:F75" si="1">IF(OR($C12="",$E12&lt;an_initial,$E12&gt;an_final),"",G12*(HLOOKUP(D12,iii2punctaje,2,FALSE)))</f>
        <v/>
      </c>
      <c r="G12" s="69" t="str">
        <f t="shared" ref="G12:G43" si="2">IF(OR($C12="",,$E12="",$E12&gt;an_final),"",IF($E12&gt;=an_initial,1,""))</f>
        <v/>
      </c>
      <c r="H12" s="390" t="b">
        <f t="shared" ref="H12:H75" si="3">IF(nume_candidat="",FALSE,ISNUMBER(SEARCH(nume_candidat,$C12)))</f>
        <v>0</v>
      </c>
      <c r="I12" s="391">
        <f t="shared" ref="I12:I43" si="4">LEN(C12)-LEN(SUBSTITUTE(C12,",",""))+1</f>
        <v>1</v>
      </c>
    </row>
    <row r="13" spans="1:9">
      <c r="A13" s="48">
        <v>2</v>
      </c>
      <c r="B13" s="175"/>
      <c r="C13" s="8"/>
      <c r="D13" s="8"/>
      <c r="E13" s="232"/>
      <c r="F13" s="19" t="str">
        <f t="shared" si="1"/>
        <v/>
      </c>
      <c r="G13" s="69" t="str">
        <f t="shared" si="2"/>
        <v/>
      </c>
      <c r="H13" s="390" t="b">
        <f t="shared" si="3"/>
        <v>0</v>
      </c>
      <c r="I13" s="391">
        <f t="shared" si="4"/>
        <v>1</v>
      </c>
    </row>
    <row r="14" spans="1:9">
      <c r="A14" s="48">
        <v>3</v>
      </c>
      <c r="B14" s="175"/>
      <c r="C14" s="8"/>
      <c r="D14" s="8"/>
      <c r="E14" s="232"/>
      <c r="F14" s="19" t="str">
        <f t="shared" si="1"/>
        <v/>
      </c>
      <c r="G14" s="69" t="str">
        <f t="shared" si="2"/>
        <v/>
      </c>
      <c r="H14" s="390" t="b">
        <f t="shared" si="3"/>
        <v>0</v>
      </c>
      <c r="I14" s="391">
        <f t="shared" si="4"/>
        <v>1</v>
      </c>
    </row>
    <row r="15" spans="1:9">
      <c r="A15" s="48">
        <v>4</v>
      </c>
      <c r="B15" s="175"/>
      <c r="C15" s="7"/>
      <c r="D15" s="7"/>
      <c r="E15" s="228"/>
      <c r="F15" s="19" t="str">
        <f t="shared" si="1"/>
        <v/>
      </c>
      <c r="G15" s="69" t="str">
        <f t="shared" si="2"/>
        <v/>
      </c>
      <c r="H15" s="390" t="b">
        <f t="shared" si="3"/>
        <v>0</v>
      </c>
      <c r="I15" s="391">
        <f t="shared" si="4"/>
        <v>1</v>
      </c>
    </row>
    <row r="16" spans="1:9">
      <c r="A16" s="48">
        <v>5</v>
      </c>
      <c r="B16" s="175"/>
      <c r="C16" s="7"/>
      <c r="D16" s="7"/>
      <c r="E16" s="228"/>
      <c r="F16" s="19" t="str">
        <f t="shared" si="1"/>
        <v/>
      </c>
      <c r="G16" s="69" t="str">
        <f t="shared" si="2"/>
        <v/>
      </c>
      <c r="H16" s="390" t="b">
        <f t="shared" si="3"/>
        <v>0</v>
      </c>
      <c r="I16" s="391">
        <f t="shared" si="4"/>
        <v>1</v>
      </c>
    </row>
    <row r="17" spans="1:9">
      <c r="A17" s="48">
        <v>6</v>
      </c>
      <c r="B17" s="175"/>
      <c r="C17" s="7"/>
      <c r="D17" s="7"/>
      <c r="E17" s="228"/>
      <c r="F17" s="19" t="str">
        <f t="shared" si="1"/>
        <v/>
      </c>
      <c r="G17" s="69" t="str">
        <f t="shared" si="2"/>
        <v/>
      </c>
      <c r="H17" s="390" t="b">
        <f t="shared" si="3"/>
        <v>0</v>
      </c>
      <c r="I17" s="391">
        <f t="shared" si="4"/>
        <v>1</v>
      </c>
    </row>
    <row r="18" spans="1:9">
      <c r="A18" s="48">
        <v>7</v>
      </c>
      <c r="B18" s="175"/>
      <c r="C18" s="7"/>
      <c r="D18" s="7"/>
      <c r="E18" s="228"/>
      <c r="F18" s="19" t="str">
        <f t="shared" si="1"/>
        <v/>
      </c>
      <c r="G18" s="69" t="str">
        <f t="shared" si="2"/>
        <v/>
      </c>
      <c r="H18" s="390" t="b">
        <f t="shared" si="3"/>
        <v>0</v>
      </c>
      <c r="I18" s="391">
        <f t="shared" si="4"/>
        <v>1</v>
      </c>
    </row>
    <row r="19" spans="1:9">
      <c r="A19" s="48">
        <v>8</v>
      </c>
      <c r="B19" s="175"/>
      <c r="C19" s="7"/>
      <c r="D19" s="7"/>
      <c r="E19" s="228"/>
      <c r="F19" s="19" t="str">
        <f t="shared" si="1"/>
        <v/>
      </c>
      <c r="G19" s="69" t="str">
        <f t="shared" si="2"/>
        <v/>
      </c>
      <c r="H19" s="390" t="b">
        <f t="shared" si="3"/>
        <v>0</v>
      </c>
      <c r="I19" s="391">
        <f t="shared" si="4"/>
        <v>1</v>
      </c>
    </row>
    <row r="20" spans="1:9">
      <c r="A20" s="48">
        <v>9</v>
      </c>
      <c r="B20" s="175"/>
      <c r="C20" s="7"/>
      <c r="D20" s="7"/>
      <c r="E20" s="228"/>
      <c r="F20" s="19" t="str">
        <f t="shared" si="1"/>
        <v/>
      </c>
      <c r="G20" s="69" t="str">
        <f t="shared" si="2"/>
        <v/>
      </c>
      <c r="H20" s="390" t="b">
        <f t="shared" si="3"/>
        <v>0</v>
      </c>
      <c r="I20" s="391">
        <f t="shared" si="4"/>
        <v>1</v>
      </c>
    </row>
    <row r="21" spans="1:9">
      <c r="A21" s="48">
        <v>10</v>
      </c>
      <c r="B21" s="175"/>
      <c r="C21" s="7"/>
      <c r="D21" s="7"/>
      <c r="E21" s="228"/>
      <c r="F21" s="19" t="str">
        <f t="shared" si="1"/>
        <v/>
      </c>
      <c r="G21" s="69" t="str">
        <f t="shared" si="2"/>
        <v/>
      </c>
      <c r="H21" s="390" t="b">
        <f t="shared" si="3"/>
        <v>0</v>
      </c>
      <c r="I21" s="391">
        <f t="shared" si="4"/>
        <v>1</v>
      </c>
    </row>
    <row r="22" spans="1:9">
      <c r="A22" s="48">
        <v>11</v>
      </c>
      <c r="B22" s="175"/>
      <c r="C22" s="7"/>
      <c r="D22" s="7"/>
      <c r="E22" s="228"/>
      <c r="F22" s="19" t="str">
        <f t="shared" si="1"/>
        <v/>
      </c>
      <c r="G22" s="69" t="str">
        <f t="shared" si="2"/>
        <v/>
      </c>
      <c r="H22" s="390" t="b">
        <f t="shared" si="3"/>
        <v>0</v>
      </c>
      <c r="I22" s="391">
        <f t="shared" si="4"/>
        <v>1</v>
      </c>
    </row>
    <row r="23" spans="1:9">
      <c r="A23" s="48">
        <v>12</v>
      </c>
      <c r="B23" s="175"/>
      <c r="C23" s="7"/>
      <c r="D23" s="7"/>
      <c r="E23" s="228"/>
      <c r="F23" s="19" t="str">
        <f t="shared" si="1"/>
        <v/>
      </c>
      <c r="G23" s="69" t="str">
        <f t="shared" si="2"/>
        <v/>
      </c>
      <c r="H23" s="390" t="b">
        <f t="shared" si="3"/>
        <v>0</v>
      </c>
      <c r="I23" s="391">
        <f t="shared" si="4"/>
        <v>1</v>
      </c>
    </row>
    <row r="24" spans="1:9">
      <c r="A24" s="48">
        <v>13</v>
      </c>
      <c r="B24" s="175"/>
      <c r="C24" s="7"/>
      <c r="D24" s="7"/>
      <c r="E24" s="228"/>
      <c r="F24" s="19" t="str">
        <f t="shared" si="1"/>
        <v/>
      </c>
      <c r="G24" s="69" t="str">
        <f t="shared" si="2"/>
        <v/>
      </c>
      <c r="H24" s="390" t="b">
        <f t="shared" si="3"/>
        <v>0</v>
      </c>
      <c r="I24" s="391">
        <f t="shared" si="4"/>
        <v>1</v>
      </c>
    </row>
    <row r="25" spans="1:9">
      <c r="A25" s="48">
        <v>14</v>
      </c>
      <c r="B25" s="175"/>
      <c r="C25" s="7"/>
      <c r="D25" s="7"/>
      <c r="E25" s="228"/>
      <c r="F25" s="19" t="str">
        <f t="shared" si="1"/>
        <v/>
      </c>
      <c r="G25" s="69" t="str">
        <f t="shared" si="2"/>
        <v/>
      </c>
      <c r="H25" s="390" t="b">
        <f t="shared" si="3"/>
        <v>0</v>
      </c>
      <c r="I25" s="391">
        <f t="shared" si="4"/>
        <v>1</v>
      </c>
    </row>
    <row r="26" spans="1:9">
      <c r="A26" s="48">
        <v>15</v>
      </c>
      <c r="B26" s="175"/>
      <c r="C26" s="7"/>
      <c r="D26" s="7"/>
      <c r="E26" s="228"/>
      <c r="F26" s="19" t="str">
        <f t="shared" si="1"/>
        <v/>
      </c>
      <c r="G26" s="69" t="str">
        <f t="shared" si="2"/>
        <v/>
      </c>
      <c r="H26" s="390" t="b">
        <f t="shared" si="3"/>
        <v>0</v>
      </c>
      <c r="I26" s="391">
        <f t="shared" si="4"/>
        <v>1</v>
      </c>
    </row>
    <row r="27" spans="1:9">
      <c r="A27" s="48">
        <v>16</v>
      </c>
      <c r="B27" s="175"/>
      <c r="C27" s="7"/>
      <c r="D27" s="7"/>
      <c r="E27" s="228"/>
      <c r="F27" s="19" t="str">
        <f t="shared" si="1"/>
        <v/>
      </c>
      <c r="G27" s="69" t="str">
        <f t="shared" si="2"/>
        <v/>
      </c>
      <c r="H27" s="390" t="b">
        <f t="shared" si="3"/>
        <v>0</v>
      </c>
      <c r="I27" s="391">
        <f t="shared" si="4"/>
        <v>1</v>
      </c>
    </row>
    <row r="28" spans="1:9">
      <c r="A28" s="48">
        <v>17</v>
      </c>
      <c r="B28" s="175"/>
      <c r="C28" s="7"/>
      <c r="D28" s="7"/>
      <c r="E28" s="228"/>
      <c r="F28" s="19" t="str">
        <f t="shared" si="1"/>
        <v/>
      </c>
      <c r="G28" s="69" t="str">
        <f t="shared" si="2"/>
        <v/>
      </c>
      <c r="H28" s="390" t="b">
        <f t="shared" si="3"/>
        <v>0</v>
      </c>
      <c r="I28" s="391">
        <f t="shared" si="4"/>
        <v>1</v>
      </c>
    </row>
    <row r="29" spans="1:9">
      <c r="A29" s="48">
        <v>18</v>
      </c>
      <c r="B29" s="175"/>
      <c r="C29" s="7"/>
      <c r="D29" s="7"/>
      <c r="E29" s="228"/>
      <c r="F29" s="19" t="str">
        <f t="shared" si="1"/>
        <v/>
      </c>
      <c r="G29" s="69" t="str">
        <f t="shared" si="2"/>
        <v/>
      </c>
      <c r="H29" s="390" t="b">
        <f t="shared" si="3"/>
        <v>0</v>
      </c>
      <c r="I29" s="391">
        <f t="shared" si="4"/>
        <v>1</v>
      </c>
    </row>
    <row r="30" spans="1:9">
      <c r="A30" s="48">
        <v>19</v>
      </c>
      <c r="B30" s="175"/>
      <c r="C30" s="7"/>
      <c r="D30" s="7"/>
      <c r="E30" s="228"/>
      <c r="F30" s="19" t="str">
        <f t="shared" si="1"/>
        <v/>
      </c>
      <c r="G30" s="69" t="str">
        <f t="shared" si="2"/>
        <v/>
      </c>
      <c r="H30" s="390" t="b">
        <f t="shared" si="3"/>
        <v>0</v>
      </c>
      <c r="I30" s="391">
        <f t="shared" si="4"/>
        <v>1</v>
      </c>
    </row>
    <row r="31" spans="1:9">
      <c r="A31" s="48">
        <v>20</v>
      </c>
      <c r="B31" s="175"/>
      <c r="C31" s="7"/>
      <c r="D31" s="7"/>
      <c r="E31" s="228"/>
      <c r="F31" s="19" t="str">
        <f t="shared" si="1"/>
        <v/>
      </c>
      <c r="G31" s="69" t="str">
        <f t="shared" si="2"/>
        <v/>
      </c>
      <c r="H31" s="390" t="b">
        <f t="shared" si="3"/>
        <v>0</v>
      </c>
      <c r="I31" s="391">
        <f t="shared" si="4"/>
        <v>1</v>
      </c>
    </row>
    <row r="32" spans="1:9">
      <c r="A32" s="48">
        <v>21</v>
      </c>
      <c r="B32" s="175"/>
      <c r="C32" s="7"/>
      <c r="D32" s="7"/>
      <c r="E32" s="228"/>
      <c r="F32" s="19" t="str">
        <f t="shared" si="1"/>
        <v/>
      </c>
      <c r="G32" s="69" t="str">
        <f t="shared" si="2"/>
        <v/>
      </c>
      <c r="H32" s="390" t="b">
        <f t="shared" si="3"/>
        <v>0</v>
      </c>
      <c r="I32" s="391">
        <f t="shared" si="4"/>
        <v>1</v>
      </c>
    </row>
    <row r="33" spans="1:9">
      <c r="A33" s="48">
        <v>22</v>
      </c>
      <c r="B33" s="175"/>
      <c r="C33" s="7"/>
      <c r="D33" s="7"/>
      <c r="E33" s="228"/>
      <c r="F33" s="19" t="str">
        <f t="shared" si="1"/>
        <v/>
      </c>
      <c r="G33" s="69" t="str">
        <f t="shared" si="2"/>
        <v/>
      </c>
      <c r="H33" s="390" t="b">
        <f t="shared" si="3"/>
        <v>0</v>
      </c>
      <c r="I33" s="391">
        <f t="shared" si="4"/>
        <v>1</v>
      </c>
    </row>
    <row r="34" spans="1:9">
      <c r="A34" s="48">
        <v>23</v>
      </c>
      <c r="B34" s="175"/>
      <c r="C34" s="7"/>
      <c r="D34" s="7"/>
      <c r="E34" s="228"/>
      <c r="F34" s="19" t="str">
        <f t="shared" si="1"/>
        <v/>
      </c>
      <c r="G34" s="69" t="str">
        <f t="shared" si="2"/>
        <v/>
      </c>
      <c r="H34" s="390" t="b">
        <f t="shared" si="3"/>
        <v>0</v>
      </c>
      <c r="I34" s="391">
        <f t="shared" si="4"/>
        <v>1</v>
      </c>
    </row>
    <row r="35" spans="1:9">
      <c r="A35" s="48">
        <v>24</v>
      </c>
      <c r="B35" s="175"/>
      <c r="C35" s="7"/>
      <c r="D35" s="7"/>
      <c r="E35" s="228"/>
      <c r="F35" s="19" t="str">
        <f t="shared" si="1"/>
        <v/>
      </c>
      <c r="G35" s="69" t="str">
        <f t="shared" si="2"/>
        <v/>
      </c>
      <c r="H35" s="390" t="b">
        <f t="shared" si="3"/>
        <v>0</v>
      </c>
      <c r="I35" s="391">
        <f t="shared" si="4"/>
        <v>1</v>
      </c>
    </row>
    <row r="36" spans="1:9">
      <c r="A36" s="48">
        <v>25</v>
      </c>
      <c r="B36" s="175"/>
      <c r="C36" s="7"/>
      <c r="D36" s="7"/>
      <c r="E36" s="228"/>
      <c r="F36" s="19" t="str">
        <f t="shared" si="1"/>
        <v/>
      </c>
      <c r="G36" s="69" t="str">
        <f t="shared" si="2"/>
        <v/>
      </c>
      <c r="H36" s="390" t="b">
        <f t="shared" si="3"/>
        <v>0</v>
      </c>
      <c r="I36" s="391">
        <f t="shared" si="4"/>
        <v>1</v>
      </c>
    </row>
    <row r="37" spans="1:9">
      <c r="A37" s="48">
        <v>26</v>
      </c>
      <c r="B37" s="175"/>
      <c r="C37" s="7"/>
      <c r="D37" s="7"/>
      <c r="E37" s="228"/>
      <c r="F37" s="19" t="str">
        <f t="shared" si="1"/>
        <v/>
      </c>
      <c r="G37" s="69" t="str">
        <f t="shared" si="2"/>
        <v/>
      </c>
      <c r="H37" s="390" t="b">
        <f t="shared" si="3"/>
        <v>0</v>
      </c>
      <c r="I37" s="391">
        <f t="shared" si="4"/>
        <v>1</v>
      </c>
    </row>
    <row r="38" spans="1:9">
      <c r="A38" s="48">
        <v>27</v>
      </c>
      <c r="B38" s="175"/>
      <c r="C38" s="7"/>
      <c r="D38" s="7"/>
      <c r="E38" s="228"/>
      <c r="F38" s="19" t="str">
        <f t="shared" si="1"/>
        <v/>
      </c>
      <c r="G38" s="69" t="str">
        <f t="shared" si="2"/>
        <v/>
      </c>
      <c r="H38" s="390" t="b">
        <f t="shared" si="3"/>
        <v>0</v>
      </c>
      <c r="I38" s="391">
        <f t="shared" si="4"/>
        <v>1</v>
      </c>
    </row>
    <row r="39" spans="1:9">
      <c r="A39" s="48">
        <v>28</v>
      </c>
      <c r="B39" s="175"/>
      <c r="C39" s="7"/>
      <c r="D39" s="7"/>
      <c r="E39" s="228"/>
      <c r="F39" s="19" t="str">
        <f t="shared" si="1"/>
        <v/>
      </c>
      <c r="G39" s="69" t="str">
        <f t="shared" si="2"/>
        <v/>
      </c>
      <c r="H39" s="390" t="b">
        <f t="shared" si="3"/>
        <v>0</v>
      </c>
      <c r="I39" s="391">
        <f t="shared" si="4"/>
        <v>1</v>
      </c>
    </row>
    <row r="40" spans="1:9">
      <c r="A40" s="48">
        <v>29</v>
      </c>
      <c r="B40" s="175"/>
      <c r="C40" s="7"/>
      <c r="D40" s="7"/>
      <c r="E40" s="228"/>
      <c r="F40" s="19" t="str">
        <f t="shared" si="1"/>
        <v/>
      </c>
      <c r="G40" s="69" t="str">
        <f t="shared" si="2"/>
        <v/>
      </c>
      <c r="H40" s="390" t="b">
        <f t="shared" si="3"/>
        <v>0</v>
      </c>
      <c r="I40" s="391">
        <f t="shared" si="4"/>
        <v>1</v>
      </c>
    </row>
    <row r="41" spans="1:9">
      <c r="A41" s="48">
        <v>30</v>
      </c>
      <c r="B41" s="175"/>
      <c r="C41" s="7"/>
      <c r="D41" s="7"/>
      <c r="E41" s="228"/>
      <c r="F41" s="19" t="str">
        <f t="shared" si="1"/>
        <v/>
      </c>
      <c r="G41" s="69" t="str">
        <f t="shared" si="2"/>
        <v/>
      </c>
      <c r="H41" s="390" t="b">
        <f t="shared" si="3"/>
        <v>0</v>
      </c>
      <c r="I41" s="391">
        <f t="shared" si="4"/>
        <v>1</v>
      </c>
    </row>
    <row r="42" spans="1:9">
      <c r="A42" s="48">
        <v>31</v>
      </c>
      <c r="B42" s="175"/>
      <c r="C42" s="7"/>
      <c r="D42" s="7"/>
      <c r="E42" s="228"/>
      <c r="F42" s="19" t="str">
        <f t="shared" si="1"/>
        <v/>
      </c>
      <c r="G42" s="69" t="str">
        <f t="shared" si="2"/>
        <v/>
      </c>
      <c r="H42" s="390" t="b">
        <f t="shared" si="3"/>
        <v>0</v>
      </c>
      <c r="I42" s="391">
        <f t="shared" si="4"/>
        <v>1</v>
      </c>
    </row>
    <row r="43" spans="1:9">
      <c r="A43" s="48">
        <v>32</v>
      </c>
      <c r="B43" s="175"/>
      <c r="C43" s="7"/>
      <c r="D43" s="7"/>
      <c r="E43" s="228"/>
      <c r="F43" s="19" t="str">
        <f t="shared" si="1"/>
        <v/>
      </c>
      <c r="G43" s="69" t="str">
        <f t="shared" si="2"/>
        <v/>
      </c>
      <c r="H43" s="390" t="b">
        <f t="shared" si="3"/>
        <v>0</v>
      </c>
      <c r="I43" s="391">
        <f t="shared" si="4"/>
        <v>1</v>
      </c>
    </row>
    <row r="44" spans="1:9">
      <c r="A44" s="48">
        <v>33</v>
      </c>
      <c r="B44" s="175"/>
      <c r="C44" s="7"/>
      <c r="D44" s="7"/>
      <c r="E44" s="228"/>
      <c r="F44" s="19" t="str">
        <f t="shared" si="1"/>
        <v/>
      </c>
      <c r="G44" s="69" t="str">
        <f t="shared" ref="G44:G75" si="5">IF(OR($C44="",,$E44="",$E44&gt;an_final),"",IF($E44&gt;=an_initial,1,""))</f>
        <v/>
      </c>
      <c r="H44" s="390" t="b">
        <f t="shared" si="3"/>
        <v>0</v>
      </c>
      <c r="I44" s="391">
        <f t="shared" ref="I44:I75" si="6">LEN(C44)-LEN(SUBSTITUTE(C44,",",""))+1</f>
        <v>1</v>
      </c>
    </row>
    <row r="45" spans="1:9">
      <c r="A45" s="48">
        <v>34</v>
      </c>
      <c r="B45" s="175"/>
      <c r="C45" s="7"/>
      <c r="D45" s="7"/>
      <c r="E45" s="228"/>
      <c r="F45" s="19" t="str">
        <f t="shared" si="1"/>
        <v/>
      </c>
      <c r="G45" s="69" t="str">
        <f t="shared" si="5"/>
        <v/>
      </c>
      <c r="H45" s="390" t="b">
        <f t="shared" si="3"/>
        <v>0</v>
      </c>
      <c r="I45" s="391">
        <f t="shared" si="6"/>
        <v>1</v>
      </c>
    </row>
    <row r="46" spans="1:9">
      <c r="A46" s="48">
        <v>35</v>
      </c>
      <c r="B46" s="175"/>
      <c r="C46" s="7"/>
      <c r="D46" s="7"/>
      <c r="E46" s="228"/>
      <c r="F46" s="19" t="str">
        <f t="shared" si="1"/>
        <v/>
      </c>
      <c r="G46" s="69" t="str">
        <f t="shared" si="5"/>
        <v/>
      </c>
      <c r="H46" s="390" t="b">
        <f t="shared" si="3"/>
        <v>0</v>
      </c>
      <c r="I46" s="391">
        <f t="shared" si="6"/>
        <v>1</v>
      </c>
    </row>
    <row r="47" spans="1:9">
      <c r="A47" s="48">
        <v>36</v>
      </c>
      <c r="B47" s="175"/>
      <c r="C47" s="7"/>
      <c r="D47" s="7"/>
      <c r="E47" s="228"/>
      <c r="F47" s="19" t="str">
        <f t="shared" si="1"/>
        <v/>
      </c>
      <c r="G47" s="69" t="str">
        <f t="shared" si="5"/>
        <v/>
      </c>
      <c r="H47" s="390" t="b">
        <f t="shared" si="3"/>
        <v>0</v>
      </c>
      <c r="I47" s="391">
        <f t="shared" si="6"/>
        <v>1</v>
      </c>
    </row>
    <row r="48" spans="1:9">
      <c r="A48" s="48">
        <v>37</v>
      </c>
      <c r="B48" s="175"/>
      <c r="C48" s="7"/>
      <c r="D48" s="7"/>
      <c r="E48" s="228"/>
      <c r="F48" s="19" t="str">
        <f t="shared" si="1"/>
        <v/>
      </c>
      <c r="G48" s="69" t="str">
        <f t="shared" si="5"/>
        <v/>
      </c>
      <c r="H48" s="390" t="b">
        <f t="shared" si="3"/>
        <v>0</v>
      </c>
      <c r="I48" s="391">
        <f t="shared" si="6"/>
        <v>1</v>
      </c>
    </row>
    <row r="49" spans="1:9">
      <c r="A49" s="48">
        <v>38</v>
      </c>
      <c r="B49" s="175"/>
      <c r="C49" s="7"/>
      <c r="D49" s="7"/>
      <c r="E49" s="228"/>
      <c r="F49" s="19" t="str">
        <f t="shared" si="1"/>
        <v/>
      </c>
      <c r="G49" s="69" t="str">
        <f t="shared" si="5"/>
        <v/>
      </c>
      <c r="H49" s="390" t="b">
        <f t="shared" si="3"/>
        <v>0</v>
      </c>
      <c r="I49" s="391">
        <f t="shared" si="6"/>
        <v>1</v>
      </c>
    </row>
    <row r="50" spans="1:9">
      <c r="A50" s="48">
        <v>39</v>
      </c>
      <c r="B50" s="175"/>
      <c r="C50" s="7"/>
      <c r="D50" s="7"/>
      <c r="E50" s="228"/>
      <c r="F50" s="19" t="str">
        <f t="shared" si="1"/>
        <v/>
      </c>
      <c r="G50" s="69" t="str">
        <f t="shared" si="5"/>
        <v/>
      </c>
      <c r="H50" s="390" t="b">
        <f t="shared" si="3"/>
        <v>0</v>
      </c>
      <c r="I50" s="391">
        <f t="shared" si="6"/>
        <v>1</v>
      </c>
    </row>
    <row r="51" spans="1:9">
      <c r="A51" s="48">
        <v>40</v>
      </c>
      <c r="B51" s="175"/>
      <c r="C51" s="7"/>
      <c r="D51" s="7"/>
      <c r="E51" s="228"/>
      <c r="F51" s="19" t="str">
        <f t="shared" si="1"/>
        <v/>
      </c>
      <c r="G51" s="69" t="str">
        <f t="shared" si="5"/>
        <v/>
      </c>
      <c r="H51" s="390" t="b">
        <f t="shared" si="3"/>
        <v>0</v>
      </c>
      <c r="I51" s="391">
        <f t="shared" si="6"/>
        <v>1</v>
      </c>
    </row>
    <row r="52" spans="1:9">
      <c r="A52" s="48">
        <v>41</v>
      </c>
      <c r="B52" s="175"/>
      <c r="C52" s="7"/>
      <c r="D52" s="7"/>
      <c r="E52" s="228"/>
      <c r="F52" s="19" t="str">
        <f t="shared" si="1"/>
        <v/>
      </c>
      <c r="G52" s="69" t="str">
        <f t="shared" si="5"/>
        <v/>
      </c>
      <c r="H52" s="390" t="b">
        <f t="shared" si="3"/>
        <v>0</v>
      </c>
      <c r="I52" s="391">
        <f t="shared" si="6"/>
        <v>1</v>
      </c>
    </row>
    <row r="53" spans="1:9">
      <c r="A53" s="48">
        <v>42</v>
      </c>
      <c r="B53" s="175"/>
      <c r="C53" s="7"/>
      <c r="D53" s="7"/>
      <c r="E53" s="228"/>
      <c r="F53" s="19" t="str">
        <f t="shared" si="1"/>
        <v/>
      </c>
      <c r="G53" s="69" t="str">
        <f t="shared" si="5"/>
        <v/>
      </c>
      <c r="H53" s="390" t="b">
        <f t="shared" si="3"/>
        <v>0</v>
      </c>
      <c r="I53" s="391">
        <f t="shared" si="6"/>
        <v>1</v>
      </c>
    </row>
    <row r="54" spans="1:9">
      <c r="A54" s="48">
        <v>43</v>
      </c>
      <c r="B54" s="175"/>
      <c r="C54" s="7"/>
      <c r="D54" s="7"/>
      <c r="E54" s="228"/>
      <c r="F54" s="19" t="str">
        <f t="shared" si="1"/>
        <v/>
      </c>
      <c r="G54" s="69" t="str">
        <f t="shared" si="5"/>
        <v/>
      </c>
      <c r="H54" s="390" t="b">
        <f t="shared" si="3"/>
        <v>0</v>
      </c>
      <c r="I54" s="391">
        <f t="shared" si="6"/>
        <v>1</v>
      </c>
    </row>
    <row r="55" spans="1:9">
      <c r="A55" s="48">
        <v>44</v>
      </c>
      <c r="B55" s="175"/>
      <c r="C55" s="7"/>
      <c r="D55" s="7"/>
      <c r="E55" s="228"/>
      <c r="F55" s="19" t="str">
        <f t="shared" si="1"/>
        <v/>
      </c>
      <c r="G55" s="69" t="str">
        <f t="shared" si="5"/>
        <v/>
      </c>
      <c r="H55" s="390" t="b">
        <f t="shared" si="3"/>
        <v>0</v>
      </c>
      <c r="I55" s="391">
        <f t="shared" si="6"/>
        <v>1</v>
      </c>
    </row>
    <row r="56" spans="1:9">
      <c r="A56" s="48">
        <v>45</v>
      </c>
      <c r="B56" s="175"/>
      <c r="C56" s="7"/>
      <c r="D56" s="7"/>
      <c r="E56" s="228"/>
      <c r="F56" s="19" t="str">
        <f t="shared" si="1"/>
        <v/>
      </c>
      <c r="G56" s="69" t="str">
        <f t="shared" si="5"/>
        <v/>
      </c>
      <c r="H56" s="390" t="b">
        <f t="shared" si="3"/>
        <v>0</v>
      </c>
      <c r="I56" s="391">
        <f t="shared" si="6"/>
        <v>1</v>
      </c>
    </row>
    <row r="57" spans="1:9">
      <c r="A57" s="48">
        <v>46</v>
      </c>
      <c r="B57" s="175"/>
      <c r="C57" s="7"/>
      <c r="D57" s="7"/>
      <c r="E57" s="228"/>
      <c r="F57" s="19" t="str">
        <f t="shared" si="1"/>
        <v/>
      </c>
      <c r="G57" s="69" t="str">
        <f t="shared" si="5"/>
        <v/>
      </c>
      <c r="H57" s="390" t="b">
        <f t="shared" si="3"/>
        <v>0</v>
      </c>
      <c r="I57" s="391">
        <f t="shared" si="6"/>
        <v>1</v>
      </c>
    </row>
    <row r="58" spans="1:9">
      <c r="A58" s="48">
        <v>47</v>
      </c>
      <c r="B58" s="175"/>
      <c r="C58" s="7"/>
      <c r="D58" s="7"/>
      <c r="E58" s="228"/>
      <c r="F58" s="19" t="str">
        <f t="shared" si="1"/>
        <v/>
      </c>
      <c r="G58" s="69" t="str">
        <f t="shared" si="5"/>
        <v/>
      </c>
      <c r="H58" s="390" t="b">
        <f t="shared" si="3"/>
        <v>0</v>
      </c>
      <c r="I58" s="391">
        <f t="shared" si="6"/>
        <v>1</v>
      </c>
    </row>
    <row r="59" spans="1:9">
      <c r="A59" s="48">
        <v>48</v>
      </c>
      <c r="B59" s="175"/>
      <c r="C59" s="7"/>
      <c r="D59" s="7"/>
      <c r="E59" s="228"/>
      <c r="F59" s="19" t="str">
        <f t="shared" si="1"/>
        <v/>
      </c>
      <c r="G59" s="69" t="str">
        <f t="shared" si="5"/>
        <v/>
      </c>
      <c r="H59" s="390" t="b">
        <f t="shared" si="3"/>
        <v>0</v>
      </c>
      <c r="I59" s="391">
        <f t="shared" si="6"/>
        <v>1</v>
      </c>
    </row>
    <row r="60" spans="1:9">
      <c r="A60" s="48">
        <v>49</v>
      </c>
      <c r="B60" s="175"/>
      <c r="C60" s="7"/>
      <c r="D60" s="7"/>
      <c r="E60" s="228"/>
      <c r="F60" s="19" t="str">
        <f t="shared" si="1"/>
        <v/>
      </c>
      <c r="G60" s="69" t="str">
        <f t="shared" si="5"/>
        <v/>
      </c>
      <c r="H60" s="390" t="b">
        <f t="shared" si="3"/>
        <v>0</v>
      </c>
      <c r="I60" s="391">
        <f t="shared" si="6"/>
        <v>1</v>
      </c>
    </row>
    <row r="61" spans="1:9">
      <c r="A61" s="48">
        <v>50</v>
      </c>
      <c r="B61" s="175"/>
      <c r="C61" s="7"/>
      <c r="D61" s="7"/>
      <c r="E61" s="228"/>
      <c r="F61" s="19" t="str">
        <f t="shared" si="1"/>
        <v/>
      </c>
      <c r="G61" s="69" t="str">
        <f t="shared" si="5"/>
        <v/>
      </c>
      <c r="H61" s="390" t="b">
        <f t="shared" si="3"/>
        <v>0</v>
      </c>
      <c r="I61" s="391">
        <f t="shared" si="6"/>
        <v>1</v>
      </c>
    </row>
    <row r="62" spans="1:9">
      <c r="A62" s="48">
        <v>51</v>
      </c>
      <c r="B62" s="175"/>
      <c r="C62" s="7"/>
      <c r="D62" s="7"/>
      <c r="E62" s="228"/>
      <c r="F62" s="19" t="str">
        <f t="shared" si="1"/>
        <v/>
      </c>
      <c r="G62" s="69" t="str">
        <f t="shared" si="5"/>
        <v/>
      </c>
      <c r="H62" s="390" t="b">
        <f t="shared" si="3"/>
        <v>0</v>
      </c>
      <c r="I62" s="391">
        <f t="shared" si="6"/>
        <v>1</v>
      </c>
    </row>
    <row r="63" spans="1:9">
      <c r="A63" s="48">
        <v>52</v>
      </c>
      <c r="B63" s="175"/>
      <c r="C63" s="7"/>
      <c r="D63" s="7"/>
      <c r="E63" s="228"/>
      <c r="F63" s="19" t="str">
        <f t="shared" si="1"/>
        <v/>
      </c>
      <c r="G63" s="69" t="str">
        <f t="shared" si="5"/>
        <v/>
      </c>
      <c r="H63" s="390" t="b">
        <f t="shared" si="3"/>
        <v>0</v>
      </c>
      <c r="I63" s="391">
        <f t="shared" si="6"/>
        <v>1</v>
      </c>
    </row>
    <row r="64" spans="1:9">
      <c r="A64" s="48">
        <v>53</v>
      </c>
      <c r="B64" s="175"/>
      <c r="C64" s="7"/>
      <c r="D64" s="7"/>
      <c r="E64" s="228"/>
      <c r="F64" s="19" t="str">
        <f t="shared" si="1"/>
        <v/>
      </c>
      <c r="G64" s="69" t="str">
        <f t="shared" si="5"/>
        <v/>
      </c>
      <c r="H64" s="390" t="b">
        <f t="shared" si="3"/>
        <v>0</v>
      </c>
      <c r="I64" s="391">
        <f t="shared" si="6"/>
        <v>1</v>
      </c>
    </row>
    <row r="65" spans="1:9">
      <c r="A65" s="48">
        <v>54</v>
      </c>
      <c r="B65" s="175"/>
      <c r="C65" s="7"/>
      <c r="D65" s="7"/>
      <c r="E65" s="228"/>
      <c r="F65" s="19" t="str">
        <f t="shared" si="1"/>
        <v/>
      </c>
      <c r="G65" s="69" t="str">
        <f t="shared" si="5"/>
        <v/>
      </c>
      <c r="H65" s="390" t="b">
        <f t="shared" si="3"/>
        <v>0</v>
      </c>
      <c r="I65" s="391">
        <f t="shared" si="6"/>
        <v>1</v>
      </c>
    </row>
    <row r="66" spans="1:9">
      <c r="A66" s="48">
        <v>55</v>
      </c>
      <c r="B66" s="175"/>
      <c r="C66" s="7"/>
      <c r="D66" s="7"/>
      <c r="E66" s="228"/>
      <c r="F66" s="19" t="str">
        <f t="shared" si="1"/>
        <v/>
      </c>
      <c r="G66" s="69" t="str">
        <f t="shared" si="5"/>
        <v/>
      </c>
      <c r="H66" s="390" t="b">
        <f t="shared" si="3"/>
        <v>0</v>
      </c>
      <c r="I66" s="391">
        <f t="shared" si="6"/>
        <v>1</v>
      </c>
    </row>
    <row r="67" spans="1:9">
      <c r="A67" s="48">
        <v>56</v>
      </c>
      <c r="B67" s="175"/>
      <c r="C67" s="7"/>
      <c r="D67" s="7"/>
      <c r="E67" s="228"/>
      <c r="F67" s="19" t="str">
        <f t="shared" si="1"/>
        <v/>
      </c>
      <c r="G67" s="69" t="str">
        <f t="shared" si="5"/>
        <v/>
      </c>
      <c r="H67" s="390" t="b">
        <f t="shared" si="3"/>
        <v>0</v>
      </c>
      <c r="I67" s="391">
        <f t="shared" si="6"/>
        <v>1</v>
      </c>
    </row>
    <row r="68" spans="1:9">
      <c r="A68" s="48">
        <v>57</v>
      </c>
      <c r="B68" s="175"/>
      <c r="C68" s="7"/>
      <c r="D68" s="7"/>
      <c r="E68" s="228"/>
      <c r="F68" s="19" t="str">
        <f t="shared" si="1"/>
        <v/>
      </c>
      <c r="G68" s="69" t="str">
        <f t="shared" si="5"/>
        <v/>
      </c>
      <c r="H68" s="390" t="b">
        <f t="shared" si="3"/>
        <v>0</v>
      </c>
      <c r="I68" s="391">
        <f t="shared" si="6"/>
        <v>1</v>
      </c>
    </row>
    <row r="69" spans="1:9">
      <c r="A69" s="48">
        <v>58</v>
      </c>
      <c r="B69" s="175"/>
      <c r="C69" s="7"/>
      <c r="D69" s="7"/>
      <c r="E69" s="228"/>
      <c r="F69" s="19" t="str">
        <f t="shared" si="1"/>
        <v/>
      </c>
      <c r="G69" s="69" t="str">
        <f t="shared" si="5"/>
        <v/>
      </c>
      <c r="H69" s="390" t="b">
        <f t="shared" si="3"/>
        <v>0</v>
      </c>
      <c r="I69" s="391">
        <f t="shared" si="6"/>
        <v>1</v>
      </c>
    </row>
    <row r="70" spans="1:9">
      <c r="A70" s="48">
        <v>59</v>
      </c>
      <c r="B70" s="175"/>
      <c r="C70" s="7"/>
      <c r="D70" s="7"/>
      <c r="E70" s="228"/>
      <c r="F70" s="19" t="str">
        <f t="shared" si="1"/>
        <v/>
      </c>
      <c r="G70" s="69" t="str">
        <f t="shared" si="5"/>
        <v/>
      </c>
      <c r="H70" s="390" t="b">
        <f t="shared" si="3"/>
        <v>0</v>
      </c>
      <c r="I70" s="391">
        <f t="shared" si="6"/>
        <v>1</v>
      </c>
    </row>
    <row r="71" spans="1:9">
      <c r="A71" s="48">
        <v>60</v>
      </c>
      <c r="B71" s="175"/>
      <c r="C71" s="7"/>
      <c r="D71" s="7"/>
      <c r="E71" s="228"/>
      <c r="F71" s="19" t="str">
        <f t="shared" si="1"/>
        <v/>
      </c>
      <c r="G71" s="69" t="str">
        <f t="shared" si="5"/>
        <v/>
      </c>
      <c r="H71" s="390" t="b">
        <f t="shared" si="3"/>
        <v>0</v>
      </c>
      <c r="I71" s="391">
        <f t="shared" si="6"/>
        <v>1</v>
      </c>
    </row>
    <row r="72" spans="1:9">
      <c r="A72" s="48">
        <v>61</v>
      </c>
      <c r="B72" s="175"/>
      <c r="C72" s="7"/>
      <c r="D72" s="7"/>
      <c r="E72" s="228"/>
      <c r="F72" s="19" t="str">
        <f t="shared" si="1"/>
        <v/>
      </c>
      <c r="G72" s="69" t="str">
        <f t="shared" si="5"/>
        <v/>
      </c>
      <c r="H72" s="390" t="b">
        <f t="shared" si="3"/>
        <v>0</v>
      </c>
      <c r="I72" s="391">
        <f t="shared" si="6"/>
        <v>1</v>
      </c>
    </row>
    <row r="73" spans="1:9">
      <c r="A73" s="48">
        <v>62</v>
      </c>
      <c r="B73" s="175"/>
      <c r="C73" s="7"/>
      <c r="D73" s="7"/>
      <c r="E73" s="228"/>
      <c r="F73" s="19" t="str">
        <f t="shared" si="1"/>
        <v/>
      </c>
      <c r="G73" s="69" t="str">
        <f t="shared" si="5"/>
        <v/>
      </c>
      <c r="H73" s="390" t="b">
        <f t="shared" si="3"/>
        <v>0</v>
      </c>
      <c r="I73" s="391">
        <f t="shared" si="6"/>
        <v>1</v>
      </c>
    </row>
    <row r="74" spans="1:9">
      <c r="A74" s="48">
        <v>63</v>
      </c>
      <c r="B74" s="175"/>
      <c r="C74" s="7"/>
      <c r="D74" s="7"/>
      <c r="E74" s="228"/>
      <c r="F74" s="19" t="str">
        <f t="shared" si="1"/>
        <v/>
      </c>
      <c r="G74" s="69" t="str">
        <f t="shared" si="5"/>
        <v/>
      </c>
      <c r="H74" s="390" t="b">
        <f t="shared" si="3"/>
        <v>0</v>
      </c>
      <c r="I74" s="391">
        <f t="shared" si="6"/>
        <v>1</v>
      </c>
    </row>
    <row r="75" spans="1:9">
      <c r="A75" s="48">
        <v>64</v>
      </c>
      <c r="B75" s="175"/>
      <c r="C75" s="7"/>
      <c r="D75" s="7"/>
      <c r="E75" s="228"/>
      <c r="F75" s="19" t="str">
        <f t="shared" si="1"/>
        <v/>
      </c>
      <c r="G75" s="69" t="str">
        <f t="shared" si="5"/>
        <v/>
      </c>
      <c r="H75" s="390" t="b">
        <f t="shared" si="3"/>
        <v>0</v>
      </c>
      <c r="I75" s="391">
        <f t="shared" si="6"/>
        <v>1</v>
      </c>
    </row>
    <row r="76" spans="1:9">
      <c r="A76" s="48">
        <v>65</v>
      </c>
      <c r="B76" s="175"/>
      <c r="C76" s="7"/>
      <c r="D76" s="7"/>
      <c r="E76" s="228"/>
      <c r="F76" s="19" t="str">
        <f t="shared" ref="F76:F139" si="7">IF(OR($C76="",$E76&lt;an_initial,$E76&gt;an_final),"",G76*(HLOOKUP(D76,iii2punctaje,2,FALSE)))</f>
        <v/>
      </c>
      <c r="G76" s="69" t="str">
        <f t="shared" ref="G76:G110" si="8">IF(OR($C76="",,$E76="",$E76&gt;an_final),"",IF($E76&gt;=an_initial,1,""))</f>
        <v/>
      </c>
      <c r="H76" s="390" t="b">
        <f t="shared" ref="H76:H110" si="9">IF(nume_candidat="",FALSE,ISNUMBER(SEARCH(nume_candidat,$C76)))</f>
        <v>0</v>
      </c>
      <c r="I76" s="391">
        <f t="shared" ref="I76:I110" si="10">LEN(C76)-LEN(SUBSTITUTE(C76,",",""))+1</f>
        <v>1</v>
      </c>
    </row>
    <row r="77" spans="1:9">
      <c r="A77" s="48">
        <v>66</v>
      </c>
      <c r="B77" s="175"/>
      <c r="C77" s="7"/>
      <c r="D77" s="7"/>
      <c r="E77" s="228"/>
      <c r="F77" s="19" t="str">
        <f t="shared" si="7"/>
        <v/>
      </c>
      <c r="G77" s="69" t="str">
        <f t="shared" si="8"/>
        <v/>
      </c>
      <c r="H77" s="390" t="b">
        <f t="shared" si="9"/>
        <v>0</v>
      </c>
      <c r="I77" s="391">
        <f t="shared" si="10"/>
        <v>1</v>
      </c>
    </row>
    <row r="78" spans="1:9">
      <c r="A78" s="48">
        <v>67</v>
      </c>
      <c r="B78" s="175"/>
      <c r="C78" s="7"/>
      <c r="D78" s="7"/>
      <c r="E78" s="228"/>
      <c r="F78" s="19" t="str">
        <f t="shared" si="7"/>
        <v/>
      </c>
      <c r="G78" s="69" t="str">
        <f t="shared" si="8"/>
        <v/>
      </c>
      <c r="H78" s="390" t="b">
        <f t="shared" si="9"/>
        <v>0</v>
      </c>
      <c r="I78" s="391">
        <f t="shared" si="10"/>
        <v>1</v>
      </c>
    </row>
    <row r="79" spans="1:9">
      <c r="A79" s="48">
        <v>68</v>
      </c>
      <c r="B79" s="175"/>
      <c r="C79" s="7"/>
      <c r="D79" s="7"/>
      <c r="E79" s="228"/>
      <c r="F79" s="19" t="str">
        <f t="shared" si="7"/>
        <v/>
      </c>
      <c r="G79" s="69" t="str">
        <f t="shared" si="8"/>
        <v/>
      </c>
      <c r="H79" s="390" t="b">
        <f t="shared" si="9"/>
        <v>0</v>
      </c>
      <c r="I79" s="391">
        <f t="shared" si="10"/>
        <v>1</v>
      </c>
    </row>
    <row r="80" spans="1:9">
      <c r="A80" s="48">
        <v>69</v>
      </c>
      <c r="B80" s="175"/>
      <c r="C80" s="7"/>
      <c r="D80" s="7"/>
      <c r="E80" s="228"/>
      <c r="F80" s="19" t="str">
        <f t="shared" si="7"/>
        <v/>
      </c>
      <c r="G80" s="69" t="str">
        <f t="shared" si="8"/>
        <v/>
      </c>
      <c r="H80" s="390" t="b">
        <f t="shared" si="9"/>
        <v>0</v>
      </c>
      <c r="I80" s="391">
        <f t="shared" si="10"/>
        <v>1</v>
      </c>
    </row>
    <row r="81" spans="1:9">
      <c r="A81" s="48">
        <v>70</v>
      </c>
      <c r="B81" s="175"/>
      <c r="C81" s="7"/>
      <c r="D81" s="7"/>
      <c r="E81" s="228"/>
      <c r="F81" s="19" t="str">
        <f t="shared" si="7"/>
        <v/>
      </c>
      <c r="G81" s="69" t="str">
        <f t="shared" si="8"/>
        <v/>
      </c>
      <c r="H81" s="390" t="b">
        <f t="shared" si="9"/>
        <v>0</v>
      </c>
      <c r="I81" s="391">
        <f t="shared" si="10"/>
        <v>1</v>
      </c>
    </row>
    <row r="82" spans="1:9">
      <c r="A82" s="48">
        <v>71</v>
      </c>
      <c r="B82" s="175"/>
      <c r="C82" s="7"/>
      <c r="D82" s="7"/>
      <c r="E82" s="228"/>
      <c r="F82" s="19" t="str">
        <f t="shared" si="7"/>
        <v/>
      </c>
      <c r="G82" s="69" t="str">
        <f t="shared" si="8"/>
        <v/>
      </c>
      <c r="H82" s="390" t="b">
        <f t="shared" si="9"/>
        <v>0</v>
      </c>
      <c r="I82" s="391">
        <f t="shared" si="10"/>
        <v>1</v>
      </c>
    </row>
    <row r="83" spans="1:9">
      <c r="A83" s="48">
        <v>72</v>
      </c>
      <c r="B83" s="175"/>
      <c r="C83" s="7"/>
      <c r="D83" s="7"/>
      <c r="E83" s="228"/>
      <c r="F83" s="19" t="str">
        <f t="shared" si="7"/>
        <v/>
      </c>
      <c r="G83" s="69" t="str">
        <f t="shared" si="8"/>
        <v/>
      </c>
      <c r="H83" s="390" t="b">
        <f t="shared" si="9"/>
        <v>0</v>
      </c>
      <c r="I83" s="391">
        <f t="shared" si="10"/>
        <v>1</v>
      </c>
    </row>
    <row r="84" spans="1:9">
      <c r="A84" s="48">
        <v>73</v>
      </c>
      <c r="B84" s="175"/>
      <c r="C84" s="7"/>
      <c r="D84" s="7"/>
      <c r="E84" s="228"/>
      <c r="F84" s="19" t="str">
        <f t="shared" si="7"/>
        <v/>
      </c>
      <c r="G84" s="69" t="str">
        <f t="shared" si="8"/>
        <v/>
      </c>
      <c r="H84" s="390" t="b">
        <f t="shared" si="9"/>
        <v>0</v>
      </c>
      <c r="I84" s="391">
        <f t="shared" si="10"/>
        <v>1</v>
      </c>
    </row>
    <row r="85" spans="1:9">
      <c r="A85" s="48">
        <v>74</v>
      </c>
      <c r="B85" s="175"/>
      <c r="C85" s="7"/>
      <c r="D85" s="7"/>
      <c r="E85" s="228"/>
      <c r="F85" s="19" t="str">
        <f t="shared" si="7"/>
        <v/>
      </c>
      <c r="G85" s="69" t="str">
        <f t="shared" si="8"/>
        <v/>
      </c>
      <c r="H85" s="390" t="b">
        <f t="shared" si="9"/>
        <v>0</v>
      </c>
      <c r="I85" s="391">
        <f t="shared" si="10"/>
        <v>1</v>
      </c>
    </row>
    <row r="86" spans="1:9">
      <c r="A86" s="48">
        <v>75</v>
      </c>
      <c r="B86" s="175"/>
      <c r="C86" s="7"/>
      <c r="D86" s="7"/>
      <c r="E86" s="228"/>
      <c r="F86" s="19" t="str">
        <f t="shared" si="7"/>
        <v/>
      </c>
      <c r="G86" s="69" t="str">
        <f t="shared" si="8"/>
        <v/>
      </c>
      <c r="H86" s="390" t="b">
        <f t="shared" si="9"/>
        <v>0</v>
      </c>
      <c r="I86" s="391">
        <f t="shared" si="10"/>
        <v>1</v>
      </c>
    </row>
    <row r="87" spans="1:9">
      <c r="A87" s="48">
        <v>76</v>
      </c>
      <c r="B87" s="175"/>
      <c r="C87" s="7"/>
      <c r="D87" s="7"/>
      <c r="E87" s="228"/>
      <c r="F87" s="19" t="str">
        <f t="shared" si="7"/>
        <v/>
      </c>
      <c r="G87" s="69" t="str">
        <f t="shared" si="8"/>
        <v/>
      </c>
      <c r="H87" s="390" t="b">
        <f t="shared" si="9"/>
        <v>0</v>
      </c>
      <c r="I87" s="391">
        <f t="shared" si="10"/>
        <v>1</v>
      </c>
    </row>
    <row r="88" spans="1:9">
      <c r="A88" s="48">
        <v>77</v>
      </c>
      <c r="B88" s="175"/>
      <c r="C88" s="7"/>
      <c r="D88" s="7"/>
      <c r="E88" s="228"/>
      <c r="F88" s="19" t="str">
        <f t="shared" si="7"/>
        <v/>
      </c>
      <c r="G88" s="69" t="str">
        <f t="shared" si="8"/>
        <v/>
      </c>
      <c r="H88" s="390" t="b">
        <f t="shared" si="9"/>
        <v>0</v>
      </c>
      <c r="I88" s="391">
        <f t="shared" si="10"/>
        <v>1</v>
      </c>
    </row>
    <row r="89" spans="1:9">
      <c r="A89" s="48">
        <v>78</v>
      </c>
      <c r="B89" s="175"/>
      <c r="C89" s="7"/>
      <c r="D89" s="7"/>
      <c r="E89" s="228"/>
      <c r="F89" s="19" t="str">
        <f t="shared" si="7"/>
        <v/>
      </c>
      <c r="G89" s="69" t="str">
        <f t="shared" si="8"/>
        <v/>
      </c>
      <c r="H89" s="390" t="b">
        <f t="shared" si="9"/>
        <v>0</v>
      </c>
      <c r="I89" s="391">
        <f t="shared" si="10"/>
        <v>1</v>
      </c>
    </row>
    <row r="90" spans="1:9">
      <c r="A90" s="48">
        <v>79</v>
      </c>
      <c r="B90" s="175"/>
      <c r="C90" s="7"/>
      <c r="D90" s="7"/>
      <c r="E90" s="228"/>
      <c r="F90" s="19" t="str">
        <f t="shared" si="7"/>
        <v/>
      </c>
      <c r="G90" s="69" t="str">
        <f t="shared" si="8"/>
        <v/>
      </c>
      <c r="H90" s="390" t="b">
        <f t="shared" si="9"/>
        <v>0</v>
      </c>
      <c r="I90" s="391">
        <f t="shared" si="10"/>
        <v>1</v>
      </c>
    </row>
    <row r="91" spans="1:9">
      <c r="A91" s="48">
        <v>80</v>
      </c>
      <c r="B91" s="175"/>
      <c r="C91" s="7"/>
      <c r="D91" s="7"/>
      <c r="E91" s="228"/>
      <c r="F91" s="19" t="str">
        <f t="shared" si="7"/>
        <v/>
      </c>
      <c r="G91" s="69" t="str">
        <f t="shared" si="8"/>
        <v/>
      </c>
      <c r="H91" s="390" t="b">
        <f t="shared" si="9"/>
        <v>0</v>
      </c>
      <c r="I91" s="391">
        <f t="shared" si="10"/>
        <v>1</v>
      </c>
    </row>
    <row r="92" spans="1:9">
      <c r="A92" s="48">
        <v>81</v>
      </c>
      <c r="B92" s="175"/>
      <c r="C92" s="7"/>
      <c r="D92" s="7"/>
      <c r="E92" s="228"/>
      <c r="F92" s="19" t="str">
        <f t="shared" si="7"/>
        <v/>
      </c>
      <c r="G92" s="69" t="str">
        <f t="shared" si="8"/>
        <v/>
      </c>
      <c r="H92" s="390" t="b">
        <f t="shared" si="9"/>
        <v>0</v>
      </c>
      <c r="I92" s="391">
        <f t="shared" si="10"/>
        <v>1</v>
      </c>
    </row>
    <row r="93" spans="1:9">
      <c r="A93" s="48">
        <v>82</v>
      </c>
      <c r="B93" s="175"/>
      <c r="C93" s="7"/>
      <c r="D93" s="7"/>
      <c r="E93" s="228"/>
      <c r="F93" s="19" t="str">
        <f t="shared" si="7"/>
        <v/>
      </c>
      <c r="G93" s="69" t="str">
        <f t="shared" si="8"/>
        <v/>
      </c>
      <c r="H93" s="390" t="b">
        <f t="shared" si="9"/>
        <v>0</v>
      </c>
      <c r="I93" s="391">
        <f t="shared" si="10"/>
        <v>1</v>
      </c>
    </row>
    <row r="94" spans="1:9">
      <c r="A94" s="48">
        <v>83</v>
      </c>
      <c r="B94" s="175"/>
      <c r="C94" s="7"/>
      <c r="D94" s="7"/>
      <c r="E94" s="228"/>
      <c r="F94" s="19" t="str">
        <f t="shared" si="7"/>
        <v/>
      </c>
      <c r="G94" s="69" t="str">
        <f t="shared" si="8"/>
        <v/>
      </c>
      <c r="H94" s="390" t="b">
        <f t="shared" si="9"/>
        <v>0</v>
      </c>
      <c r="I94" s="391">
        <f t="shared" si="10"/>
        <v>1</v>
      </c>
    </row>
    <row r="95" spans="1:9">
      <c r="A95" s="48">
        <v>84</v>
      </c>
      <c r="B95" s="175"/>
      <c r="C95" s="7"/>
      <c r="D95" s="7"/>
      <c r="E95" s="228"/>
      <c r="F95" s="19" t="str">
        <f t="shared" si="7"/>
        <v/>
      </c>
      <c r="G95" s="69" t="str">
        <f t="shared" si="8"/>
        <v/>
      </c>
      <c r="H95" s="390" t="b">
        <f t="shared" si="9"/>
        <v>0</v>
      </c>
      <c r="I95" s="391">
        <f t="shared" si="10"/>
        <v>1</v>
      </c>
    </row>
    <row r="96" spans="1:9">
      <c r="A96" s="48">
        <v>85</v>
      </c>
      <c r="B96" s="175"/>
      <c r="C96" s="7"/>
      <c r="D96" s="7"/>
      <c r="E96" s="228"/>
      <c r="F96" s="19" t="str">
        <f t="shared" si="7"/>
        <v/>
      </c>
      <c r="G96" s="69" t="str">
        <f t="shared" si="8"/>
        <v/>
      </c>
      <c r="H96" s="390" t="b">
        <f t="shared" si="9"/>
        <v>0</v>
      </c>
      <c r="I96" s="391">
        <f t="shared" si="10"/>
        <v>1</v>
      </c>
    </row>
    <row r="97" spans="1:9">
      <c r="A97" s="48">
        <v>86</v>
      </c>
      <c r="B97" s="175"/>
      <c r="C97" s="7"/>
      <c r="D97" s="7"/>
      <c r="E97" s="228"/>
      <c r="F97" s="19" t="str">
        <f t="shared" si="7"/>
        <v/>
      </c>
      <c r="G97" s="69" t="str">
        <f t="shared" si="8"/>
        <v/>
      </c>
      <c r="H97" s="390" t="b">
        <f t="shared" si="9"/>
        <v>0</v>
      </c>
      <c r="I97" s="391">
        <f t="shared" si="10"/>
        <v>1</v>
      </c>
    </row>
    <row r="98" spans="1:9">
      <c r="A98" s="48">
        <v>87</v>
      </c>
      <c r="B98" s="175"/>
      <c r="C98" s="7"/>
      <c r="D98" s="7"/>
      <c r="E98" s="228"/>
      <c r="F98" s="19" t="str">
        <f t="shared" si="7"/>
        <v/>
      </c>
      <c r="G98" s="69" t="str">
        <f t="shared" si="8"/>
        <v/>
      </c>
      <c r="H98" s="390" t="b">
        <f t="shared" si="9"/>
        <v>0</v>
      </c>
      <c r="I98" s="391">
        <f t="shared" si="10"/>
        <v>1</v>
      </c>
    </row>
    <row r="99" spans="1:9">
      <c r="A99" s="48">
        <v>88</v>
      </c>
      <c r="B99" s="175"/>
      <c r="C99" s="7"/>
      <c r="D99" s="7"/>
      <c r="E99" s="228"/>
      <c r="F99" s="19" t="str">
        <f t="shared" si="7"/>
        <v/>
      </c>
      <c r="G99" s="69" t="str">
        <f t="shared" si="8"/>
        <v/>
      </c>
      <c r="H99" s="390" t="b">
        <f t="shared" si="9"/>
        <v>0</v>
      </c>
      <c r="I99" s="391">
        <f t="shared" si="10"/>
        <v>1</v>
      </c>
    </row>
    <row r="100" spans="1:9">
      <c r="A100" s="48">
        <v>89</v>
      </c>
      <c r="B100" s="175"/>
      <c r="C100" s="7"/>
      <c r="D100" s="7"/>
      <c r="E100" s="228"/>
      <c r="F100" s="19" t="str">
        <f t="shared" si="7"/>
        <v/>
      </c>
      <c r="G100" s="69" t="str">
        <f t="shared" si="8"/>
        <v/>
      </c>
      <c r="H100" s="390" t="b">
        <f t="shared" si="9"/>
        <v>0</v>
      </c>
      <c r="I100" s="391">
        <f t="shared" si="10"/>
        <v>1</v>
      </c>
    </row>
    <row r="101" spans="1:9">
      <c r="A101" s="48">
        <v>90</v>
      </c>
      <c r="B101" s="175"/>
      <c r="C101" s="7"/>
      <c r="D101" s="7"/>
      <c r="E101" s="228"/>
      <c r="F101" s="19" t="str">
        <f t="shared" si="7"/>
        <v/>
      </c>
      <c r="G101" s="69" t="str">
        <f t="shared" si="8"/>
        <v/>
      </c>
      <c r="H101" s="390" t="b">
        <f t="shared" si="9"/>
        <v>0</v>
      </c>
      <c r="I101" s="391">
        <f t="shared" si="10"/>
        <v>1</v>
      </c>
    </row>
    <row r="102" spans="1:9">
      <c r="A102" s="48">
        <v>91</v>
      </c>
      <c r="B102" s="175"/>
      <c r="C102" s="7"/>
      <c r="D102" s="7"/>
      <c r="E102" s="228"/>
      <c r="F102" s="19" t="str">
        <f t="shared" si="7"/>
        <v/>
      </c>
      <c r="G102" s="69" t="str">
        <f t="shared" si="8"/>
        <v/>
      </c>
      <c r="H102" s="390" t="b">
        <f t="shared" si="9"/>
        <v>0</v>
      </c>
      <c r="I102" s="391">
        <f t="shared" si="10"/>
        <v>1</v>
      </c>
    </row>
    <row r="103" spans="1:9">
      <c r="A103" s="48">
        <v>92</v>
      </c>
      <c r="B103" s="175"/>
      <c r="C103" s="7"/>
      <c r="D103" s="7"/>
      <c r="E103" s="228"/>
      <c r="F103" s="19" t="str">
        <f t="shared" si="7"/>
        <v/>
      </c>
      <c r="G103" s="69" t="str">
        <f t="shared" si="8"/>
        <v/>
      </c>
      <c r="H103" s="390" t="b">
        <f t="shared" si="9"/>
        <v>0</v>
      </c>
      <c r="I103" s="391">
        <f t="shared" si="10"/>
        <v>1</v>
      </c>
    </row>
    <row r="104" spans="1:9">
      <c r="A104" s="48">
        <v>93</v>
      </c>
      <c r="B104" s="175"/>
      <c r="C104" s="7"/>
      <c r="D104" s="7"/>
      <c r="E104" s="228"/>
      <c r="F104" s="19" t="str">
        <f t="shared" si="7"/>
        <v/>
      </c>
      <c r="G104" s="69" t="str">
        <f t="shared" si="8"/>
        <v/>
      </c>
      <c r="H104" s="390" t="b">
        <f t="shared" si="9"/>
        <v>0</v>
      </c>
      <c r="I104" s="391">
        <f t="shared" si="10"/>
        <v>1</v>
      </c>
    </row>
    <row r="105" spans="1:9">
      <c r="A105" s="48">
        <v>94</v>
      </c>
      <c r="B105" s="175"/>
      <c r="C105" s="7"/>
      <c r="D105" s="7"/>
      <c r="E105" s="228"/>
      <c r="F105" s="19" t="str">
        <f t="shared" si="7"/>
        <v/>
      </c>
      <c r="G105" s="69" t="str">
        <f t="shared" si="8"/>
        <v/>
      </c>
      <c r="H105" s="390" t="b">
        <f t="shared" si="9"/>
        <v>0</v>
      </c>
      <c r="I105" s="391">
        <f t="shared" si="10"/>
        <v>1</v>
      </c>
    </row>
    <row r="106" spans="1:9">
      <c r="A106" s="48">
        <v>95</v>
      </c>
      <c r="B106" s="175"/>
      <c r="C106" s="7"/>
      <c r="D106" s="7"/>
      <c r="E106" s="228"/>
      <c r="F106" s="19" t="str">
        <f t="shared" si="7"/>
        <v/>
      </c>
      <c r="G106" s="69" t="str">
        <f t="shared" si="8"/>
        <v/>
      </c>
      <c r="H106" s="390" t="b">
        <f t="shared" si="9"/>
        <v>0</v>
      </c>
      <c r="I106" s="391">
        <f t="shared" si="10"/>
        <v>1</v>
      </c>
    </row>
    <row r="107" spans="1:9">
      <c r="A107" s="48">
        <v>96</v>
      </c>
      <c r="B107" s="175"/>
      <c r="C107" s="7"/>
      <c r="D107" s="7"/>
      <c r="E107" s="228"/>
      <c r="F107" s="19" t="str">
        <f t="shared" si="7"/>
        <v/>
      </c>
      <c r="G107" s="69" t="str">
        <f t="shared" si="8"/>
        <v/>
      </c>
      <c r="H107" s="390" t="b">
        <f t="shared" si="9"/>
        <v>0</v>
      </c>
      <c r="I107" s="391">
        <f t="shared" si="10"/>
        <v>1</v>
      </c>
    </row>
    <row r="108" spans="1:9">
      <c r="A108" s="48">
        <v>97</v>
      </c>
      <c r="B108" s="175"/>
      <c r="C108" s="7"/>
      <c r="D108" s="7"/>
      <c r="E108" s="228"/>
      <c r="F108" s="19" t="str">
        <f t="shared" si="7"/>
        <v/>
      </c>
      <c r="G108" s="69" t="str">
        <f t="shared" si="8"/>
        <v/>
      </c>
      <c r="H108" s="390" t="b">
        <f t="shared" si="9"/>
        <v>0</v>
      </c>
      <c r="I108" s="391">
        <f t="shared" si="10"/>
        <v>1</v>
      </c>
    </row>
    <row r="109" spans="1:9">
      <c r="A109" s="48">
        <v>98</v>
      </c>
      <c r="B109" s="175"/>
      <c r="C109" s="7"/>
      <c r="D109" s="7"/>
      <c r="E109" s="228"/>
      <c r="F109" s="19" t="str">
        <f t="shared" si="7"/>
        <v/>
      </c>
      <c r="G109" s="69" t="str">
        <f t="shared" si="8"/>
        <v/>
      </c>
      <c r="H109" s="390" t="b">
        <f t="shared" si="9"/>
        <v>0</v>
      </c>
      <c r="I109" s="391">
        <f t="shared" si="10"/>
        <v>1</v>
      </c>
    </row>
    <row r="110" spans="1:9">
      <c r="A110" s="154">
        <v>99</v>
      </c>
      <c r="B110" s="196"/>
      <c r="C110" s="7"/>
      <c r="D110" s="7"/>
      <c r="E110" s="228"/>
      <c r="F110" s="19" t="str">
        <f t="shared" si="7"/>
        <v/>
      </c>
      <c r="G110" s="69" t="str">
        <f t="shared" si="8"/>
        <v/>
      </c>
      <c r="H110" s="390" t="b">
        <f t="shared" si="9"/>
        <v>0</v>
      </c>
      <c r="I110" s="391">
        <f t="shared" si="10"/>
        <v>1</v>
      </c>
    </row>
    <row r="111" spans="1:9">
      <c r="A111" s="154">
        <v>100</v>
      </c>
      <c r="B111" s="196"/>
      <c r="C111" s="155"/>
      <c r="D111" s="155"/>
      <c r="E111" s="157"/>
      <c r="F111" s="19" t="str">
        <f t="shared" si="7"/>
        <v/>
      </c>
    </row>
    <row r="112" spans="1:9">
      <c r="A112" s="154">
        <v>101</v>
      </c>
      <c r="B112" s="196"/>
      <c r="C112" s="155"/>
      <c r="D112" s="155"/>
      <c r="E112" s="157"/>
      <c r="F112" s="19" t="str">
        <f t="shared" si="7"/>
        <v/>
      </c>
    </row>
    <row r="113" spans="1:18">
      <c r="A113" s="154">
        <v>102</v>
      </c>
      <c r="B113" s="196"/>
      <c r="C113" s="155"/>
      <c r="D113" s="155"/>
      <c r="E113" s="157"/>
      <c r="F113" s="19" t="str">
        <f t="shared" si="7"/>
        <v/>
      </c>
    </row>
    <row r="114" spans="1:18">
      <c r="A114" s="154">
        <v>103</v>
      </c>
      <c r="B114" s="196"/>
      <c r="C114" s="155"/>
      <c r="D114" s="155"/>
      <c r="E114" s="157"/>
      <c r="F114" s="19" t="str">
        <f t="shared" si="7"/>
        <v/>
      </c>
    </row>
    <row r="115" spans="1:18" s="81" customFormat="1">
      <c r="A115" s="154">
        <v>104</v>
      </c>
      <c r="B115" s="196"/>
      <c r="C115" s="155"/>
      <c r="D115" s="155"/>
      <c r="E115" s="157"/>
      <c r="F115" s="19" t="str">
        <f t="shared" si="7"/>
        <v/>
      </c>
      <c r="H115" s="82"/>
      <c r="I115" s="75"/>
      <c r="J115" s="75"/>
      <c r="K115" s="75"/>
      <c r="L115" s="75"/>
      <c r="M115" s="75"/>
      <c r="N115" s="75"/>
      <c r="O115" s="75"/>
      <c r="P115" s="75"/>
      <c r="Q115" s="75"/>
      <c r="R115" s="75"/>
    </row>
    <row r="116" spans="1:18" s="81" customFormat="1">
      <c r="A116" s="154">
        <v>105</v>
      </c>
      <c r="B116" s="196"/>
      <c r="C116" s="155"/>
      <c r="D116" s="155"/>
      <c r="E116" s="157"/>
      <c r="F116" s="19" t="str">
        <f t="shared" si="7"/>
        <v/>
      </c>
      <c r="H116" s="82"/>
      <c r="I116" s="75"/>
      <c r="J116" s="75"/>
      <c r="K116" s="75"/>
      <c r="L116" s="75"/>
      <c r="M116" s="75"/>
      <c r="N116" s="75"/>
      <c r="O116" s="75"/>
      <c r="P116" s="75"/>
      <c r="Q116" s="75"/>
      <c r="R116" s="75"/>
    </row>
    <row r="117" spans="1:18" s="81" customFormat="1">
      <c r="A117" s="154">
        <v>106</v>
      </c>
      <c r="B117" s="196"/>
      <c r="C117" s="155"/>
      <c r="D117" s="155"/>
      <c r="E117" s="157"/>
      <c r="F117" s="19" t="str">
        <f t="shared" si="7"/>
        <v/>
      </c>
      <c r="H117" s="82"/>
      <c r="I117" s="75"/>
      <c r="J117" s="75"/>
      <c r="K117" s="75"/>
      <c r="L117" s="75"/>
      <c r="M117" s="75"/>
      <c r="N117" s="75"/>
      <c r="O117" s="75"/>
      <c r="P117" s="75"/>
      <c r="Q117" s="75"/>
      <c r="R117" s="75"/>
    </row>
    <row r="118" spans="1:18" s="81" customFormat="1">
      <c r="A118" s="154">
        <v>107</v>
      </c>
      <c r="B118" s="196"/>
      <c r="C118" s="155"/>
      <c r="D118" s="155"/>
      <c r="E118" s="157"/>
      <c r="F118" s="19" t="str">
        <f t="shared" si="7"/>
        <v/>
      </c>
      <c r="H118" s="82"/>
      <c r="I118" s="75"/>
      <c r="J118" s="75"/>
      <c r="K118" s="75"/>
      <c r="L118" s="75"/>
      <c r="M118" s="75"/>
      <c r="N118" s="75"/>
      <c r="O118" s="75"/>
      <c r="P118" s="75"/>
      <c r="Q118" s="75"/>
      <c r="R118" s="75"/>
    </row>
    <row r="119" spans="1:18" s="81" customFormat="1">
      <c r="A119" s="154">
        <v>108</v>
      </c>
      <c r="B119" s="196"/>
      <c r="C119" s="155"/>
      <c r="D119" s="155"/>
      <c r="E119" s="157"/>
      <c r="F119" s="19" t="str">
        <f t="shared" si="7"/>
        <v/>
      </c>
      <c r="H119" s="82"/>
      <c r="I119" s="75"/>
      <c r="J119" s="75"/>
      <c r="K119" s="75"/>
      <c r="L119" s="75"/>
      <c r="M119" s="75"/>
      <c r="N119" s="75"/>
      <c r="O119" s="75"/>
      <c r="P119" s="75"/>
      <c r="Q119" s="75"/>
      <c r="R119" s="75"/>
    </row>
    <row r="120" spans="1:18" s="81" customFormat="1">
      <c r="A120" s="154">
        <v>109</v>
      </c>
      <c r="B120" s="196"/>
      <c r="C120" s="155"/>
      <c r="D120" s="155"/>
      <c r="E120" s="157"/>
      <c r="F120" s="19" t="str">
        <f t="shared" si="7"/>
        <v/>
      </c>
      <c r="H120" s="82"/>
      <c r="I120" s="75"/>
      <c r="J120" s="75"/>
      <c r="K120" s="75"/>
      <c r="L120" s="75"/>
      <c r="M120" s="75"/>
      <c r="N120" s="75"/>
      <c r="O120" s="75"/>
      <c r="P120" s="75"/>
      <c r="Q120" s="75"/>
      <c r="R120" s="75"/>
    </row>
    <row r="121" spans="1:18" s="81" customFormat="1">
      <c r="A121" s="154">
        <v>110</v>
      </c>
      <c r="B121" s="196"/>
      <c r="C121" s="155"/>
      <c r="D121" s="155"/>
      <c r="E121" s="157"/>
      <c r="F121" s="19" t="str">
        <f t="shared" si="7"/>
        <v/>
      </c>
      <c r="H121" s="82"/>
      <c r="I121" s="75"/>
      <c r="J121" s="75"/>
      <c r="K121" s="75"/>
      <c r="L121" s="75"/>
      <c r="M121" s="75"/>
      <c r="N121" s="75"/>
      <c r="O121" s="75"/>
      <c r="P121" s="75"/>
      <c r="Q121" s="75"/>
      <c r="R121" s="75"/>
    </row>
    <row r="122" spans="1:18" s="81" customFormat="1">
      <c r="A122" s="154">
        <v>111</v>
      </c>
      <c r="B122" s="196"/>
      <c r="C122" s="155"/>
      <c r="D122" s="155"/>
      <c r="E122" s="157"/>
      <c r="F122" s="19" t="str">
        <f t="shared" si="7"/>
        <v/>
      </c>
      <c r="H122" s="82"/>
      <c r="I122" s="75"/>
      <c r="J122" s="75"/>
      <c r="K122" s="75"/>
      <c r="L122" s="75"/>
      <c r="M122" s="75"/>
      <c r="N122" s="75"/>
      <c r="O122" s="75"/>
      <c r="P122" s="75"/>
      <c r="Q122" s="75"/>
      <c r="R122" s="75"/>
    </row>
    <row r="123" spans="1:18" s="81" customFormat="1">
      <c r="A123" s="154">
        <v>112</v>
      </c>
      <c r="B123" s="196"/>
      <c r="C123" s="155"/>
      <c r="D123" s="155"/>
      <c r="E123" s="157"/>
      <c r="F123" s="19" t="str">
        <f t="shared" si="7"/>
        <v/>
      </c>
      <c r="H123" s="82"/>
      <c r="I123" s="75"/>
      <c r="J123" s="75"/>
      <c r="K123" s="75"/>
      <c r="L123" s="75"/>
      <c r="M123" s="75"/>
      <c r="N123" s="75"/>
      <c r="O123" s="75"/>
      <c r="P123" s="75"/>
      <c r="Q123" s="75"/>
      <c r="R123" s="75"/>
    </row>
    <row r="124" spans="1:18" s="81" customFormat="1">
      <c r="A124" s="154">
        <v>113</v>
      </c>
      <c r="B124" s="196"/>
      <c r="C124" s="155"/>
      <c r="D124" s="155"/>
      <c r="E124" s="157"/>
      <c r="F124" s="19" t="str">
        <f t="shared" si="7"/>
        <v/>
      </c>
      <c r="H124" s="82"/>
      <c r="I124" s="75"/>
      <c r="J124" s="75"/>
      <c r="K124" s="75"/>
      <c r="L124" s="75"/>
      <c r="M124" s="75"/>
      <c r="N124" s="75"/>
      <c r="O124" s="75"/>
      <c r="P124" s="75"/>
      <c r="Q124" s="75"/>
      <c r="R124" s="75"/>
    </row>
    <row r="125" spans="1:18" s="81" customFormat="1">
      <c r="A125" s="154">
        <v>114</v>
      </c>
      <c r="B125" s="196"/>
      <c r="C125" s="155"/>
      <c r="D125" s="155"/>
      <c r="E125" s="157"/>
      <c r="F125" s="19" t="str">
        <f t="shared" si="7"/>
        <v/>
      </c>
      <c r="H125" s="82"/>
      <c r="I125" s="75"/>
      <c r="J125" s="75"/>
      <c r="K125" s="75"/>
      <c r="L125" s="75"/>
      <c r="M125" s="75"/>
      <c r="N125" s="75"/>
      <c r="O125" s="75"/>
      <c r="P125" s="75"/>
      <c r="Q125" s="75"/>
      <c r="R125" s="75"/>
    </row>
    <row r="126" spans="1:18" s="81" customFormat="1">
      <c r="A126" s="154">
        <v>115</v>
      </c>
      <c r="B126" s="196"/>
      <c r="C126" s="155"/>
      <c r="D126" s="155"/>
      <c r="E126" s="157"/>
      <c r="F126" s="19" t="str">
        <f t="shared" si="7"/>
        <v/>
      </c>
      <c r="H126" s="82"/>
      <c r="I126" s="75"/>
      <c r="J126" s="75"/>
      <c r="K126" s="75"/>
      <c r="L126" s="75"/>
      <c r="M126" s="75"/>
      <c r="N126" s="75"/>
      <c r="O126" s="75"/>
      <c r="P126" s="75"/>
      <c r="Q126" s="75"/>
      <c r="R126" s="75"/>
    </row>
    <row r="127" spans="1:18" s="81" customFormat="1">
      <c r="A127" s="154">
        <v>116</v>
      </c>
      <c r="B127" s="196"/>
      <c r="C127" s="155"/>
      <c r="D127" s="155"/>
      <c r="E127" s="157"/>
      <c r="F127" s="19" t="str">
        <f t="shared" si="7"/>
        <v/>
      </c>
      <c r="H127" s="82"/>
      <c r="I127" s="75"/>
      <c r="J127" s="75"/>
      <c r="K127" s="75"/>
      <c r="L127" s="75"/>
      <c r="M127" s="75"/>
      <c r="N127" s="75"/>
      <c r="O127" s="75"/>
      <c r="P127" s="75"/>
      <c r="Q127" s="75"/>
      <c r="R127" s="75"/>
    </row>
    <row r="128" spans="1:18" s="81" customFormat="1">
      <c r="A128" s="154">
        <v>117</v>
      </c>
      <c r="B128" s="196"/>
      <c r="C128" s="155"/>
      <c r="D128" s="155"/>
      <c r="E128" s="157"/>
      <c r="F128" s="19" t="str">
        <f t="shared" si="7"/>
        <v/>
      </c>
      <c r="H128" s="82"/>
      <c r="I128" s="75"/>
      <c r="J128" s="75"/>
      <c r="K128" s="75"/>
      <c r="L128" s="75"/>
      <c r="M128" s="75"/>
      <c r="N128" s="75"/>
      <c r="O128" s="75"/>
      <c r="P128" s="75"/>
      <c r="Q128" s="75"/>
      <c r="R128" s="75"/>
    </row>
    <row r="129" spans="1:18" s="81" customFormat="1">
      <c r="A129" s="154">
        <v>118</v>
      </c>
      <c r="B129" s="196"/>
      <c r="C129" s="155"/>
      <c r="D129" s="155"/>
      <c r="E129" s="157"/>
      <c r="F129" s="19" t="str">
        <f t="shared" si="7"/>
        <v/>
      </c>
      <c r="H129" s="82"/>
      <c r="I129" s="75"/>
      <c r="J129" s="75"/>
      <c r="K129" s="75"/>
      <c r="L129" s="75"/>
      <c r="M129" s="75"/>
      <c r="N129" s="75"/>
      <c r="O129" s="75"/>
      <c r="P129" s="75"/>
      <c r="Q129" s="75"/>
      <c r="R129" s="75"/>
    </row>
    <row r="130" spans="1:18" s="81" customFormat="1">
      <c r="A130" s="154">
        <v>119</v>
      </c>
      <c r="B130" s="196"/>
      <c r="C130" s="155"/>
      <c r="D130" s="155"/>
      <c r="E130" s="157"/>
      <c r="F130" s="19" t="str">
        <f t="shared" si="7"/>
        <v/>
      </c>
      <c r="H130" s="82"/>
      <c r="I130" s="75"/>
      <c r="J130" s="75"/>
      <c r="K130" s="75"/>
      <c r="L130" s="75"/>
      <c r="M130" s="75"/>
      <c r="N130" s="75"/>
      <c r="O130" s="75"/>
      <c r="P130" s="75"/>
      <c r="Q130" s="75"/>
      <c r="R130" s="75"/>
    </row>
    <row r="131" spans="1:18" s="81" customFormat="1">
      <c r="A131" s="154">
        <v>120</v>
      </c>
      <c r="B131" s="196"/>
      <c r="C131" s="155"/>
      <c r="D131" s="155"/>
      <c r="E131" s="157"/>
      <c r="F131" s="19" t="str">
        <f t="shared" si="7"/>
        <v/>
      </c>
      <c r="H131" s="82"/>
      <c r="I131" s="75"/>
      <c r="J131" s="75"/>
      <c r="K131" s="75"/>
      <c r="L131" s="75"/>
      <c r="M131" s="75"/>
      <c r="N131" s="75"/>
      <c r="O131" s="75"/>
      <c r="P131" s="75"/>
      <c r="Q131" s="75"/>
      <c r="R131" s="75"/>
    </row>
    <row r="132" spans="1:18" s="81" customFormat="1">
      <c r="A132" s="154">
        <v>121</v>
      </c>
      <c r="B132" s="196"/>
      <c r="C132" s="155"/>
      <c r="D132" s="155"/>
      <c r="E132" s="157"/>
      <c r="F132" s="19" t="str">
        <f t="shared" si="7"/>
        <v/>
      </c>
      <c r="H132" s="82"/>
      <c r="I132" s="75"/>
      <c r="J132" s="75"/>
      <c r="K132" s="75"/>
      <c r="L132" s="75"/>
      <c r="M132" s="75"/>
      <c r="N132" s="75"/>
      <c r="O132" s="75"/>
      <c r="P132" s="75"/>
      <c r="Q132" s="75"/>
      <c r="R132" s="75"/>
    </row>
    <row r="133" spans="1:18" s="81" customFormat="1">
      <c r="A133" s="154">
        <v>122</v>
      </c>
      <c r="B133" s="196"/>
      <c r="C133" s="155"/>
      <c r="D133" s="155"/>
      <c r="E133" s="157"/>
      <c r="F133" s="19" t="str">
        <f t="shared" si="7"/>
        <v/>
      </c>
      <c r="H133" s="82"/>
      <c r="I133" s="75"/>
      <c r="J133" s="75"/>
      <c r="K133" s="75"/>
      <c r="L133" s="75"/>
      <c r="M133" s="75"/>
      <c r="N133" s="75"/>
      <c r="O133" s="75"/>
      <c r="P133" s="75"/>
      <c r="Q133" s="75"/>
      <c r="R133" s="75"/>
    </row>
    <row r="134" spans="1:18" s="81" customFormat="1">
      <c r="A134" s="154">
        <v>123</v>
      </c>
      <c r="B134" s="196"/>
      <c r="C134" s="155"/>
      <c r="D134" s="155"/>
      <c r="E134" s="157"/>
      <c r="F134" s="19" t="str">
        <f t="shared" si="7"/>
        <v/>
      </c>
      <c r="H134" s="82"/>
      <c r="I134" s="75"/>
      <c r="J134" s="75"/>
      <c r="K134" s="75"/>
      <c r="L134" s="75"/>
      <c r="M134" s="75"/>
      <c r="N134" s="75"/>
      <c r="O134" s="75"/>
      <c r="P134" s="75"/>
      <c r="Q134" s="75"/>
      <c r="R134" s="75"/>
    </row>
    <row r="135" spans="1:18" s="81" customFormat="1">
      <c r="A135" s="154">
        <v>124</v>
      </c>
      <c r="B135" s="196"/>
      <c r="C135" s="155"/>
      <c r="D135" s="155"/>
      <c r="E135" s="157"/>
      <c r="F135" s="19" t="str">
        <f t="shared" si="7"/>
        <v/>
      </c>
      <c r="H135" s="82"/>
      <c r="I135" s="75"/>
      <c r="J135" s="75"/>
      <c r="K135" s="75"/>
      <c r="L135" s="75"/>
      <c r="M135" s="75"/>
      <c r="N135" s="75"/>
      <c r="O135" s="75"/>
      <c r="P135" s="75"/>
      <c r="Q135" s="75"/>
      <c r="R135" s="75"/>
    </row>
    <row r="136" spans="1:18" s="81" customFormat="1">
      <c r="A136" s="154">
        <v>125</v>
      </c>
      <c r="B136" s="196"/>
      <c r="C136" s="155"/>
      <c r="D136" s="155"/>
      <c r="E136" s="157"/>
      <c r="F136" s="19" t="str">
        <f t="shared" si="7"/>
        <v/>
      </c>
      <c r="H136" s="82"/>
      <c r="I136" s="75"/>
      <c r="J136" s="75"/>
      <c r="K136" s="75"/>
      <c r="L136" s="75"/>
      <c r="M136" s="75"/>
      <c r="N136" s="75"/>
      <c r="O136" s="75"/>
      <c r="P136" s="75"/>
      <c r="Q136" s="75"/>
      <c r="R136" s="75"/>
    </row>
    <row r="137" spans="1:18" s="81" customFormat="1">
      <c r="A137" s="154">
        <v>126</v>
      </c>
      <c r="B137" s="196"/>
      <c r="C137" s="155"/>
      <c r="D137" s="155"/>
      <c r="E137" s="157"/>
      <c r="F137" s="19" t="str">
        <f t="shared" si="7"/>
        <v/>
      </c>
      <c r="H137" s="82"/>
      <c r="I137" s="75"/>
      <c r="J137" s="75"/>
      <c r="K137" s="75"/>
      <c r="L137" s="75"/>
      <c r="M137" s="75"/>
      <c r="N137" s="75"/>
      <c r="O137" s="75"/>
      <c r="P137" s="75"/>
      <c r="Q137" s="75"/>
      <c r="R137" s="75"/>
    </row>
    <row r="138" spans="1:18" s="81" customFormat="1">
      <c r="A138" s="154">
        <v>127</v>
      </c>
      <c r="B138" s="196"/>
      <c r="C138" s="155"/>
      <c r="D138" s="155"/>
      <c r="E138" s="157"/>
      <c r="F138" s="19" t="str">
        <f t="shared" si="7"/>
        <v/>
      </c>
      <c r="H138" s="82"/>
      <c r="I138" s="75"/>
      <c r="J138" s="75"/>
      <c r="K138" s="75"/>
      <c r="L138" s="75"/>
      <c r="M138" s="75"/>
      <c r="N138" s="75"/>
      <c r="O138" s="75"/>
      <c r="P138" s="75"/>
      <c r="Q138" s="75"/>
      <c r="R138" s="75"/>
    </row>
    <row r="139" spans="1:18" s="81" customFormat="1">
      <c r="A139" s="154">
        <v>128</v>
      </c>
      <c r="B139" s="196"/>
      <c r="C139" s="155"/>
      <c r="D139" s="155"/>
      <c r="E139" s="157"/>
      <c r="F139" s="19" t="str">
        <f t="shared" si="7"/>
        <v/>
      </c>
      <c r="H139" s="82"/>
      <c r="I139" s="75"/>
      <c r="J139" s="75"/>
      <c r="K139" s="75"/>
      <c r="L139" s="75"/>
      <c r="M139" s="75"/>
      <c r="N139" s="75"/>
      <c r="O139" s="75"/>
      <c r="P139" s="75"/>
      <c r="Q139" s="75"/>
      <c r="R139" s="75"/>
    </row>
    <row r="140" spans="1:18" s="81" customFormat="1">
      <c r="A140" s="154">
        <v>129</v>
      </c>
      <c r="B140" s="196"/>
      <c r="C140" s="155"/>
      <c r="D140" s="155"/>
      <c r="E140" s="157"/>
      <c r="F140" s="19" t="str">
        <f t="shared" ref="F140:F203" si="11">IF(OR($C140="",$E140&lt;an_initial,$E140&gt;an_final),"",G140*(HLOOKUP(D140,iii2punctaje,2,FALSE)))</f>
        <v/>
      </c>
      <c r="H140" s="82"/>
      <c r="I140" s="75"/>
      <c r="J140" s="75"/>
      <c r="K140" s="75"/>
      <c r="L140" s="75"/>
      <c r="M140" s="75"/>
      <c r="N140" s="75"/>
      <c r="O140" s="75"/>
      <c r="P140" s="75"/>
      <c r="Q140" s="75"/>
      <c r="R140" s="75"/>
    </row>
    <row r="141" spans="1:18" s="81" customFormat="1">
      <c r="A141" s="154">
        <v>130</v>
      </c>
      <c r="B141" s="196"/>
      <c r="C141" s="155"/>
      <c r="D141" s="155"/>
      <c r="E141" s="157"/>
      <c r="F141" s="19" t="str">
        <f t="shared" si="11"/>
        <v/>
      </c>
      <c r="H141" s="82"/>
      <c r="I141" s="75"/>
      <c r="J141" s="75"/>
      <c r="K141" s="75"/>
      <c r="L141" s="75"/>
      <c r="M141" s="75"/>
      <c r="N141" s="75"/>
      <c r="O141" s="75"/>
      <c r="P141" s="75"/>
      <c r="Q141" s="75"/>
      <c r="R141" s="75"/>
    </row>
    <row r="142" spans="1:18" s="81" customFormat="1">
      <c r="A142" s="154">
        <v>131</v>
      </c>
      <c r="B142" s="196"/>
      <c r="C142" s="155"/>
      <c r="D142" s="155"/>
      <c r="E142" s="157"/>
      <c r="F142" s="19" t="str">
        <f t="shared" si="11"/>
        <v/>
      </c>
      <c r="H142" s="82"/>
      <c r="I142" s="75"/>
      <c r="J142" s="75"/>
      <c r="K142" s="75"/>
      <c r="L142" s="75"/>
      <c r="M142" s="75"/>
      <c r="N142" s="75"/>
      <c r="O142" s="75"/>
      <c r="P142" s="75"/>
      <c r="Q142" s="75"/>
      <c r="R142" s="75"/>
    </row>
    <row r="143" spans="1:18" s="81" customFormat="1">
      <c r="A143" s="154">
        <v>132</v>
      </c>
      <c r="B143" s="196"/>
      <c r="C143" s="155"/>
      <c r="D143" s="155"/>
      <c r="E143" s="157"/>
      <c r="F143" s="19" t="str">
        <f t="shared" si="11"/>
        <v/>
      </c>
      <c r="H143" s="82"/>
      <c r="I143" s="75"/>
      <c r="J143" s="75"/>
      <c r="K143" s="75"/>
      <c r="L143" s="75"/>
      <c r="M143" s="75"/>
      <c r="N143" s="75"/>
      <c r="O143" s="75"/>
      <c r="P143" s="75"/>
      <c r="Q143" s="75"/>
      <c r="R143" s="75"/>
    </row>
    <row r="144" spans="1:18" s="81" customFormat="1">
      <c r="A144" s="154">
        <v>133</v>
      </c>
      <c r="B144" s="196"/>
      <c r="C144" s="155"/>
      <c r="D144" s="155"/>
      <c r="E144" s="157"/>
      <c r="F144" s="19" t="str">
        <f t="shared" si="11"/>
        <v/>
      </c>
      <c r="H144" s="82"/>
      <c r="I144" s="75"/>
      <c r="J144" s="75"/>
      <c r="K144" s="75"/>
      <c r="L144" s="75"/>
      <c r="M144" s="75"/>
      <c r="N144" s="75"/>
      <c r="O144" s="75"/>
      <c r="P144" s="75"/>
      <c r="Q144" s="75"/>
      <c r="R144" s="75"/>
    </row>
    <row r="145" spans="1:18" s="81" customFormat="1">
      <c r="A145" s="154">
        <v>134</v>
      </c>
      <c r="B145" s="196"/>
      <c r="C145" s="155"/>
      <c r="D145" s="155"/>
      <c r="E145" s="157"/>
      <c r="F145" s="19" t="str">
        <f t="shared" si="11"/>
        <v/>
      </c>
      <c r="H145" s="82"/>
      <c r="I145" s="75"/>
      <c r="J145" s="75"/>
      <c r="K145" s="75"/>
      <c r="L145" s="75"/>
      <c r="M145" s="75"/>
      <c r="N145" s="75"/>
      <c r="O145" s="75"/>
      <c r="P145" s="75"/>
      <c r="Q145" s="75"/>
      <c r="R145" s="75"/>
    </row>
    <row r="146" spans="1:18" s="81" customFormat="1">
      <c r="A146" s="154">
        <v>135</v>
      </c>
      <c r="B146" s="196"/>
      <c r="C146" s="155"/>
      <c r="D146" s="155"/>
      <c r="E146" s="157"/>
      <c r="F146" s="19" t="str">
        <f t="shared" si="11"/>
        <v/>
      </c>
      <c r="H146" s="82"/>
      <c r="I146" s="75"/>
      <c r="J146" s="75"/>
      <c r="K146" s="75"/>
      <c r="L146" s="75"/>
      <c r="M146" s="75"/>
      <c r="N146" s="75"/>
      <c r="O146" s="75"/>
      <c r="P146" s="75"/>
      <c r="Q146" s="75"/>
      <c r="R146" s="75"/>
    </row>
    <row r="147" spans="1:18" s="81" customFormat="1">
      <c r="A147" s="154">
        <v>136</v>
      </c>
      <c r="B147" s="196"/>
      <c r="C147" s="155"/>
      <c r="D147" s="155"/>
      <c r="E147" s="157"/>
      <c r="F147" s="19" t="str">
        <f t="shared" si="11"/>
        <v/>
      </c>
      <c r="H147" s="82"/>
      <c r="I147" s="75"/>
      <c r="J147" s="75"/>
      <c r="K147" s="75"/>
      <c r="L147" s="75"/>
      <c r="M147" s="75"/>
      <c r="N147" s="75"/>
      <c r="O147" s="75"/>
      <c r="P147" s="75"/>
      <c r="Q147" s="75"/>
      <c r="R147" s="75"/>
    </row>
    <row r="148" spans="1:18" s="81" customFormat="1">
      <c r="A148" s="154">
        <v>137</v>
      </c>
      <c r="B148" s="196"/>
      <c r="C148" s="155"/>
      <c r="D148" s="155"/>
      <c r="E148" s="157"/>
      <c r="F148" s="19" t="str">
        <f t="shared" si="11"/>
        <v/>
      </c>
      <c r="H148" s="82"/>
      <c r="I148" s="75"/>
      <c r="J148" s="75"/>
      <c r="K148" s="75"/>
      <c r="L148" s="75"/>
      <c r="M148" s="75"/>
      <c r="N148" s="75"/>
      <c r="O148" s="75"/>
      <c r="P148" s="75"/>
      <c r="Q148" s="75"/>
      <c r="R148" s="75"/>
    </row>
    <row r="149" spans="1:18" s="81" customFormat="1">
      <c r="A149" s="154">
        <v>138</v>
      </c>
      <c r="B149" s="196"/>
      <c r="C149" s="155"/>
      <c r="D149" s="155"/>
      <c r="E149" s="157"/>
      <c r="F149" s="19" t="str">
        <f t="shared" si="11"/>
        <v/>
      </c>
      <c r="H149" s="82"/>
      <c r="I149" s="75"/>
      <c r="J149" s="75"/>
      <c r="K149" s="75"/>
      <c r="L149" s="75"/>
      <c r="M149" s="75"/>
      <c r="N149" s="75"/>
      <c r="O149" s="75"/>
      <c r="P149" s="75"/>
      <c r="Q149" s="75"/>
      <c r="R149" s="75"/>
    </row>
    <row r="150" spans="1:18" s="81" customFormat="1">
      <c r="A150" s="154">
        <v>139</v>
      </c>
      <c r="B150" s="196"/>
      <c r="C150" s="155"/>
      <c r="D150" s="155"/>
      <c r="E150" s="157"/>
      <c r="F150" s="19" t="str">
        <f t="shared" si="11"/>
        <v/>
      </c>
      <c r="H150" s="82"/>
      <c r="I150" s="75"/>
      <c r="J150" s="75"/>
      <c r="K150" s="75"/>
      <c r="L150" s="75"/>
      <c r="M150" s="75"/>
      <c r="N150" s="75"/>
      <c r="O150" s="75"/>
      <c r="P150" s="75"/>
      <c r="Q150" s="75"/>
      <c r="R150" s="75"/>
    </row>
    <row r="151" spans="1:18" s="81" customFormat="1">
      <c r="A151" s="154">
        <v>140</v>
      </c>
      <c r="B151" s="196"/>
      <c r="C151" s="155"/>
      <c r="D151" s="155"/>
      <c r="E151" s="157"/>
      <c r="F151" s="19" t="str">
        <f t="shared" si="11"/>
        <v/>
      </c>
      <c r="H151" s="82"/>
      <c r="I151" s="75"/>
      <c r="J151" s="75"/>
      <c r="K151" s="75"/>
      <c r="L151" s="75"/>
      <c r="M151" s="75"/>
      <c r="N151" s="75"/>
      <c r="O151" s="75"/>
      <c r="P151" s="75"/>
      <c r="Q151" s="75"/>
      <c r="R151" s="75"/>
    </row>
    <row r="152" spans="1:18" s="81" customFormat="1">
      <c r="A152" s="154">
        <v>141</v>
      </c>
      <c r="B152" s="196"/>
      <c r="C152" s="155"/>
      <c r="D152" s="155"/>
      <c r="E152" s="157"/>
      <c r="F152" s="19" t="str">
        <f t="shared" si="11"/>
        <v/>
      </c>
      <c r="H152" s="82"/>
      <c r="I152" s="75"/>
      <c r="J152" s="75"/>
      <c r="K152" s="75"/>
      <c r="L152" s="75"/>
      <c r="M152" s="75"/>
      <c r="N152" s="75"/>
      <c r="O152" s="75"/>
      <c r="P152" s="75"/>
      <c r="Q152" s="75"/>
      <c r="R152" s="75"/>
    </row>
    <row r="153" spans="1:18" s="81" customFormat="1">
      <c r="A153" s="154">
        <v>142</v>
      </c>
      <c r="B153" s="196"/>
      <c r="C153" s="155"/>
      <c r="D153" s="155"/>
      <c r="E153" s="157"/>
      <c r="F153" s="19" t="str">
        <f t="shared" si="11"/>
        <v/>
      </c>
      <c r="H153" s="82"/>
      <c r="I153" s="75"/>
      <c r="J153" s="75"/>
      <c r="K153" s="75"/>
      <c r="L153" s="75"/>
      <c r="M153" s="75"/>
      <c r="N153" s="75"/>
      <c r="O153" s="75"/>
      <c r="P153" s="75"/>
      <c r="Q153" s="75"/>
      <c r="R153" s="75"/>
    </row>
    <row r="154" spans="1:18" s="81" customFormat="1">
      <c r="A154" s="154">
        <v>143</v>
      </c>
      <c r="B154" s="196"/>
      <c r="C154" s="155"/>
      <c r="D154" s="155"/>
      <c r="E154" s="157"/>
      <c r="F154" s="19" t="str">
        <f t="shared" si="11"/>
        <v/>
      </c>
      <c r="H154" s="82"/>
      <c r="I154" s="75"/>
      <c r="J154" s="75"/>
      <c r="K154" s="75"/>
      <c r="L154" s="75"/>
      <c r="M154" s="75"/>
      <c r="N154" s="75"/>
      <c r="O154" s="75"/>
      <c r="P154" s="75"/>
      <c r="Q154" s="75"/>
      <c r="R154" s="75"/>
    </row>
    <row r="155" spans="1:18" s="81" customFormat="1">
      <c r="A155" s="154">
        <v>144</v>
      </c>
      <c r="B155" s="196"/>
      <c r="C155" s="155"/>
      <c r="D155" s="155"/>
      <c r="E155" s="157"/>
      <c r="F155" s="19" t="str">
        <f t="shared" si="11"/>
        <v/>
      </c>
      <c r="H155" s="82"/>
      <c r="I155" s="75"/>
      <c r="J155" s="75"/>
      <c r="K155" s="75"/>
      <c r="L155" s="75"/>
      <c r="M155" s="75"/>
      <c r="N155" s="75"/>
      <c r="O155" s="75"/>
      <c r="P155" s="75"/>
      <c r="Q155" s="75"/>
      <c r="R155" s="75"/>
    </row>
    <row r="156" spans="1:18" s="81" customFormat="1">
      <c r="A156" s="154">
        <v>145</v>
      </c>
      <c r="B156" s="196"/>
      <c r="C156" s="155"/>
      <c r="D156" s="155"/>
      <c r="E156" s="157"/>
      <c r="F156" s="19" t="str">
        <f t="shared" si="11"/>
        <v/>
      </c>
      <c r="H156" s="82"/>
      <c r="I156" s="75"/>
      <c r="J156" s="75"/>
      <c r="K156" s="75"/>
      <c r="L156" s="75"/>
      <c r="M156" s="75"/>
      <c r="N156" s="75"/>
      <c r="O156" s="75"/>
      <c r="P156" s="75"/>
      <c r="Q156" s="75"/>
      <c r="R156" s="75"/>
    </row>
    <row r="157" spans="1:18" s="81" customFormat="1">
      <c r="A157" s="154">
        <v>146</v>
      </c>
      <c r="B157" s="196"/>
      <c r="C157" s="155"/>
      <c r="D157" s="155"/>
      <c r="E157" s="157"/>
      <c r="F157" s="19" t="str">
        <f t="shared" si="11"/>
        <v/>
      </c>
      <c r="H157" s="82"/>
      <c r="I157" s="75"/>
      <c r="J157" s="75"/>
      <c r="K157" s="75"/>
      <c r="L157" s="75"/>
      <c r="M157" s="75"/>
      <c r="N157" s="75"/>
      <c r="O157" s="75"/>
      <c r="P157" s="75"/>
      <c r="Q157" s="75"/>
      <c r="R157" s="75"/>
    </row>
    <row r="158" spans="1:18" s="81" customFormat="1">
      <c r="A158" s="154">
        <v>147</v>
      </c>
      <c r="B158" s="196"/>
      <c r="C158" s="155"/>
      <c r="D158" s="155"/>
      <c r="E158" s="157"/>
      <c r="F158" s="19" t="str">
        <f t="shared" si="11"/>
        <v/>
      </c>
      <c r="H158" s="82"/>
      <c r="I158" s="75"/>
      <c r="J158" s="75"/>
      <c r="K158" s="75"/>
      <c r="L158" s="75"/>
      <c r="M158" s="75"/>
      <c r="N158" s="75"/>
      <c r="O158" s="75"/>
      <c r="P158" s="75"/>
      <c r="Q158" s="75"/>
      <c r="R158" s="75"/>
    </row>
    <row r="159" spans="1:18" s="81" customFormat="1">
      <c r="A159" s="154">
        <v>148</v>
      </c>
      <c r="B159" s="196"/>
      <c r="C159" s="155"/>
      <c r="D159" s="155"/>
      <c r="E159" s="157"/>
      <c r="F159" s="19" t="str">
        <f t="shared" si="11"/>
        <v/>
      </c>
      <c r="H159" s="82"/>
      <c r="I159" s="75"/>
      <c r="J159" s="75"/>
      <c r="K159" s="75"/>
      <c r="L159" s="75"/>
      <c r="M159" s="75"/>
      <c r="N159" s="75"/>
      <c r="O159" s="75"/>
      <c r="P159" s="75"/>
      <c r="Q159" s="75"/>
      <c r="R159" s="75"/>
    </row>
    <row r="160" spans="1:18" s="81" customFormat="1">
      <c r="A160" s="154">
        <v>149</v>
      </c>
      <c r="B160" s="196"/>
      <c r="C160" s="155"/>
      <c r="D160" s="155"/>
      <c r="E160" s="157"/>
      <c r="F160" s="19" t="str">
        <f t="shared" si="11"/>
        <v/>
      </c>
      <c r="H160" s="82"/>
      <c r="I160" s="75"/>
      <c r="J160" s="75"/>
      <c r="K160" s="75"/>
      <c r="L160" s="75"/>
      <c r="M160" s="75"/>
      <c r="N160" s="75"/>
      <c r="O160" s="75"/>
      <c r="P160" s="75"/>
      <c r="Q160" s="75"/>
      <c r="R160" s="75"/>
    </row>
    <row r="161" spans="1:18" s="81" customFormat="1">
      <c r="A161" s="154">
        <v>150</v>
      </c>
      <c r="B161" s="196"/>
      <c r="C161" s="155"/>
      <c r="D161" s="155"/>
      <c r="E161" s="157"/>
      <c r="F161" s="19" t="str">
        <f t="shared" si="11"/>
        <v/>
      </c>
      <c r="H161" s="82"/>
      <c r="I161" s="75"/>
      <c r="J161" s="75"/>
      <c r="K161" s="75"/>
      <c r="L161" s="75"/>
      <c r="M161" s="75"/>
      <c r="N161" s="75"/>
      <c r="O161" s="75"/>
      <c r="P161" s="75"/>
      <c r="Q161" s="75"/>
      <c r="R161" s="75"/>
    </row>
    <row r="162" spans="1:18" s="81" customFormat="1">
      <c r="A162" s="154">
        <v>151</v>
      </c>
      <c r="B162" s="196"/>
      <c r="C162" s="155"/>
      <c r="D162" s="155"/>
      <c r="E162" s="157"/>
      <c r="F162" s="19" t="str">
        <f t="shared" si="11"/>
        <v/>
      </c>
      <c r="H162" s="82"/>
      <c r="I162" s="75"/>
      <c r="J162" s="75"/>
      <c r="K162" s="75"/>
      <c r="L162" s="75"/>
      <c r="M162" s="75"/>
      <c r="N162" s="75"/>
      <c r="O162" s="75"/>
      <c r="P162" s="75"/>
      <c r="Q162" s="75"/>
      <c r="R162" s="75"/>
    </row>
    <row r="163" spans="1:18" s="81" customFormat="1">
      <c r="A163" s="154">
        <v>152</v>
      </c>
      <c r="B163" s="196"/>
      <c r="C163" s="155"/>
      <c r="D163" s="155"/>
      <c r="E163" s="157"/>
      <c r="F163" s="19" t="str">
        <f t="shared" si="11"/>
        <v/>
      </c>
      <c r="H163" s="82"/>
      <c r="I163" s="75"/>
      <c r="J163" s="75"/>
      <c r="K163" s="75"/>
      <c r="L163" s="75"/>
      <c r="M163" s="75"/>
      <c r="N163" s="75"/>
      <c r="O163" s="75"/>
      <c r="P163" s="75"/>
      <c r="Q163" s="75"/>
      <c r="R163" s="75"/>
    </row>
    <row r="164" spans="1:18" s="81" customFormat="1">
      <c r="A164" s="154">
        <v>153</v>
      </c>
      <c r="B164" s="196"/>
      <c r="C164" s="155"/>
      <c r="D164" s="155"/>
      <c r="E164" s="157"/>
      <c r="F164" s="19" t="str">
        <f t="shared" si="11"/>
        <v/>
      </c>
      <c r="H164" s="82"/>
      <c r="I164" s="75"/>
      <c r="J164" s="75"/>
      <c r="K164" s="75"/>
      <c r="L164" s="75"/>
      <c r="M164" s="75"/>
      <c r="N164" s="75"/>
      <c r="O164" s="75"/>
      <c r="P164" s="75"/>
      <c r="Q164" s="75"/>
      <c r="R164" s="75"/>
    </row>
    <row r="165" spans="1:18" s="81" customFormat="1">
      <c r="A165" s="154">
        <v>154</v>
      </c>
      <c r="B165" s="196"/>
      <c r="C165" s="155"/>
      <c r="D165" s="155"/>
      <c r="E165" s="157"/>
      <c r="F165" s="19" t="str">
        <f t="shared" si="11"/>
        <v/>
      </c>
      <c r="H165" s="82"/>
      <c r="I165" s="75"/>
      <c r="J165" s="75"/>
      <c r="K165" s="75"/>
      <c r="L165" s="75"/>
      <c r="M165" s="75"/>
      <c r="N165" s="75"/>
      <c r="O165" s="75"/>
      <c r="P165" s="75"/>
      <c r="Q165" s="75"/>
      <c r="R165" s="75"/>
    </row>
    <row r="166" spans="1:18" s="81" customFormat="1">
      <c r="A166" s="154">
        <v>155</v>
      </c>
      <c r="B166" s="196"/>
      <c r="C166" s="155"/>
      <c r="D166" s="155"/>
      <c r="E166" s="157"/>
      <c r="F166" s="19" t="str">
        <f t="shared" si="11"/>
        <v/>
      </c>
      <c r="H166" s="82"/>
      <c r="I166" s="75"/>
      <c r="J166" s="75"/>
      <c r="K166" s="75"/>
      <c r="L166" s="75"/>
      <c r="M166" s="75"/>
      <c r="N166" s="75"/>
      <c r="O166" s="75"/>
      <c r="P166" s="75"/>
      <c r="Q166" s="75"/>
      <c r="R166" s="75"/>
    </row>
    <row r="167" spans="1:18" s="81" customFormat="1">
      <c r="A167" s="154">
        <v>156</v>
      </c>
      <c r="B167" s="196"/>
      <c r="C167" s="155"/>
      <c r="D167" s="155"/>
      <c r="E167" s="157"/>
      <c r="F167" s="19" t="str">
        <f t="shared" si="11"/>
        <v/>
      </c>
      <c r="H167" s="82"/>
      <c r="I167" s="75"/>
      <c r="J167" s="75"/>
      <c r="K167" s="75"/>
      <c r="L167" s="75"/>
      <c r="M167" s="75"/>
      <c r="N167" s="75"/>
      <c r="O167" s="75"/>
      <c r="P167" s="75"/>
      <c r="Q167" s="75"/>
      <c r="R167" s="75"/>
    </row>
    <row r="168" spans="1:18" s="81" customFormat="1">
      <c r="A168" s="154">
        <v>157</v>
      </c>
      <c r="B168" s="196"/>
      <c r="C168" s="155"/>
      <c r="D168" s="155"/>
      <c r="E168" s="157"/>
      <c r="F168" s="19" t="str">
        <f t="shared" si="11"/>
        <v/>
      </c>
      <c r="H168" s="82"/>
      <c r="I168" s="75"/>
      <c r="J168" s="75"/>
      <c r="K168" s="75"/>
      <c r="L168" s="75"/>
      <c r="M168" s="75"/>
      <c r="N168" s="75"/>
      <c r="O168" s="75"/>
      <c r="P168" s="75"/>
      <c r="Q168" s="75"/>
      <c r="R168" s="75"/>
    </row>
    <row r="169" spans="1:18" s="81" customFormat="1">
      <c r="A169" s="154">
        <v>158</v>
      </c>
      <c r="B169" s="196"/>
      <c r="C169" s="155"/>
      <c r="D169" s="155"/>
      <c r="E169" s="157"/>
      <c r="F169" s="19" t="str">
        <f t="shared" si="11"/>
        <v/>
      </c>
      <c r="H169" s="82"/>
      <c r="I169" s="75"/>
      <c r="J169" s="75"/>
      <c r="K169" s="75"/>
      <c r="L169" s="75"/>
      <c r="M169" s="75"/>
      <c r="N169" s="75"/>
      <c r="O169" s="75"/>
      <c r="P169" s="75"/>
      <c r="Q169" s="75"/>
      <c r="R169" s="75"/>
    </row>
    <row r="170" spans="1:18" s="81" customFormat="1">
      <c r="A170" s="154">
        <v>159</v>
      </c>
      <c r="B170" s="196"/>
      <c r="C170" s="155"/>
      <c r="D170" s="155"/>
      <c r="E170" s="157"/>
      <c r="F170" s="19" t="str">
        <f t="shared" si="11"/>
        <v/>
      </c>
      <c r="H170" s="82"/>
      <c r="I170" s="75"/>
      <c r="J170" s="75"/>
      <c r="K170" s="75"/>
      <c r="L170" s="75"/>
      <c r="M170" s="75"/>
      <c r="N170" s="75"/>
      <c r="O170" s="75"/>
      <c r="P170" s="75"/>
      <c r="Q170" s="75"/>
      <c r="R170" s="75"/>
    </row>
    <row r="171" spans="1:18" s="81" customFormat="1">
      <c r="A171" s="154">
        <v>160</v>
      </c>
      <c r="B171" s="196"/>
      <c r="C171" s="155"/>
      <c r="D171" s="155"/>
      <c r="E171" s="157"/>
      <c r="F171" s="19" t="str">
        <f t="shared" si="11"/>
        <v/>
      </c>
      <c r="H171" s="82"/>
      <c r="I171" s="75"/>
      <c r="J171" s="75"/>
      <c r="K171" s="75"/>
      <c r="L171" s="75"/>
      <c r="M171" s="75"/>
      <c r="N171" s="75"/>
      <c r="O171" s="75"/>
      <c r="P171" s="75"/>
      <c r="Q171" s="75"/>
      <c r="R171" s="75"/>
    </row>
    <row r="172" spans="1:18" s="81" customFormat="1">
      <c r="A172" s="154">
        <v>161</v>
      </c>
      <c r="B172" s="196"/>
      <c r="C172" s="155"/>
      <c r="D172" s="155"/>
      <c r="E172" s="157"/>
      <c r="F172" s="19" t="str">
        <f t="shared" si="11"/>
        <v/>
      </c>
      <c r="H172" s="82"/>
      <c r="I172" s="75"/>
      <c r="J172" s="75"/>
      <c r="K172" s="75"/>
      <c r="L172" s="75"/>
      <c r="M172" s="75"/>
      <c r="N172" s="75"/>
      <c r="O172" s="75"/>
      <c r="P172" s="75"/>
      <c r="Q172" s="75"/>
      <c r="R172" s="75"/>
    </row>
    <row r="173" spans="1:18" s="81" customFormat="1">
      <c r="A173" s="154">
        <v>162</v>
      </c>
      <c r="B173" s="196"/>
      <c r="C173" s="155"/>
      <c r="D173" s="155"/>
      <c r="E173" s="157"/>
      <c r="F173" s="19" t="str">
        <f t="shared" si="11"/>
        <v/>
      </c>
      <c r="H173" s="82"/>
      <c r="I173" s="75"/>
      <c r="J173" s="75"/>
      <c r="K173" s="75"/>
      <c r="L173" s="75"/>
      <c r="M173" s="75"/>
      <c r="N173" s="75"/>
      <c r="O173" s="75"/>
      <c r="P173" s="75"/>
      <c r="Q173" s="75"/>
      <c r="R173" s="75"/>
    </row>
    <row r="174" spans="1:18" s="81" customFormat="1">
      <c r="A174" s="154">
        <v>163</v>
      </c>
      <c r="B174" s="196"/>
      <c r="C174" s="155"/>
      <c r="D174" s="155"/>
      <c r="E174" s="157"/>
      <c r="F174" s="19" t="str">
        <f t="shared" si="11"/>
        <v/>
      </c>
      <c r="H174" s="82"/>
      <c r="I174" s="75"/>
      <c r="J174" s="75"/>
      <c r="K174" s="75"/>
      <c r="L174" s="75"/>
      <c r="M174" s="75"/>
      <c r="N174" s="75"/>
      <c r="O174" s="75"/>
      <c r="P174" s="75"/>
      <c r="Q174" s="75"/>
      <c r="R174" s="75"/>
    </row>
    <row r="175" spans="1:18" s="81" customFormat="1">
      <c r="A175" s="154">
        <v>164</v>
      </c>
      <c r="B175" s="196"/>
      <c r="C175" s="155"/>
      <c r="D175" s="155"/>
      <c r="E175" s="157"/>
      <c r="F175" s="19" t="str">
        <f t="shared" si="11"/>
        <v/>
      </c>
      <c r="H175" s="82"/>
      <c r="I175" s="75"/>
      <c r="J175" s="75"/>
      <c r="K175" s="75"/>
      <c r="L175" s="75"/>
      <c r="M175" s="75"/>
      <c r="N175" s="75"/>
      <c r="O175" s="75"/>
      <c r="P175" s="75"/>
      <c r="Q175" s="75"/>
      <c r="R175" s="75"/>
    </row>
    <row r="176" spans="1:18" s="81" customFormat="1">
      <c r="A176" s="154">
        <v>165</v>
      </c>
      <c r="B176" s="196"/>
      <c r="C176" s="155"/>
      <c r="D176" s="155"/>
      <c r="E176" s="157"/>
      <c r="F176" s="19" t="str">
        <f t="shared" si="11"/>
        <v/>
      </c>
      <c r="H176" s="82"/>
      <c r="I176" s="75"/>
      <c r="J176" s="75"/>
      <c r="K176" s="75"/>
      <c r="L176" s="75"/>
      <c r="M176" s="75"/>
      <c r="N176" s="75"/>
      <c r="O176" s="75"/>
      <c r="P176" s="75"/>
      <c r="Q176" s="75"/>
      <c r="R176" s="75"/>
    </row>
    <row r="177" spans="1:18" s="81" customFormat="1">
      <c r="A177" s="154">
        <v>166</v>
      </c>
      <c r="B177" s="196"/>
      <c r="C177" s="155"/>
      <c r="D177" s="155"/>
      <c r="E177" s="157"/>
      <c r="F177" s="19" t="str">
        <f t="shared" si="11"/>
        <v/>
      </c>
      <c r="H177" s="82"/>
      <c r="I177" s="75"/>
      <c r="J177" s="75"/>
      <c r="K177" s="75"/>
      <c r="L177" s="75"/>
      <c r="M177" s="75"/>
      <c r="N177" s="75"/>
      <c r="O177" s="75"/>
      <c r="P177" s="75"/>
      <c r="Q177" s="75"/>
      <c r="R177" s="75"/>
    </row>
    <row r="178" spans="1:18" s="81" customFormat="1">
      <c r="A178" s="154">
        <v>167</v>
      </c>
      <c r="B178" s="196"/>
      <c r="C178" s="155"/>
      <c r="D178" s="155"/>
      <c r="E178" s="157"/>
      <c r="F178" s="19" t="str">
        <f t="shared" si="11"/>
        <v/>
      </c>
      <c r="H178" s="82"/>
      <c r="I178" s="75"/>
      <c r="J178" s="75"/>
      <c r="K178" s="75"/>
      <c r="L178" s="75"/>
      <c r="M178" s="75"/>
      <c r="N178" s="75"/>
      <c r="O178" s="75"/>
      <c r="P178" s="75"/>
      <c r="Q178" s="75"/>
      <c r="R178" s="75"/>
    </row>
    <row r="179" spans="1:18" s="81" customFormat="1">
      <c r="A179" s="154">
        <v>168</v>
      </c>
      <c r="B179" s="196"/>
      <c r="C179" s="155"/>
      <c r="D179" s="155"/>
      <c r="E179" s="157"/>
      <c r="F179" s="19" t="str">
        <f t="shared" si="11"/>
        <v/>
      </c>
      <c r="H179" s="82"/>
      <c r="I179" s="75"/>
      <c r="J179" s="75"/>
      <c r="K179" s="75"/>
      <c r="L179" s="75"/>
      <c r="M179" s="75"/>
      <c r="N179" s="75"/>
      <c r="O179" s="75"/>
      <c r="P179" s="75"/>
      <c r="Q179" s="75"/>
      <c r="R179" s="75"/>
    </row>
    <row r="180" spans="1:18" s="81" customFormat="1">
      <c r="A180" s="154">
        <v>169</v>
      </c>
      <c r="B180" s="196"/>
      <c r="C180" s="155"/>
      <c r="D180" s="155"/>
      <c r="E180" s="157"/>
      <c r="F180" s="19" t="str">
        <f t="shared" si="11"/>
        <v/>
      </c>
      <c r="H180" s="82"/>
      <c r="I180" s="75"/>
      <c r="J180" s="75"/>
      <c r="K180" s="75"/>
      <c r="L180" s="75"/>
      <c r="M180" s="75"/>
      <c r="N180" s="75"/>
      <c r="O180" s="75"/>
      <c r="P180" s="75"/>
      <c r="Q180" s="75"/>
      <c r="R180" s="75"/>
    </row>
    <row r="181" spans="1:18" s="81" customFormat="1">
      <c r="A181" s="154">
        <v>170</v>
      </c>
      <c r="B181" s="196"/>
      <c r="C181" s="155"/>
      <c r="D181" s="155"/>
      <c r="E181" s="157"/>
      <c r="F181" s="19" t="str">
        <f t="shared" si="11"/>
        <v/>
      </c>
      <c r="H181" s="82"/>
      <c r="I181" s="75"/>
      <c r="J181" s="75"/>
      <c r="K181" s="75"/>
      <c r="L181" s="75"/>
      <c r="M181" s="75"/>
      <c r="N181" s="75"/>
      <c r="O181" s="75"/>
      <c r="P181" s="75"/>
      <c r="Q181" s="75"/>
      <c r="R181" s="75"/>
    </row>
    <row r="182" spans="1:18" s="81" customFormat="1">
      <c r="A182" s="154">
        <v>171</v>
      </c>
      <c r="B182" s="196"/>
      <c r="C182" s="155"/>
      <c r="D182" s="155"/>
      <c r="E182" s="157"/>
      <c r="F182" s="19" t="str">
        <f t="shared" si="11"/>
        <v/>
      </c>
      <c r="H182" s="82"/>
      <c r="I182" s="75"/>
      <c r="J182" s="75"/>
      <c r="K182" s="75"/>
      <c r="L182" s="75"/>
      <c r="M182" s="75"/>
      <c r="N182" s="75"/>
      <c r="O182" s="75"/>
      <c r="P182" s="75"/>
      <c r="Q182" s="75"/>
      <c r="R182" s="75"/>
    </row>
    <row r="183" spans="1:18" s="81" customFormat="1">
      <c r="A183" s="154">
        <v>172</v>
      </c>
      <c r="B183" s="196"/>
      <c r="C183" s="155"/>
      <c r="D183" s="155"/>
      <c r="E183" s="157"/>
      <c r="F183" s="19" t="str">
        <f t="shared" si="11"/>
        <v/>
      </c>
      <c r="H183" s="82"/>
      <c r="I183" s="75"/>
      <c r="J183" s="75"/>
      <c r="K183" s="75"/>
      <c r="L183" s="75"/>
      <c r="M183" s="75"/>
      <c r="N183" s="75"/>
      <c r="O183" s="75"/>
      <c r="P183" s="75"/>
      <c r="Q183" s="75"/>
      <c r="R183" s="75"/>
    </row>
    <row r="184" spans="1:18" s="81" customFormat="1">
      <c r="A184" s="154">
        <v>173</v>
      </c>
      <c r="B184" s="196"/>
      <c r="C184" s="155"/>
      <c r="D184" s="155"/>
      <c r="E184" s="157"/>
      <c r="F184" s="19" t="str">
        <f t="shared" si="11"/>
        <v/>
      </c>
      <c r="H184" s="82"/>
      <c r="I184" s="75"/>
      <c r="J184" s="75"/>
      <c r="K184" s="75"/>
      <c r="L184" s="75"/>
      <c r="M184" s="75"/>
      <c r="N184" s="75"/>
      <c r="O184" s="75"/>
      <c r="P184" s="75"/>
      <c r="Q184" s="75"/>
      <c r="R184" s="75"/>
    </row>
    <row r="185" spans="1:18" s="81" customFormat="1">
      <c r="A185" s="154">
        <v>174</v>
      </c>
      <c r="B185" s="196"/>
      <c r="C185" s="155"/>
      <c r="D185" s="155"/>
      <c r="E185" s="157"/>
      <c r="F185" s="19" t="str">
        <f t="shared" si="11"/>
        <v/>
      </c>
      <c r="H185" s="82"/>
      <c r="I185" s="75"/>
      <c r="J185" s="75"/>
      <c r="K185" s="75"/>
      <c r="L185" s="75"/>
      <c r="M185" s="75"/>
      <c r="N185" s="75"/>
      <c r="O185" s="75"/>
      <c r="P185" s="75"/>
      <c r="Q185" s="75"/>
      <c r="R185" s="75"/>
    </row>
    <row r="186" spans="1:18" s="81" customFormat="1">
      <c r="A186" s="154">
        <v>175</v>
      </c>
      <c r="B186" s="196"/>
      <c r="C186" s="155"/>
      <c r="D186" s="155"/>
      <c r="E186" s="157"/>
      <c r="F186" s="19" t="str">
        <f t="shared" si="11"/>
        <v/>
      </c>
      <c r="H186" s="82"/>
      <c r="I186" s="75"/>
      <c r="J186" s="75"/>
      <c r="K186" s="75"/>
      <c r="L186" s="75"/>
      <c r="M186" s="75"/>
      <c r="N186" s="75"/>
      <c r="O186" s="75"/>
      <c r="P186" s="75"/>
      <c r="Q186" s="75"/>
      <c r="R186" s="75"/>
    </row>
    <row r="187" spans="1:18" s="81" customFormat="1">
      <c r="A187" s="154">
        <v>176</v>
      </c>
      <c r="B187" s="196"/>
      <c r="C187" s="155"/>
      <c r="D187" s="155"/>
      <c r="E187" s="157"/>
      <c r="F187" s="19" t="str">
        <f t="shared" si="11"/>
        <v/>
      </c>
      <c r="H187" s="82"/>
      <c r="I187" s="75"/>
      <c r="J187" s="75"/>
      <c r="K187" s="75"/>
      <c r="L187" s="75"/>
      <c r="M187" s="75"/>
      <c r="N187" s="75"/>
      <c r="O187" s="75"/>
      <c r="P187" s="75"/>
      <c r="Q187" s="75"/>
      <c r="R187" s="75"/>
    </row>
    <row r="188" spans="1:18" s="81" customFormat="1">
      <c r="A188" s="154">
        <v>177</v>
      </c>
      <c r="B188" s="196"/>
      <c r="C188" s="155"/>
      <c r="D188" s="155"/>
      <c r="E188" s="157"/>
      <c r="F188" s="19" t="str">
        <f t="shared" si="11"/>
        <v/>
      </c>
      <c r="H188" s="82"/>
      <c r="I188" s="75"/>
      <c r="J188" s="75"/>
      <c r="K188" s="75"/>
      <c r="L188" s="75"/>
      <c r="M188" s="75"/>
      <c r="N188" s="75"/>
      <c r="O188" s="75"/>
      <c r="P188" s="75"/>
      <c r="Q188" s="75"/>
      <c r="R188" s="75"/>
    </row>
    <row r="189" spans="1:18" s="81" customFormat="1">
      <c r="A189" s="154">
        <v>178</v>
      </c>
      <c r="B189" s="196"/>
      <c r="C189" s="155"/>
      <c r="D189" s="155"/>
      <c r="E189" s="157"/>
      <c r="F189" s="19" t="str">
        <f t="shared" si="11"/>
        <v/>
      </c>
      <c r="H189" s="82"/>
      <c r="I189" s="75"/>
      <c r="J189" s="75"/>
      <c r="K189" s="75"/>
      <c r="L189" s="75"/>
      <c r="M189" s="75"/>
      <c r="N189" s="75"/>
      <c r="O189" s="75"/>
      <c r="P189" s="75"/>
      <c r="Q189" s="75"/>
      <c r="R189" s="75"/>
    </row>
    <row r="190" spans="1:18" s="81" customFormat="1">
      <c r="A190" s="154">
        <v>179</v>
      </c>
      <c r="B190" s="196"/>
      <c r="C190" s="155"/>
      <c r="D190" s="155"/>
      <c r="E190" s="157"/>
      <c r="F190" s="19" t="str">
        <f t="shared" si="11"/>
        <v/>
      </c>
      <c r="H190" s="82"/>
      <c r="I190" s="75"/>
      <c r="J190" s="75"/>
      <c r="K190" s="75"/>
      <c r="L190" s="75"/>
      <c r="M190" s="75"/>
      <c r="N190" s="75"/>
      <c r="O190" s="75"/>
      <c r="P190" s="75"/>
      <c r="Q190" s="75"/>
      <c r="R190" s="75"/>
    </row>
    <row r="191" spans="1:18" s="81" customFormat="1">
      <c r="A191" s="154">
        <v>180</v>
      </c>
      <c r="B191" s="196"/>
      <c r="C191" s="155"/>
      <c r="D191" s="155"/>
      <c r="E191" s="157"/>
      <c r="F191" s="19" t="str">
        <f t="shared" si="11"/>
        <v/>
      </c>
      <c r="H191" s="82"/>
      <c r="I191" s="75"/>
      <c r="J191" s="75"/>
      <c r="K191" s="75"/>
      <c r="L191" s="75"/>
      <c r="M191" s="75"/>
      <c r="N191" s="75"/>
      <c r="O191" s="75"/>
      <c r="P191" s="75"/>
      <c r="Q191" s="75"/>
      <c r="R191" s="75"/>
    </row>
    <row r="192" spans="1:18" s="81" customFormat="1">
      <c r="A192" s="154">
        <v>181</v>
      </c>
      <c r="B192" s="196"/>
      <c r="C192" s="155"/>
      <c r="D192" s="155"/>
      <c r="E192" s="157"/>
      <c r="F192" s="19" t="str">
        <f t="shared" si="11"/>
        <v/>
      </c>
      <c r="H192" s="82"/>
      <c r="I192" s="75"/>
      <c r="J192" s="75"/>
      <c r="K192" s="75"/>
      <c r="L192" s="75"/>
      <c r="M192" s="75"/>
      <c r="N192" s="75"/>
      <c r="O192" s="75"/>
      <c r="P192" s="75"/>
      <c r="Q192" s="75"/>
      <c r="R192" s="75"/>
    </row>
    <row r="193" spans="1:18" s="81" customFormat="1">
      <c r="A193" s="154">
        <v>182</v>
      </c>
      <c r="B193" s="196"/>
      <c r="C193" s="155"/>
      <c r="D193" s="155"/>
      <c r="E193" s="157"/>
      <c r="F193" s="19" t="str">
        <f t="shared" si="11"/>
        <v/>
      </c>
      <c r="H193" s="82"/>
      <c r="I193" s="75"/>
      <c r="J193" s="75"/>
      <c r="K193" s="75"/>
      <c r="L193" s="75"/>
      <c r="M193" s="75"/>
      <c r="N193" s="75"/>
      <c r="O193" s="75"/>
      <c r="P193" s="75"/>
      <c r="Q193" s="75"/>
      <c r="R193" s="75"/>
    </row>
    <row r="194" spans="1:18" s="81" customFormat="1">
      <c r="A194" s="154">
        <v>183</v>
      </c>
      <c r="B194" s="196"/>
      <c r="C194" s="155"/>
      <c r="D194" s="155"/>
      <c r="E194" s="157"/>
      <c r="F194" s="19" t="str">
        <f t="shared" si="11"/>
        <v/>
      </c>
      <c r="H194" s="82"/>
      <c r="I194" s="75"/>
      <c r="J194" s="75"/>
      <c r="K194" s="75"/>
      <c r="L194" s="75"/>
      <c r="M194" s="75"/>
      <c r="N194" s="75"/>
      <c r="O194" s="75"/>
      <c r="P194" s="75"/>
      <c r="Q194" s="75"/>
      <c r="R194" s="75"/>
    </row>
    <row r="195" spans="1:18" s="81" customFormat="1">
      <c r="A195" s="154">
        <v>184</v>
      </c>
      <c r="B195" s="196"/>
      <c r="C195" s="155"/>
      <c r="D195" s="155"/>
      <c r="E195" s="157"/>
      <c r="F195" s="19" t="str">
        <f t="shared" si="11"/>
        <v/>
      </c>
      <c r="H195" s="82"/>
      <c r="I195" s="75"/>
      <c r="J195" s="75"/>
      <c r="K195" s="75"/>
      <c r="L195" s="75"/>
      <c r="M195" s="75"/>
      <c r="N195" s="75"/>
      <c r="O195" s="75"/>
      <c r="P195" s="75"/>
      <c r="Q195" s="75"/>
      <c r="R195" s="75"/>
    </row>
    <row r="196" spans="1:18" s="81" customFormat="1">
      <c r="A196" s="154">
        <v>185</v>
      </c>
      <c r="B196" s="196"/>
      <c r="C196" s="155"/>
      <c r="D196" s="155"/>
      <c r="E196" s="157"/>
      <c r="F196" s="19" t="str">
        <f t="shared" si="11"/>
        <v/>
      </c>
      <c r="H196" s="82"/>
      <c r="I196" s="75"/>
      <c r="J196" s="75"/>
      <c r="K196" s="75"/>
      <c r="L196" s="75"/>
      <c r="M196" s="75"/>
      <c r="N196" s="75"/>
      <c r="O196" s="75"/>
      <c r="P196" s="75"/>
      <c r="Q196" s="75"/>
      <c r="R196" s="75"/>
    </row>
    <row r="197" spans="1:18" s="81" customFormat="1">
      <c r="A197" s="154">
        <v>186</v>
      </c>
      <c r="B197" s="196"/>
      <c r="C197" s="155"/>
      <c r="D197" s="155"/>
      <c r="E197" s="157"/>
      <c r="F197" s="19" t="str">
        <f t="shared" si="11"/>
        <v/>
      </c>
      <c r="H197" s="82"/>
      <c r="I197" s="75"/>
      <c r="J197" s="75"/>
      <c r="K197" s="75"/>
      <c r="L197" s="75"/>
      <c r="M197" s="75"/>
      <c r="N197" s="75"/>
      <c r="O197" s="75"/>
      <c r="P197" s="75"/>
      <c r="Q197" s="75"/>
      <c r="R197" s="75"/>
    </row>
    <row r="198" spans="1:18" s="81" customFormat="1">
      <c r="A198" s="154">
        <v>187</v>
      </c>
      <c r="B198" s="196"/>
      <c r="C198" s="155"/>
      <c r="D198" s="155"/>
      <c r="E198" s="157"/>
      <c r="F198" s="19" t="str">
        <f t="shared" si="11"/>
        <v/>
      </c>
      <c r="H198" s="82"/>
      <c r="I198" s="75"/>
      <c r="J198" s="75"/>
      <c r="K198" s="75"/>
      <c r="L198" s="75"/>
      <c r="M198" s="75"/>
      <c r="N198" s="75"/>
      <c r="O198" s="75"/>
      <c r="P198" s="75"/>
      <c r="Q198" s="75"/>
      <c r="R198" s="75"/>
    </row>
    <row r="199" spans="1:18" s="81" customFormat="1">
      <c r="A199" s="154">
        <v>188</v>
      </c>
      <c r="B199" s="196"/>
      <c r="C199" s="155"/>
      <c r="D199" s="155"/>
      <c r="E199" s="157"/>
      <c r="F199" s="19" t="str">
        <f t="shared" si="11"/>
        <v/>
      </c>
      <c r="H199" s="82"/>
      <c r="I199" s="75"/>
      <c r="J199" s="75"/>
      <c r="K199" s="75"/>
      <c r="L199" s="75"/>
      <c r="M199" s="75"/>
      <c r="N199" s="75"/>
      <c r="O199" s="75"/>
      <c r="P199" s="75"/>
      <c r="Q199" s="75"/>
      <c r="R199" s="75"/>
    </row>
    <row r="200" spans="1:18" s="81" customFormat="1">
      <c r="A200" s="154">
        <v>189</v>
      </c>
      <c r="B200" s="196"/>
      <c r="C200" s="155"/>
      <c r="D200" s="155"/>
      <c r="E200" s="157"/>
      <c r="F200" s="19" t="str">
        <f t="shared" si="11"/>
        <v/>
      </c>
      <c r="H200" s="82"/>
      <c r="I200" s="75"/>
      <c r="J200" s="75"/>
      <c r="K200" s="75"/>
      <c r="L200" s="75"/>
      <c r="M200" s="75"/>
      <c r="N200" s="75"/>
      <c r="O200" s="75"/>
      <c r="P200" s="75"/>
      <c r="Q200" s="75"/>
      <c r="R200" s="75"/>
    </row>
    <row r="201" spans="1:18" s="81" customFormat="1">
      <c r="A201" s="154">
        <v>190</v>
      </c>
      <c r="B201" s="196"/>
      <c r="C201" s="155"/>
      <c r="D201" s="155"/>
      <c r="E201" s="157"/>
      <c r="F201" s="19" t="str">
        <f t="shared" si="11"/>
        <v/>
      </c>
      <c r="H201" s="82"/>
      <c r="I201" s="75"/>
      <c r="J201" s="75"/>
      <c r="K201" s="75"/>
      <c r="L201" s="75"/>
      <c r="M201" s="75"/>
      <c r="N201" s="75"/>
      <c r="O201" s="75"/>
      <c r="P201" s="75"/>
      <c r="Q201" s="75"/>
      <c r="R201" s="75"/>
    </row>
    <row r="202" spans="1:18" s="81" customFormat="1">
      <c r="A202" s="154">
        <v>191</v>
      </c>
      <c r="B202" s="196"/>
      <c r="C202" s="155"/>
      <c r="D202" s="155"/>
      <c r="E202" s="157"/>
      <c r="F202" s="19" t="str">
        <f t="shared" si="11"/>
        <v/>
      </c>
      <c r="H202" s="82"/>
      <c r="I202" s="75"/>
      <c r="J202" s="75"/>
      <c r="K202" s="75"/>
      <c r="L202" s="75"/>
      <c r="M202" s="75"/>
      <c r="N202" s="75"/>
      <c r="O202" s="75"/>
      <c r="P202" s="75"/>
      <c r="Q202" s="75"/>
      <c r="R202" s="75"/>
    </row>
    <row r="203" spans="1:18" s="81" customFormat="1">
      <c r="A203" s="154">
        <v>192</v>
      </c>
      <c r="B203" s="196"/>
      <c r="C203" s="155"/>
      <c r="D203" s="155"/>
      <c r="E203" s="157"/>
      <c r="F203" s="19" t="str">
        <f t="shared" si="11"/>
        <v/>
      </c>
      <c r="H203" s="82"/>
      <c r="I203" s="75"/>
      <c r="J203" s="75"/>
      <c r="K203" s="75"/>
      <c r="L203" s="75"/>
      <c r="M203" s="75"/>
      <c r="N203" s="75"/>
      <c r="O203" s="75"/>
      <c r="P203" s="75"/>
      <c r="Q203" s="75"/>
      <c r="R203" s="75"/>
    </row>
    <row r="204" spans="1:18" s="81" customFormat="1">
      <c r="A204" s="154">
        <v>193</v>
      </c>
      <c r="B204" s="196"/>
      <c r="C204" s="155"/>
      <c r="D204" s="155"/>
      <c r="E204" s="157"/>
      <c r="F204" s="19" t="str">
        <f t="shared" ref="F204:F261" si="12">IF(OR($C204="",$E204&lt;an_initial,$E204&gt;an_final),"",G204*(HLOOKUP(D204,iii2punctaje,2,FALSE)))</f>
        <v/>
      </c>
      <c r="H204" s="82"/>
      <c r="I204" s="75"/>
      <c r="J204" s="75"/>
      <c r="K204" s="75"/>
      <c r="L204" s="75"/>
      <c r="M204" s="75"/>
      <c r="N204" s="75"/>
      <c r="O204" s="75"/>
      <c r="P204" s="75"/>
      <c r="Q204" s="75"/>
      <c r="R204" s="75"/>
    </row>
    <row r="205" spans="1:18" s="81" customFormat="1">
      <c r="A205" s="154">
        <v>194</v>
      </c>
      <c r="B205" s="196"/>
      <c r="C205" s="155"/>
      <c r="D205" s="155"/>
      <c r="E205" s="157"/>
      <c r="F205" s="19" t="str">
        <f t="shared" si="12"/>
        <v/>
      </c>
      <c r="H205" s="82"/>
      <c r="I205" s="75"/>
      <c r="J205" s="75"/>
      <c r="K205" s="75"/>
      <c r="L205" s="75"/>
      <c r="M205" s="75"/>
      <c r="N205" s="75"/>
      <c r="O205" s="75"/>
      <c r="P205" s="75"/>
      <c r="Q205" s="75"/>
      <c r="R205" s="75"/>
    </row>
    <row r="206" spans="1:18" s="81" customFormat="1">
      <c r="A206" s="154">
        <v>195</v>
      </c>
      <c r="B206" s="196"/>
      <c r="C206" s="155"/>
      <c r="D206" s="155"/>
      <c r="E206" s="157"/>
      <c r="F206" s="19" t="str">
        <f t="shared" si="12"/>
        <v/>
      </c>
      <c r="H206" s="82"/>
      <c r="I206" s="75"/>
      <c r="J206" s="75"/>
      <c r="K206" s="75"/>
      <c r="L206" s="75"/>
      <c r="M206" s="75"/>
      <c r="N206" s="75"/>
      <c r="O206" s="75"/>
      <c r="P206" s="75"/>
      <c r="Q206" s="75"/>
      <c r="R206" s="75"/>
    </row>
    <row r="207" spans="1:18" s="81" customFormat="1">
      <c r="A207" s="154">
        <v>196</v>
      </c>
      <c r="B207" s="196"/>
      <c r="C207" s="155"/>
      <c r="D207" s="155"/>
      <c r="E207" s="157"/>
      <c r="F207" s="19" t="str">
        <f t="shared" si="12"/>
        <v/>
      </c>
      <c r="H207" s="82"/>
      <c r="I207" s="75"/>
      <c r="J207" s="75"/>
      <c r="K207" s="75"/>
      <c r="L207" s="75"/>
      <c r="M207" s="75"/>
      <c r="N207" s="75"/>
      <c r="O207" s="75"/>
      <c r="P207" s="75"/>
      <c r="Q207" s="75"/>
      <c r="R207" s="75"/>
    </row>
    <row r="208" spans="1:18" s="81" customFormat="1">
      <c r="A208" s="154">
        <v>197</v>
      </c>
      <c r="B208" s="196"/>
      <c r="C208" s="155"/>
      <c r="D208" s="155"/>
      <c r="E208" s="157"/>
      <c r="F208" s="19" t="str">
        <f t="shared" si="12"/>
        <v/>
      </c>
      <c r="H208" s="82"/>
      <c r="I208" s="75"/>
      <c r="J208" s="75"/>
      <c r="K208" s="75"/>
      <c r="L208" s="75"/>
      <c r="M208" s="75"/>
      <c r="N208" s="75"/>
      <c r="O208" s="75"/>
      <c r="P208" s="75"/>
      <c r="Q208" s="75"/>
      <c r="R208" s="75"/>
    </row>
    <row r="209" spans="1:18" s="81" customFormat="1">
      <c r="A209" s="154">
        <v>198</v>
      </c>
      <c r="B209" s="196"/>
      <c r="C209" s="155"/>
      <c r="D209" s="155"/>
      <c r="E209" s="157"/>
      <c r="F209" s="19" t="str">
        <f t="shared" si="12"/>
        <v/>
      </c>
      <c r="H209" s="82"/>
      <c r="I209" s="75"/>
      <c r="J209" s="75"/>
      <c r="K209" s="75"/>
      <c r="L209" s="75"/>
      <c r="M209" s="75"/>
      <c r="N209" s="75"/>
      <c r="O209" s="75"/>
      <c r="P209" s="75"/>
      <c r="Q209" s="75"/>
      <c r="R209" s="75"/>
    </row>
    <row r="210" spans="1:18" s="81" customFormat="1">
      <c r="A210" s="154">
        <v>199</v>
      </c>
      <c r="B210" s="196"/>
      <c r="C210" s="155"/>
      <c r="D210" s="155"/>
      <c r="E210" s="157"/>
      <c r="F210" s="19" t="str">
        <f t="shared" si="12"/>
        <v/>
      </c>
      <c r="H210" s="82"/>
      <c r="I210" s="75"/>
      <c r="J210" s="75"/>
      <c r="K210" s="75"/>
      <c r="L210" s="75"/>
      <c r="M210" s="75"/>
      <c r="N210" s="75"/>
      <c r="O210" s="75"/>
      <c r="P210" s="75"/>
      <c r="Q210" s="75"/>
      <c r="R210" s="75"/>
    </row>
    <row r="211" spans="1:18" s="81" customFormat="1">
      <c r="A211" s="154">
        <v>200</v>
      </c>
      <c r="B211" s="196"/>
      <c r="C211" s="155"/>
      <c r="D211" s="155"/>
      <c r="E211" s="157"/>
      <c r="F211" s="19" t="str">
        <f t="shared" si="12"/>
        <v/>
      </c>
      <c r="H211" s="82"/>
      <c r="I211" s="75"/>
      <c r="J211" s="75"/>
      <c r="K211" s="75"/>
      <c r="L211" s="75"/>
      <c r="M211" s="75"/>
      <c r="N211" s="75"/>
      <c r="O211" s="75"/>
      <c r="P211" s="75"/>
      <c r="Q211" s="75"/>
      <c r="R211" s="75"/>
    </row>
    <row r="212" spans="1:18" s="81" customFormat="1">
      <c r="A212" s="154">
        <v>201</v>
      </c>
      <c r="B212" s="196"/>
      <c r="C212" s="155"/>
      <c r="D212" s="155"/>
      <c r="E212" s="157"/>
      <c r="F212" s="19" t="str">
        <f t="shared" si="12"/>
        <v/>
      </c>
      <c r="H212" s="82"/>
      <c r="I212" s="75"/>
      <c r="J212" s="75"/>
      <c r="K212" s="75"/>
      <c r="L212" s="75"/>
      <c r="M212" s="75"/>
      <c r="N212" s="75"/>
      <c r="O212" s="75"/>
      <c r="P212" s="75"/>
      <c r="Q212" s="75"/>
      <c r="R212" s="75"/>
    </row>
    <row r="213" spans="1:18" s="81" customFormat="1">
      <c r="A213" s="154">
        <v>202</v>
      </c>
      <c r="B213" s="196"/>
      <c r="C213" s="155"/>
      <c r="D213" s="155"/>
      <c r="E213" s="157"/>
      <c r="F213" s="19" t="str">
        <f t="shared" si="12"/>
        <v/>
      </c>
      <c r="H213" s="82"/>
      <c r="I213" s="75"/>
      <c r="J213" s="75"/>
      <c r="K213" s="75"/>
      <c r="L213" s="75"/>
      <c r="M213" s="75"/>
      <c r="N213" s="75"/>
      <c r="O213" s="75"/>
      <c r="P213" s="75"/>
      <c r="Q213" s="75"/>
      <c r="R213" s="75"/>
    </row>
    <row r="214" spans="1:18" s="81" customFormat="1">
      <c r="A214" s="154">
        <v>203</v>
      </c>
      <c r="B214" s="196"/>
      <c r="C214" s="155"/>
      <c r="D214" s="155"/>
      <c r="E214" s="157"/>
      <c r="F214" s="19" t="str">
        <f t="shared" si="12"/>
        <v/>
      </c>
      <c r="H214" s="82"/>
      <c r="I214" s="75"/>
      <c r="J214" s="75"/>
      <c r="K214" s="75"/>
      <c r="L214" s="75"/>
      <c r="M214" s="75"/>
      <c r="N214" s="75"/>
      <c r="O214" s="75"/>
      <c r="P214" s="75"/>
      <c r="Q214" s="75"/>
      <c r="R214" s="75"/>
    </row>
    <row r="215" spans="1:18" s="81" customFormat="1">
      <c r="A215" s="154">
        <v>204</v>
      </c>
      <c r="B215" s="196"/>
      <c r="C215" s="155"/>
      <c r="D215" s="155"/>
      <c r="E215" s="157"/>
      <c r="F215" s="19" t="str">
        <f t="shared" si="12"/>
        <v/>
      </c>
      <c r="H215" s="82"/>
      <c r="I215" s="75"/>
      <c r="J215" s="75"/>
      <c r="K215" s="75"/>
      <c r="L215" s="75"/>
      <c r="M215" s="75"/>
      <c r="N215" s="75"/>
      <c r="O215" s="75"/>
      <c r="P215" s="75"/>
      <c r="Q215" s="75"/>
      <c r="R215" s="75"/>
    </row>
    <row r="216" spans="1:18" s="81" customFormat="1">
      <c r="A216" s="154">
        <v>205</v>
      </c>
      <c r="B216" s="196"/>
      <c r="C216" s="155"/>
      <c r="D216" s="155"/>
      <c r="E216" s="157"/>
      <c r="F216" s="19" t="str">
        <f t="shared" si="12"/>
        <v/>
      </c>
      <c r="H216" s="82"/>
      <c r="I216" s="75"/>
      <c r="J216" s="75"/>
      <c r="K216" s="75"/>
      <c r="L216" s="75"/>
      <c r="M216" s="75"/>
      <c r="N216" s="75"/>
      <c r="O216" s="75"/>
      <c r="P216" s="75"/>
      <c r="Q216" s="75"/>
      <c r="R216" s="75"/>
    </row>
    <row r="217" spans="1:18" s="81" customFormat="1">
      <c r="A217" s="154">
        <v>206</v>
      </c>
      <c r="B217" s="196"/>
      <c r="C217" s="155"/>
      <c r="D217" s="155"/>
      <c r="E217" s="157"/>
      <c r="F217" s="19" t="str">
        <f t="shared" si="12"/>
        <v/>
      </c>
      <c r="H217" s="82"/>
      <c r="I217" s="75"/>
      <c r="J217" s="75"/>
      <c r="K217" s="75"/>
      <c r="L217" s="75"/>
      <c r="M217" s="75"/>
      <c r="N217" s="75"/>
      <c r="O217" s="75"/>
      <c r="P217" s="75"/>
      <c r="Q217" s="75"/>
      <c r="R217" s="75"/>
    </row>
    <row r="218" spans="1:18" s="81" customFormat="1">
      <c r="A218" s="154">
        <v>207</v>
      </c>
      <c r="B218" s="196"/>
      <c r="C218" s="155"/>
      <c r="D218" s="155"/>
      <c r="E218" s="157"/>
      <c r="F218" s="19" t="str">
        <f t="shared" si="12"/>
        <v/>
      </c>
      <c r="H218" s="82"/>
      <c r="I218" s="75"/>
      <c r="J218" s="75"/>
      <c r="K218" s="75"/>
      <c r="L218" s="75"/>
      <c r="M218" s="75"/>
      <c r="N218" s="75"/>
      <c r="O218" s="75"/>
      <c r="P218" s="75"/>
      <c r="Q218" s="75"/>
      <c r="R218" s="75"/>
    </row>
    <row r="219" spans="1:18" s="81" customFormat="1">
      <c r="A219" s="154">
        <v>208</v>
      </c>
      <c r="B219" s="196"/>
      <c r="C219" s="155"/>
      <c r="D219" s="155"/>
      <c r="E219" s="157"/>
      <c r="F219" s="19" t="str">
        <f t="shared" si="12"/>
        <v/>
      </c>
      <c r="H219" s="82"/>
      <c r="I219" s="75"/>
      <c r="J219" s="75"/>
      <c r="K219" s="75"/>
      <c r="L219" s="75"/>
      <c r="M219" s="75"/>
      <c r="N219" s="75"/>
      <c r="O219" s="75"/>
      <c r="P219" s="75"/>
      <c r="Q219" s="75"/>
      <c r="R219" s="75"/>
    </row>
    <row r="220" spans="1:18" s="81" customFormat="1">
      <c r="A220" s="154">
        <v>209</v>
      </c>
      <c r="B220" s="196"/>
      <c r="C220" s="155"/>
      <c r="D220" s="155"/>
      <c r="E220" s="157"/>
      <c r="F220" s="19" t="str">
        <f t="shared" si="12"/>
        <v/>
      </c>
      <c r="H220" s="82"/>
      <c r="I220" s="75"/>
      <c r="J220" s="75"/>
      <c r="K220" s="75"/>
      <c r="L220" s="75"/>
      <c r="M220" s="75"/>
      <c r="N220" s="75"/>
      <c r="O220" s="75"/>
      <c r="P220" s="75"/>
      <c r="Q220" s="75"/>
      <c r="R220" s="75"/>
    </row>
    <row r="221" spans="1:18" s="81" customFormat="1">
      <c r="A221" s="154">
        <v>210</v>
      </c>
      <c r="B221" s="196"/>
      <c r="C221" s="155"/>
      <c r="D221" s="155"/>
      <c r="E221" s="157"/>
      <c r="F221" s="19" t="str">
        <f t="shared" si="12"/>
        <v/>
      </c>
      <c r="H221" s="82"/>
      <c r="I221" s="75"/>
      <c r="J221" s="75"/>
      <c r="K221" s="75"/>
      <c r="L221" s="75"/>
      <c r="M221" s="75"/>
      <c r="N221" s="75"/>
      <c r="O221" s="75"/>
      <c r="P221" s="75"/>
      <c r="Q221" s="75"/>
      <c r="R221" s="75"/>
    </row>
    <row r="222" spans="1:18" s="81" customFormat="1">
      <c r="A222" s="154">
        <v>211</v>
      </c>
      <c r="B222" s="196"/>
      <c r="C222" s="155"/>
      <c r="D222" s="155"/>
      <c r="E222" s="157"/>
      <c r="F222" s="19" t="str">
        <f t="shared" si="12"/>
        <v/>
      </c>
      <c r="H222" s="82"/>
      <c r="I222" s="75"/>
      <c r="J222" s="75"/>
      <c r="K222" s="75"/>
      <c r="L222" s="75"/>
      <c r="M222" s="75"/>
      <c r="N222" s="75"/>
      <c r="O222" s="75"/>
      <c r="P222" s="75"/>
      <c r="Q222" s="75"/>
      <c r="R222" s="75"/>
    </row>
    <row r="223" spans="1:18" s="81" customFormat="1">
      <c r="A223" s="154">
        <v>212</v>
      </c>
      <c r="B223" s="196"/>
      <c r="C223" s="155"/>
      <c r="D223" s="155"/>
      <c r="E223" s="157"/>
      <c r="F223" s="19" t="str">
        <f t="shared" si="12"/>
        <v/>
      </c>
      <c r="H223" s="82"/>
      <c r="I223" s="75"/>
      <c r="J223" s="75"/>
      <c r="K223" s="75"/>
      <c r="L223" s="75"/>
      <c r="M223" s="75"/>
      <c r="N223" s="75"/>
      <c r="O223" s="75"/>
      <c r="P223" s="75"/>
      <c r="Q223" s="75"/>
      <c r="R223" s="75"/>
    </row>
    <row r="224" spans="1:18" s="81" customFormat="1">
      <c r="A224" s="154">
        <v>213</v>
      </c>
      <c r="B224" s="196"/>
      <c r="C224" s="155"/>
      <c r="D224" s="155"/>
      <c r="E224" s="157"/>
      <c r="F224" s="19" t="str">
        <f t="shared" si="12"/>
        <v/>
      </c>
      <c r="H224" s="82"/>
      <c r="I224" s="75"/>
      <c r="J224" s="75"/>
      <c r="K224" s="75"/>
      <c r="L224" s="75"/>
      <c r="M224" s="75"/>
      <c r="N224" s="75"/>
      <c r="O224" s="75"/>
      <c r="P224" s="75"/>
      <c r="Q224" s="75"/>
      <c r="R224" s="75"/>
    </row>
    <row r="225" spans="1:18" s="81" customFormat="1">
      <c r="A225" s="154">
        <v>214</v>
      </c>
      <c r="B225" s="196"/>
      <c r="C225" s="155"/>
      <c r="D225" s="155"/>
      <c r="E225" s="157"/>
      <c r="F225" s="19" t="str">
        <f t="shared" si="12"/>
        <v/>
      </c>
      <c r="H225" s="82"/>
      <c r="I225" s="75"/>
      <c r="J225" s="75"/>
      <c r="K225" s="75"/>
      <c r="L225" s="75"/>
      <c r="M225" s="75"/>
      <c r="N225" s="75"/>
      <c r="O225" s="75"/>
      <c r="P225" s="75"/>
      <c r="Q225" s="75"/>
      <c r="R225" s="75"/>
    </row>
    <row r="226" spans="1:18" s="81" customFormat="1">
      <c r="A226" s="154">
        <v>215</v>
      </c>
      <c r="B226" s="196"/>
      <c r="C226" s="155"/>
      <c r="D226" s="155"/>
      <c r="E226" s="157"/>
      <c r="F226" s="19" t="str">
        <f t="shared" si="12"/>
        <v/>
      </c>
      <c r="H226" s="82"/>
      <c r="I226" s="75"/>
      <c r="J226" s="75"/>
      <c r="K226" s="75"/>
      <c r="L226" s="75"/>
      <c r="M226" s="75"/>
      <c r="N226" s="75"/>
      <c r="O226" s="75"/>
      <c r="P226" s="75"/>
      <c r="Q226" s="75"/>
      <c r="R226" s="75"/>
    </row>
    <row r="227" spans="1:18" s="81" customFormat="1">
      <c r="A227" s="154">
        <v>216</v>
      </c>
      <c r="B227" s="196"/>
      <c r="C227" s="155"/>
      <c r="D227" s="155"/>
      <c r="E227" s="157"/>
      <c r="F227" s="19" t="str">
        <f t="shared" si="12"/>
        <v/>
      </c>
      <c r="H227" s="82"/>
      <c r="I227" s="75"/>
      <c r="J227" s="75"/>
      <c r="K227" s="75"/>
      <c r="L227" s="75"/>
      <c r="M227" s="75"/>
      <c r="N227" s="75"/>
      <c r="O227" s="75"/>
      <c r="P227" s="75"/>
      <c r="Q227" s="75"/>
      <c r="R227" s="75"/>
    </row>
    <row r="228" spans="1:18" s="81" customFormat="1">
      <c r="A228" s="154">
        <v>217</v>
      </c>
      <c r="B228" s="196"/>
      <c r="C228" s="155"/>
      <c r="D228" s="155"/>
      <c r="E228" s="157"/>
      <c r="F228" s="19" t="str">
        <f t="shared" si="12"/>
        <v/>
      </c>
      <c r="H228" s="82"/>
      <c r="I228" s="75"/>
      <c r="J228" s="75"/>
      <c r="K228" s="75"/>
      <c r="L228" s="75"/>
      <c r="M228" s="75"/>
      <c r="N228" s="75"/>
      <c r="O228" s="75"/>
      <c r="P228" s="75"/>
      <c r="Q228" s="75"/>
      <c r="R228" s="75"/>
    </row>
    <row r="229" spans="1:18" s="81" customFormat="1">
      <c r="A229" s="154">
        <v>218</v>
      </c>
      <c r="B229" s="196"/>
      <c r="C229" s="155"/>
      <c r="D229" s="155"/>
      <c r="E229" s="157"/>
      <c r="F229" s="19" t="str">
        <f t="shared" si="12"/>
        <v/>
      </c>
      <c r="H229" s="82"/>
      <c r="I229" s="75"/>
      <c r="J229" s="75"/>
      <c r="K229" s="75"/>
      <c r="L229" s="75"/>
      <c r="M229" s="75"/>
      <c r="N229" s="75"/>
      <c r="O229" s="75"/>
      <c r="P229" s="75"/>
      <c r="Q229" s="75"/>
      <c r="R229" s="75"/>
    </row>
    <row r="230" spans="1:18" s="81" customFormat="1">
      <c r="A230" s="154">
        <v>219</v>
      </c>
      <c r="B230" s="196"/>
      <c r="C230" s="155"/>
      <c r="D230" s="155"/>
      <c r="E230" s="157"/>
      <c r="F230" s="19" t="str">
        <f t="shared" si="12"/>
        <v/>
      </c>
      <c r="H230" s="82"/>
      <c r="I230" s="75"/>
      <c r="J230" s="75"/>
      <c r="K230" s="75"/>
      <c r="L230" s="75"/>
      <c r="M230" s="75"/>
      <c r="N230" s="75"/>
      <c r="O230" s="75"/>
      <c r="P230" s="75"/>
      <c r="Q230" s="75"/>
      <c r="R230" s="75"/>
    </row>
    <row r="231" spans="1:18" s="81" customFormat="1">
      <c r="A231" s="154">
        <v>220</v>
      </c>
      <c r="B231" s="196"/>
      <c r="C231" s="155"/>
      <c r="D231" s="155"/>
      <c r="E231" s="157"/>
      <c r="F231" s="19" t="str">
        <f t="shared" si="12"/>
        <v/>
      </c>
      <c r="H231" s="82"/>
      <c r="I231" s="75"/>
      <c r="J231" s="75"/>
      <c r="K231" s="75"/>
      <c r="L231" s="75"/>
      <c r="M231" s="75"/>
      <c r="N231" s="75"/>
      <c r="O231" s="75"/>
      <c r="P231" s="75"/>
      <c r="Q231" s="75"/>
      <c r="R231" s="75"/>
    </row>
    <row r="232" spans="1:18" s="81" customFormat="1">
      <c r="A232" s="154">
        <v>221</v>
      </c>
      <c r="B232" s="196"/>
      <c r="C232" s="155"/>
      <c r="D232" s="155"/>
      <c r="E232" s="157"/>
      <c r="F232" s="19" t="str">
        <f t="shared" si="12"/>
        <v/>
      </c>
      <c r="H232" s="82"/>
      <c r="I232" s="75"/>
      <c r="J232" s="75"/>
      <c r="K232" s="75"/>
      <c r="L232" s="75"/>
      <c r="M232" s="75"/>
      <c r="N232" s="75"/>
      <c r="O232" s="75"/>
      <c r="P232" s="75"/>
      <c r="Q232" s="75"/>
      <c r="R232" s="75"/>
    </row>
    <row r="233" spans="1:18" s="81" customFormat="1">
      <c r="A233" s="154">
        <v>222</v>
      </c>
      <c r="B233" s="196"/>
      <c r="C233" s="155"/>
      <c r="D233" s="155"/>
      <c r="E233" s="157"/>
      <c r="F233" s="19" t="str">
        <f t="shared" si="12"/>
        <v/>
      </c>
      <c r="H233" s="82"/>
      <c r="I233" s="75"/>
      <c r="J233" s="75"/>
      <c r="K233" s="75"/>
      <c r="L233" s="75"/>
      <c r="M233" s="75"/>
      <c r="N233" s="75"/>
      <c r="O233" s="75"/>
      <c r="P233" s="75"/>
      <c r="Q233" s="75"/>
      <c r="R233" s="75"/>
    </row>
    <row r="234" spans="1:18" s="81" customFormat="1">
      <c r="A234" s="154">
        <v>223</v>
      </c>
      <c r="B234" s="196"/>
      <c r="C234" s="155"/>
      <c r="D234" s="155"/>
      <c r="E234" s="157"/>
      <c r="F234" s="19" t="str">
        <f t="shared" si="12"/>
        <v/>
      </c>
      <c r="H234" s="82"/>
      <c r="I234" s="75"/>
      <c r="J234" s="75"/>
      <c r="K234" s="75"/>
      <c r="L234" s="75"/>
      <c r="M234" s="75"/>
      <c r="N234" s="75"/>
      <c r="O234" s="75"/>
      <c r="P234" s="75"/>
      <c r="Q234" s="75"/>
      <c r="R234" s="75"/>
    </row>
    <row r="235" spans="1:18" s="81" customFormat="1">
      <c r="A235" s="154">
        <v>224</v>
      </c>
      <c r="B235" s="196"/>
      <c r="C235" s="155"/>
      <c r="D235" s="155"/>
      <c r="E235" s="157"/>
      <c r="F235" s="19" t="str">
        <f t="shared" si="12"/>
        <v/>
      </c>
      <c r="H235" s="82"/>
      <c r="I235" s="75"/>
      <c r="J235" s="75"/>
      <c r="K235" s="75"/>
      <c r="L235" s="75"/>
      <c r="M235" s="75"/>
      <c r="N235" s="75"/>
      <c r="O235" s="75"/>
      <c r="P235" s="75"/>
      <c r="Q235" s="75"/>
      <c r="R235" s="75"/>
    </row>
    <row r="236" spans="1:18" s="81" customFormat="1">
      <c r="A236" s="154">
        <v>225</v>
      </c>
      <c r="B236" s="196"/>
      <c r="C236" s="155"/>
      <c r="D236" s="155"/>
      <c r="E236" s="157"/>
      <c r="F236" s="19" t="str">
        <f t="shared" si="12"/>
        <v/>
      </c>
      <c r="H236" s="82"/>
      <c r="I236" s="75"/>
      <c r="J236" s="75"/>
      <c r="K236" s="75"/>
      <c r="L236" s="75"/>
      <c r="M236" s="75"/>
      <c r="N236" s="75"/>
      <c r="O236" s="75"/>
      <c r="P236" s="75"/>
      <c r="Q236" s="75"/>
      <c r="R236" s="75"/>
    </row>
    <row r="237" spans="1:18" s="81" customFormat="1">
      <c r="A237" s="154">
        <v>226</v>
      </c>
      <c r="B237" s="196"/>
      <c r="C237" s="155"/>
      <c r="D237" s="155"/>
      <c r="E237" s="157"/>
      <c r="F237" s="19" t="str">
        <f t="shared" si="12"/>
        <v/>
      </c>
      <c r="H237" s="82"/>
      <c r="I237" s="75"/>
      <c r="J237" s="75"/>
      <c r="K237" s="75"/>
      <c r="L237" s="75"/>
      <c r="M237" s="75"/>
      <c r="N237" s="75"/>
      <c r="O237" s="75"/>
      <c r="P237" s="75"/>
      <c r="Q237" s="75"/>
      <c r="R237" s="75"/>
    </row>
    <row r="238" spans="1:18" s="81" customFormat="1">
      <c r="A238" s="154">
        <v>227</v>
      </c>
      <c r="B238" s="196"/>
      <c r="C238" s="155"/>
      <c r="D238" s="155"/>
      <c r="E238" s="157"/>
      <c r="F238" s="19" t="str">
        <f t="shared" si="12"/>
        <v/>
      </c>
      <c r="H238" s="82"/>
      <c r="I238" s="75"/>
      <c r="J238" s="75"/>
      <c r="K238" s="75"/>
      <c r="L238" s="75"/>
      <c r="M238" s="75"/>
      <c r="N238" s="75"/>
      <c r="O238" s="75"/>
      <c r="P238" s="75"/>
      <c r="Q238" s="75"/>
      <c r="R238" s="75"/>
    </row>
    <row r="239" spans="1:18" s="81" customFormat="1">
      <c r="A239" s="154">
        <v>228</v>
      </c>
      <c r="B239" s="196"/>
      <c r="C239" s="155"/>
      <c r="D239" s="155"/>
      <c r="E239" s="157"/>
      <c r="F239" s="19" t="str">
        <f t="shared" si="12"/>
        <v/>
      </c>
      <c r="H239" s="82"/>
      <c r="I239" s="75"/>
      <c r="J239" s="75"/>
      <c r="K239" s="75"/>
      <c r="L239" s="75"/>
      <c r="M239" s="75"/>
      <c r="N239" s="75"/>
      <c r="O239" s="75"/>
      <c r="P239" s="75"/>
      <c r="Q239" s="75"/>
      <c r="R239" s="75"/>
    </row>
    <row r="240" spans="1:18" s="81" customFormat="1">
      <c r="A240" s="154">
        <v>229</v>
      </c>
      <c r="B240" s="196"/>
      <c r="C240" s="155"/>
      <c r="D240" s="155"/>
      <c r="E240" s="157"/>
      <c r="F240" s="19" t="str">
        <f t="shared" si="12"/>
        <v/>
      </c>
      <c r="H240" s="82"/>
      <c r="I240" s="75"/>
      <c r="J240" s="75"/>
      <c r="K240" s="75"/>
      <c r="L240" s="75"/>
      <c r="M240" s="75"/>
      <c r="N240" s="75"/>
      <c r="O240" s="75"/>
      <c r="P240" s="75"/>
      <c r="Q240" s="75"/>
      <c r="R240" s="75"/>
    </row>
    <row r="241" spans="1:18" s="81" customFormat="1">
      <c r="A241" s="154">
        <v>230</v>
      </c>
      <c r="B241" s="196"/>
      <c r="C241" s="155"/>
      <c r="D241" s="155"/>
      <c r="E241" s="157"/>
      <c r="F241" s="19" t="str">
        <f t="shared" si="12"/>
        <v/>
      </c>
      <c r="H241" s="82"/>
      <c r="I241" s="75"/>
      <c r="J241" s="75"/>
      <c r="K241" s="75"/>
      <c r="L241" s="75"/>
      <c r="M241" s="75"/>
      <c r="N241" s="75"/>
      <c r="O241" s="75"/>
      <c r="P241" s="75"/>
      <c r="Q241" s="75"/>
      <c r="R241" s="75"/>
    </row>
    <row r="242" spans="1:18" s="81" customFormat="1">
      <c r="A242" s="154">
        <v>231</v>
      </c>
      <c r="B242" s="196"/>
      <c r="C242" s="155"/>
      <c r="D242" s="155"/>
      <c r="E242" s="157"/>
      <c r="F242" s="19" t="str">
        <f t="shared" si="12"/>
        <v/>
      </c>
      <c r="H242" s="82"/>
      <c r="I242" s="75"/>
      <c r="J242" s="75"/>
      <c r="K242" s="75"/>
      <c r="L242" s="75"/>
      <c r="M242" s="75"/>
      <c r="N242" s="75"/>
      <c r="O242" s="75"/>
      <c r="P242" s="75"/>
      <c r="Q242" s="75"/>
      <c r="R242" s="75"/>
    </row>
    <row r="243" spans="1:18" s="81" customFormat="1">
      <c r="A243" s="154">
        <v>232</v>
      </c>
      <c r="B243" s="196"/>
      <c r="C243" s="155"/>
      <c r="D243" s="155"/>
      <c r="E243" s="157"/>
      <c r="F243" s="19" t="str">
        <f t="shared" si="12"/>
        <v/>
      </c>
      <c r="H243" s="82"/>
      <c r="I243" s="75"/>
      <c r="J243" s="75"/>
      <c r="K243" s="75"/>
      <c r="L243" s="75"/>
      <c r="M243" s="75"/>
      <c r="N243" s="75"/>
      <c r="O243" s="75"/>
      <c r="P243" s="75"/>
      <c r="Q243" s="75"/>
      <c r="R243" s="75"/>
    </row>
    <row r="244" spans="1:18" s="81" customFormat="1">
      <c r="A244" s="154">
        <v>233</v>
      </c>
      <c r="B244" s="196"/>
      <c r="C244" s="155"/>
      <c r="D244" s="155"/>
      <c r="E244" s="157"/>
      <c r="F244" s="19" t="str">
        <f t="shared" si="12"/>
        <v/>
      </c>
      <c r="H244" s="82"/>
      <c r="I244" s="75"/>
      <c r="J244" s="75"/>
      <c r="K244" s="75"/>
      <c r="L244" s="75"/>
      <c r="M244" s="75"/>
      <c r="N244" s="75"/>
      <c r="O244" s="75"/>
      <c r="P244" s="75"/>
      <c r="Q244" s="75"/>
      <c r="R244" s="75"/>
    </row>
    <row r="245" spans="1:18" s="81" customFormat="1">
      <c r="A245" s="154">
        <v>234</v>
      </c>
      <c r="B245" s="196"/>
      <c r="C245" s="155"/>
      <c r="D245" s="155"/>
      <c r="E245" s="157"/>
      <c r="F245" s="19" t="str">
        <f t="shared" si="12"/>
        <v/>
      </c>
      <c r="H245" s="82"/>
      <c r="I245" s="75"/>
      <c r="J245" s="75"/>
      <c r="K245" s="75"/>
      <c r="L245" s="75"/>
      <c r="M245" s="75"/>
      <c r="N245" s="75"/>
      <c r="O245" s="75"/>
      <c r="P245" s="75"/>
      <c r="Q245" s="75"/>
      <c r="R245" s="75"/>
    </row>
    <row r="246" spans="1:18" s="81" customFormat="1">
      <c r="A246" s="154">
        <v>235</v>
      </c>
      <c r="B246" s="196"/>
      <c r="C246" s="155"/>
      <c r="D246" s="155"/>
      <c r="E246" s="157"/>
      <c r="F246" s="19" t="str">
        <f t="shared" si="12"/>
        <v/>
      </c>
      <c r="H246" s="82"/>
      <c r="I246" s="75"/>
      <c r="J246" s="75"/>
      <c r="K246" s="75"/>
      <c r="L246" s="75"/>
      <c r="M246" s="75"/>
      <c r="N246" s="75"/>
      <c r="O246" s="75"/>
      <c r="P246" s="75"/>
      <c r="Q246" s="75"/>
      <c r="R246" s="75"/>
    </row>
    <row r="247" spans="1:18" s="81" customFormat="1">
      <c r="A247" s="154">
        <v>236</v>
      </c>
      <c r="B247" s="196"/>
      <c r="C247" s="155"/>
      <c r="D247" s="155"/>
      <c r="E247" s="157"/>
      <c r="F247" s="19" t="str">
        <f t="shared" si="12"/>
        <v/>
      </c>
      <c r="H247" s="82"/>
      <c r="I247" s="75"/>
      <c r="J247" s="75"/>
      <c r="K247" s="75"/>
      <c r="L247" s="75"/>
      <c r="M247" s="75"/>
      <c r="N247" s="75"/>
      <c r="O247" s="75"/>
      <c r="P247" s="75"/>
      <c r="Q247" s="75"/>
      <c r="R247" s="75"/>
    </row>
    <row r="248" spans="1:18" s="81" customFormat="1">
      <c r="A248" s="154">
        <v>237</v>
      </c>
      <c r="B248" s="196"/>
      <c r="C248" s="155"/>
      <c r="D248" s="155"/>
      <c r="E248" s="157"/>
      <c r="F248" s="19" t="str">
        <f t="shared" si="12"/>
        <v/>
      </c>
      <c r="H248" s="82"/>
      <c r="I248" s="75"/>
      <c r="J248" s="75"/>
      <c r="K248" s="75"/>
      <c r="L248" s="75"/>
      <c r="M248" s="75"/>
      <c r="N248" s="75"/>
      <c r="O248" s="75"/>
      <c r="P248" s="75"/>
      <c r="Q248" s="75"/>
      <c r="R248" s="75"/>
    </row>
    <row r="249" spans="1:18" s="81" customFormat="1">
      <c r="A249" s="154">
        <v>238</v>
      </c>
      <c r="B249" s="196"/>
      <c r="C249" s="155"/>
      <c r="D249" s="155"/>
      <c r="E249" s="157"/>
      <c r="F249" s="19" t="str">
        <f t="shared" si="12"/>
        <v/>
      </c>
      <c r="H249" s="82"/>
      <c r="I249" s="75"/>
      <c r="J249" s="75"/>
      <c r="K249" s="75"/>
      <c r="L249" s="75"/>
      <c r="M249" s="75"/>
      <c r="N249" s="75"/>
      <c r="O249" s="75"/>
      <c r="P249" s="75"/>
      <c r="Q249" s="75"/>
      <c r="R249" s="75"/>
    </row>
    <row r="250" spans="1:18" s="81" customFormat="1">
      <c r="A250" s="154">
        <v>239</v>
      </c>
      <c r="B250" s="196"/>
      <c r="C250" s="155"/>
      <c r="D250" s="155"/>
      <c r="E250" s="157"/>
      <c r="F250" s="19" t="str">
        <f t="shared" si="12"/>
        <v/>
      </c>
      <c r="H250" s="82"/>
      <c r="I250" s="75"/>
      <c r="J250" s="75"/>
      <c r="K250" s="75"/>
      <c r="L250" s="75"/>
      <c r="M250" s="75"/>
      <c r="N250" s="75"/>
      <c r="O250" s="75"/>
      <c r="P250" s="75"/>
      <c r="Q250" s="75"/>
      <c r="R250" s="75"/>
    </row>
    <row r="251" spans="1:18" s="81" customFormat="1">
      <c r="A251" s="154">
        <v>240</v>
      </c>
      <c r="B251" s="196"/>
      <c r="C251" s="155"/>
      <c r="D251" s="155"/>
      <c r="E251" s="157"/>
      <c r="F251" s="19" t="str">
        <f t="shared" si="12"/>
        <v/>
      </c>
      <c r="H251" s="82"/>
      <c r="I251" s="75"/>
      <c r="J251" s="75"/>
      <c r="K251" s="75"/>
      <c r="L251" s="75"/>
      <c r="M251" s="75"/>
      <c r="N251" s="75"/>
      <c r="O251" s="75"/>
      <c r="P251" s="75"/>
      <c r="Q251" s="75"/>
      <c r="R251" s="75"/>
    </row>
    <row r="252" spans="1:18" s="81" customFormat="1">
      <c r="A252" s="154">
        <v>241</v>
      </c>
      <c r="B252" s="196"/>
      <c r="C252" s="155"/>
      <c r="D252" s="155"/>
      <c r="E252" s="157"/>
      <c r="F252" s="19" t="str">
        <f t="shared" si="12"/>
        <v/>
      </c>
      <c r="H252" s="82"/>
      <c r="I252" s="75"/>
      <c r="J252" s="75"/>
      <c r="K252" s="75"/>
      <c r="L252" s="75"/>
      <c r="M252" s="75"/>
      <c r="N252" s="75"/>
      <c r="O252" s="75"/>
      <c r="P252" s="75"/>
      <c r="Q252" s="75"/>
      <c r="R252" s="75"/>
    </row>
    <row r="253" spans="1:18" s="81" customFormat="1">
      <c r="A253" s="154">
        <v>242</v>
      </c>
      <c r="B253" s="196"/>
      <c r="C253" s="155"/>
      <c r="D253" s="155"/>
      <c r="E253" s="157"/>
      <c r="F253" s="19" t="str">
        <f t="shared" si="12"/>
        <v/>
      </c>
      <c r="H253" s="82"/>
      <c r="I253" s="75"/>
      <c r="J253" s="75"/>
      <c r="K253" s="75"/>
      <c r="L253" s="75"/>
      <c r="M253" s="75"/>
      <c r="N253" s="75"/>
      <c r="O253" s="75"/>
      <c r="P253" s="75"/>
      <c r="Q253" s="75"/>
      <c r="R253" s="75"/>
    </row>
    <row r="254" spans="1:18" s="81" customFormat="1">
      <c r="A254" s="154">
        <v>243</v>
      </c>
      <c r="B254" s="196"/>
      <c r="C254" s="155"/>
      <c r="D254" s="155"/>
      <c r="E254" s="157"/>
      <c r="F254" s="19" t="str">
        <f t="shared" si="12"/>
        <v/>
      </c>
      <c r="H254" s="82"/>
      <c r="I254" s="75"/>
      <c r="J254" s="75"/>
      <c r="K254" s="75"/>
      <c r="L254" s="75"/>
      <c r="M254" s="75"/>
      <c r="N254" s="75"/>
      <c r="O254" s="75"/>
      <c r="P254" s="75"/>
      <c r="Q254" s="75"/>
      <c r="R254" s="75"/>
    </row>
    <row r="255" spans="1:18" s="81" customFormat="1">
      <c r="A255" s="154">
        <v>244</v>
      </c>
      <c r="B255" s="196"/>
      <c r="C255" s="155"/>
      <c r="D255" s="155"/>
      <c r="E255" s="157"/>
      <c r="F255" s="19" t="str">
        <f t="shared" si="12"/>
        <v/>
      </c>
      <c r="H255" s="82"/>
      <c r="I255" s="75"/>
      <c r="J255" s="75"/>
      <c r="K255" s="75"/>
      <c r="L255" s="75"/>
      <c r="M255" s="75"/>
      <c r="N255" s="75"/>
      <c r="O255" s="75"/>
      <c r="P255" s="75"/>
      <c r="Q255" s="75"/>
      <c r="R255" s="75"/>
    </row>
    <row r="256" spans="1:18" s="81" customFormat="1">
      <c r="A256" s="154">
        <v>245</v>
      </c>
      <c r="B256" s="196"/>
      <c r="C256" s="155"/>
      <c r="D256" s="155"/>
      <c r="E256" s="157"/>
      <c r="F256" s="19" t="str">
        <f t="shared" si="12"/>
        <v/>
      </c>
      <c r="H256" s="82"/>
      <c r="I256" s="75"/>
      <c r="J256" s="75"/>
      <c r="K256" s="75"/>
      <c r="L256" s="75"/>
      <c r="M256" s="75"/>
      <c r="N256" s="75"/>
      <c r="O256" s="75"/>
      <c r="P256" s="75"/>
      <c r="Q256" s="75"/>
      <c r="R256" s="75"/>
    </row>
    <row r="257" spans="1:18" s="81" customFormat="1">
      <c r="A257" s="154">
        <v>246</v>
      </c>
      <c r="B257" s="196"/>
      <c r="C257" s="155"/>
      <c r="D257" s="155"/>
      <c r="E257" s="157"/>
      <c r="F257" s="19" t="str">
        <f t="shared" si="12"/>
        <v/>
      </c>
      <c r="H257" s="82"/>
      <c r="I257" s="75"/>
      <c r="J257" s="75"/>
      <c r="K257" s="75"/>
      <c r="L257" s="75"/>
      <c r="M257" s="75"/>
      <c r="N257" s="75"/>
      <c r="O257" s="75"/>
      <c r="P257" s="75"/>
      <c r="Q257" s="75"/>
      <c r="R257" s="75"/>
    </row>
    <row r="258" spans="1:18" s="81" customFormat="1">
      <c r="A258" s="154">
        <v>247</v>
      </c>
      <c r="B258" s="196"/>
      <c r="C258" s="155"/>
      <c r="D258" s="155"/>
      <c r="E258" s="157"/>
      <c r="F258" s="19" t="str">
        <f t="shared" si="12"/>
        <v/>
      </c>
      <c r="H258" s="82"/>
      <c r="I258" s="75"/>
      <c r="J258" s="75"/>
      <c r="K258" s="75"/>
      <c r="L258" s="75"/>
      <c r="M258" s="75"/>
      <c r="N258" s="75"/>
      <c r="O258" s="75"/>
      <c r="P258" s="75"/>
      <c r="Q258" s="75"/>
      <c r="R258" s="75"/>
    </row>
    <row r="259" spans="1:18" s="81" customFormat="1">
      <c r="A259" s="154">
        <v>248</v>
      </c>
      <c r="B259" s="196"/>
      <c r="C259" s="155"/>
      <c r="D259" s="155"/>
      <c r="E259" s="157"/>
      <c r="F259" s="19" t="str">
        <f t="shared" si="12"/>
        <v/>
      </c>
      <c r="H259" s="82"/>
      <c r="I259" s="75"/>
      <c r="J259" s="75"/>
      <c r="K259" s="75"/>
      <c r="L259" s="75"/>
      <c r="M259" s="75"/>
      <c r="N259" s="75"/>
      <c r="O259" s="75"/>
      <c r="P259" s="75"/>
      <c r="Q259" s="75"/>
      <c r="R259" s="75"/>
    </row>
    <row r="260" spans="1:18" s="81" customFormat="1">
      <c r="A260" s="154">
        <v>249</v>
      </c>
      <c r="B260" s="196"/>
      <c r="C260" s="155"/>
      <c r="D260" s="155"/>
      <c r="E260" s="157"/>
      <c r="F260" s="19" t="str">
        <f t="shared" si="12"/>
        <v/>
      </c>
      <c r="H260" s="82"/>
      <c r="I260" s="75"/>
      <c r="J260" s="75"/>
      <c r="K260" s="75"/>
      <c r="L260" s="75"/>
      <c r="M260" s="75"/>
      <c r="N260" s="75"/>
      <c r="O260" s="75"/>
      <c r="P260" s="75"/>
      <c r="Q260" s="75"/>
      <c r="R260" s="75"/>
    </row>
    <row r="261" spans="1:18" s="81" customFormat="1">
      <c r="A261" s="154">
        <v>250</v>
      </c>
      <c r="B261" s="196"/>
      <c r="C261" s="155"/>
      <c r="D261" s="155"/>
      <c r="E261" s="157"/>
      <c r="F261" s="19" t="str">
        <f t="shared" si="12"/>
        <v/>
      </c>
      <c r="H261" s="82"/>
      <c r="I261" s="75"/>
      <c r="J261" s="75"/>
      <c r="K261" s="75"/>
      <c r="L261" s="75"/>
      <c r="M261" s="75"/>
      <c r="N261" s="75"/>
      <c r="O261" s="75"/>
      <c r="P261" s="75"/>
      <c r="Q261" s="75"/>
      <c r="R261" s="75"/>
    </row>
  </sheetData>
  <sheetProtection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&amp;LConfirm existenţa lucrărilorDirector de departament&amp;RCandidat</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sheetPr codeName="Sheet72">
    <pageSetUpPr fitToPage="1"/>
  </sheetPr>
  <dimension ref="A1:P261"/>
  <sheetViews>
    <sheetView workbookViewId="0">
      <selection activeCell="B12" sqref="B12:C14"/>
    </sheetView>
  </sheetViews>
  <sheetFormatPr defaultRowHeight="15.75"/>
  <cols>
    <col min="1" max="1" width="5.7109375" style="71" customWidth="1"/>
    <col min="2" max="2" width="68.7109375" style="75" customWidth="1"/>
    <col min="3" max="3" width="10.7109375" style="80" customWidth="1"/>
    <col min="4" max="4" width="17.7109375" style="75" customWidth="1"/>
    <col min="5" max="5" width="10.7109375" style="81" hidden="1"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C1" s="72"/>
      <c r="D1" s="74"/>
      <c r="E1" s="73"/>
      <c r="F1" s="327"/>
    </row>
    <row r="2" spans="1:7" s="71" customFormat="1">
      <c r="A2" s="387" t="str">
        <f>IF(ISBLANK(facultate), IF(ISBLANK(departament),"","Departament " &amp; departament), "Facultatea " &amp; facultate)</f>
        <v>Facultatea Electronică și Telecomunicații</v>
      </c>
      <c r="C2" s="72"/>
      <c r="D2" s="74"/>
      <c r="E2" s="73"/>
      <c r="F2" s="327"/>
    </row>
    <row r="3" spans="1:7" s="71" customFormat="1">
      <c r="A3" s="387" t="str">
        <f>IF(ISBLANK(departament),"","Departamentul " &amp; departament)</f>
        <v>Departamentul Electronică Aplicată</v>
      </c>
      <c r="C3" s="72"/>
      <c r="D3" s="74"/>
      <c r="E3" s="73"/>
      <c r="F3" s="327"/>
    </row>
    <row r="4" spans="1:7">
      <c r="A4" s="460" t="s">
        <v>882</v>
      </c>
      <c r="B4" s="460"/>
      <c r="C4" s="460"/>
      <c r="D4" s="460"/>
      <c r="E4" s="460"/>
      <c r="F4" s="460"/>
    </row>
    <row r="5" spans="1:7">
      <c r="A5" s="460" t="s">
        <v>897</v>
      </c>
      <c r="B5" s="460"/>
      <c r="C5" s="460"/>
      <c r="D5" s="460"/>
      <c r="E5" s="239"/>
    </row>
    <row r="6" spans="1:7" ht="13.5" customHeight="1">
      <c r="C6" s="75"/>
      <c r="D6" s="388" t="str">
        <f>CONCATENATE(functie," ",nume_candidat)</f>
        <v>Șef de lucrări Papazian Petru</v>
      </c>
    </row>
    <row r="7" spans="1:7" ht="18.75" customHeight="1">
      <c r="A7" s="458" t="s">
        <v>337</v>
      </c>
      <c r="B7" s="458" t="s">
        <v>1101</v>
      </c>
      <c r="C7" s="468" t="s">
        <v>2</v>
      </c>
      <c r="D7" s="458" t="s">
        <v>544</v>
      </c>
      <c r="E7" s="458" t="s">
        <v>4</v>
      </c>
      <c r="F7" s="479" t="s">
        <v>540</v>
      </c>
      <c r="G7" s="465" t="s">
        <v>551</v>
      </c>
    </row>
    <row r="8" spans="1:7" ht="18.75" customHeight="1">
      <c r="A8" s="475"/>
      <c r="B8" s="475"/>
      <c r="C8" s="469"/>
      <c r="D8" s="475"/>
      <c r="E8" s="475"/>
      <c r="F8" s="480"/>
      <c r="G8" s="465"/>
    </row>
    <row r="9" spans="1:7" ht="18.75" customHeight="1">
      <c r="A9" s="475"/>
      <c r="B9" s="475"/>
      <c r="C9" s="469"/>
      <c r="D9" s="459"/>
      <c r="E9" s="459"/>
      <c r="F9" s="480"/>
      <c r="G9" s="465"/>
    </row>
    <row r="10" spans="1:7" ht="18.75" customHeight="1">
      <c r="A10" s="459"/>
      <c r="B10" s="459"/>
      <c r="C10" s="470"/>
      <c r="D10" s="389" t="str">
        <f>CONCATENATE("ultimii ",durata_evaluare," ani")</f>
        <v>ultimii 5 ani</v>
      </c>
      <c r="E10" s="389" t="str">
        <f>CONCATENATE("ultimii                                  ",durata_evaluare," ani")</f>
        <v>ultimii                                  5 ani</v>
      </c>
      <c r="F10" s="481"/>
      <c r="G10" s="465"/>
    </row>
    <row r="11" spans="1:7">
      <c r="A11" s="99"/>
      <c r="B11" s="76"/>
      <c r="C11" s="40"/>
      <c r="D11" s="158">
        <f t="shared" ref="D11:E11" si="0">SUMIF(D12:D110,"&gt;0")</f>
        <v>0</v>
      </c>
      <c r="E11" s="4">
        <f t="shared" si="0"/>
        <v>0</v>
      </c>
      <c r="F11" s="336"/>
    </row>
    <row r="12" spans="1:7">
      <c r="A12" s="48">
        <v>1</v>
      </c>
      <c r="B12" s="421"/>
      <c r="C12" s="232"/>
      <c r="D12" s="19" t="str">
        <f t="shared" ref="D12:D75" si="1">IF(OR($B12="",,$C12&lt;an_initial,$C12&gt;an_final),"",E12*50)</f>
        <v/>
      </c>
      <c r="E12" s="69" t="str">
        <f t="shared" ref="E12:E43" si="2">IF(OR($B12="",,$C12="",$C12&gt;an_final),"",IF($C12&gt;=an_initial,1,""))</f>
        <v/>
      </c>
      <c r="F12" s="390" t="b">
        <f t="shared" ref="F12:F75" si="3">IF(nume_candidat="",FALSE,ISNUMBER(SEARCH(nume_candidat,$B12)))</f>
        <v>0</v>
      </c>
      <c r="G12" s="391">
        <f t="shared" ref="G12:G43" si="4">LEN(B12)-LEN(SUBSTITUTE(B12,",",""))+1</f>
        <v>1</v>
      </c>
    </row>
    <row r="13" spans="1:7">
      <c r="A13" s="48">
        <v>2</v>
      </c>
      <c r="B13" s="421"/>
      <c r="C13" s="232"/>
      <c r="D13" s="19" t="str">
        <f t="shared" si="1"/>
        <v/>
      </c>
      <c r="E13" s="69" t="str">
        <f t="shared" si="2"/>
        <v/>
      </c>
      <c r="F13" s="390" t="b">
        <f t="shared" si="3"/>
        <v>0</v>
      </c>
      <c r="G13" s="391">
        <f t="shared" si="4"/>
        <v>1</v>
      </c>
    </row>
    <row r="14" spans="1:7">
      <c r="A14" s="48">
        <v>3</v>
      </c>
      <c r="B14" s="421"/>
      <c r="C14" s="232"/>
      <c r="D14" s="19" t="str">
        <f t="shared" si="1"/>
        <v/>
      </c>
      <c r="E14" s="69" t="str">
        <f t="shared" si="2"/>
        <v/>
      </c>
      <c r="F14" s="390" t="b">
        <f t="shared" si="3"/>
        <v>0</v>
      </c>
      <c r="G14" s="391">
        <f t="shared" si="4"/>
        <v>1</v>
      </c>
    </row>
    <row r="15" spans="1:7">
      <c r="A15" s="48">
        <v>4</v>
      </c>
      <c r="B15" s="7"/>
      <c r="C15" s="228"/>
      <c r="D15" s="19" t="str">
        <f t="shared" si="1"/>
        <v/>
      </c>
      <c r="E15" s="69" t="str">
        <f t="shared" si="2"/>
        <v/>
      </c>
      <c r="F15" s="390" t="b">
        <f t="shared" si="3"/>
        <v>0</v>
      </c>
      <c r="G15" s="391">
        <f t="shared" si="4"/>
        <v>1</v>
      </c>
    </row>
    <row r="16" spans="1:7">
      <c r="A16" s="48">
        <v>5</v>
      </c>
      <c r="B16" s="7"/>
      <c r="C16" s="228"/>
      <c r="D16" s="19" t="str">
        <f t="shared" si="1"/>
        <v/>
      </c>
      <c r="E16" s="69" t="str">
        <f t="shared" si="2"/>
        <v/>
      </c>
      <c r="F16" s="390" t="b">
        <f t="shared" si="3"/>
        <v>0</v>
      </c>
      <c r="G16" s="391">
        <f t="shared" si="4"/>
        <v>1</v>
      </c>
    </row>
    <row r="17" spans="1:7">
      <c r="A17" s="48">
        <v>6</v>
      </c>
      <c r="B17" s="7"/>
      <c r="C17" s="228"/>
      <c r="D17" s="19" t="str">
        <f t="shared" si="1"/>
        <v/>
      </c>
      <c r="E17" s="69" t="str">
        <f t="shared" si="2"/>
        <v/>
      </c>
      <c r="F17" s="390" t="b">
        <f t="shared" si="3"/>
        <v>0</v>
      </c>
      <c r="G17" s="391">
        <f t="shared" si="4"/>
        <v>1</v>
      </c>
    </row>
    <row r="18" spans="1:7">
      <c r="A18" s="48">
        <v>7</v>
      </c>
      <c r="B18" s="7"/>
      <c r="C18" s="228"/>
      <c r="D18" s="19" t="str">
        <f t="shared" si="1"/>
        <v/>
      </c>
      <c r="E18" s="69" t="str">
        <f t="shared" si="2"/>
        <v/>
      </c>
      <c r="F18" s="390" t="b">
        <f t="shared" si="3"/>
        <v>0</v>
      </c>
      <c r="G18" s="391">
        <f t="shared" si="4"/>
        <v>1</v>
      </c>
    </row>
    <row r="19" spans="1:7">
      <c r="A19" s="48">
        <v>8</v>
      </c>
      <c r="B19" s="7"/>
      <c r="C19" s="228"/>
      <c r="D19" s="19" t="str">
        <f t="shared" si="1"/>
        <v/>
      </c>
      <c r="E19" s="69" t="str">
        <f t="shared" si="2"/>
        <v/>
      </c>
      <c r="F19" s="390" t="b">
        <f t="shared" si="3"/>
        <v>0</v>
      </c>
      <c r="G19" s="391">
        <f t="shared" si="4"/>
        <v>1</v>
      </c>
    </row>
    <row r="20" spans="1:7">
      <c r="A20" s="48">
        <v>9</v>
      </c>
      <c r="B20" s="7"/>
      <c r="C20" s="228"/>
      <c r="D20" s="19" t="str">
        <f t="shared" si="1"/>
        <v/>
      </c>
      <c r="E20" s="69" t="str">
        <f t="shared" si="2"/>
        <v/>
      </c>
      <c r="F20" s="390" t="b">
        <f t="shared" si="3"/>
        <v>0</v>
      </c>
      <c r="G20" s="391">
        <f t="shared" si="4"/>
        <v>1</v>
      </c>
    </row>
    <row r="21" spans="1:7">
      <c r="A21" s="48">
        <v>10</v>
      </c>
      <c r="B21" s="7"/>
      <c r="C21" s="228"/>
      <c r="D21" s="19" t="str">
        <f t="shared" si="1"/>
        <v/>
      </c>
      <c r="E21" s="69" t="str">
        <f t="shared" si="2"/>
        <v/>
      </c>
      <c r="F21" s="390" t="b">
        <f t="shared" si="3"/>
        <v>0</v>
      </c>
      <c r="G21" s="391">
        <f t="shared" si="4"/>
        <v>1</v>
      </c>
    </row>
    <row r="22" spans="1:7">
      <c r="A22" s="48">
        <v>11</v>
      </c>
      <c r="B22" s="7"/>
      <c r="C22" s="228"/>
      <c r="D22" s="19" t="str">
        <f t="shared" si="1"/>
        <v/>
      </c>
      <c r="E22" s="69" t="str">
        <f t="shared" si="2"/>
        <v/>
      </c>
      <c r="F22" s="390" t="b">
        <f t="shared" si="3"/>
        <v>0</v>
      </c>
      <c r="G22" s="391">
        <f t="shared" si="4"/>
        <v>1</v>
      </c>
    </row>
    <row r="23" spans="1:7">
      <c r="A23" s="48">
        <v>12</v>
      </c>
      <c r="B23" s="7"/>
      <c r="C23" s="228"/>
      <c r="D23" s="19" t="str">
        <f t="shared" si="1"/>
        <v/>
      </c>
      <c r="E23" s="69" t="str">
        <f t="shared" si="2"/>
        <v/>
      </c>
      <c r="F23" s="390" t="b">
        <f t="shared" si="3"/>
        <v>0</v>
      </c>
      <c r="G23" s="391">
        <f t="shared" si="4"/>
        <v>1</v>
      </c>
    </row>
    <row r="24" spans="1:7">
      <c r="A24" s="48">
        <v>13</v>
      </c>
      <c r="B24" s="7"/>
      <c r="C24" s="228"/>
      <c r="D24" s="19" t="str">
        <f t="shared" si="1"/>
        <v/>
      </c>
      <c r="E24" s="69" t="str">
        <f t="shared" si="2"/>
        <v/>
      </c>
      <c r="F24" s="390" t="b">
        <f t="shared" si="3"/>
        <v>0</v>
      </c>
      <c r="G24" s="391">
        <f t="shared" si="4"/>
        <v>1</v>
      </c>
    </row>
    <row r="25" spans="1:7">
      <c r="A25" s="48">
        <v>14</v>
      </c>
      <c r="B25" s="7"/>
      <c r="C25" s="228"/>
      <c r="D25" s="19" t="str">
        <f t="shared" si="1"/>
        <v/>
      </c>
      <c r="E25" s="69" t="str">
        <f t="shared" si="2"/>
        <v/>
      </c>
      <c r="F25" s="390" t="b">
        <f t="shared" si="3"/>
        <v>0</v>
      </c>
      <c r="G25" s="391">
        <f t="shared" si="4"/>
        <v>1</v>
      </c>
    </row>
    <row r="26" spans="1:7">
      <c r="A26" s="48">
        <v>15</v>
      </c>
      <c r="B26" s="7"/>
      <c r="C26" s="228"/>
      <c r="D26" s="19" t="str">
        <f t="shared" si="1"/>
        <v/>
      </c>
      <c r="E26" s="69" t="str">
        <f t="shared" si="2"/>
        <v/>
      </c>
      <c r="F26" s="390" t="b">
        <f t="shared" si="3"/>
        <v>0</v>
      </c>
      <c r="G26" s="391">
        <f t="shared" si="4"/>
        <v>1</v>
      </c>
    </row>
    <row r="27" spans="1:7">
      <c r="A27" s="48">
        <v>16</v>
      </c>
      <c r="B27" s="7"/>
      <c r="C27" s="228"/>
      <c r="D27" s="19" t="str">
        <f t="shared" si="1"/>
        <v/>
      </c>
      <c r="E27" s="69" t="str">
        <f t="shared" si="2"/>
        <v/>
      </c>
      <c r="F27" s="390" t="b">
        <f t="shared" si="3"/>
        <v>0</v>
      </c>
      <c r="G27" s="391">
        <f t="shared" si="4"/>
        <v>1</v>
      </c>
    </row>
    <row r="28" spans="1:7">
      <c r="A28" s="48">
        <v>17</v>
      </c>
      <c r="B28" s="7"/>
      <c r="C28" s="228"/>
      <c r="D28" s="19" t="str">
        <f t="shared" si="1"/>
        <v/>
      </c>
      <c r="E28" s="69" t="str">
        <f t="shared" si="2"/>
        <v/>
      </c>
      <c r="F28" s="390" t="b">
        <f t="shared" si="3"/>
        <v>0</v>
      </c>
      <c r="G28" s="391">
        <f t="shared" si="4"/>
        <v>1</v>
      </c>
    </row>
    <row r="29" spans="1:7">
      <c r="A29" s="48">
        <v>18</v>
      </c>
      <c r="B29" s="7"/>
      <c r="C29" s="228"/>
      <c r="D29" s="19" t="str">
        <f t="shared" si="1"/>
        <v/>
      </c>
      <c r="E29" s="69" t="str">
        <f t="shared" si="2"/>
        <v/>
      </c>
      <c r="F29" s="390" t="b">
        <f t="shared" si="3"/>
        <v>0</v>
      </c>
      <c r="G29" s="391">
        <f t="shared" si="4"/>
        <v>1</v>
      </c>
    </row>
    <row r="30" spans="1:7">
      <c r="A30" s="48">
        <v>19</v>
      </c>
      <c r="B30" s="7"/>
      <c r="C30" s="228"/>
      <c r="D30" s="19" t="str">
        <f t="shared" si="1"/>
        <v/>
      </c>
      <c r="E30" s="69" t="str">
        <f t="shared" si="2"/>
        <v/>
      </c>
      <c r="F30" s="390" t="b">
        <f t="shared" si="3"/>
        <v>0</v>
      </c>
      <c r="G30" s="391">
        <f t="shared" si="4"/>
        <v>1</v>
      </c>
    </row>
    <row r="31" spans="1:7">
      <c r="A31" s="48">
        <v>20</v>
      </c>
      <c r="B31" s="7"/>
      <c r="C31" s="228"/>
      <c r="D31" s="19" t="str">
        <f t="shared" si="1"/>
        <v/>
      </c>
      <c r="E31" s="69" t="str">
        <f t="shared" si="2"/>
        <v/>
      </c>
      <c r="F31" s="390" t="b">
        <f t="shared" si="3"/>
        <v>0</v>
      </c>
      <c r="G31" s="391">
        <f t="shared" si="4"/>
        <v>1</v>
      </c>
    </row>
    <row r="32" spans="1:7">
      <c r="A32" s="48">
        <v>21</v>
      </c>
      <c r="B32" s="7"/>
      <c r="C32" s="228"/>
      <c r="D32" s="19" t="str">
        <f t="shared" si="1"/>
        <v/>
      </c>
      <c r="E32" s="69" t="str">
        <f t="shared" si="2"/>
        <v/>
      </c>
      <c r="F32" s="390" t="b">
        <f t="shared" si="3"/>
        <v>0</v>
      </c>
      <c r="G32" s="391">
        <f t="shared" si="4"/>
        <v>1</v>
      </c>
    </row>
    <row r="33" spans="1:7">
      <c r="A33" s="48">
        <v>22</v>
      </c>
      <c r="B33" s="7"/>
      <c r="C33" s="228"/>
      <c r="D33" s="19" t="str">
        <f t="shared" si="1"/>
        <v/>
      </c>
      <c r="E33" s="69" t="str">
        <f t="shared" si="2"/>
        <v/>
      </c>
      <c r="F33" s="390" t="b">
        <f t="shared" si="3"/>
        <v>0</v>
      </c>
      <c r="G33" s="391">
        <f t="shared" si="4"/>
        <v>1</v>
      </c>
    </row>
    <row r="34" spans="1:7">
      <c r="A34" s="48">
        <v>23</v>
      </c>
      <c r="B34" s="7"/>
      <c r="C34" s="228"/>
      <c r="D34" s="19" t="str">
        <f t="shared" si="1"/>
        <v/>
      </c>
      <c r="E34" s="69" t="str">
        <f t="shared" si="2"/>
        <v/>
      </c>
      <c r="F34" s="390" t="b">
        <f t="shared" si="3"/>
        <v>0</v>
      </c>
      <c r="G34" s="391">
        <f t="shared" si="4"/>
        <v>1</v>
      </c>
    </row>
    <row r="35" spans="1:7">
      <c r="A35" s="48">
        <v>24</v>
      </c>
      <c r="B35" s="7"/>
      <c r="C35" s="228"/>
      <c r="D35" s="19" t="str">
        <f t="shared" si="1"/>
        <v/>
      </c>
      <c r="E35" s="69" t="str">
        <f t="shared" si="2"/>
        <v/>
      </c>
      <c r="F35" s="390" t="b">
        <f t="shared" si="3"/>
        <v>0</v>
      </c>
      <c r="G35" s="391">
        <f t="shared" si="4"/>
        <v>1</v>
      </c>
    </row>
    <row r="36" spans="1:7">
      <c r="A36" s="48">
        <v>25</v>
      </c>
      <c r="B36" s="7"/>
      <c r="C36" s="228"/>
      <c r="D36" s="19" t="str">
        <f t="shared" si="1"/>
        <v/>
      </c>
      <c r="E36" s="69" t="str">
        <f t="shared" si="2"/>
        <v/>
      </c>
      <c r="F36" s="390" t="b">
        <f t="shared" si="3"/>
        <v>0</v>
      </c>
      <c r="G36" s="391">
        <f t="shared" si="4"/>
        <v>1</v>
      </c>
    </row>
    <row r="37" spans="1:7">
      <c r="A37" s="48">
        <v>26</v>
      </c>
      <c r="B37" s="7"/>
      <c r="C37" s="228"/>
      <c r="D37" s="19" t="str">
        <f t="shared" si="1"/>
        <v/>
      </c>
      <c r="E37" s="69" t="str">
        <f t="shared" si="2"/>
        <v/>
      </c>
      <c r="F37" s="390" t="b">
        <f t="shared" si="3"/>
        <v>0</v>
      </c>
      <c r="G37" s="391">
        <f t="shared" si="4"/>
        <v>1</v>
      </c>
    </row>
    <row r="38" spans="1:7">
      <c r="A38" s="48">
        <v>27</v>
      </c>
      <c r="B38" s="7"/>
      <c r="C38" s="228"/>
      <c r="D38" s="19" t="str">
        <f t="shared" si="1"/>
        <v/>
      </c>
      <c r="E38" s="69" t="str">
        <f t="shared" si="2"/>
        <v/>
      </c>
      <c r="F38" s="390" t="b">
        <f t="shared" si="3"/>
        <v>0</v>
      </c>
      <c r="G38" s="391">
        <f t="shared" si="4"/>
        <v>1</v>
      </c>
    </row>
    <row r="39" spans="1:7">
      <c r="A39" s="48">
        <v>28</v>
      </c>
      <c r="B39" s="7"/>
      <c r="C39" s="228"/>
      <c r="D39" s="19" t="str">
        <f t="shared" si="1"/>
        <v/>
      </c>
      <c r="E39" s="69" t="str">
        <f t="shared" si="2"/>
        <v/>
      </c>
      <c r="F39" s="390" t="b">
        <f t="shared" si="3"/>
        <v>0</v>
      </c>
      <c r="G39" s="391">
        <f t="shared" si="4"/>
        <v>1</v>
      </c>
    </row>
    <row r="40" spans="1:7">
      <c r="A40" s="48">
        <v>29</v>
      </c>
      <c r="B40" s="7"/>
      <c r="C40" s="228"/>
      <c r="D40" s="19" t="str">
        <f t="shared" si="1"/>
        <v/>
      </c>
      <c r="E40" s="69" t="str">
        <f t="shared" si="2"/>
        <v/>
      </c>
      <c r="F40" s="390" t="b">
        <f t="shared" si="3"/>
        <v>0</v>
      </c>
      <c r="G40" s="391">
        <f t="shared" si="4"/>
        <v>1</v>
      </c>
    </row>
    <row r="41" spans="1:7">
      <c r="A41" s="48">
        <v>30</v>
      </c>
      <c r="B41" s="7"/>
      <c r="C41" s="228"/>
      <c r="D41" s="19" t="str">
        <f t="shared" si="1"/>
        <v/>
      </c>
      <c r="E41" s="69" t="str">
        <f t="shared" si="2"/>
        <v/>
      </c>
      <c r="F41" s="390" t="b">
        <f t="shared" si="3"/>
        <v>0</v>
      </c>
      <c r="G41" s="391">
        <f t="shared" si="4"/>
        <v>1</v>
      </c>
    </row>
    <row r="42" spans="1:7">
      <c r="A42" s="48">
        <v>31</v>
      </c>
      <c r="B42" s="7"/>
      <c r="C42" s="228"/>
      <c r="D42" s="19" t="str">
        <f t="shared" si="1"/>
        <v/>
      </c>
      <c r="E42" s="69" t="str">
        <f t="shared" si="2"/>
        <v/>
      </c>
      <c r="F42" s="390" t="b">
        <f t="shared" si="3"/>
        <v>0</v>
      </c>
      <c r="G42" s="391">
        <f t="shared" si="4"/>
        <v>1</v>
      </c>
    </row>
    <row r="43" spans="1:7">
      <c r="A43" s="48">
        <v>32</v>
      </c>
      <c r="B43" s="7"/>
      <c r="C43" s="228"/>
      <c r="D43" s="19" t="str">
        <f t="shared" si="1"/>
        <v/>
      </c>
      <c r="E43" s="69" t="str">
        <f t="shared" si="2"/>
        <v/>
      </c>
      <c r="F43" s="390" t="b">
        <f t="shared" si="3"/>
        <v>0</v>
      </c>
      <c r="G43" s="391">
        <f t="shared" si="4"/>
        <v>1</v>
      </c>
    </row>
    <row r="44" spans="1:7">
      <c r="A44" s="48">
        <v>33</v>
      </c>
      <c r="B44" s="7"/>
      <c r="C44" s="228"/>
      <c r="D44" s="19" t="str">
        <f t="shared" si="1"/>
        <v/>
      </c>
      <c r="E44" s="69" t="str">
        <f t="shared" ref="E44:E75" si="5">IF(OR($B44="",,$C44="",$C44&gt;an_final),"",IF($C44&gt;=an_initial,1,""))</f>
        <v/>
      </c>
      <c r="F44" s="390" t="b">
        <f t="shared" si="3"/>
        <v>0</v>
      </c>
      <c r="G44" s="391">
        <f t="shared" ref="G44:G75" si="6">LEN(B44)-LEN(SUBSTITUTE(B44,",",""))+1</f>
        <v>1</v>
      </c>
    </row>
    <row r="45" spans="1:7">
      <c r="A45" s="48">
        <v>34</v>
      </c>
      <c r="B45" s="7"/>
      <c r="C45" s="228"/>
      <c r="D45" s="19" t="str">
        <f t="shared" si="1"/>
        <v/>
      </c>
      <c r="E45" s="69" t="str">
        <f t="shared" si="5"/>
        <v/>
      </c>
      <c r="F45" s="390" t="b">
        <f t="shared" si="3"/>
        <v>0</v>
      </c>
      <c r="G45" s="391">
        <f t="shared" si="6"/>
        <v>1</v>
      </c>
    </row>
    <row r="46" spans="1:7">
      <c r="A46" s="48">
        <v>35</v>
      </c>
      <c r="B46" s="7"/>
      <c r="C46" s="228"/>
      <c r="D46" s="19" t="str">
        <f t="shared" si="1"/>
        <v/>
      </c>
      <c r="E46" s="69" t="str">
        <f t="shared" si="5"/>
        <v/>
      </c>
      <c r="F46" s="390" t="b">
        <f t="shared" si="3"/>
        <v>0</v>
      </c>
      <c r="G46" s="391">
        <f t="shared" si="6"/>
        <v>1</v>
      </c>
    </row>
    <row r="47" spans="1:7">
      <c r="A47" s="48">
        <v>36</v>
      </c>
      <c r="B47" s="7"/>
      <c r="C47" s="228"/>
      <c r="D47" s="19" t="str">
        <f t="shared" si="1"/>
        <v/>
      </c>
      <c r="E47" s="69" t="str">
        <f t="shared" si="5"/>
        <v/>
      </c>
      <c r="F47" s="390" t="b">
        <f t="shared" si="3"/>
        <v>0</v>
      </c>
      <c r="G47" s="391">
        <f t="shared" si="6"/>
        <v>1</v>
      </c>
    </row>
    <row r="48" spans="1:7">
      <c r="A48" s="48">
        <v>37</v>
      </c>
      <c r="B48" s="7"/>
      <c r="C48" s="228"/>
      <c r="D48" s="19" t="str">
        <f t="shared" si="1"/>
        <v/>
      </c>
      <c r="E48" s="69" t="str">
        <f t="shared" si="5"/>
        <v/>
      </c>
      <c r="F48" s="390" t="b">
        <f t="shared" si="3"/>
        <v>0</v>
      </c>
      <c r="G48" s="391">
        <f t="shared" si="6"/>
        <v>1</v>
      </c>
    </row>
    <row r="49" spans="1:7">
      <c r="A49" s="48">
        <v>38</v>
      </c>
      <c r="B49" s="7"/>
      <c r="C49" s="228"/>
      <c r="D49" s="19" t="str">
        <f t="shared" si="1"/>
        <v/>
      </c>
      <c r="E49" s="69" t="str">
        <f t="shared" si="5"/>
        <v/>
      </c>
      <c r="F49" s="390" t="b">
        <f t="shared" si="3"/>
        <v>0</v>
      </c>
      <c r="G49" s="391">
        <f t="shared" si="6"/>
        <v>1</v>
      </c>
    </row>
    <row r="50" spans="1:7">
      <c r="A50" s="48">
        <v>39</v>
      </c>
      <c r="B50" s="7"/>
      <c r="C50" s="228"/>
      <c r="D50" s="19" t="str">
        <f t="shared" si="1"/>
        <v/>
      </c>
      <c r="E50" s="69" t="str">
        <f t="shared" si="5"/>
        <v/>
      </c>
      <c r="F50" s="390" t="b">
        <f t="shared" si="3"/>
        <v>0</v>
      </c>
      <c r="G50" s="391">
        <f t="shared" si="6"/>
        <v>1</v>
      </c>
    </row>
    <row r="51" spans="1:7">
      <c r="A51" s="48">
        <v>40</v>
      </c>
      <c r="B51" s="7"/>
      <c r="C51" s="228"/>
      <c r="D51" s="19" t="str">
        <f t="shared" si="1"/>
        <v/>
      </c>
      <c r="E51" s="69" t="str">
        <f t="shared" si="5"/>
        <v/>
      </c>
      <c r="F51" s="390" t="b">
        <f t="shared" si="3"/>
        <v>0</v>
      </c>
      <c r="G51" s="391">
        <f t="shared" si="6"/>
        <v>1</v>
      </c>
    </row>
    <row r="52" spans="1:7">
      <c r="A52" s="48">
        <v>41</v>
      </c>
      <c r="B52" s="7"/>
      <c r="C52" s="228"/>
      <c r="D52" s="19" t="str">
        <f t="shared" si="1"/>
        <v/>
      </c>
      <c r="E52" s="69" t="str">
        <f t="shared" si="5"/>
        <v/>
      </c>
      <c r="F52" s="390" t="b">
        <f t="shared" si="3"/>
        <v>0</v>
      </c>
      <c r="G52" s="391">
        <f t="shared" si="6"/>
        <v>1</v>
      </c>
    </row>
    <row r="53" spans="1:7">
      <c r="A53" s="48">
        <v>42</v>
      </c>
      <c r="B53" s="7"/>
      <c r="C53" s="228"/>
      <c r="D53" s="19" t="str">
        <f t="shared" si="1"/>
        <v/>
      </c>
      <c r="E53" s="69" t="str">
        <f t="shared" si="5"/>
        <v/>
      </c>
      <c r="F53" s="390" t="b">
        <f t="shared" si="3"/>
        <v>0</v>
      </c>
      <c r="G53" s="391">
        <f t="shared" si="6"/>
        <v>1</v>
      </c>
    </row>
    <row r="54" spans="1:7">
      <c r="A54" s="48">
        <v>43</v>
      </c>
      <c r="B54" s="7"/>
      <c r="C54" s="228"/>
      <c r="D54" s="19" t="str">
        <f t="shared" si="1"/>
        <v/>
      </c>
      <c r="E54" s="69" t="str">
        <f t="shared" si="5"/>
        <v/>
      </c>
      <c r="F54" s="390" t="b">
        <f t="shared" si="3"/>
        <v>0</v>
      </c>
      <c r="G54" s="391">
        <f t="shared" si="6"/>
        <v>1</v>
      </c>
    </row>
    <row r="55" spans="1:7">
      <c r="A55" s="48">
        <v>44</v>
      </c>
      <c r="B55" s="7"/>
      <c r="C55" s="228"/>
      <c r="D55" s="19" t="str">
        <f t="shared" si="1"/>
        <v/>
      </c>
      <c r="E55" s="69" t="str">
        <f t="shared" si="5"/>
        <v/>
      </c>
      <c r="F55" s="390" t="b">
        <f t="shared" si="3"/>
        <v>0</v>
      </c>
      <c r="G55" s="391">
        <f t="shared" si="6"/>
        <v>1</v>
      </c>
    </row>
    <row r="56" spans="1:7">
      <c r="A56" s="48">
        <v>45</v>
      </c>
      <c r="B56" s="7"/>
      <c r="C56" s="228"/>
      <c r="D56" s="19" t="str">
        <f t="shared" si="1"/>
        <v/>
      </c>
      <c r="E56" s="69" t="str">
        <f t="shared" si="5"/>
        <v/>
      </c>
      <c r="F56" s="390" t="b">
        <f t="shared" si="3"/>
        <v>0</v>
      </c>
      <c r="G56" s="391">
        <f t="shared" si="6"/>
        <v>1</v>
      </c>
    </row>
    <row r="57" spans="1:7">
      <c r="A57" s="48">
        <v>46</v>
      </c>
      <c r="B57" s="7"/>
      <c r="C57" s="228"/>
      <c r="D57" s="19" t="str">
        <f t="shared" si="1"/>
        <v/>
      </c>
      <c r="E57" s="69" t="str">
        <f t="shared" si="5"/>
        <v/>
      </c>
      <c r="F57" s="390" t="b">
        <f t="shared" si="3"/>
        <v>0</v>
      </c>
      <c r="G57" s="391">
        <f t="shared" si="6"/>
        <v>1</v>
      </c>
    </row>
    <row r="58" spans="1:7">
      <c r="A58" s="48">
        <v>47</v>
      </c>
      <c r="B58" s="7"/>
      <c r="C58" s="228"/>
      <c r="D58" s="19" t="str">
        <f t="shared" si="1"/>
        <v/>
      </c>
      <c r="E58" s="69" t="str">
        <f t="shared" si="5"/>
        <v/>
      </c>
      <c r="F58" s="390" t="b">
        <f t="shared" si="3"/>
        <v>0</v>
      </c>
      <c r="G58" s="391">
        <f t="shared" si="6"/>
        <v>1</v>
      </c>
    </row>
    <row r="59" spans="1:7">
      <c r="A59" s="48">
        <v>48</v>
      </c>
      <c r="B59" s="7"/>
      <c r="C59" s="228"/>
      <c r="D59" s="19" t="str">
        <f t="shared" si="1"/>
        <v/>
      </c>
      <c r="E59" s="69" t="str">
        <f t="shared" si="5"/>
        <v/>
      </c>
      <c r="F59" s="390" t="b">
        <f t="shared" si="3"/>
        <v>0</v>
      </c>
      <c r="G59" s="391">
        <f t="shared" si="6"/>
        <v>1</v>
      </c>
    </row>
    <row r="60" spans="1:7">
      <c r="A60" s="48">
        <v>49</v>
      </c>
      <c r="B60" s="7"/>
      <c r="C60" s="228"/>
      <c r="D60" s="19" t="str">
        <f t="shared" si="1"/>
        <v/>
      </c>
      <c r="E60" s="69" t="str">
        <f t="shared" si="5"/>
        <v/>
      </c>
      <c r="F60" s="390" t="b">
        <f t="shared" si="3"/>
        <v>0</v>
      </c>
      <c r="G60" s="391">
        <f t="shared" si="6"/>
        <v>1</v>
      </c>
    </row>
    <row r="61" spans="1:7">
      <c r="A61" s="48">
        <v>50</v>
      </c>
      <c r="B61" s="7"/>
      <c r="C61" s="228"/>
      <c r="D61" s="19" t="str">
        <f t="shared" si="1"/>
        <v/>
      </c>
      <c r="E61" s="69" t="str">
        <f t="shared" si="5"/>
        <v/>
      </c>
      <c r="F61" s="390" t="b">
        <f t="shared" si="3"/>
        <v>0</v>
      </c>
      <c r="G61" s="391">
        <f t="shared" si="6"/>
        <v>1</v>
      </c>
    </row>
    <row r="62" spans="1:7">
      <c r="A62" s="48">
        <v>51</v>
      </c>
      <c r="B62" s="7"/>
      <c r="C62" s="228"/>
      <c r="D62" s="19" t="str">
        <f t="shared" si="1"/>
        <v/>
      </c>
      <c r="E62" s="69" t="str">
        <f t="shared" si="5"/>
        <v/>
      </c>
      <c r="F62" s="390" t="b">
        <f t="shared" si="3"/>
        <v>0</v>
      </c>
      <c r="G62" s="391">
        <f t="shared" si="6"/>
        <v>1</v>
      </c>
    </row>
    <row r="63" spans="1:7">
      <c r="A63" s="48">
        <v>52</v>
      </c>
      <c r="B63" s="7"/>
      <c r="C63" s="228"/>
      <c r="D63" s="19" t="str">
        <f t="shared" si="1"/>
        <v/>
      </c>
      <c r="E63" s="69" t="str">
        <f t="shared" si="5"/>
        <v/>
      </c>
      <c r="F63" s="390" t="b">
        <f t="shared" si="3"/>
        <v>0</v>
      </c>
      <c r="G63" s="391">
        <f t="shared" si="6"/>
        <v>1</v>
      </c>
    </row>
    <row r="64" spans="1:7">
      <c r="A64" s="48">
        <v>53</v>
      </c>
      <c r="B64" s="7"/>
      <c r="C64" s="228"/>
      <c r="D64" s="19" t="str">
        <f t="shared" si="1"/>
        <v/>
      </c>
      <c r="E64" s="69" t="str">
        <f t="shared" si="5"/>
        <v/>
      </c>
      <c r="F64" s="390" t="b">
        <f t="shared" si="3"/>
        <v>0</v>
      </c>
      <c r="G64" s="391">
        <f t="shared" si="6"/>
        <v>1</v>
      </c>
    </row>
    <row r="65" spans="1:7">
      <c r="A65" s="48">
        <v>54</v>
      </c>
      <c r="B65" s="7"/>
      <c r="C65" s="228"/>
      <c r="D65" s="19" t="str">
        <f t="shared" si="1"/>
        <v/>
      </c>
      <c r="E65" s="69" t="str">
        <f t="shared" si="5"/>
        <v/>
      </c>
      <c r="F65" s="390" t="b">
        <f t="shared" si="3"/>
        <v>0</v>
      </c>
      <c r="G65" s="391">
        <f t="shared" si="6"/>
        <v>1</v>
      </c>
    </row>
    <row r="66" spans="1:7">
      <c r="A66" s="48">
        <v>55</v>
      </c>
      <c r="B66" s="7"/>
      <c r="C66" s="228"/>
      <c r="D66" s="19" t="str">
        <f t="shared" si="1"/>
        <v/>
      </c>
      <c r="E66" s="69" t="str">
        <f t="shared" si="5"/>
        <v/>
      </c>
      <c r="F66" s="390" t="b">
        <f t="shared" si="3"/>
        <v>0</v>
      </c>
      <c r="G66" s="391">
        <f t="shared" si="6"/>
        <v>1</v>
      </c>
    </row>
    <row r="67" spans="1:7">
      <c r="A67" s="48">
        <v>56</v>
      </c>
      <c r="B67" s="7"/>
      <c r="C67" s="228"/>
      <c r="D67" s="19" t="str">
        <f t="shared" si="1"/>
        <v/>
      </c>
      <c r="E67" s="69" t="str">
        <f t="shared" si="5"/>
        <v/>
      </c>
      <c r="F67" s="390" t="b">
        <f t="shared" si="3"/>
        <v>0</v>
      </c>
      <c r="G67" s="391">
        <f t="shared" si="6"/>
        <v>1</v>
      </c>
    </row>
    <row r="68" spans="1:7">
      <c r="A68" s="48">
        <v>57</v>
      </c>
      <c r="B68" s="7"/>
      <c r="C68" s="228"/>
      <c r="D68" s="19" t="str">
        <f t="shared" si="1"/>
        <v/>
      </c>
      <c r="E68" s="69" t="str">
        <f t="shared" si="5"/>
        <v/>
      </c>
      <c r="F68" s="390" t="b">
        <f t="shared" si="3"/>
        <v>0</v>
      </c>
      <c r="G68" s="391">
        <f t="shared" si="6"/>
        <v>1</v>
      </c>
    </row>
    <row r="69" spans="1:7">
      <c r="A69" s="48">
        <v>58</v>
      </c>
      <c r="B69" s="7"/>
      <c r="C69" s="228"/>
      <c r="D69" s="19" t="str">
        <f t="shared" si="1"/>
        <v/>
      </c>
      <c r="E69" s="69" t="str">
        <f t="shared" si="5"/>
        <v/>
      </c>
      <c r="F69" s="390" t="b">
        <f t="shared" si="3"/>
        <v>0</v>
      </c>
      <c r="G69" s="391">
        <f t="shared" si="6"/>
        <v>1</v>
      </c>
    </row>
    <row r="70" spans="1:7">
      <c r="A70" s="48">
        <v>59</v>
      </c>
      <c r="B70" s="7"/>
      <c r="C70" s="228"/>
      <c r="D70" s="19" t="str">
        <f t="shared" si="1"/>
        <v/>
      </c>
      <c r="E70" s="69" t="str">
        <f t="shared" si="5"/>
        <v/>
      </c>
      <c r="F70" s="390" t="b">
        <f t="shared" si="3"/>
        <v>0</v>
      </c>
      <c r="G70" s="391">
        <f t="shared" si="6"/>
        <v>1</v>
      </c>
    </row>
    <row r="71" spans="1:7">
      <c r="A71" s="48">
        <v>60</v>
      </c>
      <c r="B71" s="7"/>
      <c r="C71" s="228"/>
      <c r="D71" s="19" t="str">
        <f t="shared" si="1"/>
        <v/>
      </c>
      <c r="E71" s="69" t="str">
        <f t="shared" si="5"/>
        <v/>
      </c>
      <c r="F71" s="390" t="b">
        <f t="shared" si="3"/>
        <v>0</v>
      </c>
      <c r="G71" s="391">
        <f t="shared" si="6"/>
        <v>1</v>
      </c>
    </row>
    <row r="72" spans="1:7">
      <c r="A72" s="48">
        <v>61</v>
      </c>
      <c r="B72" s="7"/>
      <c r="C72" s="228"/>
      <c r="D72" s="19" t="str">
        <f t="shared" si="1"/>
        <v/>
      </c>
      <c r="E72" s="69" t="str">
        <f t="shared" si="5"/>
        <v/>
      </c>
      <c r="F72" s="390" t="b">
        <f t="shared" si="3"/>
        <v>0</v>
      </c>
      <c r="G72" s="391">
        <f t="shared" si="6"/>
        <v>1</v>
      </c>
    </row>
    <row r="73" spans="1:7">
      <c r="A73" s="48">
        <v>62</v>
      </c>
      <c r="B73" s="7"/>
      <c r="C73" s="228"/>
      <c r="D73" s="19" t="str">
        <f t="shared" si="1"/>
        <v/>
      </c>
      <c r="E73" s="69" t="str">
        <f t="shared" si="5"/>
        <v/>
      </c>
      <c r="F73" s="390" t="b">
        <f t="shared" si="3"/>
        <v>0</v>
      </c>
      <c r="G73" s="391">
        <f t="shared" si="6"/>
        <v>1</v>
      </c>
    </row>
    <row r="74" spans="1:7">
      <c r="A74" s="48">
        <v>63</v>
      </c>
      <c r="B74" s="7"/>
      <c r="C74" s="228"/>
      <c r="D74" s="19" t="str">
        <f t="shared" si="1"/>
        <v/>
      </c>
      <c r="E74" s="69" t="str">
        <f t="shared" si="5"/>
        <v/>
      </c>
      <c r="F74" s="390" t="b">
        <f t="shared" si="3"/>
        <v>0</v>
      </c>
      <c r="G74" s="391">
        <f t="shared" si="6"/>
        <v>1</v>
      </c>
    </row>
    <row r="75" spans="1:7">
      <c r="A75" s="48">
        <v>64</v>
      </c>
      <c r="B75" s="7"/>
      <c r="C75" s="228"/>
      <c r="D75" s="19" t="str">
        <f t="shared" si="1"/>
        <v/>
      </c>
      <c r="E75" s="69" t="str">
        <f t="shared" si="5"/>
        <v/>
      </c>
      <c r="F75" s="390" t="b">
        <f t="shared" si="3"/>
        <v>0</v>
      </c>
      <c r="G75" s="391">
        <f t="shared" si="6"/>
        <v>1</v>
      </c>
    </row>
    <row r="76" spans="1:7">
      <c r="A76" s="48">
        <v>65</v>
      </c>
      <c r="B76" s="7"/>
      <c r="C76" s="228"/>
      <c r="D76" s="19" t="str">
        <f t="shared" ref="D76:D139" si="7">IF(OR($B76="",,$C76&lt;an_initial,$C76&gt;an_final),"",E76*50)</f>
        <v/>
      </c>
      <c r="E76" s="69" t="str">
        <f t="shared" ref="E76:E110" si="8">IF(OR($B76="",,$C76="",$C76&gt;an_final),"",IF($C76&gt;=an_initial,1,""))</f>
        <v/>
      </c>
      <c r="F76" s="390" t="b">
        <f t="shared" ref="F76:F110" si="9">IF(nume_candidat="",FALSE,ISNUMBER(SEARCH(nume_candidat,$B76)))</f>
        <v>0</v>
      </c>
      <c r="G76" s="391">
        <f t="shared" ref="G76:G110" si="10">LEN(B76)-LEN(SUBSTITUTE(B76,",",""))+1</f>
        <v>1</v>
      </c>
    </row>
    <row r="77" spans="1:7">
      <c r="A77" s="48">
        <v>66</v>
      </c>
      <c r="B77" s="7"/>
      <c r="C77" s="228"/>
      <c r="D77" s="19" t="str">
        <f t="shared" si="7"/>
        <v/>
      </c>
      <c r="E77" s="69" t="str">
        <f t="shared" si="8"/>
        <v/>
      </c>
      <c r="F77" s="390" t="b">
        <f t="shared" si="9"/>
        <v>0</v>
      </c>
      <c r="G77" s="391">
        <f t="shared" si="10"/>
        <v>1</v>
      </c>
    </row>
    <row r="78" spans="1:7">
      <c r="A78" s="48">
        <v>67</v>
      </c>
      <c r="B78" s="7"/>
      <c r="C78" s="228"/>
      <c r="D78" s="19" t="str">
        <f t="shared" si="7"/>
        <v/>
      </c>
      <c r="E78" s="69" t="str">
        <f t="shared" si="8"/>
        <v/>
      </c>
      <c r="F78" s="390" t="b">
        <f t="shared" si="9"/>
        <v>0</v>
      </c>
      <c r="G78" s="391">
        <f t="shared" si="10"/>
        <v>1</v>
      </c>
    </row>
    <row r="79" spans="1:7">
      <c r="A79" s="48">
        <v>68</v>
      </c>
      <c r="B79" s="7"/>
      <c r="C79" s="228"/>
      <c r="D79" s="19" t="str">
        <f t="shared" si="7"/>
        <v/>
      </c>
      <c r="E79" s="69" t="str">
        <f t="shared" si="8"/>
        <v/>
      </c>
      <c r="F79" s="390" t="b">
        <f t="shared" si="9"/>
        <v>0</v>
      </c>
      <c r="G79" s="391">
        <f t="shared" si="10"/>
        <v>1</v>
      </c>
    </row>
    <row r="80" spans="1:7">
      <c r="A80" s="48">
        <v>69</v>
      </c>
      <c r="B80" s="7"/>
      <c r="C80" s="228"/>
      <c r="D80" s="19" t="str">
        <f t="shared" si="7"/>
        <v/>
      </c>
      <c r="E80" s="69" t="str">
        <f t="shared" si="8"/>
        <v/>
      </c>
      <c r="F80" s="390" t="b">
        <f t="shared" si="9"/>
        <v>0</v>
      </c>
      <c r="G80" s="391">
        <f t="shared" si="10"/>
        <v>1</v>
      </c>
    </row>
    <row r="81" spans="1:7">
      <c r="A81" s="48">
        <v>70</v>
      </c>
      <c r="B81" s="7"/>
      <c r="C81" s="228"/>
      <c r="D81" s="19" t="str">
        <f t="shared" si="7"/>
        <v/>
      </c>
      <c r="E81" s="69" t="str">
        <f t="shared" si="8"/>
        <v/>
      </c>
      <c r="F81" s="390" t="b">
        <f t="shared" si="9"/>
        <v>0</v>
      </c>
      <c r="G81" s="391">
        <f t="shared" si="10"/>
        <v>1</v>
      </c>
    </row>
    <row r="82" spans="1:7">
      <c r="A82" s="48">
        <v>71</v>
      </c>
      <c r="B82" s="7"/>
      <c r="C82" s="228"/>
      <c r="D82" s="19" t="str">
        <f t="shared" si="7"/>
        <v/>
      </c>
      <c r="E82" s="69" t="str">
        <f t="shared" si="8"/>
        <v/>
      </c>
      <c r="F82" s="390" t="b">
        <f t="shared" si="9"/>
        <v>0</v>
      </c>
      <c r="G82" s="391">
        <f t="shared" si="10"/>
        <v>1</v>
      </c>
    </row>
    <row r="83" spans="1:7">
      <c r="A83" s="48">
        <v>72</v>
      </c>
      <c r="B83" s="7"/>
      <c r="C83" s="228"/>
      <c r="D83" s="19" t="str">
        <f t="shared" si="7"/>
        <v/>
      </c>
      <c r="E83" s="69" t="str">
        <f t="shared" si="8"/>
        <v/>
      </c>
      <c r="F83" s="390" t="b">
        <f t="shared" si="9"/>
        <v>0</v>
      </c>
      <c r="G83" s="391">
        <f t="shared" si="10"/>
        <v>1</v>
      </c>
    </row>
    <row r="84" spans="1:7">
      <c r="A84" s="48">
        <v>73</v>
      </c>
      <c r="B84" s="7"/>
      <c r="C84" s="228"/>
      <c r="D84" s="19" t="str">
        <f t="shared" si="7"/>
        <v/>
      </c>
      <c r="E84" s="69" t="str">
        <f t="shared" si="8"/>
        <v/>
      </c>
      <c r="F84" s="390" t="b">
        <f t="shared" si="9"/>
        <v>0</v>
      </c>
      <c r="G84" s="391">
        <f t="shared" si="10"/>
        <v>1</v>
      </c>
    </row>
    <row r="85" spans="1:7">
      <c r="A85" s="48">
        <v>74</v>
      </c>
      <c r="B85" s="7"/>
      <c r="C85" s="228"/>
      <c r="D85" s="19" t="str">
        <f t="shared" si="7"/>
        <v/>
      </c>
      <c r="E85" s="69" t="str">
        <f t="shared" si="8"/>
        <v/>
      </c>
      <c r="F85" s="390" t="b">
        <f t="shared" si="9"/>
        <v>0</v>
      </c>
      <c r="G85" s="391">
        <f t="shared" si="10"/>
        <v>1</v>
      </c>
    </row>
    <row r="86" spans="1:7">
      <c r="A86" s="48">
        <v>75</v>
      </c>
      <c r="B86" s="7"/>
      <c r="C86" s="228"/>
      <c r="D86" s="19" t="str">
        <f t="shared" si="7"/>
        <v/>
      </c>
      <c r="E86" s="69" t="str">
        <f t="shared" si="8"/>
        <v/>
      </c>
      <c r="F86" s="390" t="b">
        <f t="shared" si="9"/>
        <v>0</v>
      </c>
      <c r="G86" s="391">
        <f t="shared" si="10"/>
        <v>1</v>
      </c>
    </row>
    <row r="87" spans="1:7">
      <c r="A87" s="48">
        <v>76</v>
      </c>
      <c r="B87" s="7"/>
      <c r="C87" s="228"/>
      <c r="D87" s="19" t="str">
        <f t="shared" si="7"/>
        <v/>
      </c>
      <c r="E87" s="69" t="str">
        <f t="shared" si="8"/>
        <v/>
      </c>
      <c r="F87" s="390" t="b">
        <f t="shared" si="9"/>
        <v>0</v>
      </c>
      <c r="G87" s="391">
        <f t="shared" si="10"/>
        <v>1</v>
      </c>
    </row>
    <row r="88" spans="1:7">
      <c r="A88" s="48">
        <v>77</v>
      </c>
      <c r="B88" s="7"/>
      <c r="C88" s="228"/>
      <c r="D88" s="19" t="str">
        <f t="shared" si="7"/>
        <v/>
      </c>
      <c r="E88" s="69" t="str">
        <f t="shared" si="8"/>
        <v/>
      </c>
      <c r="F88" s="390" t="b">
        <f t="shared" si="9"/>
        <v>0</v>
      </c>
      <c r="G88" s="391">
        <f t="shared" si="10"/>
        <v>1</v>
      </c>
    </row>
    <row r="89" spans="1:7">
      <c r="A89" s="48">
        <v>78</v>
      </c>
      <c r="B89" s="7"/>
      <c r="C89" s="228"/>
      <c r="D89" s="19" t="str">
        <f t="shared" si="7"/>
        <v/>
      </c>
      <c r="E89" s="69" t="str">
        <f t="shared" si="8"/>
        <v/>
      </c>
      <c r="F89" s="390" t="b">
        <f t="shared" si="9"/>
        <v>0</v>
      </c>
      <c r="G89" s="391">
        <f t="shared" si="10"/>
        <v>1</v>
      </c>
    </row>
    <row r="90" spans="1:7">
      <c r="A90" s="48">
        <v>79</v>
      </c>
      <c r="B90" s="7"/>
      <c r="C90" s="228"/>
      <c r="D90" s="19" t="str">
        <f t="shared" si="7"/>
        <v/>
      </c>
      <c r="E90" s="69" t="str">
        <f t="shared" si="8"/>
        <v/>
      </c>
      <c r="F90" s="390" t="b">
        <f t="shared" si="9"/>
        <v>0</v>
      </c>
      <c r="G90" s="391">
        <f t="shared" si="10"/>
        <v>1</v>
      </c>
    </row>
    <row r="91" spans="1:7">
      <c r="A91" s="48">
        <v>80</v>
      </c>
      <c r="B91" s="7"/>
      <c r="C91" s="228"/>
      <c r="D91" s="19" t="str">
        <f t="shared" si="7"/>
        <v/>
      </c>
      <c r="E91" s="69" t="str">
        <f t="shared" si="8"/>
        <v/>
      </c>
      <c r="F91" s="390" t="b">
        <f t="shared" si="9"/>
        <v>0</v>
      </c>
      <c r="G91" s="391">
        <f t="shared" si="10"/>
        <v>1</v>
      </c>
    </row>
    <row r="92" spans="1:7">
      <c r="A92" s="48">
        <v>81</v>
      </c>
      <c r="B92" s="7"/>
      <c r="C92" s="228"/>
      <c r="D92" s="19" t="str">
        <f t="shared" si="7"/>
        <v/>
      </c>
      <c r="E92" s="69" t="str">
        <f t="shared" si="8"/>
        <v/>
      </c>
      <c r="F92" s="390" t="b">
        <f t="shared" si="9"/>
        <v>0</v>
      </c>
      <c r="G92" s="391">
        <f t="shared" si="10"/>
        <v>1</v>
      </c>
    </row>
    <row r="93" spans="1:7">
      <c r="A93" s="48">
        <v>82</v>
      </c>
      <c r="B93" s="7"/>
      <c r="C93" s="228"/>
      <c r="D93" s="19" t="str">
        <f t="shared" si="7"/>
        <v/>
      </c>
      <c r="E93" s="69" t="str">
        <f t="shared" si="8"/>
        <v/>
      </c>
      <c r="F93" s="390" t="b">
        <f t="shared" si="9"/>
        <v>0</v>
      </c>
      <c r="G93" s="391">
        <f t="shared" si="10"/>
        <v>1</v>
      </c>
    </row>
    <row r="94" spans="1:7">
      <c r="A94" s="48">
        <v>83</v>
      </c>
      <c r="B94" s="7"/>
      <c r="C94" s="228"/>
      <c r="D94" s="19" t="str">
        <f t="shared" si="7"/>
        <v/>
      </c>
      <c r="E94" s="69" t="str">
        <f t="shared" si="8"/>
        <v/>
      </c>
      <c r="F94" s="390" t="b">
        <f t="shared" si="9"/>
        <v>0</v>
      </c>
      <c r="G94" s="391">
        <f t="shared" si="10"/>
        <v>1</v>
      </c>
    </row>
    <row r="95" spans="1:7">
      <c r="A95" s="48">
        <v>84</v>
      </c>
      <c r="B95" s="7"/>
      <c r="C95" s="228"/>
      <c r="D95" s="19" t="str">
        <f t="shared" si="7"/>
        <v/>
      </c>
      <c r="E95" s="69" t="str">
        <f t="shared" si="8"/>
        <v/>
      </c>
      <c r="F95" s="390" t="b">
        <f t="shared" si="9"/>
        <v>0</v>
      </c>
      <c r="G95" s="391">
        <f t="shared" si="10"/>
        <v>1</v>
      </c>
    </row>
    <row r="96" spans="1:7">
      <c r="A96" s="48">
        <v>85</v>
      </c>
      <c r="B96" s="7"/>
      <c r="C96" s="228"/>
      <c r="D96" s="19" t="str">
        <f t="shared" si="7"/>
        <v/>
      </c>
      <c r="E96" s="69" t="str">
        <f t="shared" si="8"/>
        <v/>
      </c>
      <c r="F96" s="390" t="b">
        <f t="shared" si="9"/>
        <v>0</v>
      </c>
      <c r="G96" s="391">
        <f t="shared" si="10"/>
        <v>1</v>
      </c>
    </row>
    <row r="97" spans="1:7">
      <c r="A97" s="48">
        <v>86</v>
      </c>
      <c r="B97" s="7"/>
      <c r="C97" s="228"/>
      <c r="D97" s="19" t="str">
        <f t="shared" si="7"/>
        <v/>
      </c>
      <c r="E97" s="69" t="str">
        <f t="shared" si="8"/>
        <v/>
      </c>
      <c r="F97" s="390" t="b">
        <f t="shared" si="9"/>
        <v>0</v>
      </c>
      <c r="G97" s="391">
        <f t="shared" si="10"/>
        <v>1</v>
      </c>
    </row>
    <row r="98" spans="1:7">
      <c r="A98" s="48">
        <v>87</v>
      </c>
      <c r="B98" s="7"/>
      <c r="C98" s="228"/>
      <c r="D98" s="19" t="str">
        <f t="shared" si="7"/>
        <v/>
      </c>
      <c r="E98" s="69" t="str">
        <f t="shared" si="8"/>
        <v/>
      </c>
      <c r="F98" s="390" t="b">
        <f t="shared" si="9"/>
        <v>0</v>
      </c>
      <c r="G98" s="391">
        <f t="shared" si="10"/>
        <v>1</v>
      </c>
    </row>
    <row r="99" spans="1:7">
      <c r="A99" s="48">
        <v>88</v>
      </c>
      <c r="B99" s="7"/>
      <c r="C99" s="228"/>
      <c r="D99" s="19" t="str">
        <f t="shared" si="7"/>
        <v/>
      </c>
      <c r="E99" s="69" t="str">
        <f t="shared" si="8"/>
        <v/>
      </c>
      <c r="F99" s="390" t="b">
        <f t="shared" si="9"/>
        <v>0</v>
      </c>
      <c r="G99" s="391">
        <f t="shared" si="10"/>
        <v>1</v>
      </c>
    </row>
    <row r="100" spans="1:7">
      <c r="A100" s="48">
        <v>89</v>
      </c>
      <c r="B100" s="7"/>
      <c r="C100" s="228"/>
      <c r="D100" s="19" t="str">
        <f t="shared" si="7"/>
        <v/>
      </c>
      <c r="E100" s="69" t="str">
        <f t="shared" si="8"/>
        <v/>
      </c>
      <c r="F100" s="390" t="b">
        <f t="shared" si="9"/>
        <v>0</v>
      </c>
      <c r="G100" s="391">
        <f t="shared" si="10"/>
        <v>1</v>
      </c>
    </row>
    <row r="101" spans="1:7">
      <c r="A101" s="48">
        <v>90</v>
      </c>
      <c r="B101" s="7"/>
      <c r="C101" s="228"/>
      <c r="D101" s="19" t="str">
        <f t="shared" si="7"/>
        <v/>
      </c>
      <c r="E101" s="69" t="str">
        <f t="shared" si="8"/>
        <v/>
      </c>
      <c r="F101" s="390" t="b">
        <f t="shared" si="9"/>
        <v>0</v>
      </c>
      <c r="G101" s="391">
        <f t="shared" si="10"/>
        <v>1</v>
      </c>
    </row>
    <row r="102" spans="1:7">
      <c r="A102" s="48">
        <v>91</v>
      </c>
      <c r="B102" s="7"/>
      <c r="C102" s="228"/>
      <c r="D102" s="19" t="str">
        <f t="shared" si="7"/>
        <v/>
      </c>
      <c r="E102" s="69" t="str">
        <f t="shared" si="8"/>
        <v/>
      </c>
      <c r="F102" s="390" t="b">
        <f t="shared" si="9"/>
        <v>0</v>
      </c>
      <c r="G102" s="391">
        <f t="shared" si="10"/>
        <v>1</v>
      </c>
    </row>
    <row r="103" spans="1:7">
      <c r="A103" s="48">
        <v>92</v>
      </c>
      <c r="B103" s="7"/>
      <c r="C103" s="228"/>
      <c r="D103" s="19" t="str">
        <f t="shared" si="7"/>
        <v/>
      </c>
      <c r="E103" s="69" t="str">
        <f t="shared" si="8"/>
        <v/>
      </c>
      <c r="F103" s="390" t="b">
        <f t="shared" si="9"/>
        <v>0</v>
      </c>
      <c r="G103" s="391">
        <f t="shared" si="10"/>
        <v>1</v>
      </c>
    </row>
    <row r="104" spans="1:7">
      <c r="A104" s="48">
        <v>93</v>
      </c>
      <c r="B104" s="7"/>
      <c r="C104" s="228"/>
      <c r="D104" s="19" t="str">
        <f t="shared" si="7"/>
        <v/>
      </c>
      <c r="E104" s="69" t="str">
        <f t="shared" si="8"/>
        <v/>
      </c>
      <c r="F104" s="390" t="b">
        <f t="shared" si="9"/>
        <v>0</v>
      </c>
      <c r="G104" s="391">
        <f t="shared" si="10"/>
        <v>1</v>
      </c>
    </row>
    <row r="105" spans="1:7">
      <c r="A105" s="48">
        <v>94</v>
      </c>
      <c r="B105" s="7"/>
      <c r="C105" s="228"/>
      <c r="D105" s="19" t="str">
        <f t="shared" si="7"/>
        <v/>
      </c>
      <c r="E105" s="69" t="str">
        <f t="shared" si="8"/>
        <v/>
      </c>
      <c r="F105" s="390" t="b">
        <f t="shared" si="9"/>
        <v>0</v>
      </c>
      <c r="G105" s="391">
        <f t="shared" si="10"/>
        <v>1</v>
      </c>
    </row>
    <row r="106" spans="1:7">
      <c r="A106" s="48">
        <v>95</v>
      </c>
      <c r="B106" s="7"/>
      <c r="C106" s="228"/>
      <c r="D106" s="19" t="str">
        <f t="shared" si="7"/>
        <v/>
      </c>
      <c r="E106" s="69" t="str">
        <f t="shared" si="8"/>
        <v/>
      </c>
      <c r="F106" s="390" t="b">
        <f t="shared" si="9"/>
        <v>0</v>
      </c>
      <c r="G106" s="391">
        <f t="shared" si="10"/>
        <v>1</v>
      </c>
    </row>
    <row r="107" spans="1:7">
      <c r="A107" s="48">
        <v>96</v>
      </c>
      <c r="B107" s="7"/>
      <c r="C107" s="228"/>
      <c r="D107" s="19" t="str">
        <f t="shared" si="7"/>
        <v/>
      </c>
      <c r="E107" s="69" t="str">
        <f t="shared" si="8"/>
        <v/>
      </c>
      <c r="F107" s="390" t="b">
        <f t="shared" si="9"/>
        <v>0</v>
      </c>
      <c r="G107" s="391">
        <f t="shared" si="10"/>
        <v>1</v>
      </c>
    </row>
    <row r="108" spans="1:7">
      <c r="A108" s="48">
        <v>97</v>
      </c>
      <c r="B108" s="7"/>
      <c r="C108" s="228"/>
      <c r="D108" s="19" t="str">
        <f t="shared" si="7"/>
        <v/>
      </c>
      <c r="E108" s="69" t="str">
        <f t="shared" si="8"/>
        <v/>
      </c>
      <c r="F108" s="390" t="b">
        <f t="shared" si="9"/>
        <v>0</v>
      </c>
      <c r="G108" s="391">
        <f t="shared" si="10"/>
        <v>1</v>
      </c>
    </row>
    <row r="109" spans="1:7">
      <c r="A109" s="48">
        <v>98</v>
      </c>
      <c r="B109" s="7"/>
      <c r="C109" s="228"/>
      <c r="D109" s="19" t="str">
        <f t="shared" si="7"/>
        <v/>
      </c>
      <c r="E109" s="69" t="str">
        <f t="shared" si="8"/>
        <v/>
      </c>
      <c r="F109" s="390" t="b">
        <f t="shared" si="9"/>
        <v>0</v>
      </c>
      <c r="G109" s="391">
        <f t="shared" si="10"/>
        <v>1</v>
      </c>
    </row>
    <row r="110" spans="1:7">
      <c r="A110" s="154">
        <v>99</v>
      </c>
      <c r="B110" s="7"/>
      <c r="C110" s="228"/>
      <c r="D110" s="19" t="str">
        <f t="shared" si="7"/>
        <v/>
      </c>
      <c r="E110" s="69" t="str">
        <f t="shared" si="8"/>
        <v/>
      </c>
      <c r="F110" s="390" t="b">
        <f t="shared" si="9"/>
        <v>0</v>
      </c>
      <c r="G110" s="391">
        <f t="shared" si="10"/>
        <v>1</v>
      </c>
    </row>
    <row r="111" spans="1:7">
      <c r="A111" s="154">
        <v>100</v>
      </c>
      <c r="B111" s="155"/>
      <c r="C111" s="157"/>
      <c r="D111" s="19" t="str">
        <f t="shared" si="7"/>
        <v/>
      </c>
    </row>
    <row r="112" spans="1:7">
      <c r="A112" s="154">
        <v>101</v>
      </c>
      <c r="B112" s="155"/>
      <c r="C112" s="157"/>
      <c r="D112" s="19" t="str">
        <f t="shared" si="7"/>
        <v/>
      </c>
    </row>
    <row r="113" spans="1:16">
      <c r="A113" s="154">
        <v>102</v>
      </c>
      <c r="B113" s="155"/>
      <c r="C113" s="157"/>
      <c r="D113" s="19" t="str">
        <f t="shared" si="7"/>
        <v/>
      </c>
    </row>
    <row r="114" spans="1:16">
      <c r="A114" s="154">
        <v>103</v>
      </c>
      <c r="B114" s="155"/>
      <c r="C114" s="157"/>
      <c r="D114" s="19" t="str">
        <f t="shared" si="7"/>
        <v/>
      </c>
    </row>
    <row r="115" spans="1:16" s="81" customFormat="1">
      <c r="A115" s="154">
        <v>104</v>
      </c>
      <c r="B115" s="155"/>
      <c r="C115" s="157"/>
      <c r="D115" s="19" t="str">
        <f t="shared" si="7"/>
        <v/>
      </c>
      <c r="F115" s="82"/>
      <c r="G115" s="75"/>
      <c r="H115" s="75"/>
      <c r="I115" s="75"/>
      <c r="J115" s="75"/>
      <c r="K115" s="75"/>
      <c r="L115" s="75"/>
      <c r="M115" s="75"/>
      <c r="N115" s="75"/>
      <c r="O115" s="75"/>
      <c r="P115" s="75"/>
    </row>
    <row r="116" spans="1:16" s="81" customFormat="1">
      <c r="A116" s="154">
        <v>105</v>
      </c>
      <c r="B116" s="155"/>
      <c r="C116" s="157"/>
      <c r="D116" s="19" t="str">
        <f t="shared" si="7"/>
        <v/>
      </c>
      <c r="F116" s="82"/>
      <c r="G116" s="75"/>
      <c r="H116" s="75"/>
      <c r="I116" s="75"/>
      <c r="J116" s="75"/>
      <c r="K116" s="75"/>
      <c r="L116" s="75"/>
      <c r="M116" s="75"/>
      <c r="N116" s="75"/>
      <c r="O116" s="75"/>
      <c r="P116" s="75"/>
    </row>
    <row r="117" spans="1:16" s="81" customFormat="1">
      <c r="A117" s="154">
        <v>106</v>
      </c>
      <c r="B117" s="155"/>
      <c r="C117" s="157"/>
      <c r="D117" s="19" t="str">
        <f t="shared" si="7"/>
        <v/>
      </c>
      <c r="F117" s="82"/>
      <c r="G117" s="75"/>
      <c r="H117" s="75"/>
      <c r="I117" s="75"/>
      <c r="J117" s="75"/>
      <c r="K117" s="75"/>
      <c r="L117" s="75"/>
      <c r="M117" s="75"/>
      <c r="N117" s="75"/>
      <c r="O117" s="75"/>
      <c r="P117" s="75"/>
    </row>
    <row r="118" spans="1:16" s="81" customFormat="1">
      <c r="A118" s="154">
        <v>107</v>
      </c>
      <c r="B118" s="155"/>
      <c r="C118" s="157"/>
      <c r="D118" s="19" t="str">
        <f t="shared" si="7"/>
        <v/>
      </c>
      <c r="F118" s="82"/>
      <c r="G118" s="75"/>
      <c r="H118" s="75"/>
      <c r="I118" s="75"/>
      <c r="J118" s="75"/>
      <c r="K118" s="75"/>
      <c r="L118" s="75"/>
      <c r="M118" s="75"/>
      <c r="N118" s="75"/>
      <c r="O118" s="75"/>
      <c r="P118" s="75"/>
    </row>
    <row r="119" spans="1:16" s="81" customFormat="1">
      <c r="A119" s="154">
        <v>108</v>
      </c>
      <c r="B119" s="155"/>
      <c r="C119" s="157"/>
      <c r="D119" s="19" t="str">
        <f t="shared" si="7"/>
        <v/>
      </c>
      <c r="F119" s="82"/>
      <c r="G119" s="75"/>
      <c r="H119" s="75"/>
      <c r="I119" s="75"/>
      <c r="J119" s="75"/>
      <c r="K119" s="75"/>
      <c r="L119" s="75"/>
      <c r="M119" s="75"/>
      <c r="N119" s="75"/>
      <c r="O119" s="75"/>
      <c r="P119" s="75"/>
    </row>
    <row r="120" spans="1:16" s="81" customFormat="1">
      <c r="A120" s="154">
        <v>109</v>
      </c>
      <c r="B120" s="155"/>
      <c r="C120" s="157"/>
      <c r="D120" s="19" t="str">
        <f t="shared" si="7"/>
        <v/>
      </c>
      <c r="F120" s="82"/>
      <c r="G120" s="75"/>
      <c r="H120" s="75"/>
      <c r="I120" s="75"/>
      <c r="J120" s="75"/>
      <c r="K120" s="75"/>
      <c r="L120" s="75"/>
      <c r="M120" s="75"/>
      <c r="N120" s="75"/>
      <c r="O120" s="75"/>
      <c r="P120" s="75"/>
    </row>
    <row r="121" spans="1:16" s="81" customFormat="1">
      <c r="A121" s="154">
        <v>110</v>
      </c>
      <c r="B121" s="155"/>
      <c r="C121" s="157"/>
      <c r="D121" s="19" t="str">
        <f t="shared" si="7"/>
        <v/>
      </c>
      <c r="F121" s="82"/>
      <c r="G121" s="75"/>
      <c r="H121" s="75"/>
      <c r="I121" s="75"/>
      <c r="J121" s="75"/>
      <c r="K121" s="75"/>
      <c r="L121" s="75"/>
      <c r="M121" s="75"/>
      <c r="N121" s="75"/>
      <c r="O121" s="75"/>
      <c r="P121" s="75"/>
    </row>
    <row r="122" spans="1:16" s="81" customFormat="1">
      <c r="A122" s="154">
        <v>111</v>
      </c>
      <c r="B122" s="155"/>
      <c r="C122" s="157"/>
      <c r="D122" s="19" t="str">
        <f t="shared" si="7"/>
        <v/>
      </c>
      <c r="F122" s="82"/>
      <c r="G122" s="75"/>
      <c r="H122" s="75"/>
      <c r="I122" s="75"/>
      <c r="J122" s="75"/>
      <c r="K122" s="75"/>
      <c r="L122" s="75"/>
      <c r="M122" s="75"/>
      <c r="N122" s="75"/>
      <c r="O122" s="75"/>
      <c r="P122" s="75"/>
    </row>
    <row r="123" spans="1:16" s="81" customFormat="1">
      <c r="A123" s="154">
        <v>112</v>
      </c>
      <c r="B123" s="155"/>
      <c r="C123" s="157"/>
      <c r="D123" s="19" t="str">
        <f t="shared" si="7"/>
        <v/>
      </c>
      <c r="F123" s="82"/>
      <c r="G123" s="75"/>
      <c r="H123" s="75"/>
      <c r="I123" s="75"/>
      <c r="J123" s="75"/>
      <c r="K123" s="75"/>
      <c r="L123" s="75"/>
      <c r="M123" s="75"/>
      <c r="N123" s="75"/>
      <c r="O123" s="75"/>
      <c r="P123" s="75"/>
    </row>
    <row r="124" spans="1:16" s="81" customFormat="1">
      <c r="A124" s="154">
        <v>113</v>
      </c>
      <c r="B124" s="155"/>
      <c r="C124" s="157"/>
      <c r="D124" s="19" t="str">
        <f t="shared" si="7"/>
        <v/>
      </c>
      <c r="F124" s="82"/>
      <c r="G124" s="75"/>
      <c r="H124" s="75"/>
      <c r="I124" s="75"/>
      <c r="J124" s="75"/>
      <c r="K124" s="75"/>
      <c r="L124" s="75"/>
      <c r="M124" s="75"/>
      <c r="N124" s="75"/>
      <c r="O124" s="75"/>
      <c r="P124" s="75"/>
    </row>
    <row r="125" spans="1:16" s="81" customFormat="1">
      <c r="A125" s="154">
        <v>114</v>
      </c>
      <c r="B125" s="155"/>
      <c r="C125" s="157"/>
      <c r="D125" s="19" t="str">
        <f t="shared" si="7"/>
        <v/>
      </c>
      <c r="F125" s="82"/>
      <c r="G125" s="75"/>
      <c r="H125" s="75"/>
      <c r="I125" s="75"/>
      <c r="J125" s="75"/>
      <c r="K125" s="75"/>
      <c r="L125" s="75"/>
      <c r="M125" s="75"/>
      <c r="N125" s="75"/>
      <c r="O125" s="75"/>
      <c r="P125" s="75"/>
    </row>
    <row r="126" spans="1:16" s="81" customFormat="1">
      <c r="A126" s="154">
        <v>115</v>
      </c>
      <c r="B126" s="155"/>
      <c r="C126" s="157"/>
      <c r="D126" s="19" t="str">
        <f t="shared" si="7"/>
        <v/>
      </c>
      <c r="F126" s="82"/>
      <c r="G126" s="75"/>
      <c r="H126" s="75"/>
      <c r="I126" s="75"/>
      <c r="J126" s="75"/>
      <c r="K126" s="75"/>
      <c r="L126" s="75"/>
      <c r="M126" s="75"/>
      <c r="N126" s="75"/>
      <c r="O126" s="75"/>
      <c r="P126" s="75"/>
    </row>
    <row r="127" spans="1:16" s="81" customFormat="1">
      <c r="A127" s="154">
        <v>116</v>
      </c>
      <c r="B127" s="155"/>
      <c r="C127" s="157"/>
      <c r="D127" s="19" t="str">
        <f t="shared" si="7"/>
        <v/>
      </c>
      <c r="F127" s="82"/>
      <c r="G127" s="75"/>
      <c r="H127" s="75"/>
      <c r="I127" s="75"/>
      <c r="J127" s="75"/>
      <c r="K127" s="75"/>
      <c r="L127" s="75"/>
      <c r="M127" s="75"/>
      <c r="N127" s="75"/>
      <c r="O127" s="75"/>
      <c r="P127" s="75"/>
    </row>
    <row r="128" spans="1:16" s="81" customFormat="1">
      <c r="A128" s="154">
        <v>117</v>
      </c>
      <c r="B128" s="155"/>
      <c r="C128" s="157"/>
      <c r="D128" s="19" t="str">
        <f t="shared" si="7"/>
        <v/>
      </c>
      <c r="F128" s="82"/>
      <c r="G128" s="75"/>
      <c r="H128" s="75"/>
      <c r="I128" s="75"/>
      <c r="J128" s="75"/>
      <c r="K128" s="75"/>
      <c r="L128" s="75"/>
      <c r="M128" s="75"/>
      <c r="N128" s="75"/>
      <c r="O128" s="75"/>
      <c r="P128" s="75"/>
    </row>
    <row r="129" spans="1:16" s="81" customFormat="1">
      <c r="A129" s="154">
        <v>118</v>
      </c>
      <c r="B129" s="155"/>
      <c r="C129" s="157"/>
      <c r="D129" s="19" t="str">
        <f t="shared" si="7"/>
        <v/>
      </c>
      <c r="F129" s="82"/>
      <c r="G129" s="75"/>
      <c r="H129" s="75"/>
      <c r="I129" s="75"/>
      <c r="J129" s="75"/>
      <c r="K129" s="75"/>
      <c r="L129" s="75"/>
      <c r="M129" s="75"/>
      <c r="N129" s="75"/>
      <c r="O129" s="75"/>
      <c r="P129" s="75"/>
    </row>
    <row r="130" spans="1:16" s="81" customFormat="1">
      <c r="A130" s="154">
        <v>119</v>
      </c>
      <c r="B130" s="155"/>
      <c r="C130" s="157"/>
      <c r="D130" s="19" t="str">
        <f t="shared" si="7"/>
        <v/>
      </c>
      <c r="F130" s="82"/>
      <c r="G130" s="75"/>
      <c r="H130" s="75"/>
      <c r="I130" s="75"/>
      <c r="J130" s="75"/>
      <c r="K130" s="75"/>
      <c r="L130" s="75"/>
      <c r="M130" s="75"/>
      <c r="N130" s="75"/>
      <c r="O130" s="75"/>
      <c r="P130" s="75"/>
    </row>
    <row r="131" spans="1:16" s="81" customFormat="1">
      <c r="A131" s="154">
        <v>120</v>
      </c>
      <c r="B131" s="155"/>
      <c r="C131" s="157"/>
      <c r="D131" s="19" t="str">
        <f t="shared" si="7"/>
        <v/>
      </c>
      <c r="F131" s="82"/>
      <c r="G131" s="75"/>
      <c r="H131" s="75"/>
      <c r="I131" s="75"/>
      <c r="J131" s="75"/>
      <c r="K131" s="75"/>
      <c r="L131" s="75"/>
      <c r="M131" s="75"/>
      <c r="N131" s="75"/>
      <c r="O131" s="75"/>
      <c r="P131" s="75"/>
    </row>
    <row r="132" spans="1:16" s="81" customFormat="1">
      <c r="A132" s="154">
        <v>121</v>
      </c>
      <c r="B132" s="155"/>
      <c r="C132" s="157"/>
      <c r="D132" s="19" t="str">
        <f t="shared" si="7"/>
        <v/>
      </c>
      <c r="F132" s="82"/>
      <c r="G132" s="75"/>
      <c r="H132" s="75"/>
      <c r="I132" s="75"/>
      <c r="J132" s="75"/>
      <c r="K132" s="75"/>
      <c r="L132" s="75"/>
      <c r="M132" s="75"/>
      <c r="N132" s="75"/>
      <c r="O132" s="75"/>
      <c r="P132" s="75"/>
    </row>
    <row r="133" spans="1:16" s="81" customFormat="1">
      <c r="A133" s="154">
        <v>122</v>
      </c>
      <c r="B133" s="155"/>
      <c r="C133" s="157"/>
      <c r="D133" s="19" t="str">
        <f t="shared" si="7"/>
        <v/>
      </c>
      <c r="F133" s="82"/>
      <c r="G133" s="75"/>
      <c r="H133" s="75"/>
      <c r="I133" s="75"/>
      <c r="J133" s="75"/>
      <c r="K133" s="75"/>
      <c r="L133" s="75"/>
      <c r="M133" s="75"/>
      <c r="N133" s="75"/>
      <c r="O133" s="75"/>
      <c r="P133" s="75"/>
    </row>
    <row r="134" spans="1:16" s="81" customFormat="1">
      <c r="A134" s="154">
        <v>123</v>
      </c>
      <c r="B134" s="155"/>
      <c r="C134" s="157"/>
      <c r="D134" s="19" t="str">
        <f t="shared" si="7"/>
        <v/>
      </c>
      <c r="F134" s="82"/>
      <c r="G134" s="75"/>
      <c r="H134" s="75"/>
      <c r="I134" s="75"/>
      <c r="J134" s="75"/>
      <c r="K134" s="75"/>
      <c r="L134" s="75"/>
      <c r="M134" s="75"/>
      <c r="N134" s="75"/>
      <c r="O134" s="75"/>
      <c r="P134" s="75"/>
    </row>
    <row r="135" spans="1:16" s="81" customFormat="1">
      <c r="A135" s="154">
        <v>124</v>
      </c>
      <c r="B135" s="155"/>
      <c r="C135" s="157"/>
      <c r="D135" s="19" t="str">
        <f t="shared" si="7"/>
        <v/>
      </c>
      <c r="F135" s="82"/>
      <c r="G135" s="75"/>
      <c r="H135" s="75"/>
      <c r="I135" s="75"/>
      <c r="J135" s="75"/>
      <c r="K135" s="75"/>
      <c r="L135" s="75"/>
      <c r="M135" s="75"/>
      <c r="N135" s="75"/>
      <c r="O135" s="75"/>
      <c r="P135" s="75"/>
    </row>
    <row r="136" spans="1:16" s="81" customFormat="1">
      <c r="A136" s="154">
        <v>125</v>
      </c>
      <c r="B136" s="155"/>
      <c r="C136" s="157"/>
      <c r="D136" s="19" t="str">
        <f t="shared" si="7"/>
        <v/>
      </c>
      <c r="F136" s="82"/>
      <c r="G136" s="75"/>
      <c r="H136" s="75"/>
      <c r="I136" s="75"/>
      <c r="J136" s="75"/>
      <c r="K136" s="75"/>
      <c r="L136" s="75"/>
      <c r="M136" s="75"/>
      <c r="N136" s="75"/>
      <c r="O136" s="75"/>
      <c r="P136" s="75"/>
    </row>
    <row r="137" spans="1:16" s="81" customFormat="1">
      <c r="A137" s="154">
        <v>126</v>
      </c>
      <c r="B137" s="155"/>
      <c r="C137" s="157"/>
      <c r="D137" s="19" t="str">
        <f t="shared" si="7"/>
        <v/>
      </c>
      <c r="F137" s="82"/>
      <c r="G137" s="75"/>
      <c r="H137" s="75"/>
      <c r="I137" s="75"/>
      <c r="J137" s="75"/>
      <c r="K137" s="75"/>
      <c r="L137" s="75"/>
      <c r="M137" s="75"/>
      <c r="N137" s="75"/>
      <c r="O137" s="75"/>
      <c r="P137" s="75"/>
    </row>
    <row r="138" spans="1:16" s="81" customFormat="1">
      <c r="A138" s="154">
        <v>127</v>
      </c>
      <c r="B138" s="155"/>
      <c r="C138" s="157"/>
      <c r="D138" s="19" t="str">
        <f t="shared" si="7"/>
        <v/>
      </c>
      <c r="F138" s="82"/>
      <c r="G138" s="75"/>
      <c r="H138" s="75"/>
      <c r="I138" s="75"/>
      <c r="J138" s="75"/>
      <c r="K138" s="75"/>
      <c r="L138" s="75"/>
      <c r="M138" s="75"/>
      <c r="N138" s="75"/>
      <c r="O138" s="75"/>
      <c r="P138" s="75"/>
    </row>
    <row r="139" spans="1:16" s="81" customFormat="1">
      <c r="A139" s="154">
        <v>128</v>
      </c>
      <c r="B139" s="155"/>
      <c r="C139" s="157"/>
      <c r="D139" s="19" t="str">
        <f t="shared" si="7"/>
        <v/>
      </c>
      <c r="F139" s="82"/>
      <c r="G139" s="75"/>
      <c r="H139" s="75"/>
      <c r="I139" s="75"/>
      <c r="J139" s="75"/>
      <c r="K139" s="75"/>
      <c r="L139" s="75"/>
      <c r="M139" s="75"/>
      <c r="N139" s="75"/>
      <c r="O139" s="75"/>
      <c r="P139" s="75"/>
    </row>
    <row r="140" spans="1:16" s="81" customFormat="1">
      <c r="A140" s="154">
        <v>129</v>
      </c>
      <c r="B140" s="155"/>
      <c r="C140" s="157"/>
      <c r="D140" s="19" t="str">
        <f t="shared" ref="D140:D203" si="11">IF(OR($B140="",,$C140&lt;an_initial,$C140&gt;an_final),"",E140*50)</f>
        <v/>
      </c>
      <c r="F140" s="82"/>
      <c r="G140" s="75"/>
      <c r="H140" s="75"/>
      <c r="I140" s="75"/>
      <c r="J140" s="75"/>
      <c r="K140" s="75"/>
      <c r="L140" s="75"/>
      <c r="M140" s="75"/>
      <c r="N140" s="75"/>
      <c r="O140" s="75"/>
      <c r="P140" s="75"/>
    </row>
    <row r="141" spans="1:16" s="81" customFormat="1">
      <c r="A141" s="154">
        <v>130</v>
      </c>
      <c r="B141" s="155"/>
      <c r="C141" s="157"/>
      <c r="D141" s="19" t="str">
        <f t="shared" si="11"/>
        <v/>
      </c>
      <c r="F141" s="82"/>
      <c r="G141" s="75"/>
      <c r="H141" s="75"/>
      <c r="I141" s="75"/>
      <c r="J141" s="75"/>
      <c r="K141" s="75"/>
      <c r="L141" s="75"/>
      <c r="M141" s="75"/>
      <c r="N141" s="75"/>
      <c r="O141" s="75"/>
      <c r="P141" s="75"/>
    </row>
    <row r="142" spans="1:16" s="81" customFormat="1">
      <c r="A142" s="154">
        <v>131</v>
      </c>
      <c r="B142" s="155"/>
      <c r="C142" s="157"/>
      <c r="D142" s="19" t="str">
        <f t="shared" si="11"/>
        <v/>
      </c>
      <c r="F142" s="82"/>
      <c r="G142" s="75"/>
      <c r="H142" s="75"/>
      <c r="I142" s="75"/>
      <c r="J142" s="75"/>
      <c r="K142" s="75"/>
      <c r="L142" s="75"/>
      <c r="M142" s="75"/>
      <c r="N142" s="75"/>
      <c r="O142" s="75"/>
      <c r="P142" s="75"/>
    </row>
    <row r="143" spans="1:16" s="81" customFormat="1">
      <c r="A143" s="154">
        <v>132</v>
      </c>
      <c r="B143" s="155"/>
      <c r="C143" s="157"/>
      <c r="D143" s="19" t="str">
        <f t="shared" si="11"/>
        <v/>
      </c>
      <c r="F143" s="82"/>
      <c r="G143" s="75"/>
      <c r="H143" s="75"/>
      <c r="I143" s="75"/>
      <c r="J143" s="75"/>
      <c r="K143" s="75"/>
      <c r="L143" s="75"/>
      <c r="M143" s="75"/>
      <c r="N143" s="75"/>
      <c r="O143" s="75"/>
      <c r="P143" s="75"/>
    </row>
    <row r="144" spans="1:16" s="81" customFormat="1">
      <c r="A144" s="154">
        <v>133</v>
      </c>
      <c r="B144" s="155"/>
      <c r="C144" s="157"/>
      <c r="D144" s="19" t="str">
        <f t="shared" si="11"/>
        <v/>
      </c>
      <c r="F144" s="82"/>
      <c r="G144" s="75"/>
      <c r="H144" s="75"/>
      <c r="I144" s="75"/>
      <c r="J144" s="75"/>
      <c r="K144" s="75"/>
      <c r="L144" s="75"/>
      <c r="M144" s="75"/>
      <c r="N144" s="75"/>
      <c r="O144" s="75"/>
      <c r="P144" s="75"/>
    </row>
    <row r="145" spans="1:16" s="81" customFormat="1">
      <c r="A145" s="154">
        <v>134</v>
      </c>
      <c r="B145" s="155"/>
      <c r="C145" s="157"/>
      <c r="D145" s="19" t="str">
        <f t="shared" si="11"/>
        <v/>
      </c>
      <c r="F145" s="82"/>
      <c r="G145" s="75"/>
      <c r="H145" s="75"/>
      <c r="I145" s="75"/>
      <c r="J145" s="75"/>
      <c r="K145" s="75"/>
      <c r="L145" s="75"/>
      <c r="M145" s="75"/>
      <c r="N145" s="75"/>
      <c r="O145" s="75"/>
      <c r="P145" s="75"/>
    </row>
    <row r="146" spans="1:16" s="81" customFormat="1">
      <c r="A146" s="154">
        <v>135</v>
      </c>
      <c r="B146" s="155"/>
      <c r="C146" s="157"/>
      <c r="D146" s="19" t="str">
        <f t="shared" si="11"/>
        <v/>
      </c>
      <c r="F146" s="82"/>
      <c r="G146" s="75"/>
      <c r="H146" s="75"/>
      <c r="I146" s="75"/>
      <c r="J146" s="75"/>
      <c r="K146" s="75"/>
      <c r="L146" s="75"/>
      <c r="M146" s="75"/>
      <c r="N146" s="75"/>
      <c r="O146" s="75"/>
      <c r="P146" s="75"/>
    </row>
    <row r="147" spans="1:16" s="81" customFormat="1">
      <c r="A147" s="154">
        <v>136</v>
      </c>
      <c r="B147" s="155"/>
      <c r="C147" s="157"/>
      <c r="D147" s="19" t="str">
        <f t="shared" si="11"/>
        <v/>
      </c>
      <c r="F147" s="82"/>
      <c r="G147" s="75"/>
      <c r="H147" s="75"/>
      <c r="I147" s="75"/>
      <c r="J147" s="75"/>
      <c r="K147" s="75"/>
      <c r="L147" s="75"/>
      <c r="M147" s="75"/>
      <c r="N147" s="75"/>
      <c r="O147" s="75"/>
      <c r="P147" s="75"/>
    </row>
    <row r="148" spans="1:16" s="81" customFormat="1">
      <c r="A148" s="154">
        <v>137</v>
      </c>
      <c r="B148" s="155"/>
      <c r="C148" s="157"/>
      <c r="D148" s="19" t="str">
        <f t="shared" si="11"/>
        <v/>
      </c>
      <c r="F148" s="82"/>
      <c r="G148" s="75"/>
      <c r="H148" s="75"/>
      <c r="I148" s="75"/>
      <c r="J148" s="75"/>
      <c r="K148" s="75"/>
      <c r="L148" s="75"/>
      <c r="M148" s="75"/>
      <c r="N148" s="75"/>
      <c r="O148" s="75"/>
      <c r="P148" s="75"/>
    </row>
    <row r="149" spans="1:16" s="81" customFormat="1">
      <c r="A149" s="154">
        <v>138</v>
      </c>
      <c r="B149" s="155"/>
      <c r="C149" s="157"/>
      <c r="D149" s="19" t="str">
        <f t="shared" si="11"/>
        <v/>
      </c>
      <c r="F149" s="82"/>
      <c r="G149" s="75"/>
      <c r="H149" s="75"/>
      <c r="I149" s="75"/>
      <c r="J149" s="75"/>
      <c r="K149" s="75"/>
      <c r="L149" s="75"/>
      <c r="M149" s="75"/>
      <c r="N149" s="75"/>
      <c r="O149" s="75"/>
      <c r="P149" s="75"/>
    </row>
    <row r="150" spans="1:16" s="81" customFormat="1">
      <c r="A150" s="154">
        <v>139</v>
      </c>
      <c r="B150" s="155"/>
      <c r="C150" s="157"/>
      <c r="D150" s="19" t="str">
        <f t="shared" si="11"/>
        <v/>
      </c>
      <c r="F150" s="82"/>
      <c r="G150" s="75"/>
      <c r="H150" s="75"/>
      <c r="I150" s="75"/>
      <c r="J150" s="75"/>
      <c r="K150" s="75"/>
      <c r="L150" s="75"/>
      <c r="M150" s="75"/>
      <c r="N150" s="75"/>
      <c r="O150" s="75"/>
      <c r="P150" s="75"/>
    </row>
    <row r="151" spans="1:16" s="81" customFormat="1">
      <c r="A151" s="154">
        <v>140</v>
      </c>
      <c r="B151" s="155"/>
      <c r="C151" s="157"/>
      <c r="D151" s="19" t="str">
        <f t="shared" si="11"/>
        <v/>
      </c>
      <c r="F151" s="82"/>
      <c r="G151" s="75"/>
      <c r="H151" s="75"/>
      <c r="I151" s="75"/>
      <c r="J151" s="75"/>
      <c r="K151" s="75"/>
      <c r="L151" s="75"/>
      <c r="M151" s="75"/>
      <c r="N151" s="75"/>
      <c r="O151" s="75"/>
      <c r="P151" s="75"/>
    </row>
    <row r="152" spans="1:16" s="81" customFormat="1">
      <c r="A152" s="154">
        <v>141</v>
      </c>
      <c r="B152" s="155"/>
      <c r="C152" s="157"/>
      <c r="D152" s="19" t="str">
        <f t="shared" si="11"/>
        <v/>
      </c>
      <c r="F152" s="82"/>
      <c r="G152" s="75"/>
      <c r="H152" s="75"/>
      <c r="I152" s="75"/>
      <c r="J152" s="75"/>
      <c r="K152" s="75"/>
      <c r="L152" s="75"/>
      <c r="M152" s="75"/>
      <c r="N152" s="75"/>
      <c r="O152" s="75"/>
      <c r="P152" s="75"/>
    </row>
    <row r="153" spans="1:16" s="81" customFormat="1">
      <c r="A153" s="154">
        <v>142</v>
      </c>
      <c r="B153" s="155"/>
      <c r="C153" s="157"/>
      <c r="D153" s="19" t="str">
        <f t="shared" si="11"/>
        <v/>
      </c>
      <c r="F153" s="82"/>
      <c r="G153" s="75"/>
      <c r="H153" s="75"/>
      <c r="I153" s="75"/>
      <c r="J153" s="75"/>
      <c r="K153" s="75"/>
      <c r="L153" s="75"/>
      <c r="M153" s="75"/>
      <c r="N153" s="75"/>
      <c r="O153" s="75"/>
      <c r="P153" s="75"/>
    </row>
    <row r="154" spans="1:16" s="81" customFormat="1">
      <c r="A154" s="154">
        <v>143</v>
      </c>
      <c r="B154" s="155"/>
      <c r="C154" s="157"/>
      <c r="D154" s="19" t="str">
        <f t="shared" si="11"/>
        <v/>
      </c>
      <c r="F154" s="82"/>
      <c r="G154" s="75"/>
      <c r="H154" s="75"/>
      <c r="I154" s="75"/>
      <c r="J154" s="75"/>
      <c r="K154" s="75"/>
      <c r="L154" s="75"/>
      <c r="M154" s="75"/>
      <c r="N154" s="75"/>
      <c r="O154" s="75"/>
      <c r="P154" s="75"/>
    </row>
    <row r="155" spans="1:16" s="81" customFormat="1">
      <c r="A155" s="154">
        <v>144</v>
      </c>
      <c r="B155" s="155"/>
      <c r="C155" s="157"/>
      <c r="D155" s="19" t="str">
        <f t="shared" si="11"/>
        <v/>
      </c>
      <c r="F155" s="82"/>
      <c r="G155" s="75"/>
      <c r="H155" s="75"/>
      <c r="I155" s="75"/>
      <c r="J155" s="75"/>
      <c r="K155" s="75"/>
      <c r="L155" s="75"/>
      <c r="M155" s="75"/>
      <c r="N155" s="75"/>
      <c r="O155" s="75"/>
      <c r="P155" s="75"/>
    </row>
    <row r="156" spans="1:16" s="81" customFormat="1">
      <c r="A156" s="154">
        <v>145</v>
      </c>
      <c r="B156" s="155"/>
      <c r="C156" s="157"/>
      <c r="D156" s="19" t="str">
        <f t="shared" si="11"/>
        <v/>
      </c>
      <c r="F156" s="82"/>
      <c r="G156" s="75"/>
      <c r="H156" s="75"/>
      <c r="I156" s="75"/>
      <c r="J156" s="75"/>
      <c r="K156" s="75"/>
      <c r="L156" s="75"/>
      <c r="M156" s="75"/>
      <c r="N156" s="75"/>
      <c r="O156" s="75"/>
      <c r="P156" s="75"/>
    </row>
    <row r="157" spans="1:16" s="81" customFormat="1">
      <c r="A157" s="154">
        <v>146</v>
      </c>
      <c r="B157" s="155"/>
      <c r="C157" s="157"/>
      <c r="D157" s="19" t="str">
        <f t="shared" si="11"/>
        <v/>
      </c>
      <c r="F157" s="82"/>
      <c r="G157" s="75"/>
      <c r="H157" s="75"/>
      <c r="I157" s="75"/>
      <c r="J157" s="75"/>
      <c r="K157" s="75"/>
      <c r="L157" s="75"/>
      <c r="M157" s="75"/>
      <c r="N157" s="75"/>
      <c r="O157" s="75"/>
      <c r="P157" s="75"/>
    </row>
    <row r="158" spans="1:16" s="81" customFormat="1">
      <c r="A158" s="154">
        <v>147</v>
      </c>
      <c r="B158" s="155"/>
      <c r="C158" s="157"/>
      <c r="D158" s="19" t="str">
        <f t="shared" si="11"/>
        <v/>
      </c>
      <c r="F158" s="82"/>
      <c r="G158" s="75"/>
      <c r="H158" s="75"/>
      <c r="I158" s="75"/>
      <c r="J158" s="75"/>
      <c r="K158" s="75"/>
      <c r="L158" s="75"/>
      <c r="M158" s="75"/>
      <c r="N158" s="75"/>
      <c r="O158" s="75"/>
      <c r="P158" s="75"/>
    </row>
    <row r="159" spans="1:16" s="81" customFormat="1">
      <c r="A159" s="154">
        <v>148</v>
      </c>
      <c r="B159" s="155"/>
      <c r="C159" s="157"/>
      <c r="D159" s="19" t="str">
        <f t="shared" si="11"/>
        <v/>
      </c>
      <c r="F159" s="82"/>
      <c r="G159" s="75"/>
      <c r="H159" s="75"/>
      <c r="I159" s="75"/>
      <c r="J159" s="75"/>
      <c r="K159" s="75"/>
      <c r="L159" s="75"/>
      <c r="M159" s="75"/>
      <c r="N159" s="75"/>
      <c r="O159" s="75"/>
      <c r="P159" s="75"/>
    </row>
    <row r="160" spans="1:16" s="81" customFormat="1">
      <c r="A160" s="154">
        <v>149</v>
      </c>
      <c r="B160" s="155"/>
      <c r="C160" s="157"/>
      <c r="D160" s="19" t="str">
        <f t="shared" si="11"/>
        <v/>
      </c>
      <c r="F160" s="82"/>
      <c r="G160" s="75"/>
      <c r="H160" s="75"/>
      <c r="I160" s="75"/>
      <c r="J160" s="75"/>
      <c r="K160" s="75"/>
      <c r="L160" s="75"/>
      <c r="M160" s="75"/>
      <c r="N160" s="75"/>
      <c r="O160" s="75"/>
      <c r="P160" s="75"/>
    </row>
    <row r="161" spans="1:16" s="81" customFormat="1">
      <c r="A161" s="154">
        <v>150</v>
      </c>
      <c r="B161" s="155"/>
      <c r="C161" s="157"/>
      <c r="D161" s="19" t="str">
        <f t="shared" si="11"/>
        <v/>
      </c>
      <c r="F161" s="82"/>
      <c r="G161" s="75"/>
      <c r="H161" s="75"/>
      <c r="I161" s="75"/>
      <c r="J161" s="75"/>
      <c r="K161" s="75"/>
      <c r="L161" s="75"/>
      <c r="M161" s="75"/>
      <c r="N161" s="75"/>
      <c r="O161" s="75"/>
      <c r="P161" s="75"/>
    </row>
    <row r="162" spans="1:16" s="81" customFormat="1">
      <c r="A162" s="154">
        <v>151</v>
      </c>
      <c r="B162" s="155"/>
      <c r="C162" s="157"/>
      <c r="D162" s="19" t="str">
        <f t="shared" si="11"/>
        <v/>
      </c>
      <c r="F162" s="82"/>
      <c r="G162" s="75"/>
      <c r="H162" s="75"/>
      <c r="I162" s="75"/>
      <c r="J162" s="75"/>
      <c r="K162" s="75"/>
      <c r="L162" s="75"/>
      <c r="M162" s="75"/>
      <c r="N162" s="75"/>
      <c r="O162" s="75"/>
      <c r="P162" s="75"/>
    </row>
    <row r="163" spans="1:16" s="81" customFormat="1">
      <c r="A163" s="154">
        <v>152</v>
      </c>
      <c r="B163" s="155"/>
      <c r="C163" s="157"/>
      <c r="D163" s="19" t="str">
        <f t="shared" si="11"/>
        <v/>
      </c>
      <c r="F163" s="82"/>
      <c r="G163" s="75"/>
      <c r="H163" s="75"/>
      <c r="I163" s="75"/>
      <c r="J163" s="75"/>
      <c r="K163" s="75"/>
      <c r="L163" s="75"/>
      <c r="M163" s="75"/>
      <c r="N163" s="75"/>
      <c r="O163" s="75"/>
      <c r="P163" s="75"/>
    </row>
    <row r="164" spans="1:16" s="81" customFormat="1">
      <c r="A164" s="154">
        <v>153</v>
      </c>
      <c r="B164" s="155"/>
      <c r="C164" s="157"/>
      <c r="D164" s="19" t="str">
        <f t="shared" si="11"/>
        <v/>
      </c>
      <c r="F164" s="82"/>
      <c r="G164" s="75"/>
      <c r="H164" s="75"/>
      <c r="I164" s="75"/>
      <c r="J164" s="75"/>
      <c r="K164" s="75"/>
      <c r="L164" s="75"/>
      <c r="M164" s="75"/>
      <c r="N164" s="75"/>
      <c r="O164" s="75"/>
      <c r="P164" s="75"/>
    </row>
    <row r="165" spans="1:16" s="81" customFormat="1">
      <c r="A165" s="154">
        <v>154</v>
      </c>
      <c r="B165" s="155"/>
      <c r="C165" s="157"/>
      <c r="D165" s="19" t="str">
        <f t="shared" si="11"/>
        <v/>
      </c>
      <c r="F165" s="82"/>
      <c r="G165" s="75"/>
      <c r="H165" s="75"/>
      <c r="I165" s="75"/>
      <c r="J165" s="75"/>
      <c r="K165" s="75"/>
      <c r="L165" s="75"/>
      <c r="M165" s="75"/>
      <c r="N165" s="75"/>
      <c r="O165" s="75"/>
      <c r="P165" s="75"/>
    </row>
    <row r="166" spans="1:16" s="81" customFormat="1">
      <c r="A166" s="154">
        <v>155</v>
      </c>
      <c r="B166" s="155"/>
      <c r="C166" s="157"/>
      <c r="D166" s="19" t="str">
        <f t="shared" si="11"/>
        <v/>
      </c>
      <c r="F166" s="82"/>
      <c r="G166" s="75"/>
      <c r="H166" s="75"/>
      <c r="I166" s="75"/>
      <c r="J166" s="75"/>
      <c r="K166" s="75"/>
      <c r="L166" s="75"/>
      <c r="M166" s="75"/>
      <c r="N166" s="75"/>
      <c r="O166" s="75"/>
      <c r="P166" s="75"/>
    </row>
    <row r="167" spans="1:16" s="81" customFormat="1">
      <c r="A167" s="154">
        <v>156</v>
      </c>
      <c r="B167" s="155"/>
      <c r="C167" s="157"/>
      <c r="D167" s="19" t="str">
        <f t="shared" si="11"/>
        <v/>
      </c>
      <c r="F167" s="82"/>
      <c r="G167" s="75"/>
      <c r="H167" s="75"/>
      <c r="I167" s="75"/>
      <c r="J167" s="75"/>
      <c r="K167" s="75"/>
      <c r="L167" s="75"/>
      <c r="M167" s="75"/>
      <c r="N167" s="75"/>
      <c r="O167" s="75"/>
      <c r="P167" s="75"/>
    </row>
    <row r="168" spans="1:16" s="81" customFormat="1">
      <c r="A168" s="154">
        <v>157</v>
      </c>
      <c r="B168" s="155"/>
      <c r="C168" s="157"/>
      <c r="D168" s="19" t="str">
        <f t="shared" si="11"/>
        <v/>
      </c>
      <c r="F168" s="82"/>
      <c r="G168" s="75"/>
      <c r="H168" s="75"/>
      <c r="I168" s="75"/>
      <c r="J168" s="75"/>
      <c r="K168" s="75"/>
      <c r="L168" s="75"/>
      <c r="M168" s="75"/>
      <c r="N168" s="75"/>
      <c r="O168" s="75"/>
      <c r="P168" s="75"/>
    </row>
    <row r="169" spans="1:16" s="81" customFormat="1">
      <c r="A169" s="154">
        <v>158</v>
      </c>
      <c r="B169" s="155"/>
      <c r="C169" s="157"/>
      <c r="D169" s="19" t="str">
        <f t="shared" si="11"/>
        <v/>
      </c>
      <c r="F169" s="82"/>
      <c r="G169" s="75"/>
      <c r="H169" s="75"/>
      <c r="I169" s="75"/>
      <c r="J169" s="75"/>
      <c r="K169" s="75"/>
      <c r="L169" s="75"/>
      <c r="M169" s="75"/>
      <c r="N169" s="75"/>
      <c r="O169" s="75"/>
      <c r="P169" s="75"/>
    </row>
    <row r="170" spans="1:16" s="81" customFormat="1">
      <c r="A170" s="154">
        <v>159</v>
      </c>
      <c r="B170" s="155"/>
      <c r="C170" s="157"/>
      <c r="D170" s="19" t="str">
        <f t="shared" si="11"/>
        <v/>
      </c>
      <c r="F170" s="82"/>
      <c r="G170" s="75"/>
      <c r="H170" s="75"/>
      <c r="I170" s="75"/>
      <c r="J170" s="75"/>
      <c r="K170" s="75"/>
      <c r="L170" s="75"/>
      <c r="M170" s="75"/>
      <c r="N170" s="75"/>
      <c r="O170" s="75"/>
      <c r="P170" s="75"/>
    </row>
    <row r="171" spans="1:16" s="81" customFormat="1">
      <c r="A171" s="154">
        <v>160</v>
      </c>
      <c r="B171" s="155"/>
      <c r="C171" s="157"/>
      <c r="D171" s="19" t="str">
        <f t="shared" si="11"/>
        <v/>
      </c>
      <c r="F171" s="82"/>
      <c r="G171" s="75"/>
      <c r="H171" s="75"/>
      <c r="I171" s="75"/>
      <c r="J171" s="75"/>
      <c r="K171" s="75"/>
      <c r="L171" s="75"/>
      <c r="M171" s="75"/>
      <c r="N171" s="75"/>
      <c r="O171" s="75"/>
      <c r="P171" s="75"/>
    </row>
    <row r="172" spans="1:16" s="81" customFormat="1">
      <c r="A172" s="154">
        <v>161</v>
      </c>
      <c r="B172" s="155"/>
      <c r="C172" s="157"/>
      <c r="D172" s="19" t="str">
        <f t="shared" si="11"/>
        <v/>
      </c>
      <c r="F172" s="82"/>
      <c r="G172" s="75"/>
      <c r="H172" s="75"/>
      <c r="I172" s="75"/>
      <c r="J172" s="75"/>
      <c r="K172" s="75"/>
      <c r="L172" s="75"/>
      <c r="M172" s="75"/>
      <c r="N172" s="75"/>
      <c r="O172" s="75"/>
      <c r="P172" s="75"/>
    </row>
    <row r="173" spans="1:16" s="81" customFormat="1">
      <c r="A173" s="154">
        <v>162</v>
      </c>
      <c r="B173" s="155"/>
      <c r="C173" s="157"/>
      <c r="D173" s="19" t="str">
        <f t="shared" si="11"/>
        <v/>
      </c>
      <c r="F173" s="82"/>
      <c r="G173" s="75"/>
      <c r="H173" s="75"/>
      <c r="I173" s="75"/>
      <c r="J173" s="75"/>
      <c r="K173" s="75"/>
      <c r="L173" s="75"/>
      <c r="M173" s="75"/>
      <c r="N173" s="75"/>
      <c r="O173" s="75"/>
      <c r="P173" s="75"/>
    </row>
    <row r="174" spans="1:16" s="81" customFormat="1">
      <c r="A174" s="154">
        <v>163</v>
      </c>
      <c r="B174" s="155"/>
      <c r="C174" s="157"/>
      <c r="D174" s="19" t="str">
        <f t="shared" si="11"/>
        <v/>
      </c>
      <c r="F174" s="82"/>
      <c r="G174" s="75"/>
      <c r="H174" s="75"/>
      <c r="I174" s="75"/>
      <c r="J174" s="75"/>
      <c r="K174" s="75"/>
      <c r="L174" s="75"/>
      <c r="M174" s="75"/>
      <c r="N174" s="75"/>
      <c r="O174" s="75"/>
      <c r="P174" s="75"/>
    </row>
    <row r="175" spans="1:16" s="81" customFormat="1">
      <c r="A175" s="154">
        <v>164</v>
      </c>
      <c r="B175" s="155"/>
      <c r="C175" s="157"/>
      <c r="D175" s="19" t="str">
        <f t="shared" si="11"/>
        <v/>
      </c>
      <c r="F175" s="82"/>
      <c r="G175" s="75"/>
      <c r="H175" s="75"/>
      <c r="I175" s="75"/>
      <c r="J175" s="75"/>
      <c r="K175" s="75"/>
      <c r="L175" s="75"/>
      <c r="M175" s="75"/>
      <c r="N175" s="75"/>
      <c r="O175" s="75"/>
      <c r="P175" s="75"/>
    </row>
    <row r="176" spans="1:16" s="81" customFormat="1">
      <c r="A176" s="154">
        <v>165</v>
      </c>
      <c r="B176" s="155"/>
      <c r="C176" s="157"/>
      <c r="D176" s="19" t="str">
        <f t="shared" si="11"/>
        <v/>
      </c>
      <c r="F176" s="82"/>
      <c r="G176" s="75"/>
      <c r="H176" s="75"/>
      <c r="I176" s="75"/>
      <c r="J176" s="75"/>
      <c r="K176" s="75"/>
      <c r="L176" s="75"/>
      <c r="M176" s="75"/>
      <c r="N176" s="75"/>
      <c r="O176" s="75"/>
      <c r="P176" s="75"/>
    </row>
    <row r="177" spans="1:16" s="81" customFormat="1">
      <c r="A177" s="154">
        <v>166</v>
      </c>
      <c r="B177" s="155"/>
      <c r="C177" s="157"/>
      <c r="D177" s="19" t="str">
        <f t="shared" si="11"/>
        <v/>
      </c>
      <c r="F177" s="82"/>
      <c r="G177" s="75"/>
      <c r="H177" s="75"/>
      <c r="I177" s="75"/>
      <c r="J177" s="75"/>
      <c r="K177" s="75"/>
      <c r="L177" s="75"/>
      <c r="M177" s="75"/>
      <c r="N177" s="75"/>
      <c r="O177" s="75"/>
      <c r="P177" s="75"/>
    </row>
    <row r="178" spans="1:16" s="81" customFormat="1">
      <c r="A178" s="154">
        <v>167</v>
      </c>
      <c r="B178" s="155"/>
      <c r="C178" s="157"/>
      <c r="D178" s="19" t="str">
        <f t="shared" si="11"/>
        <v/>
      </c>
      <c r="F178" s="82"/>
      <c r="G178" s="75"/>
      <c r="H178" s="75"/>
      <c r="I178" s="75"/>
      <c r="J178" s="75"/>
      <c r="K178" s="75"/>
      <c r="L178" s="75"/>
      <c r="M178" s="75"/>
      <c r="N178" s="75"/>
      <c r="O178" s="75"/>
      <c r="P178" s="75"/>
    </row>
    <row r="179" spans="1:16" s="81" customFormat="1">
      <c r="A179" s="154">
        <v>168</v>
      </c>
      <c r="B179" s="155"/>
      <c r="C179" s="157"/>
      <c r="D179" s="19" t="str">
        <f t="shared" si="11"/>
        <v/>
      </c>
      <c r="F179" s="82"/>
      <c r="G179" s="75"/>
      <c r="H179" s="75"/>
      <c r="I179" s="75"/>
      <c r="J179" s="75"/>
      <c r="K179" s="75"/>
      <c r="L179" s="75"/>
      <c r="M179" s="75"/>
      <c r="N179" s="75"/>
      <c r="O179" s="75"/>
      <c r="P179" s="75"/>
    </row>
    <row r="180" spans="1:16" s="81" customFormat="1">
      <c r="A180" s="154">
        <v>169</v>
      </c>
      <c r="B180" s="155"/>
      <c r="C180" s="157"/>
      <c r="D180" s="19" t="str">
        <f t="shared" si="11"/>
        <v/>
      </c>
      <c r="F180" s="82"/>
      <c r="G180" s="75"/>
      <c r="H180" s="75"/>
      <c r="I180" s="75"/>
      <c r="J180" s="75"/>
      <c r="K180" s="75"/>
      <c r="L180" s="75"/>
      <c r="M180" s="75"/>
      <c r="N180" s="75"/>
      <c r="O180" s="75"/>
      <c r="P180" s="75"/>
    </row>
    <row r="181" spans="1:16" s="81" customFormat="1">
      <c r="A181" s="154">
        <v>170</v>
      </c>
      <c r="B181" s="155"/>
      <c r="C181" s="157"/>
      <c r="D181" s="19" t="str">
        <f t="shared" si="11"/>
        <v/>
      </c>
      <c r="F181" s="82"/>
      <c r="G181" s="75"/>
      <c r="H181" s="75"/>
      <c r="I181" s="75"/>
      <c r="J181" s="75"/>
      <c r="K181" s="75"/>
      <c r="L181" s="75"/>
      <c r="M181" s="75"/>
      <c r="N181" s="75"/>
      <c r="O181" s="75"/>
      <c r="P181" s="75"/>
    </row>
    <row r="182" spans="1:16" s="81" customFormat="1">
      <c r="A182" s="154">
        <v>171</v>
      </c>
      <c r="B182" s="155"/>
      <c r="C182" s="157"/>
      <c r="D182" s="19" t="str">
        <f t="shared" si="11"/>
        <v/>
      </c>
      <c r="F182" s="82"/>
      <c r="G182" s="75"/>
      <c r="H182" s="75"/>
      <c r="I182" s="75"/>
      <c r="J182" s="75"/>
      <c r="K182" s="75"/>
      <c r="L182" s="75"/>
      <c r="M182" s="75"/>
      <c r="N182" s="75"/>
      <c r="O182" s="75"/>
      <c r="P182" s="75"/>
    </row>
    <row r="183" spans="1:16" s="81" customFormat="1">
      <c r="A183" s="154">
        <v>172</v>
      </c>
      <c r="B183" s="155"/>
      <c r="C183" s="157"/>
      <c r="D183" s="19" t="str">
        <f t="shared" si="11"/>
        <v/>
      </c>
      <c r="F183" s="82"/>
      <c r="G183" s="75"/>
      <c r="H183" s="75"/>
      <c r="I183" s="75"/>
      <c r="J183" s="75"/>
      <c r="K183" s="75"/>
      <c r="L183" s="75"/>
      <c r="M183" s="75"/>
      <c r="N183" s="75"/>
      <c r="O183" s="75"/>
      <c r="P183" s="75"/>
    </row>
    <row r="184" spans="1:16" s="81" customFormat="1">
      <c r="A184" s="154">
        <v>173</v>
      </c>
      <c r="B184" s="155"/>
      <c r="C184" s="157"/>
      <c r="D184" s="19" t="str">
        <f t="shared" si="11"/>
        <v/>
      </c>
      <c r="F184" s="82"/>
      <c r="G184" s="75"/>
      <c r="H184" s="75"/>
      <c r="I184" s="75"/>
      <c r="J184" s="75"/>
      <c r="K184" s="75"/>
      <c r="L184" s="75"/>
      <c r="M184" s="75"/>
      <c r="N184" s="75"/>
      <c r="O184" s="75"/>
      <c r="P184" s="75"/>
    </row>
    <row r="185" spans="1:16" s="81" customFormat="1">
      <c r="A185" s="154">
        <v>174</v>
      </c>
      <c r="B185" s="155"/>
      <c r="C185" s="157"/>
      <c r="D185" s="19" t="str">
        <f t="shared" si="11"/>
        <v/>
      </c>
      <c r="F185" s="82"/>
      <c r="G185" s="75"/>
      <c r="H185" s="75"/>
      <c r="I185" s="75"/>
      <c r="J185" s="75"/>
      <c r="K185" s="75"/>
      <c r="L185" s="75"/>
      <c r="M185" s="75"/>
      <c r="N185" s="75"/>
      <c r="O185" s="75"/>
      <c r="P185" s="75"/>
    </row>
    <row r="186" spans="1:16" s="81" customFormat="1">
      <c r="A186" s="154">
        <v>175</v>
      </c>
      <c r="B186" s="155"/>
      <c r="C186" s="157"/>
      <c r="D186" s="19" t="str">
        <f t="shared" si="11"/>
        <v/>
      </c>
      <c r="F186" s="82"/>
      <c r="G186" s="75"/>
      <c r="H186" s="75"/>
      <c r="I186" s="75"/>
      <c r="J186" s="75"/>
      <c r="K186" s="75"/>
      <c r="L186" s="75"/>
      <c r="M186" s="75"/>
      <c r="N186" s="75"/>
      <c r="O186" s="75"/>
      <c r="P186" s="75"/>
    </row>
    <row r="187" spans="1:16" s="81" customFormat="1">
      <c r="A187" s="154">
        <v>176</v>
      </c>
      <c r="B187" s="155"/>
      <c r="C187" s="157"/>
      <c r="D187" s="19" t="str">
        <f t="shared" si="11"/>
        <v/>
      </c>
      <c r="F187" s="82"/>
      <c r="G187" s="75"/>
      <c r="H187" s="75"/>
      <c r="I187" s="75"/>
      <c r="J187" s="75"/>
      <c r="K187" s="75"/>
      <c r="L187" s="75"/>
      <c r="M187" s="75"/>
      <c r="N187" s="75"/>
      <c r="O187" s="75"/>
      <c r="P187" s="75"/>
    </row>
    <row r="188" spans="1:16" s="81" customFormat="1">
      <c r="A188" s="154">
        <v>177</v>
      </c>
      <c r="B188" s="155"/>
      <c r="C188" s="157"/>
      <c r="D188" s="19" t="str">
        <f t="shared" si="11"/>
        <v/>
      </c>
      <c r="F188" s="82"/>
      <c r="G188" s="75"/>
      <c r="H188" s="75"/>
      <c r="I188" s="75"/>
      <c r="J188" s="75"/>
      <c r="K188" s="75"/>
      <c r="L188" s="75"/>
      <c r="M188" s="75"/>
      <c r="N188" s="75"/>
      <c r="O188" s="75"/>
      <c r="P188" s="75"/>
    </row>
    <row r="189" spans="1:16" s="81" customFormat="1">
      <c r="A189" s="154">
        <v>178</v>
      </c>
      <c r="B189" s="155"/>
      <c r="C189" s="157"/>
      <c r="D189" s="19" t="str">
        <f t="shared" si="11"/>
        <v/>
      </c>
      <c r="F189" s="82"/>
      <c r="G189" s="75"/>
      <c r="H189" s="75"/>
      <c r="I189" s="75"/>
      <c r="J189" s="75"/>
      <c r="K189" s="75"/>
      <c r="L189" s="75"/>
      <c r="M189" s="75"/>
      <c r="N189" s="75"/>
      <c r="O189" s="75"/>
      <c r="P189" s="75"/>
    </row>
    <row r="190" spans="1:16" s="81" customFormat="1">
      <c r="A190" s="154">
        <v>179</v>
      </c>
      <c r="B190" s="155"/>
      <c r="C190" s="157"/>
      <c r="D190" s="19" t="str">
        <f t="shared" si="11"/>
        <v/>
      </c>
      <c r="F190" s="82"/>
      <c r="G190" s="75"/>
      <c r="H190" s="75"/>
      <c r="I190" s="75"/>
      <c r="J190" s="75"/>
      <c r="K190" s="75"/>
      <c r="L190" s="75"/>
      <c r="M190" s="75"/>
      <c r="N190" s="75"/>
      <c r="O190" s="75"/>
      <c r="P190" s="75"/>
    </row>
    <row r="191" spans="1:16" s="81" customFormat="1">
      <c r="A191" s="154">
        <v>180</v>
      </c>
      <c r="B191" s="155"/>
      <c r="C191" s="157"/>
      <c r="D191" s="19" t="str">
        <f t="shared" si="11"/>
        <v/>
      </c>
      <c r="F191" s="82"/>
      <c r="G191" s="75"/>
      <c r="H191" s="75"/>
      <c r="I191" s="75"/>
      <c r="J191" s="75"/>
      <c r="K191" s="75"/>
      <c r="L191" s="75"/>
      <c r="M191" s="75"/>
      <c r="N191" s="75"/>
      <c r="O191" s="75"/>
      <c r="P191" s="75"/>
    </row>
    <row r="192" spans="1:16" s="81" customFormat="1">
      <c r="A192" s="154">
        <v>181</v>
      </c>
      <c r="B192" s="155"/>
      <c r="C192" s="157"/>
      <c r="D192" s="19" t="str">
        <f t="shared" si="11"/>
        <v/>
      </c>
      <c r="F192" s="82"/>
      <c r="G192" s="75"/>
      <c r="H192" s="75"/>
      <c r="I192" s="75"/>
      <c r="J192" s="75"/>
      <c r="K192" s="75"/>
      <c r="L192" s="75"/>
      <c r="M192" s="75"/>
      <c r="N192" s="75"/>
      <c r="O192" s="75"/>
      <c r="P192" s="75"/>
    </row>
    <row r="193" spans="1:16" s="81" customFormat="1">
      <c r="A193" s="154">
        <v>182</v>
      </c>
      <c r="B193" s="155"/>
      <c r="C193" s="157"/>
      <c r="D193" s="19" t="str">
        <f t="shared" si="11"/>
        <v/>
      </c>
      <c r="F193" s="82"/>
      <c r="G193" s="75"/>
      <c r="H193" s="75"/>
      <c r="I193" s="75"/>
      <c r="J193" s="75"/>
      <c r="K193" s="75"/>
      <c r="L193" s="75"/>
      <c r="M193" s="75"/>
      <c r="N193" s="75"/>
      <c r="O193" s="75"/>
      <c r="P193" s="75"/>
    </row>
    <row r="194" spans="1:16" s="81" customFormat="1">
      <c r="A194" s="154">
        <v>183</v>
      </c>
      <c r="B194" s="155"/>
      <c r="C194" s="157"/>
      <c r="D194" s="19" t="str">
        <f t="shared" si="11"/>
        <v/>
      </c>
      <c r="F194" s="82"/>
      <c r="G194" s="75"/>
      <c r="H194" s="75"/>
      <c r="I194" s="75"/>
      <c r="J194" s="75"/>
      <c r="K194" s="75"/>
      <c r="L194" s="75"/>
      <c r="M194" s="75"/>
      <c r="N194" s="75"/>
      <c r="O194" s="75"/>
      <c r="P194" s="75"/>
    </row>
    <row r="195" spans="1:16" s="81" customFormat="1">
      <c r="A195" s="154">
        <v>184</v>
      </c>
      <c r="B195" s="155"/>
      <c r="C195" s="157"/>
      <c r="D195" s="19" t="str">
        <f t="shared" si="11"/>
        <v/>
      </c>
      <c r="F195" s="82"/>
      <c r="G195" s="75"/>
      <c r="H195" s="75"/>
      <c r="I195" s="75"/>
      <c r="J195" s="75"/>
      <c r="K195" s="75"/>
      <c r="L195" s="75"/>
      <c r="M195" s="75"/>
      <c r="N195" s="75"/>
      <c r="O195" s="75"/>
      <c r="P195" s="75"/>
    </row>
    <row r="196" spans="1:16" s="81" customFormat="1">
      <c r="A196" s="154">
        <v>185</v>
      </c>
      <c r="B196" s="155"/>
      <c r="C196" s="157"/>
      <c r="D196" s="19" t="str">
        <f t="shared" si="11"/>
        <v/>
      </c>
      <c r="F196" s="82"/>
      <c r="G196" s="75"/>
      <c r="H196" s="75"/>
      <c r="I196" s="75"/>
      <c r="J196" s="75"/>
      <c r="K196" s="75"/>
      <c r="L196" s="75"/>
      <c r="M196" s="75"/>
      <c r="N196" s="75"/>
      <c r="O196" s="75"/>
      <c r="P196" s="75"/>
    </row>
    <row r="197" spans="1:16" s="81" customFormat="1">
      <c r="A197" s="154">
        <v>186</v>
      </c>
      <c r="B197" s="155"/>
      <c r="C197" s="157"/>
      <c r="D197" s="19" t="str">
        <f t="shared" si="11"/>
        <v/>
      </c>
      <c r="F197" s="82"/>
      <c r="G197" s="75"/>
      <c r="H197" s="75"/>
      <c r="I197" s="75"/>
      <c r="J197" s="75"/>
      <c r="K197" s="75"/>
      <c r="L197" s="75"/>
      <c r="M197" s="75"/>
      <c r="N197" s="75"/>
      <c r="O197" s="75"/>
      <c r="P197" s="75"/>
    </row>
    <row r="198" spans="1:16" s="81" customFormat="1">
      <c r="A198" s="154">
        <v>187</v>
      </c>
      <c r="B198" s="155"/>
      <c r="C198" s="157"/>
      <c r="D198" s="19" t="str">
        <f t="shared" si="11"/>
        <v/>
      </c>
      <c r="F198" s="82"/>
      <c r="G198" s="75"/>
      <c r="H198" s="75"/>
      <c r="I198" s="75"/>
      <c r="J198" s="75"/>
      <c r="K198" s="75"/>
      <c r="L198" s="75"/>
      <c r="M198" s="75"/>
      <c r="N198" s="75"/>
      <c r="O198" s="75"/>
      <c r="P198" s="75"/>
    </row>
    <row r="199" spans="1:16" s="81" customFormat="1">
      <c r="A199" s="154">
        <v>188</v>
      </c>
      <c r="B199" s="155"/>
      <c r="C199" s="157"/>
      <c r="D199" s="19" t="str">
        <f t="shared" si="11"/>
        <v/>
      </c>
      <c r="F199" s="82"/>
      <c r="G199" s="75"/>
      <c r="H199" s="75"/>
      <c r="I199" s="75"/>
      <c r="J199" s="75"/>
      <c r="K199" s="75"/>
      <c r="L199" s="75"/>
      <c r="M199" s="75"/>
      <c r="N199" s="75"/>
      <c r="O199" s="75"/>
      <c r="P199" s="75"/>
    </row>
    <row r="200" spans="1:16" s="81" customFormat="1">
      <c r="A200" s="154">
        <v>189</v>
      </c>
      <c r="B200" s="155"/>
      <c r="C200" s="157"/>
      <c r="D200" s="19" t="str">
        <f t="shared" si="11"/>
        <v/>
      </c>
      <c r="F200" s="82"/>
      <c r="G200" s="75"/>
      <c r="H200" s="75"/>
      <c r="I200" s="75"/>
      <c r="J200" s="75"/>
      <c r="K200" s="75"/>
      <c r="L200" s="75"/>
      <c r="M200" s="75"/>
      <c r="N200" s="75"/>
      <c r="O200" s="75"/>
      <c r="P200" s="75"/>
    </row>
    <row r="201" spans="1:16" s="81" customFormat="1">
      <c r="A201" s="154">
        <v>190</v>
      </c>
      <c r="B201" s="155"/>
      <c r="C201" s="157"/>
      <c r="D201" s="19" t="str">
        <f t="shared" si="11"/>
        <v/>
      </c>
      <c r="F201" s="82"/>
      <c r="G201" s="75"/>
      <c r="H201" s="75"/>
      <c r="I201" s="75"/>
      <c r="J201" s="75"/>
      <c r="K201" s="75"/>
      <c r="L201" s="75"/>
      <c r="M201" s="75"/>
      <c r="N201" s="75"/>
      <c r="O201" s="75"/>
      <c r="P201" s="75"/>
    </row>
    <row r="202" spans="1:16" s="81" customFormat="1">
      <c r="A202" s="154">
        <v>191</v>
      </c>
      <c r="B202" s="155"/>
      <c r="C202" s="157"/>
      <c r="D202" s="19" t="str">
        <f t="shared" si="11"/>
        <v/>
      </c>
      <c r="F202" s="82"/>
      <c r="G202" s="75"/>
      <c r="H202" s="75"/>
      <c r="I202" s="75"/>
      <c r="J202" s="75"/>
      <c r="K202" s="75"/>
      <c r="L202" s="75"/>
      <c r="M202" s="75"/>
      <c r="N202" s="75"/>
      <c r="O202" s="75"/>
      <c r="P202" s="75"/>
    </row>
    <row r="203" spans="1:16" s="81" customFormat="1">
      <c r="A203" s="154">
        <v>192</v>
      </c>
      <c r="B203" s="155"/>
      <c r="C203" s="157"/>
      <c r="D203" s="19" t="str">
        <f t="shared" si="11"/>
        <v/>
      </c>
      <c r="F203" s="82"/>
      <c r="G203" s="75"/>
      <c r="H203" s="75"/>
      <c r="I203" s="75"/>
      <c r="J203" s="75"/>
      <c r="K203" s="75"/>
      <c r="L203" s="75"/>
      <c r="M203" s="75"/>
      <c r="N203" s="75"/>
      <c r="O203" s="75"/>
      <c r="P203" s="75"/>
    </row>
    <row r="204" spans="1:16" s="81" customFormat="1">
      <c r="A204" s="154">
        <v>193</v>
      </c>
      <c r="B204" s="155"/>
      <c r="C204" s="157"/>
      <c r="D204" s="19" t="str">
        <f t="shared" ref="D204:D261" si="12">IF(OR($B204="",,$C204&lt;an_initial,$C204&gt;an_final),"",E204*50)</f>
        <v/>
      </c>
      <c r="F204" s="82"/>
      <c r="G204" s="75"/>
      <c r="H204" s="75"/>
      <c r="I204" s="75"/>
      <c r="J204" s="75"/>
      <c r="K204" s="75"/>
      <c r="L204" s="75"/>
      <c r="M204" s="75"/>
      <c r="N204" s="75"/>
      <c r="O204" s="75"/>
      <c r="P204" s="75"/>
    </row>
    <row r="205" spans="1:16" s="81" customFormat="1">
      <c r="A205" s="154">
        <v>194</v>
      </c>
      <c r="B205" s="155"/>
      <c r="C205" s="157"/>
      <c r="D205" s="19" t="str">
        <f t="shared" si="12"/>
        <v/>
      </c>
      <c r="F205" s="82"/>
      <c r="G205" s="75"/>
      <c r="H205" s="75"/>
      <c r="I205" s="75"/>
      <c r="J205" s="75"/>
      <c r="K205" s="75"/>
      <c r="L205" s="75"/>
      <c r="M205" s="75"/>
      <c r="N205" s="75"/>
      <c r="O205" s="75"/>
      <c r="P205" s="75"/>
    </row>
    <row r="206" spans="1:16" s="81" customFormat="1">
      <c r="A206" s="154">
        <v>195</v>
      </c>
      <c r="B206" s="155"/>
      <c r="C206" s="157"/>
      <c r="D206" s="19" t="str">
        <f t="shared" si="12"/>
        <v/>
      </c>
      <c r="F206" s="82"/>
      <c r="G206" s="75"/>
      <c r="H206" s="75"/>
      <c r="I206" s="75"/>
      <c r="J206" s="75"/>
      <c r="K206" s="75"/>
      <c r="L206" s="75"/>
      <c r="M206" s="75"/>
      <c r="N206" s="75"/>
      <c r="O206" s="75"/>
      <c r="P206" s="75"/>
    </row>
    <row r="207" spans="1:16" s="81" customFormat="1">
      <c r="A207" s="154">
        <v>196</v>
      </c>
      <c r="B207" s="155"/>
      <c r="C207" s="157"/>
      <c r="D207" s="19" t="str">
        <f t="shared" si="12"/>
        <v/>
      </c>
      <c r="F207" s="82"/>
      <c r="G207" s="75"/>
      <c r="H207" s="75"/>
      <c r="I207" s="75"/>
      <c r="J207" s="75"/>
      <c r="K207" s="75"/>
      <c r="L207" s="75"/>
      <c r="M207" s="75"/>
      <c r="N207" s="75"/>
      <c r="O207" s="75"/>
      <c r="P207" s="75"/>
    </row>
    <row r="208" spans="1:16" s="81" customFormat="1">
      <c r="A208" s="154">
        <v>197</v>
      </c>
      <c r="B208" s="155"/>
      <c r="C208" s="157"/>
      <c r="D208" s="19" t="str">
        <f t="shared" si="12"/>
        <v/>
      </c>
      <c r="F208" s="82"/>
      <c r="G208" s="75"/>
      <c r="H208" s="75"/>
      <c r="I208" s="75"/>
      <c r="J208" s="75"/>
      <c r="K208" s="75"/>
      <c r="L208" s="75"/>
      <c r="M208" s="75"/>
      <c r="N208" s="75"/>
      <c r="O208" s="75"/>
      <c r="P208" s="75"/>
    </row>
    <row r="209" spans="1:16" s="81" customFormat="1">
      <c r="A209" s="154">
        <v>198</v>
      </c>
      <c r="B209" s="155"/>
      <c r="C209" s="157"/>
      <c r="D209" s="19" t="str">
        <f t="shared" si="12"/>
        <v/>
      </c>
      <c r="F209" s="82"/>
      <c r="G209" s="75"/>
      <c r="H209" s="75"/>
      <c r="I209" s="75"/>
      <c r="J209" s="75"/>
      <c r="K209" s="75"/>
      <c r="L209" s="75"/>
      <c r="M209" s="75"/>
      <c r="N209" s="75"/>
      <c r="O209" s="75"/>
      <c r="P209" s="75"/>
    </row>
    <row r="210" spans="1:16" s="81" customFormat="1">
      <c r="A210" s="154">
        <v>199</v>
      </c>
      <c r="B210" s="155"/>
      <c r="C210" s="157"/>
      <c r="D210" s="19" t="str">
        <f t="shared" si="12"/>
        <v/>
      </c>
      <c r="F210" s="82"/>
      <c r="G210" s="75"/>
      <c r="H210" s="75"/>
      <c r="I210" s="75"/>
      <c r="J210" s="75"/>
      <c r="K210" s="75"/>
      <c r="L210" s="75"/>
      <c r="M210" s="75"/>
      <c r="N210" s="75"/>
      <c r="O210" s="75"/>
      <c r="P210" s="75"/>
    </row>
    <row r="211" spans="1:16" s="81" customFormat="1">
      <c r="A211" s="154">
        <v>200</v>
      </c>
      <c r="B211" s="155"/>
      <c r="C211" s="157"/>
      <c r="D211" s="19" t="str">
        <f t="shared" si="12"/>
        <v/>
      </c>
      <c r="F211" s="82"/>
      <c r="G211" s="75"/>
      <c r="H211" s="75"/>
      <c r="I211" s="75"/>
      <c r="J211" s="75"/>
      <c r="K211" s="75"/>
      <c r="L211" s="75"/>
      <c r="M211" s="75"/>
      <c r="N211" s="75"/>
      <c r="O211" s="75"/>
      <c r="P211" s="75"/>
    </row>
    <row r="212" spans="1:16" s="81" customFormat="1">
      <c r="A212" s="154">
        <v>201</v>
      </c>
      <c r="B212" s="155"/>
      <c r="C212" s="157"/>
      <c r="D212" s="19" t="str">
        <f t="shared" si="12"/>
        <v/>
      </c>
      <c r="F212" s="82"/>
      <c r="G212" s="75"/>
      <c r="H212" s="75"/>
      <c r="I212" s="75"/>
      <c r="J212" s="75"/>
      <c r="K212" s="75"/>
      <c r="L212" s="75"/>
      <c r="M212" s="75"/>
      <c r="N212" s="75"/>
      <c r="O212" s="75"/>
      <c r="P212" s="75"/>
    </row>
    <row r="213" spans="1:16" s="81" customFormat="1">
      <c r="A213" s="154">
        <v>202</v>
      </c>
      <c r="B213" s="155"/>
      <c r="C213" s="157"/>
      <c r="D213" s="19" t="str">
        <f t="shared" si="12"/>
        <v/>
      </c>
      <c r="F213" s="82"/>
      <c r="G213" s="75"/>
      <c r="H213" s="75"/>
      <c r="I213" s="75"/>
      <c r="J213" s="75"/>
      <c r="K213" s="75"/>
      <c r="L213" s="75"/>
      <c r="M213" s="75"/>
      <c r="N213" s="75"/>
      <c r="O213" s="75"/>
      <c r="P213" s="75"/>
    </row>
    <row r="214" spans="1:16" s="81" customFormat="1">
      <c r="A214" s="154">
        <v>203</v>
      </c>
      <c r="B214" s="155"/>
      <c r="C214" s="157"/>
      <c r="D214" s="19" t="str">
        <f t="shared" si="12"/>
        <v/>
      </c>
      <c r="F214" s="82"/>
      <c r="G214" s="75"/>
      <c r="H214" s="75"/>
      <c r="I214" s="75"/>
      <c r="J214" s="75"/>
      <c r="K214" s="75"/>
      <c r="L214" s="75"/>
      <c r="M214" s="75"/>
      <c r="N214" s="75"/>
      <c r="O214" s="75"/>
      <c r="P214" s="75"/>
    </row>
    <row r="215" spans="1:16" s="81" customFormat="1">
      <c r="A215" s="154">
        <v>204</v>
      </c>
      <c r="B215" s="155"/>
      <c r="C215" s="157"/>
      <c r="D215" s="19" t="str">
        <f t="shared" si="12"/>
        <v/>
      </c>
      <c r="F215" s="82"/>
      <c r="G215" s="75"/>
      <c r="H215" s="75"/>
      <c r="I215" s="75"/>
      <c r="J215" s="75"/>
      <c r="K215" s="75"/>
      <c r="L215" s="75"/>
      <c r="M215" s="75"/>
      <c r="N215" s="75"/>
      <c r="O215" s="75"/>
      <c r="P215" s="75"/>
    </row>
    <row r="216" spans="1:16" s="81" customFormat="1">
      <c r="A216" s="154">
        <v>205</v>
      </c>
      <c r="B216" s="155"/>
      <c r="C216" s="157"/>
      <c r="D216" s="19" t="str">
        <f t="shared" si="12"/>
        <v/>
      </c>
      <c r="F216" s="82"/>
      <c r="G216" s="75"/>
      <c r="H216" s="75"/>
      <c r="I216" s="75"/>
      <c r="J216" s="75"/>
      <c r="K216" s="75"/>
      <c r="L216" s="75"/>
      <c r="M216" s="75"/>
      <c r="N216" s="75"/>
      <c r="O216" s="75"/>
      <c r="P216" s="75"/>
    </row>
    <row r="217" spans="1:16" s="81" customFormat="1">
      <c r="A217" s="154">
        <v>206</v>
      </c>
      <c r="B217" s="155"/>
      <c r="C217" s="157"/>
      <c r="D217" s="19" t="str">
        <f t="shared" si="12"/>
        <v/>
      </c>
      <c r="F217" s="82"/>
      <c r="G217" s="75"/>
      <c r="H217" s="75"/>
      <c r="I217" s="75"/>
      <c r="J217" s="75"/>
      <c r="K217" s="75"/>
      <c r="L217" s="75"/>
      <c r="M217" s="75"/>
      <c r="N217" s="75"/>
      <c r="O217" s="75"/>
      <c r="P217" s="75"/>
    </row>
    <row r="218" spans="1:16" s="81" customFormat="1">
      <c r="A218" s="154">
        <v>207</v>
      </c>
      <c r="B218" s="155"/>
      <c r="C218" s="157"/>
      <c r="D218" s="19" t="str">
        <f t="shared" si="12"/>
        <v/>
      </c>
      <c r="F218" s="82"/>
      <c r="G218" s="75"/>
      <c r="H218" s="75"/>
      <c r="I218" s="75"/>
      <c r="J218" s="75"/>
      <c r="K218" s="75"/>
      <c r="L218" s="75"/>
      <c r="M218" s="75"/>
      <c r="N218" s="75"/>
      <c r="O218" s="75"/>
      <c r="P218" s="75"/>
    </row>
    <row r="219" spans="1:16" s="81" customFormat="1">
      <c r="A219" s="154">
        <v>208</v>
      </c>
      <c r="B219" s="155"/>
      <c r="C219" s="157"/>
      <c r="D219" s="19" t="str">
        <f t="shared" si="12"/>
        <v/>
      </c>
      <c r="F219" s="82"/>
      <c r="G219" s="75"/>
      <c r="H219" s="75"/>
      <c r="I219" s="75"/>
      <c r="J219" s="75"/>
      <c r="K219" s="75"/>
      <c r="L219" s="75"/>
      <c r="M219" s="75"/>
      <c r="N219" s="75"/>
      <c r="O219" s="75"/>
      <c r="P219" s="75"/>
    </row>
    <row r="220" spans="1:16" s="81" customFormat="1">
      <c r="A220" s="154">
        <v>209</v>
      </c>
      <c r="B220" s="155"/>
      <c r="C220" s="157"/>
      <c r="D220" s="19" t="str">
        <f t="shared" si="12"/>
        <v/>
      </c>
      <c r="F220" s="82"/>
      <c r="G220" s="75"/>
      <c r="H220" s="75"/>
      <c r="I220" s="75"/>
      <c r="J220" s="75"/>
      <c r="K220" s="75"/>
      <c r="L220" s="75"/>
      <c r="M220" s="75"/>
      <c r="N220" s="75"/>
      <c r="O220" s="75"/>
      <c r="P220" s="75"/>
    </row>
    <row r="221" spans="1:16" s="81" customFormat="1">
      <c r="A221" s="154">
        <v>210</v>
      </c>
      <c r="B221" s="155"/>
      <c r="C221" s="157"/>
      <c r="D221" s="19" t="str">
        <f t="shared" si="12"/>
        <v/>
      </c>
      <c r="F221" s="82"/>
      <c r="G221" s="75"/>
      <c r="H221" s="75"/>
      <c r="I221" s="75"/>
      <c r="J221" s="75"/>
      <c r="K221" s="75"/>
      <c r="L221" s="75"/>
      <c r="M221" s="75"/>
      <c r="N221" s="75"/>
      <c r="O221" s="75"/>
      <c r="P221" s="75"/>
    </row>
    <row r="222" spans="1:16" s="81" customFormat="1">
      <c r="A222" s="154">
        <v>211</v>
      </c>
      <c r="B222" s="155"/>
      <c r="C222" s="157"/>
      <c r="D222" s="19" t="str">
        <f t="shared" si="12"/>
        <v/>
      </c>
      <c r="F222" s="82"/>
      <c r="G222" s="75"/>
      <c r="H222" s="75"/>
      <c r="I222" s="75"/>
      <c r="J222" s="75"/>
      <c r="K222" s="75"/>
      <c r="L222" s="75"/>
      <c r="M222" s="75"/>
      <c r="N222" s="75"/>
      <c r="O222" s="75"/>
      <c r="P222" s="75"/>
    </row>
    <row r="223" spans="1:16" s="81" customFormat="1">
      <c r="A223" s="154">
        <v>212</v>
      </c>
      <c r="B223" s="155"/>
      <c r="C223" s="157"/>
      <c r="D223" s="19" t="str">
        <f t="shared" si="12"/>
        <v/>
      </c>
      <c r="F223" s="82"/>
      <c r="G223" s="75"/>
      <c r="H223" s="75"/>
      <c r="I223" s="75"/>
      <c r="J223" s="75"/>
      <c r="K223" s="75"/>
      <c r="L223" s="75"/>
      <c r="M223" s="75"/>
      <c r="N223" s="75"/>
      <c r="O223" s="75"/>
      <c r="P223" s="75"/>
    </row>
    <row r="224" spans="1:16" s="81" customFormat="1">
      <c r="A224" s="154">
        <v>213</v>
      </c>
      <c r="B224" s="155"/>
      <c r="C224" s="157"/>
      <c r="D224" s="19" t="str">
        <f t="shared" si="12"/>
        <v/>
      </c>
      <c r="F224" s="82"/>
      <c r="G224" s="75"/>
      <c r="H224" s="75"/>
      <c r="I224" s="75"/>
      <c r="J224" s="75"/>
      <c r="K224" s="75"/>
      <c r="L224" s="75"/>
      <c r="M224" s="75"/>
      <c r="N224" s="75"/>
      <c r="O224" s="75"/>
      <c r="P224" s="75"/>
    </row>
    <row r="225" spans="1:16" s="81" customFormat="1">
      <c r="A225" s="154">
        <v>214</v>
      </c>
      <c r="B225" s="155"/>
      <c r="C225" s="157"/>
      <c r="D225" s="19" t="str">
        <f t="shared" si="12"/>
        <v/>
      </c>
      <c r="F225" s="82"/>
      <c r="G225" s="75"/>
      <c r="H225" s="75"/>
      <c r="I225" s="75"/>
      <c r="J225" s="75"/>
      <c r="K225" s="75"/>
      <c r="L225" s="75"/>
      <c r="M225" s="75"/>
      <c r="N225" s="75"/>
      <c r="O225" s="75"/>
      <c r="P225" s="75"/>
    </row>
    <row r="226" spans="1:16" s="81" customFormat="1">
      <c r="A226" s="154">
        <v>215</v>
      </c>
      <c r="B226" s="155"/>
      <c r="C226" s="157"/>
      <c r="D226" s="19" t="str">
        <f t="shared" si="12"/>
        <v/>
      </c>
      <c r="F226" s="82"/>
      <c r="G226" s="75"/>
      <c r="H226" s="75"/>
      <c r="I226" s="75"/>
      <c r="J226" s="75"/>
      <c r="K226" s="75"/>
      <c r="L226" s="75"/>
      <c r="M226" s="75"/>
      <c r="N226" s="75"/>
      <c r="O226" s="75"/>
      <c r="P226" s="75"/>
    </row>
    <row r="227" spans="1:16" s="81" customFormat="1">
      <c r="A227" s="154">
        <v>216</v>
      </c>
      <c r="B227" s="155"/>
      <c r="C227" s="157"/>
      <c r="D227" s="19" t="str">
        <f t="shared" si="12"/>
        <v/>
      </c>
      <c r="F227" s="82"/>
      <c r="G227" s="75"/>
      <c r="H227" s="75"/>
      <c r="I227" s="75"/>
      <c r="J227" s="75"/>
      <c r="K227" s="75"/>
      <c r="L227" s="75"/>
      <c r="M227" s="75"/>
      <c r="N227" s="75"/>
      <c r="O227" s="75"/>
      <c r="P227" s="75"/>
    </row>
    <row r="228" spans="1:16" s="81" customFormat="1">
      <c r="A228" s="154">
        <v>217</v>
      </c>
      <c r="B228" s="155"/>
      <c r="C228" s="157"/>
      <c r="D228" s="19" t="str">
        <f t="shared" si="12"/>
        <v/>
      </c>
      <c r="F228" s="82"/>
      <c r="G228" s="75"/>
      <c r="H228" s="75"/>
      <c r="I228" s="75"/>
      <c r="J228" s="75"/>
      <c r="K228" s="75"/>
      <c r="L228" s="75"/>
      <c r="M228" s="75"/>
      <c r="N228" s="75"/>
      <c r="O228" s="75"/>
      <c r="P228" s="75"/>
    </row>
    <row r="229" spans="1:16" s="81" customFormat="1">
      <c r="A229" s="154">
        <v>218</v>
      </c>
      <c r="B229" s="155"/>
      <c r="C229" s="157"/>
      <c r="D229" s="19" t="str">
        <f t="shared" si="12"/>
        <v/>
      </c>
      <c r="F229" s="82"/>
      <c r="G229" s="75"/>
      <c r="H229" s="75"/>
      <c r="I229" s="75"/>
      <c r="J229" s="75"/>
      <c r="K229" s="75"/>
      <c r="L229" s="75"/>
      <c r="M229" s="75"/>
      <c r="N229" s="75"/>
      <c r="O229" s="75"/>
      <c r="P229" s="75"/>
    </row>
    <row r="230" spans="1:16" s="81" customFormat="1">
      <c r="A230" s="154">
        <v>219</v>
      </c>
      <c r="B230" s="155"/>
      <c r="C230" s="157"/>
      <c r="D230" s="19" t="str">
        <f t="shared" si="12"/>
        <v/>
      </c>
      <c r="F230" s="82"/>
      <c r="G230" s="75"/>
      <c r="H230" s="75"/>
      <c r="I230" s="75"/>
      <c r="J230" s="75"/>
      <c r="K230" s="75"/>
      <c r="L230" s="75"/>
      <c r="M230" s="75"/>
      <c r="N230" s="75"/>
      <c r="O230" s="75"/>
      <c r="P230" s="75"/>
    </row>
    <row r="231" spans="1:16" s="81" customFormat="1">
      <c r="A231" s="154">
        <v>220</v>
      </c>
      <c r="B231" s="155"/>
      <c r="C231" s="157"/>
      <c r="D231" s="19" t="str">
        <f t="shared" si="12"/>
        <v/>
      </c>
      <c r="F231" s="82"/>
      <c r="G231" s="75"/>
      <c r="H231" s="75"/>
      <c r="I231" s="75"/>
      <c r="J231" s="75"/>
      <c r="K231" s="75"/>
      <c r="L231" s="75"/>
      <c r="M231" s="75"/>
      <c r="N231" s="75"/>
      <c r="O231" s="75"/>
      <c r="P231" s="75"/>
    </row>
    <row r="232" spans="1:16" s="81" customFormat="1">
      <c r="A232" s="154">
        <v>221</v>
      </c>
      <c r="B232" s="155"/>
      <c r="C232" s="157"/>
      <c r="D232" s="19" t="str">
        <f t="shared" si="12"/>
        <v/>
      </c>
      <c r="F232" s="82"/>
      <c r="G232" s="75"/>
      <c r="H232" s="75"/>
      <c r="I232" s="75"/>
      <c r="J232" s="75"/>
      <c r="K232" s="75"/>
      <c r="L232" s="75"/>
      <c r="M232" s="75"/>
      <c r="N232" s="75"/>
      <c r="O232" s="75"/>
      <c r="P232" s="75"/>
    </row>
    <row r="233" spans="1:16" s="81" customFormat="1">
      <c r="A233" s="154">
        <v>222</v>
      </c>
      <c r="B233" s="155"/>
      <c r="C233" s="157"/>
      <c r="D233" s="19" t="str">
        <f t="shared" si="12"/>
        <v/>
      </c>
      <c r="F233" s="82"/>
      <c r="G233" s="75"/>
      <c r="H233" s="75"/>
      <c r="I233" s="75"/>
      <c r="J233" s="75"/>
      <c r="K233" s="75"/>
      <c r="L233" s="75"/>
      <c r="M233" s="75"/>
      <c r="N233" s="75"/>
      <c r="O233" s="75"/>
      <c r="P233" s="75"/>
    </row>
    <row r="234" spans="1:16" s="81" customFormat="1">
      <c r="A234" s="154">
        <v>223</v>
      </c>
      <c r="B234" s="155"/>
      <c r="C234" s="157"/>
      <c r="D234" s="19" t="str">
        <f t="shared" si="12"/>
        <v/>
      </c>
      <c r="F234" s="82"/>
      <c r="G234" s="75"/>
      <c r="H234" s="75"/>
      <c r="I234" s="75"/>
      <c r="J234" s="75"/>
      <c r="K234" s="75"/>
      <c r="L234" s="75"/>
      <c r="M234" s="75"/>
      <c r="N234" s="75"/>
      <c r="O234" s="75"/>
      <c r="P234" s="75"/>
    </row>
    <row r="235" spans="1:16" s="81" customFormat="1">
      <c r="A235" s="154">
        <v>224</v>
      </c>
      <c r="B235" s="155"/>
      <c r="C235" s="157"/>
      <c r="D235" s="19" t="str">
        <f t="shared" si="12"/>
        <v/>
      </c>
      <c r="F235" s="82"/>
      <c r="G235" s="75"/>
      <c r="H235" s="75"/>
      <c r="I235" s="75"/>
      <c r="J235" s="75"/>
      <c r="K235" s="75"/>
      <c r="L235" s="75"/>
      <c r="M235" s="75"/>
      <c r="N235" s="75"/>
      <c r="O235" s="75"/>
      <c r="P235" s="75"/>
    </row>
    <row r="236" spans="1:16" s="81" customFormat="1">
      <c r="A236" s="154">
        <v>225</v>
      </c>
      <c r="B236" s="155"/>
      <c r="C236" s="157"/>
      <c r="D236" s="19" t="str">
        <f t="shared" si="12"/>
        <v/>
      </c>
      <c r="F236" s="82"/>
      <c r="G236" s="75"/>
      <c r="H236" s="75"/>
      <c r="I236" s="75"/>
      <c r="J236" s="75"/>
      <c r="K236" s="75"/>
      <c r="L236" s="75"/>
      <c r="M236" s="75"/>
      <c r="N236" s="75"/>
      <c r="O236" s="75"/>
      <c r="P236" s="75"/>
    </row>
    <row r="237" spans="1:16" s="81" customFormat="1">
      <c r="A237" s="154">
        <v>226</v>
      </c>
      <c r="B237" s="155"/>
      <c r="C237" s="157"/>
      <c r="D237" s="19" t="str">
        <f t="shared" si="12"/>
        <v/>
      </c>
      <c r="F237" s="82"/>
      <c r="G237" s="75"/>
      <c r="H237" s="75"/>
      <c r="I237" s="75"/>
      <c r="J237" s="75"/>
      <c r="K237" s="75"/>
      <c r="L237" s="75"/>
      <c r="M237" s="75"/>
      <c r="N237" s="75"/>
      <c r="O237" s="75"/>
      <c r="P237" s="75"/>
    </row>
    <row r="238" spans="1:16" s="81" customFormat="1">
      <c r="A238" s="154">
        <v>227</v>
      </c>
      <c r="B238" s="155"/>
      <c r="C238" s="157"/>
      <c r="D238" s="19" t="str">
        <f t="shared" si="12"/>
        <v/>
      </c>
      <c r="F238" s="82"/>
      <c r="G238" s="75"/>
      <c r="H238" s="75"/>
      <c r="I238" s="75"/>
      <c r="J238" s="75"/>
      <c r="K238" s="75"/>
      <c r="L238" s="75"/>
      <c r="M238" s="75"/>
      <c r="N238" s="75"/>
      <c r="O238" s="75"/>
      <c r="P238" s="75"/>
    </row>
    <row r="239" spans="1:16" s="81" customFormat="1">
      <c r="A239" s="154">
        <v>228</v>
      </c>
      <c r="B239" s="155"/>
      <c r="C239" s="157"/>
      <c r="D239" s="19" t="str">
        <f t="shared" si="12"/>
        <v/>
      </c>
      <c r="F239" s="82"/>
      <c r="G239" s="75"/>
      <c r="H239" s="75"/>
      <c r="I239" s="75"/>
      <c r="J239" s="75"/>
      <c r="K239" s="75"/>
      <c r="L239" s="75"/>
      <c r="M239" s="75"/>
      <c r="N239" s="75"/>
      <c r="O239" s="75"/>
      <c r="P239" s="75"/>
    </row>
    <row r="240" spans="1:16" s="81" customFormat="1">
      <c r="A240" s="154">
        <v>229</v>
      </c>
      <c r="B240" s="155"/>
      <c r="C240" s="157"/>
      <c r="D240" s="19" t="str">
        <f t="shared" si="12"/>
        <v/>
      </c>
      <c r="F240" s="82"/>
      <c r="G240" s="75"/>
      <c r="H240" s="75"/>
      <c r="I240" s="75"/>
      <c r="J240" s="75"/>
      <c r="K240" s="75"/>
      <c r="L240" s="75"/>
      <c r="M240" s="75"/>
      <c r="N240" s="75"/>
      <c r="O240" s="75"/>
      <c r="P240" s="75"/>
    </row>
    <row r="241" spans="1:16" s="81" customFormat="1">
      <c r="A241" s="154">
        <v>230</v>
      </c>
      <c r="B241" s="155"/>
      <c r="C241" s="157"/>
      <c r="D241" s="19" t="str">
        <f t="shared" si="12"/>
        <v/>
      </c>
      <c r="F241" s="82"/>
      <c r="G241" s="75"/>
      <c r="H241" s="75"/>
      <c r="I241" s="75"/>
      <c r="J241" s="75"/>
      <c r="K241" s="75"/>
      <c r="L241" s="75"/>
      <c r="M241" s="75"/>
      <c r="N241" s="75"/>
      <c r="O241" s="75"/>
      <c r="P241" s="75"/>
    </row>
    <row r="242" spans="1:16" s="81" customFormat="1">
      <c r="A242" s="154">
        <v>231</v>
      </c>
      <c r="B242" s="155"/>
      <c r="C242" s="157"/>
      <c r="D242" s="19" t="str">
        <f t="shared" si="12"/>
        <v/>
      </c>
      <c r="F242" s="82"/>
      <c r="G242" s="75"/>
      <c r="H242" s="75"/>
      <c r="I242" s="75"/>
      <c r="J242" s="75"/>
      <c r="K242" s="75"/>
      <c r="L242" s="75"/>
      <c r="M242" s="75"/>
      <c r="N242" s="75"/>
      <c r="O242" s="75"/>
      <c r="P242" s="75"/>
    </row>
    <row r="243" spans="1:16" s="81" customFormat="1">
      <c r="A243" s="154">
        <v>232</v>
      </c>
      <c r="B243" s="155"/>
      <c r="C243" s="157"/>
      <c r="D243" s="19" t="str">
        <f t="shared" si="12"/>
        <v/>
      </c>
      <c r="F243" s="82"/>
      <c r="G243" s="75"/>
      <c r="H243" s="75"/>
      <c r="I243" s="75"/>
      <c r="J243" s="75"/>
      <c r="K243" s="75"/>
      <c r="L243" s="75"/>
      <c r="M243" s="75"/>
      <c r="N243" s="75"/>
      <c r="O243" s="75"/>
      <c r="P243" s="75"/>
    </row>
    <row r="244" spans="1:16" s="81" customFormat="1">
      <c r="A244" s="154">
        <v>233</v>
      </c>
      <c r="B244" s="155"/>
      <c r="C244" s="157"/>
      <c r="D244" s="19" t="str">
        <f t="shared" si="12"/>
        <v/>
      </c>
      <c r="F244" s="82"/>
      <c r="G244" s="75"/>
      <c r="H244" s="75"/>
      <c r="I244" s="75"/>
      <c r="J244" s="75"/>
      <c r="K244" s="75"/>
      <c r="L244" s="75"/>
      <c r="M244" s="75"/>
      <c r="N244" s="75"/>
      <c r="O244" s="75"/>
      <c r="P244" s="75"/>
    </row>
    <row r="245" spans="1:16" s="81" customFormat="1">
      <c r="A245" s="154">
        <v>234</v>
      </c>
      <c r="B245" s="155"/>
      <c r="C245" s="157"/>
      <c r="D245" s="19" t="str">
        <f t="shared" si="12"/>
        <v/>
      </c>
      <c r="F245" s="82"/>
      <c r="G245" s="75"/>
      <c r="H245" s="75"/>
      <c r="I245" s="75"/>
      <c r="J245" s="75"/>
      <c r="K245" s="75"/>
      <c r="L245" s="75"/>
      <c r="M245" s="75"/>
      <c r="N245" s="75"/>
      <c r="O245" s="75"/>
      <c r="P245" s="75"/>
    </row>
    <row r="246" spans="1:16" s="81" customFormat="1">
      <c r="A246" s="154">
        <v>235</v>
      </c>
      <c r="B246" s="155"/>
      <c r="C246" s="157"/>
      <c r="D246" s="19" t="str">
        <f t="shared" si="12"/>
        <v/>
      </c>
      <c r="F246" s="82"/>
      <c r="G246" s="75"/>
      <c r="H246" s="75"/>
      <c r="I246" s="75"/>
      <c r="J246" s="75"/>
      <c r="K246" s="75"/>
      <c r="L246" s="75"/>
      <c r="M246" s="75"/>
      <c r="N246" s="75"/>
      <c r="O246" s="75"/>
      <c r="P246" s="75"/>
    </row>
    <row r="247" spans="1:16" s="81" customFormat="1">
      <c r="A247" s="154">
        <v>236</v>
      </c>
      <c r="B247" s="155"/>
      <c r="C247" s="157"/>
      <c r="D247" s="19" t="str">
        <f t="shared" si="12"/>
        <v/>
      </c>
      <c r="F247" s="82"/>
      <c r="G247" s="75"/>
      <c r="H247" s="75"/>
      <c r="I247" s="75"/>
      <c r="J247" s="75"/>
      <c r="K247" s="75"/>
      <c r="L247" s="75"/>
      <c r="M247" s="75"/>
      <c r="N247" s="75"/>
      <c r="O247" s="75"/>
      <c r="P247" s="75"/>
    </row>
    <row r="248" spans="1:16" s="81" customFormat="1">
      <c r="A248" s="154">
        <v>237</v>
      </c>
      <c r="B248" s="155"/>
      <c r="C248" s="157"/>
      <c r="D248" s="19" t="str">
        <f t="shared" si="12"/>
        <v/>
      </c>
      <c r="F248" s="82"/>
      <c r="G248" s="75"/>
      <c r="H248" s="75"/>
      <c r="I248" s="75"/>
      <c r="J248" s="75"/>
      <c r="K248" s="75"/>
      <c r="L248" s="75"/>
      <c r="M248" s="75"/>
      <c r="N248" s="75"/>
      <c r="O248" s="75"/>
      <c r="P248" s="75"/>
    </row>
    <row r="249" spans="1:16" s="81" customFormat="1">
      <c r="A249" s="154">
        <v>238</v>
      </c>
      <c r="B249" s="155"/>
      <c r="C249" s="157"/>
      <c r="D249" s="19" t="str">
        <f t="shared" si="12"/>
        <v/>
      </c>
      <c r="F249" s="82"/>
      <c r="G249" s="75"/>
      <c r="H249" s="75"/>
      <c r="I249" s="75"/>
      <c r="J249" s="75"/>
      <c r="K249" s="75"/>
      <c r="L249" s="75"/>
      <c r="M249" s="75"/>
      <c r="N249" s="75"/>
      <c r="O249" s="75"/>
      <c r="P249" s="75"/>
    </row>
    <row r="250" spans="1:16" s="81" customFormat="1">
      <c r="A250" s="154">
        <v>239</v>
      </c>
      <c r="B250" s="155"/>
      <c r="C250" s="157"/>
      <c r="D250" s="19" t="str">
        <f t="shared" si="12"/>
        <v/>
      </c>
      <c r="F250" s="82"/>
      <c r="G250" s="75"/>
      <c r="H250" s="75"/>
      <c r="I250" s="75"/>
      <c r="J250" s="75"/>
      <c r="K250" s="75"/>
      <c r="L250" s="75"/>
      <c r="M250" s="75"/>
      <c r="N250" s="75"/>
      <c r="O250" s="75"/>
      <c r="P250" s="75"/>
    </row>
    <row r="251" spans="1:16" s="81" customFormat="1">
      <c r="A251" s="154">
        <v>240</v>
      </c>
      <c r="B251" s="155"/>
      <c r="C251" s="157"/>
      <c r="D251" s="19" t="str">
        <f t="shared" si="12"/>
        <v/>
      </c>
      <c r="F251" s="82"/>
      <c r="G251" s="75"/>
      <c r="H251" s="75"/>
      <c r="I251" s="75"/>
      <c r="J251" s="75"/>
      <c r="K251" s="75"/>
      <c r="L251" s="75"/>
      <c r="M251" s="75"/>
      <c r="N251" s="75"/>
      <c r="O251" s="75"/>
      <c r="P251" s="75"/>
    </row>
    <row r="252" spans="1:16" s="81" customFormat="1">
      <c r="A252" s="154">
        <v>241</v>
      </c>
      <c r="B252" s="155"/>
      <c r="C252" s="157"/>
      <c r="D252" s="19" t="str">
        <f t="shared" si="12"/>
        <v/>
      </c>
      <c r="F252" s="82"/>
      <c r="G252" s="75"/>
      <c r="H252" s="75"/>
      <c r="I252" s="75"/>
      <c r="J252" s="75"/>
      <c r="K252" s="75"/>
      <c r="L252" s="75"/>
      <c r="M252" s="75"/>
      <c r="N252" s="75"/>
      <c r="O252" s="75"/>
      <c r="P252" s="75"/>
    </row>
    <row r="253" spans="1:16" s="81" customFormat="1">
      <c r="A253" s="154">
        <v>242</v>
      </c>
      <c r="B253" s="155"/>
      <c r="C253" s="157"/>
      <c r="D253" s="19" t="str">
        <f t="shared" si="12"/>
        <v/>
      </c>
      <c r="F253" s="82"/>
      <c r="G253" s="75"/>
      <c r="H253" s="75"/>
      <c r="I253" s="75"/>
      <c r="J253" s="75"/>
      <c r="K253" s="75"/>
      <c r="L253" s="75"/>
      <c r="M253" s="75"/>
      <c r="N253" s="75"/>
      <c r="O253" s="75"/>
      <c r="P253" s="75"/>
    </row>
    <row r="254" spans="1:16" s="81" customFormat="1">
      <c r="A254" s="154">
        <v>243</v>
      </c>
      <c r="B254" s="155"/>
      <c r="C254" s="157"/>
      <c r="D254" s="19" t="str">
        <f t="shared" si="12"/>
        <v/>
      </c>
      <c r="F254" s="82"/>
      <c r="G254" s="75"/>
      <c r="H254" s="75"/>
      <c r="I254" s="75"/>
      <c r="J254" s="75"/>
      <c r="K254" s="75"/>
      <c r="L254" s="75"/>
      <c r="M254" s="75"/>
      <c r="N254" s="75"/>
      <c r="O254" s="75"/>
      <c r="P254" s="75"/>
    </row>
    <row r="255" spans="1:16" s="81" customFormat="1">
      <c r="A255" s="154">
        <v>244</v>
      </c>
      <c r="B255" s="155"/>
      <c r="C255" s="157"/>
      <c r="D255" s="19" t="str">
        <f t="shared" si="12"/>
        <v/>
      </c>
      <c r="F255" s="82"/>
      <c r="G255" s="75"/>
      <c r="H255" s="75"/>
      <c r="I255" s="75"/>
      <c r="J255" s="75"/>
      <c r="K255" s="75"/>
      <c r="L255" s="75"/>
      <c r="M255" s="75"/>
      <c r="N255" s="75"/>
      <c r="O255" s="75"/>
      <c r="P255" s="75"/>
    </row>
    <row r="256" spans="1:16" s="81" customFormat="1">
      <c r="A256" s="154">
        <v>245</v>
      </c>
      <c r="B256" s="155"/>
      <c r="C256" s="157"/>
      <c r="D256" s="19" t="str">
        <f t="shared" si="12"/>
        <v/>
      </c>
      <c r="F256" s="82"/>
      <c r="G256" s="75"/>
      <c r="H256" s="75"/>
      <c r="I256" s="75"/>
      <c r="J256" s="75"/>
      <c r="K256" s="75"/>
      <c r="L256" s="75"/>
      <c r="M256" s="75"/>
      <c r="N256" s="75"/>
      <c r="O256" s="75"/>
      <c r="P256" s="75"/>
    </row>
    <row r="257" spans="1:16" s="81" customFormat="1">
      <c r="A257" s="154">
        <v>246</v>
      </c>
      <c r="B257" s="155"/>
      <c r="C257" s="157"/>
      <c r="D257" s="19" t="str">
        <f t="shared" si="12"/>
        <v/>
      </c>
      <c r="F257" s="82"/>
      <c r="G257" s="75"/>
      <c r="H257" s="75"/>
      <c r="I257" s="75"/>
      <c r="J257" s="75"/>
      <c r="K257" s="75"/>
      <c r="L257" s="75"/>
      <c r="M257" s="75"/>
      <c r="N257" s="75"/>
      <c r="O257" s="75"/>
      <c r="P257" s="75"/>
    </row>
    <row r="258" spans="1:16" s="81" customFormat="1">
      <c r="A258" s="154">
        <v>247</v>
      </c>
      <c r="B258" s="155"/>
      <c r="C258" s="157"/>
      <c r="D258" s="19" t="str">
        <f t="shared" si="12"/>
        <v/>
      </c>
      <c r="F258" s="82"/>
      <c r="G258" s="75"/>
      <c r="H258" s="75"/>
      <c r="I258" s="75"/>
      <c r="J258" s="75"/>
      <c r="K258" s="75"/>
      <c r="L258" s="75"/>
      <c r="M258" s="75"/>
      <c r="N258" s="75"/>
      <c r="O258" s="75"/>
      <c r="P258" s="75"/>
    </row>
    <row r="259" spans="1:16" s="81" customFormat="1">
      <c r="A259" s="154">
        <v>248</v>
      </c>
      <c r="B259" s="155"/>
      <c r="C259" s="157"/>
      <c r="D259" s="19" t="str">
        <f t="shared" si="12"/>
        <v/>
      </c>
      <c r="F259" s="82"/>
      <c r="G259" s="75"/>
      <c r="H259" s="75"/>
      <c r="I259" s="75"/>
      <c r="J259" s="75"/>
      <c r="K259" s="75"/>
      <c r="L259" s="75"/>
      <c r="M259" s="75"/>
      <c r="N259" s="75"/>
      <c r="O259" s="75"/>
      <c r="P259" s="75"/>
    </row>
    <row r="260" spans="1:16" s="81" customFormat="1">
      <c r="A260" s="154">
        <v>249</v>
      </c>
      <c r="B260" s="155"/>
      <c r="C260" s="157"/>
      <c r="D260" s="19" t="str">
        <f t="shared" si="12"/>
        <v/>
      </c>
      <c r="F260" s="82"/>
      <c r="G260" s="75"/>
      <c r="H260" s="75"/>
      <c r="I260" s="75"/>
      <c r="J260" s="75"/>
      <c r="K260" s="75"/>
      <c r="L260" s="75"/>
      <c r="M260" s="75"/>
      <c r="N260" s="75"/>
      <c r="O260" s="75"/>
      <c r="P260" s="75"/>
    </row>
    <row r="261" spans="1:16" s="81" customFormat="1">
      <c r="A261" s="154">
        <v>250</v>
      </c>
      <c r="B261" s="155"/>
      <c r="C261" s="157"/>
      <c r="D261" s="19" t="str">
        <f t="shared" si="12"/>
        <v/>
      </c>
      <c r="F261" s="82"/>
      <c r="G261" s="75"/>
      <c r="H261" s="75"/>
      <c r="I261" s="75"/>
      <c r="J261" s="75"/>
      <c r="K261" s="75"/>
      <c r="L261" s="75"/>
      <c r="M261" s="75"/>
      <c r="N261" s="75"/>
      <c r="O261" s="75"/>
      <c r="P261" s="75"/>
    </row>
  </sheetData>
  <sheetProtection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sheetPr codeName="Sheet73">
    <pageSetUpPr fitToPage="1"/>
  </sheetPr>
  <dimension ref="A1:Q261"/>
  <sheetViews>
    <sheetView workbookViewId="0">
      <selection activeCell="B12" sqref="B12:D14"/>
    </sheetView>
  </sheetViews>
  <sheetFormatPr defaultRowHeight="15.75"/>
  <cols>
    <col min="1" max="1" width="5.7109375" style="71" customWidth="1"/>
    <col min="2" max="3" width="68.7109375" style="75" customWidth="1"/>
    <col min="4" max="4" width="10.7109375" style="80" customWidth="1"/>
    <col min="5" max="5" width="17.7109375" style="75" customWidth="1"/>
    <col min="6" max="6" width="10.7109375" style="81" hidden="1" customWidth="1"/>
    <col min="7" max="7" width="9.140625" style="82" hidden="1" customWidth="1"/>
    <col min="8" max="8" width="9.140625" style="75" hidden="1" customWidth="1"/>
    <col min="9" max="18" width="9.140625" style="75" customWidth="1"/>
    <col min="19" max="16384" width="9.140625" style="75"/>
  </cols>
  <sheetData>
    <row r="1" spans="1:8" s="71" customFormat="1">
      <c r="A1" s="70" t="s">
        <v>482</v>
      </c>
      <c r="D1" s="72"/>
      <c r="E1" s="74"/>
      <c r="F1" s="73"/>
      <c r="G1" s="327"/>
    </row>
    <row r="2" spans="1:8" s="71" customFormat="1">
      <c r="A2" s="387" t="str">
        <f>IF(ISBLANK(facultate), IF(ISBLANK(departament),"","Departament " &amp; departament), "Facultatea " &amp; facultate)</f>
        <v>Facultatea Electronică și Telecomunicații</v>
      </c>
      <c r="D2" s="72"/>
      <c r="E2" s="74"/>
      <c r="F2" s="73"/>
      <c r="G2" s="327"/>
    </row>
    <row r="3" spans="1:8" s="71" customFormat="1">
      <c r="A3" s="387" t="str">
        <f>IF(ISBLANK(departament),"","Departamentul " &amp; departament)</f>
        <v>Departamentul Electronică Aplicată</v>
      </c>
      <c r="D3" s="72"/>
      <c r="E3" s="74"/>
      <c r="F3" s="73"/>
      <c r="G3" s="327"/>
    </row>
    <row r="4" spans="1:8">
      <c r="A4" s="460" t="s">
        <v>882</v>
      </c>
      <c r="B4" s="460"/>
      <c r="C4" s="460"/>
      <c r="D4" s="460"/>
      <c r="E4" s="460"/>
      <c r="F4" s="460"/>
      <c r="G4" s="460"/>
    </row>
    <row r="5" spans="1:8">
      <c r="A5" s="460" t="s">
        <v>898</v>
      </c>
      <c r="B5" s="460"/>
      <c r="C5" s="460"/>
      <c r="D5" s="460"/>
      <c r="E5" s="460"/>
      <c r="F5" s="239"/>
    </row>
    <row r="6" spans="1:8" ht="13.5" customHeight="1">
      <c r="D6" s="75"/>
      <c r="E6" s="388" t="str">
        <f>CONCATENATE(functie," ",nume_candidat)</f>
        <v>Șef de lucrări Papazian Petru</v>
      </c>
    </row>
    <row r="7" spans="1:8" ht="18.75" customHeight="1">
      <c r="A7" s="458" t="s">
        <v>337</v>
      </c>
      <c r="B7" s="458" t="s">
        <v>1102</v>
      </c>
      <c r="C7" s="458" t="s">
        <v>459</v>
      </c>
      <c r="D7" s="468" t="s">
        <v>2</v>
      </c>
      <c r="E7" s="458" t="s">
        <v>544</v>
      </c>
      <c r="F7" s="458" t="s">
        <v>4</v>
      </c>
      <c r="G7" s="479" t="s">
        <v>540</v>
      </c>
      <c r="H7" s="465" t="s">
        <v>551</v>
      </c>
    </row>
    <row r="8" spans="1:8" ht="18.75" customHeight="1">
      <c r="A8" s="475"/>
      <c r="B8" s="475"/>
      <c r="C8" s="475"/>
      <c r="D8" s="469"/>
      <c r="E8" s="475"/>
      <c r="F8" s="475"/>
      <c r="G8" s="480"/>
      <c r="H8" s="465"/>
    </row>
    <row r="9" spans="1:8" ht="18.75" customHeight="1">
      <c r="A9" s="475"/>
      <c r="B9" s="475"/>
      <c r="C9" s="475"/>
      <c r="D9" s="469"/>
      <c r="E9" s="459"/>
      <c r="F9" s="459"/>
      <c r="G9" s="480"/>
      <c r="H9" s="465"/>
    </row>
    <row r="10" spans="1:8" ht="18.75" customHeight="1">
      <c r="A10" s="459"/>
      <c r="B10" s="459"/>
      <c r="C10" s="459"/>
      <c r="D10" s="470"/>
      <c r="E10" s="389" t="str">
        <f>CONCATENATE("ultimii ",durata_evaluare," ani")</f>
        <v>ultimii 5 ani</v>
      </c>
      <c r="F10" s="389" t="str">
        <f>CONCATENATE("ultimii                                  ",durata_evaluare," ani")</f>
        <v>ultimii                                  5 ani</v>
      </c>
      <c r="G10" s="481"/>
      <c r="H10" s="465"/>
    </row>
    <row r="11" spans="1:8">
      <c r="A11" s="99"/>
      <c r="B11" s="76"/>
      <c r="C11" s="76"/>
      <c r="D11" s="40"/>
      <c r="E11" s="158">
        <f t="shared" ref="E11:F11" si="0">SUMIF(E12:E110,"&gt;0")</f>
        <v>0</v>
      </c>
      <c r="F11" s="4">
        <f t="shared" si="0"/>
        <v>0</v>
      </c>
      <c r="G11" s="336"/>
    </row>
    <row r="12" spans="1:8">
      <c r="A12" s="48">
        <v>1</v>
      </c>
      <c r="B12" s="8"/>
      <c r="C12" s="8"/>
      <c r="D12" s="232"/>
      <c r="E12" s="19" t="str">
        <f t="shared" ref="E12:E75" si="1">IF(OR($B12="",,$D12&lt;an_initial,$D12&gt;an_final),"",F12*5)</f>
        <v/>
      </c>
      <c r="F12" s="69" t="str">
        <f t="shared" ref="F12:F43" si="2">IF(OR($B12="",,$D12="",$D12&gt;an_final),"",IF($D12&gt;=an_initial,1,""))</f>
        <v/>
      </c>
      <c r="G12" s="390" t="b">
        <f t="shared" ref="G12:G75" si="3">IF(nume_candidat="",FALSE,ISNUMBER(SEARCH(nume_candidat,$B12)))</f>
        <v>0</v>
      </c>
      <c r="H12" s="391">
        <f t="shared" ref="H12:H43" si="4">LEN(B12)-LEN(SUBSTITUTE(B12,",",""))+1</f>
        <v>1</v>
      </c>
    </row>
    <row r="13" spans="1:8">
      <c r="A13" s="48">
        <v>2</v>
      </c>
      <c r="B13" s="8"/>
      <c r="C13" s="8"/>
      <c r="D13" s="232"/>
      <c r="E13" s="19" t="str">
        <f t="shared" si="1"/>
        <v/>
      </c>
      <c r="F13" s="69" t="str">
        <f t="shared" si="2"/>
        <v/>
      </c>
      <c r="G13" s="390" t="b">
        <f t="shared" si="3"/>
        <v>0</v>
      </c>
      <c r="H13" s="391">
        <f t="shared" si="4"/>
        <v>1</v>
      </c>
    </row>
    <row r="14" spans="1:8">
      <c r="A14" s="48">
        <v>3</v>
      </c>
      <c r="B14" s="8"/>
      <c r="C14" s="8"/>
      <c r="D14" s="232"/>
      <c r="E14" s="19" t="str">
        <f t="shared" si="1"/>
        <v/>
      </c>
      <c r="F14" s="69" t="str">
        <f t="shared" si="2"/>
        <v/>
      </c>
      <c r="G14" s="390" t="b">
        <f t="shared" si="3"/>
        <v>0</v>
      </c>
      <c r="H14" s="391">
        <f t="shared" si="4"/>
        <v>1</v>
      </c>
    </row>
    <row r="15" spans="1:8">
      <c r="A15" s="48">
        <v>4</v>
      </c>
      <c r="B15" s="7"/>
      <c r="C15" s="7"/>
      <c r="D15" s="228"/>
      <c r="E15" s="19" t="str">
        <f t="shared" si="1"/>
        <v/>
      </c>
      <c r="F15" s="69" t="str">
        <f t="shared" si="2"/>
        <v/>
      </c>
      <c r="G15" s="390" t="b">
        <f t="shared" si="3"/>
        <v>0</v>
      </c>
      <c r="H15" s="391">
        <f t="shared" si="4"/>
        <v>1</v>
      </c>
    </row>
    <row r="16" spans="1:8">
      <c r="A16" s="48">
        <v>5</v>
      </c>
      <c r="B16" s="7"/>
      <c r="C16" s="7"/>
      <c r="D16" s="228"/>
      <c r="E16" s="19" t="str">
        <f t="shared" si="1"/>
        <v/>
      </c>
      <c r="F16" s="69" t="str">
        <f t="shared" si="2"/>
        <v/>
      </c>
      <c r="G16" s="390" t="b">
        <f t="shared" si="3"/>
        <v>0</v>
      </c>
      <c r="H16" s="391">
        <f t="shared" si="4"/>
        <v>1</v>
      </c>
    </row>
    <row r="17" spans="1:8">
      <c r="A17" s="48">
        <v>6</v>
      </c>
      <c r="B17" s="7"/>
      <c r="C17" s="7"/>
      <c r="D17" s="228"/>
      <c r="E17" s="19" t="str">
        <f t="shared" si="1"/>
        <v/>
      </c>
      <c r="F17" s="69" t="str">
        <f t="shared" si="2"/>
        <v/>
      </c>
      <c r="G17" s="390" t="b">
        <f t="shared" si="3"/>
        <v>0</v>
      </c>
      <c r="H17" s="391">
        <f t="shared" si="4"/>
        <v>1</v>
      </c>
    </row>
    <row r="18" spans="1:8">
      <c r="A18" s="48">
        <v>7</v>
      </c>
      <c r="B18" s="7"/>
      <c r="C18" s="7"/>
      <c r="D18" s="228"/>
      <c r="E18" s="19" t="str">
        <f t="shared" si="1"/>
        <v/>
      </c>
      <c r="F18" s="69" t="str">
        <f t="shared" si="2"/>
        <v/>
      </c>
      <c r="G18" s="390" t="b">
        <f t="shared" si="3"/>
        <v>0</v>
      </c>
      <c r="H18" s="391">
        <f t="shared" si="4"/>
        <v>1</v>
      </c>
    </row>
    <row r="19" spans="1:8">
      <c r="A19" s="48">
        <v>8</v>
      </c>
      <c r="B19" s="7"/>
      <c r="C19" s="7"/>
      <c r="D19" s="228"/>
      <c r="E19" s="19" t="str">
        <f t="shared" si="1"/>
        <v/>
      </c>
      <c r="F19" s="69" t="str">
        <f t="shared" si="2"/>
        <v/>
      </c>
      <c r="G19" s="390" t="b">
        <f t="shared" si="3"/>
        <v>0</v>
      </c>
      <c r="H19" s="391">
        <f t="shared" si="4"/>
        <v>1</v>
      </c>
    </row>
    <row r="20" spans="1:8">
      <c r="A20" s="48">
        <v>9</v>
      </c>
      <c r="B20" s="7"/>
      <c r="C20" s="7"/>
      <c r="D20" s="228"/>
      <c r="E20" s="19" t="str">
        <f t="shared" si="1"/>
        <v/>
      </c>
      <c r="F20" s="69" t="str">
        <f t="shared" si="2"/>
        <v/>
      </c>
      <c r="G20" s="390" t="b">
        <f t="shared" si="3"/>
        <v>0</v>
      </c>
      <c r="H20" s="391">
        <f t="shared" si="4"/>
        <v>1</v>
      </c>
    </row>
    <row r="21" spans="1:8">
      <c r="A21" s="48">
        <v>10</v>
      </c>
      <c r="B21" s="7"/>
      <c r="C21" s="7"/>
      <c r="D21" s="228"/>
      <c r="E21" s="19" t="str">
        <f t="shared" si="1"/>
        <v/>
      </c>
      <c r="F21" s="69" t="str">
        <f t="shared" si="2"/>
        <v/>
      </c>
      <c r="G21" s="390" t="b">
        <f t="shared" si="3"/>
        <v>0</v>
      </c>
      <c r="H21" s="391">
        <f t="shared" si="4"/>
        <v>1</v>
      </c>
    </row>
    <row r="22" spans="1:8">
      <c r="A22" s="48">
        <v>11</v>
      </c>
      <c r="B22" s="7"/>
      <c r="C22" s="7"/>
      <c r="D22" s="228"/>
      <c r="E22" s="19" t="str">
        <f t="shared" si="1"/>
        <v/>
      </c>
      <c r="F22" s="69" t="str">
        <f t="shared" si="2"/>
        <v/>
      </c>
      <c r="G22" s="390" t="b">
        <f t="shared" si="3"/>
        <v>0</v>
      </c>
      <c r="H22" s="391">
        <f t="shared" si="4"/>
        <v>1</v>
      </c>
    </row>
    <row r="23" spans="1:8">
      <c r="A23" s="48">
        <v>12</v>
      </c>
      <c r="B23" s="7"/>
      <c r="C23" s="7"/>
      <c r="D23" s="228"/>
      <c r="E23" s="19" t="str">
        <f t="shared" si="1"/>
        <v/>
      </c>
      <c r="F23" s="69" t="str">
        <f t="shared" si="2"/>
        <v/>
      </c>
      <c r="G23" s="390" t="b">
        <f t="shared" si="3"/>
        <v>0</v>
      </c>
      <c r="H23" s="391">
        <f t="shared" si="4"/>
        <v>1</v>
      </c>
    </row>
    <row r="24" spans="1:8">
      <c r="A24" s="48">
        <v>13</v>
      </c>
      <c r="B24" s="7"/>
      <c r="C24" s="7"/>
      <c r="D24" s="228"/>
      <c r="E24" s="19" t="str">
        <f t="shared" si="1"/>
        <v/>
      </c>
      <c r="F24" s="69" t="str">
        <f t="shared" si="2"/>
        <v/>
      </c>
      <c r="G24" s="390" t="b">
        <f t="shared" si="3"/>
        <v>0</v>
      </c>
      <c r="H24" s="391">
        <f t="shared" si="4"/>
        <v>1</v>
      </c>
    </row>
    <row r="25" spans="1:8">
      <c r="A25" s="48">
        <v>14</v>
      </c>
      <c r="B25" s="7"/>
      <c r="C25" s="7"/>
      <c r="D25" s="228"/>
      <c r="E25" s="19" t="str">
        <f t="shared" si="1"/>
        <v/>
      </c>
      <c r="F25" s="69" t="str">
        <f t="shared" si="2"/>
        <v/>
      </c>
      <c r="G25" s="390" t="b">
        <f t="shared" si="3"/>
        <v>0</v>
      </c>
      <c r="H25" s="391">
        <f t="shared" si="4"/>
        <v>1</v>
      </c>
    </row>
    <row r="26" spans="1:8">
      <c r="A26" s="48">
        <v>15</v>
      </c>
      <c r="B26" s="7"/>
      <c r="C26" s="7"/>
      <c r="D26" s="228"/>
      <c r="E26" s="19" t="str">
        <f t="shared" si="1"/>
        <v/>
      </c>
      <c r="F26" s="69" t="str">
        <f t="shared" si="2"/>
        <v/>
      </c>
      <c r="G26" s="390" t="b">
        <f t="shared" si="3"/>
        <v>0</v>
      </c>
      <c r="H26" s="391">
        <f t="shared" si="4"/>
        <v>1</v>
      </c>
    </row>
    <row r="27" spans="1:8">
      <c r="A27" s="48">
        <v>16</v>
      </c>
      <c r="B27" s="7"/>
      <c r="C27" s="7"/>
      <c r="D27" s="228"/>
      <c r="E27" s="19" t="str">
        <f t="shared" si="1"/>
        <v/>
      </c>
      <c r="F27" s="69" t="str">
        <f t="shared" si="2"/>
        <v/>
      </c>
      <c r="G27" s="390" t="b">
        <f t="shared" si="3"/>
        <v>0</v>
      </c>
      <c r="H27" s="391">
        <f t="shared" si="4"/>
        <v>1</v>
      </c>
    </row>
    <row r="28" spans="1:8">
      <c r="A28" s="48">
        <v>17</v>
      </c>
      <c r="B28" s="7"/>
      <c r="C28" s="7"/>
      <c r="D28" s="228"/>
      <c r="E28" s="19" t="str">
        <f t="shared" si="1"/>
        <v/>
      </c>
      <c r="F28" s="69" t="str">
        <f t="shared" si="2"/>
        <v/>
      </c>
      <c r="G28" s="390" t="b">
        <f t="shared" si="3"/>
        <v>0</v>
      </c>
      <c r="H28" s="391">
        <f t="shared" si="4"/>
        <v>1</v>
      </c>
    </row>
    <row r="29" spans="1:8">
      <c r="A29" s="48">
        <v>18</v>
      </c>
      <c r="B29" s="7"/>
      <c r="C29" s="7"/>
      <c r="D29" s="228"/>
      <c r="E29" s="19" t="str">
        <f t="shared" si="1"/>
        <v/>
      </c>
      <c r="F29" s="69" t="str">
        <f t="shared" si="2"/>
        <v/>
      </c>
      <c r="G29" s="390" t="b">
        <f t="shared" si="3"/>
        <v>0</v>
      </c>
      <c r="H29" s="391">
        <f t="shared" si="4"/>
        <v>1</v>
      </c>
    </row>
    <row r="30" spans="1:8">
      <c r="A30" s="48">
        <v>19</v>
      </c>
      <c r="B30" s="7"/>
      <c r="C30" s="7"/>
      <c r="D30" s="228"/>
      <c r="E30" s="19" t="str">
        <f t="shared" si="1"/>
        <v/>
      </c>
      <c r="F30" s="69" t="str">
        <f t="shared" si="2"/>
        <v/>
      </c>
      <c r="G30" s="390" t="b">
        <f t="shared" si="3"/>
        <v>0</v>
      </c>
      <c r="H30" s="391">
        <f t="shared" si="4"/>
        <v>1</v>
      </c>
    </row>
    <row r="31" spans="1:8">
      <c r="A31" s="48">
        <v>20</v>
      </c>
      <c r="B31" s="7"/>
      <c r="C31" s="7"/>
      <c r="D31" s="228"/>
      <c r="E31" s="19" t="str">
        <f t="shared" si="1"/>
        <v/>
      </c>
      <c r="F31" s="69" t="str">
        <f t="shared" si="2"/>
        <v/>
      </c>
      <c r="G31" s="390" t="b">
        <f t="shared" si="3"/>
        <v>0</v>
      </c>
      <c r="H31" s="391">
        <f t="shared" si="4"/>
        <v>1</v>
      </c>
    </row>
    <row r="32" spans="1:8">
      <c r="A32" s="48">
        <v>21</v>
      </c>
      <c r="B32" s="7"/>
      <c r="C32" s="7"/>
      <c r="D32" s="228"/>
      <c r="E32" s="19" t="str">
        <f t="shared" si="1"/>
        <v/>
      </c>
      <c r="F32" s="69" t="str">
        <f t="shared" si="2"/>
        <v/>
      </c>
      <c r="G32" s="390" t="b">
        <f t="shared" si="3"/>
        <v>0</v>
      </c>
      <c r="H32" s="391">
        <f t="shared" si="4"/>
        <v>1</v>
      </c>
    </row>
    <row r="33" spans="1:8">
      <c r="A33" s="48">
        <v>22</v>
      </c>
      <c r="B33" s="7"/>
      <c r="C33" s="7"/>
      <c r="D33" s="228"/>
      <c r="E33" s="19" t="str">
        <f t="shared" si="1"/>
        <v/>
      </c>
      <c r="F33" s="69" t="str">
        <f t="shared" si="2"/>
        <v/>
      </c>
      <c r="G33" s="390" t="b">
        <f t="shared" si="3"/>
        <v>0</v>
      </c>
      <c r="H33" s="391">
        <f t="shared" si="4"/>
        <v>1</v>
      </c>
    </row>
    <row r="34" spans="1:8">
      <c r="A34" s="48">
        <v>23</v>
      </c>
      <c r="B34" s="7"/>
      <c r="C34" s="7"/>
      <c r="D34" s="228"/>
      <c r="E34" s="19" t="str">
        <f t="shared" si="1"/>
        <v/>
      </c>
      <c r="F34" s="69" t="str">
        <f t="shared" si="2"/>
        <v/>
      </c>
      <c r="G34" s="390" t="b">
        <f t="shared" si="3"/>
        <v>0</v>
      </c>
      <c r="H34" s="391">
        <f t="shared" si="4"/>
        <v>1</v>
      </c>
    </row>
    <row r="35" spans="1:8">
      <c r="A35" s="48">
        <v>24</v>
      </c>
      <c r="B35" s="7"/>
      <c r="C35" s="7"/>
      <c r="D35" s="228"/>
      <c r="E35" s="19" t="str">
        <f t="shared" si="1"/>
        <v/>
      </c>
      <c r="F35" s="69" t="str">
        <f t="shared" si="2"/>
        <v/>
      </c>
      <c r="G35" s="390" t="b">
        <f t="shared" si="3"/>
        <v>0</v>
      </c>
      <c r="H35" s="391">
        <f t="shared" si="4"/>
        <v>1</v>
      </c>
    </row>
    <row r="36" spans="1:8">
      <c r="A36" s="48">
        <v>25</v>
      </c>
      <c r="B36" s="7"/>
      <c r="C36" s="7"/>
      <c r="D36" s="228"/>
      <c r="E36" s="19" t="str">
        <f t="shared" si="1"/>
        <v/>
      </c>
      <c r="F36" s="69" t="str">
        <f t="shared" si="2"/>
        <v/>
      </c>
      <c r="G36" s="390" t="b">
        <f t="shared" si="3"/>
        <v>0</v>
      </c>
      <c r="H36" s="391">
        <f t="shared" si="4"/>
        <v>1</v>
      </c>
    </row>
    <row r="37" spans="1:8">
      <c r="A37" s="48">
        <v>26</v>
      </c>
      <c r="B37" s="7"/>
      <c r="C37" s="7"/>
      <c r="D37" s="228"/>
      <c r="E37" s="19" t="str">
        <f t="shared" si="1"/>
        <v/>
      </c>
      <c r="F37" s="69" t="str">
        <f t="shared" si="2"/>
        <v/>
      </c>
      <c r="G37" s="390" t="b">
        <f t="shared" si="3"/>
        <v>0</v>
      </c>
      <c r="H37" s="391">
        <f t="shared" si="4"/>
        <v>1</v>
      </c>
    </row>
    <row r="38" spans="1:8">
      <c r="A38" s="48">
        <v>27</v>
      </c>
      <c r="B38" s="7"/>
      <c r="C38" s="7"/>
      <c r="D38" s="228"/>
      <c r="E38" s="19" t="str">
        <f t="shared" si="1"/>
        <v/>
      </c>
      <c r="F38" s="69" t="str">
        <f t="shared" si="2"/>
        <v/>
      </c>
      <c r="G38" s="390" t="b">
        <f t="shared" si="3"/>
        <v>0</v>
      </c>
      <c r="H38" s="391">
        <f t="shared" si="4"/>
        <v>1</v>
      </c>
    </row>
    <row r="39" spans="1:8">
      <c r="A39" s="48">
        <v>28</v>
      </c>
      <c r="B39" s="7"/>
      <c r="C39" s="7"/>
      <c r="D39" s="228"/>
      <c r="E39" s="19" t="str">
        <f t="shared" si="1"/>
        <v/>
      </c>
      <c r="F39" s="69" t="str">
        <f t="shared" si="2"/>
        <v/>
      </c>
      <c r="G39" s="390" t="b">
        <f t="shared" si="3"/>
        <v>0</v>
      </c>
      <c r="H39" s="391">
        <f t="shared" si="4"/>
        <v>1</v>
      </c>
    </row>
    <row r="40" spans="1:8">
      <c r="A40" s="48">
        <v>29</v>
      </c>
      <c r="B40" s="7"/>
      <c r="C40" s="7"/>
      <c r="D40" s="228"/>
      <c r="E40" s="19" t="str">
        <f t="shared" si="1"/>
        <v/>
      </c>
      <c r="F40" s="69" t="str">
        <f t="shared" si="2"/>
        <v/>
      </c>
      <c r="G40" s="390" t="b">
        <f t="shared" si="3"/>
        <v>0</v>
      </c>
      <c r="H40" s="391">
        <f t="shared" si="4"/>
        <v>1</v>
      </c>
    </row>
    <row r="41" spans="1:8">
      <c r="A41" s="48">
        <v>30</v>
      </c>
      <c r="B41" s="7"/>
      <c r="C41" s="7"/>
      <c r="D41" s="228"/>
      <c r="E41" s="19" t="str">
        <f t="shared" si="1"/>
        <v/>
      </c>
      <c r="F41" s="69" t="str">
        <f t="shared" si="2"/>
        <v/>
      </c>
      <c r="G41" s="390" t="b">
        <f t="shared" si="3"/>
        <v>0</v>
      </c>
      <c r="H41" s="391">
        <f t="shared" si="4"/>
        <v>1</v>
      </c>
    </row>
    <row r="42" spans="1:8">
      <c r="A42" s="48">
        <v>31</v>
      </c>
      <c r="B42" s="7"/>
      <c r="C42" s="7"/>
      <c r="D42" s="228"/>
      <c r="E42" s="19" t="str">
        <f t="shared" si="1"/>
        <v/>
      </c>
      <c r="F42" s="69" t="str">
        <f t="shared" si="2"/>
        <v/>
      </c>
      <c r="G42" s="390" t="b">
        <f t="shared" si="3"/>
        <v>0</v>
      </c>
      <c r="H42" s="391">
        <f t="shared" si="4"/>
        <v>1</v>
      </c>
    </row>
    <row r="43" spans="1:8">
      <c r="A43" s="48">
        <v>32</v>
      </c>
      <c r="B43" s="7"/>
      <c r="C43" s="7"/>
      <c r="D43" s="228"/>
      <c r="E43" s="19" t="str">
        <f t="shared" si="1"/>
        <v/>
      </c>
      <c r="F43" s="69" t="str">
        <f t="shared" si="2"/>
        <v/>
      </c>
      <c r="G43" s="390" t="b">
        <f t="shared" si="3"/>
        <v>0</v>
      </c>
      <c r="H43" s="391">
        <f t="shared" si="4"/>
        <v>1</v>
      </c>
    </row>
    <row r="44" spans="1:8">
      <c r="A44" s="48">
        <v>33</v>
      </c>
      <c r="B44" s="7"/>
      <c r="C44" s="7"/>
      <c r="D44" s="228"/>
      <c r="E44" s="19" t="str">
        <f t="shared" si="1"/>
        <v/>
      </c>
      <c r="F44" s="69" t="str">
        <f t="shared" ref="F44:F75" si="5">IF(OR($B44="",,$D44="",$D44&gt;an_final),"",IF($D44&gt;=an_initial,1,""))</f>
        <v/>
      </c>
      <c r="G44" s="390" t="b">
        <f t="shared" si="3"/>
        <v>0</v>
      </c>
      <c r="H44" s="391">
        <f t="shared" ref="H44:H75" si="6">LEN(B44)-LEN(SUBSTITUTE(B44,",",""))+1</f>
        <v>1</v>
      </c>
    </row>
    <row r="45" spans="1:8">
      <c r="A45" s="48">
        <v>34</v>
      </c>
      <c r="B45" s="7"/>
      <c r="C45" s="7"/>
      <c r="D45" s="228"/>
      <c r="E45" s="19" t="str">
        <f t="shared" si="1"/>
        <v/>
      </c>
      <c r="F45" s="69" t="str">
        <f t="shared" si="5"/>
        <v/>
      </c>
      <c r="G45" s="390" t="b">
        <f t="shared" si="3"/>
        <v>0</v>
      </c>
      <c r="H45" s="391">
        <f t="shared" si="6"/>
        <v>1</v>
      </c>
    </row>
    <row r="46" spans="1:8">
      <c r="A46" s="48">
        <v>35</v>
      </c>
      <c r="B46" s="7"/>
      <c r="C46" s="7"/>
      <c r="D46" s="228"/>
      <c r="E46" s="19" t="str">
        <f t="shared" si="1"/>
        <v/>
      </c>
      <c r="F46" s="69" t="str">
        <f t="shared" si="5"/>
        <v/>
      </c>
      <c r="G46" s="390" t="b">
        <f t="shared" si="3"/>
        <v>0</v>
      </c>
      <c r="H46" s="391">
        <f t="shared" si="6"/>
        <v>1</v>
      </c>
    </row>
    <row r="47" spans="1:8">
      <c r="A47" s="48">
        <v>36</v>
      </c>
      <c r="B47" s="7"/>
      <c r="C47" s="7"/>
      <c r="D47" s="228"/>
      <c r="E47" s="19" t="str">
        <f t="shared" si="1"/>
        <v/>
      </c>
      <c r="F47" s="69" t="str">
        <f t="shared" si="5"/>
        <v/>
      </c>
      <c r="G47" s="390" t="b">
        <f t="shared" si="3"/>
        <v>0</v>
      </c>
      <c r="H47" s="391">
        <f t="shared" si="6"/>
        <v>1</v>
      </c>
    </row>
    <row r="48" spans="1:8">
      <c r="A48" s="48">
        <v>37</v>
      </c>
      <c r="B48" s="7"/>
      <c r="C48" s="7"/>
      <c r="D48" s="228"/>
      <c r="E48" s="19" t="str">
        <f t="shared" si="1"/>
        <v/>
      </c>
      <c r="F48" s="69" t="str">
        <f t="shared" si="5"/>
        <v/>
      </c>
      <c r="G48" s="390" t="b">
        <f t="shared" si="3"/>
        <v>0</v>
      </c>
      <c r="H48" s="391">
        <f t="shared" si="6"/>
        <v>1</v>
      </c>
    </row>
    <row r="49" spans="1:8">
      <c r="A49" s="48">
        <v>38</v>
      </c>
      <c r="B49" s="7"/>
      <c r="C49" s="7"/>
      <c r="D49" s="228"/>
      <c r="E49" s="19" t="str">
        <f t="shared" si="1"/>
        <v/>
      </c>
      <c r="F49" s="69" t="str">
        <f t="shared" si="5"/>
        <v/>
      </c>
      <c r="G49" s="390" t="b">
        <f t="shared" si="3"/>
        <v>0</v>
      </c>
      <c r="H49" s="391">
        <f t="shared" si="6"/>
        <v>1</v>
      </c>
    </row>
    <row r="50" spans="1:8">
      <c r="A50" s="48">
        <v>39</v>
      </c>
      <c r="B50" s="7"/>
      <c r="C50" s="7"/>
      <c r="D50" s="228"/>
      <c r="E50" s="19" t="str">
        <f t="shared" si="1"/>
        <v/>
      </c>
      <c r="F50" s="69" t="str">
        <f t="shared" si="5"/>
        <v/>
      </c>
      <c r="G50" s="390" t="b">
        <f t="shared" si="3"/>
        <v>0</v>
      </c>
      <c r="H50" s="391">
        <f t="shared" si="6"/>
        <v>1</v>
      </c>
    </row>
    <row r="51" spans="1:8">
      <c r="A51" s="48">
        <v>40</v>
      </c>
      <c r="B51" s="7"/>
      <c r="C51" s="7"/>
      <c r="D51" s="228"/>
      <c r="E51" s="19" t="str">
        <f t="shared" si="1"/>
        <v/>
      </c>
      <c r="F51" s="69" t="str">
        <f t="shared" si="5"/>
        <v/>
      </c>
      <c r="G51" s="390" t="b">
        <f t="shared" si="3"/>
        <v>0</v>
      </c>
      <c r="H51" s="391">
        <f t="shared" si="6"/>
        <v>1</v>
      </c>
    </row>
    <row r="52" spans="1:8">
      <c r="A52" s="48">
        <v>41</v>
      </c>
      <c r="B52" s="7"/>
      <c r="C52" s="7"/>
      <c r="D52" s="228"/>
      <c r="E52" s="19" t="str">
        <f t="shared" si="1"/>
        <v/>
      </c>
      <c r="F52" s="69" t="str">
        <f t="shared" si="5"/>
        <v/>
      </c>
      <c r="G52" s="390" t="b">
        <f t="shared" si="3"/>
        <v>0</v>
      </c>
      <c r="H52" s="391">
        <f t="shared" si="6"/>
        <v>1</v>
      </c>
    </row>
    <row r="53" spans="1:8">
      <c r="A53" s="48">
        <v>42</v>
      </c>
      <c r="B53" s="7"/>
      <c r="C53" s="7"/>
      <c r="D53" s="228"/>
      <c r="E53" s="19" t="str">
        <f t="shared" si="1"/>
        <v/>
      </c>
      <c r="F53" s="69" t="str">
        <f t="shared" si="5"/>
        <v/>
      </c>
      <c r="G53" s="390" t="b">
        <f t="shared" si="3"/>
        <v>0</v>
      </c>
      <c r="H53" s="391">
        <f t="shared" si="6"/>
        <v>1</v>
      </c>
    </row>
    <row r="54" spans="1:8">
      <c r="A54" s="48">
        <v>43</v>
      </c>
      <c r="B54" s="7"/>
      <c r="C54" s="7"/>
      <c r="D54" s="228"/>
      <c r="E54" s="19" t="str">
        <f t="shared" si="1"/>
        <v/>
      </c>
      <c r="F54" s="69" t="str">
        <f t="shared" si="5"/>
        <v/>
      </c>
      <c r="G54" s="390" t="b">
        <f t="shared" si="3"/>
        <v>0</v>
      </c>
      <c r="H54" s="391">
        <f t="shared" si="6"/>
        <v>1</v>
      </c>
    </row>
    <row r="55" spans="1:8">
      <c r="A55" s="48">
        <v>44</v>
      </c>
      <c r="B55" s="7"/>
      <c r="C55" s="7"/>
      <c r="D55" s="228"/>
      <c r="E55" s="19" t="str">
        <f t="shared" si="1"/>
        <v/>
      </c>
      <c r="F55" s="69" t="str">
        <f t="shared" si="5"/>
        <v/>
      </c>
      <c r="G55" s="390" t="b">
        <f t="shared" si="3"/>
        <v>0</v>
      </c>
      <c r="H55" s="391">
        <f t="shared" si="6"/>
        <v>1</v>
      </c>
    </row>
    <row r="56" spans="1:8">
      <c r="A56" s="48">
        <v>45</v>
      </c>
      <c r="B56" s="7"/>
      <c r="C56" s="7"/>
      <c r="D56" s="228"/>
      <c r="E56" s="19" t="str">
        <f t="shared" si="1"/>
        <v/>
      </c>
      <c r="F56" s="69" t="str">
        <f t="shared" si="5"/>
        <v/>
      </c>
      <c r="G56" s="390" t="b">
        <f t="shared" si="3"/>
        <v>0</v>
      </c>
      <c r="H56" s="391">
        <f t="shared" si="6"/>
        <v>1</v>
      </c>
    </row>
    <row r="57" spans="1:8">
      <c r="A57" s="48">
        <v>46</v>
      </c>
      <c r="B57" s="7"/>
      <c r="C57" s="7"/>
      <c r="D57" s="228"/>
      <c r="E57" s="19" t="str">
        <f t="shared" si="1"/>
        <v/>
      </c>
      <c r="F57" s="69" t="str">
        <f t="shared" si="5"/>
        <v/>
      </c>
      <c r="G57" s="390" t="b">
        <f t="shared" si="3"/>
        <v>0</v>
      </c>
      <c r="H57" s="391">
        <f t="shared" si="6"/>
        <v>1</v>
      </c>
    </row>
    <row r="58" spans="1:8">
      <c r="A58" s="48">
        <v>47</v>
      </c>
      <c r="B58" s="7"/>
      <c r="C58" s="7"/>
      <c r="D58" s="228"/>
      <c r="E58" s="19" t="str">
        <f t="shared" si="1"/>
        <v/>
      </c>
      <c r="F58" s="69" t="str">
        <f t="shared" si="5"/>
        <v/>
      </c>
      <c r="G58" s="390" t="b">
        <f t="shared" si="3"/>
        <v>0</v>
      </c>
      <c r="H58" s="391">
        <f t="shared" si="6"/>
        <v>1</v>
      </c>
    </row>
    <row r="59" spans="1:8">
      <c r="A59" s="48">
        <v>48</v>
      </c>
      <c r="B59" s="7"/>
      <c r="C59" s="7"/>
      <c r="D59" s="228"/>
      <c r="E59" s="19" t="str">
        <f t="shared" si="1"/>
        <v/>
      </c>
      <c r="F59" s="69" t="str">
        <f t="shared" si="5"/>
        <v/>
      </c>
      <c r="G59" s="390" t="b">
        <f t="shared" si="3"/>
        <v>0</v>
      </c>
      <c r="H59" s="391">
        <f t="shared" si="6"/>
        <v>1</v>
      </c>
    </row>
    <row r="60" spans="1:8">
      <c r="A60" s="48">
        <v>49</v>
      </c>
      <c r="B60" s="7"/>
      <c r="C60" s="7"/>
      <c r="D60" s="228"/>
      <c r="E60" s="19" t="str">
        <f t="shared" si="1"/>
        <v/>
      </c>
      <c r="F60" s="69" t="str">
        <f t="shared" si="5"/>
        <v/>
      </c>
      <c r="G60" s="390" t="b">
        <f t="shared" si="3"/>
        <v>0</v>
      </c>
      <c r="H60" s="391">
        <f t="shared" si="6"/>
        <v>1</v>
      </c>
    </row>
    <row r="61" spans="1:8">
      <c r="A61" s="48">
        <v>50</v>
      </c>
      <c r="B61" s="7"/>
      <c r="C61" s="7"/>
      <c r="D61" s="228"/>
      <c r="E61" s="19" t="str">
        <f t="shared" si="1"/>
        <v/>
      </c>
      <c r="F61" s="69" t="str">
        <f t="shared" si="5"/>
        <v/>
      </c>
      <c r="G61" s="390" t="b">
        <f t="shared" si="3"/>
        <v>0</v>
      </c>
      <c r="H61" s="391">
        <f t="shared" si="6"/>
        <v>1</v>
      </c>
    </row>
    <row r="62" spans="1:8">
      <c r="A62" s="48">
        <v>51</v>
      </c>
      <c r="B62" s="7"/>
      <c r="C62" s="7"/>
      <c r="D62" s="228"/>
      <c r="E62" s="19" t="str">
        <f t="shared" si="1"/>
        <v/>
      </c>
      <c r="F62" s="69" t="str">
        <f t="shared" si="5"/>
        <v/>
      </c>
      <c r="G62" s="390" t="b">
        <f t="shared" si="3"/>
        <v>0</v>
      </c>
      <c r="H62" s="391">
        <f t="shared" si="6"/>
        <v>1</v>
      </c>
    </row>
    <row r="63" spans="1:8">
      <c r="A63" s="48">
        <v>52</v>
      </c>
      <c r="B63" s="7"/>
      <c r="C63" s="7"/>
      <c r="D63" s="228"/>
      <c r="E63" s="19" t="str">
        <f t="shared" si="1"/>
        <v/>
      </c>
      <c r="F63" s="69" t="str">
        <f t="shared" si="5"/>
        <v/>
      </c>
      <c r="G63" s="390" t="b">
        <f t="shared" si="3"/>
        <v>0</v>
      </c>
      <c r="H63" s="391">
        <f t="shared" si="6"/>
        <v>1</v>
      </c>
    </row>
    <row r="64" spans="1:8">
      <c r="A64" s="48">
        <v>53</v>
      </c>
      <c r="B64" s="7"/>
      <c r="C64" s="7"/>
      <c r="D64" s="228"/>
      <c r="E64" s="19" t="str">
        <f t="shared" si="1"/>
        <v/>
      </c>
      <c r="F64" s="69" t="str">
        <f t="shared" si="5"/>
        <v/>
      </c>
      <c r="G64" s="390" t="b">
        <f t="shared" si="3"/>
        <v>0</v>
      </c>
      <c r="H64" s="391">
        <f t="shared" si="6"/>
        <v>1</v>
      </c>
    </row>
    <row r="65" spans="1:8">
      <c r="A65" s="48">
        <v>54</v>
      </c>
      <c r="B65" s="7"/>
      <c r="C65" s="7"/>
      <c r="D65" s="228"/>
      <c r="E65" s="19" t="str">
        <f t="shared" si="1"/>
        <v/>
      </c>
      <c r="F65" s="69" t="str">
        <f t="shared" si="5"/>
        <v/>
      </c>
      <c r="G65" s="390" t="b">
        <f t="shared" si="3"/>
        <v>0</v>
      </c>
      <c r="H65" s="391">
        <f t="shared" si="6"/>
        <v>1</v>
      </c>
    </row>
    <row r="66" spans="1:8">
      <c r="A66" s="48">
        <v>55</v>
      </c>
      <c r="B66" s="7"/>
      <c r="C66" s="7"/>
      <c r="D66" s="228"/>
      <c r="E66" s="19" t="str">
        <f t="shared" si="1"/>
        <v/>
      </c>
      <c r="F66" s="69" t="str">
        <f t="shared" si="5"/>
        <v/>
      </c>
      <c r="G66" s="390" t="b">
        <f t="shared" si="3"/>
        <v>0</v>
      </c>
      <c r="H66" s="391">
        <f t="shared" si="6"/>
        <v>1</v>
      </c>
    </row>
    <row r="67" spans="1:8">
      <c r="A67" s="48">
        <v>56</v>
      </c>
      <c r="B67" s="7"/>
      <c r="C67" s="7"/>
      <c r="D67" s="228"/>
      <c r="E67" s="19" t="str">
        <f t="shared" si="1"/>
        <v/>
      </c>
      <c r="F67" s="69" t="str">
        <f t="shared" si="5"/>
        <v/>
      </c>
      <c r="G67" s="390" t="b">
        <f t="shared" si="3"/>
        <v>0</v>
      </c>
      <c r="H67" s="391">
        <f t="shared" si="6"/>
        <v>1</v>
      </c>
    </row>
    <row r="68" spans="1:8">
      <c r="A68" s="48">
        <v>57</v>
      </c>
      <c r="B68" s="7"/>
      <c r="C68" s="7"/>
      <c r="D68" s="228"/>
      <c r="E68" s="19" t="str">
        <f t="shared" si="1"/>
        <v/>
      </c>
      <c r="F68" s="69" t="str">
        <f t="shared" si="5"/>
        <v/>
      </c>
      <c r="G68" s="390" t="b">
        <f t="shared" si="3"/>
        <v>0</v>
      </c>
      <c r="H68" s="391">
        <f t="shared" si="6"/>
        <v>1</v>
      </c>
    </row>
    <row r="69" spans="1:8">
      <c r="A69" s="48">
        <v>58</v>
      </c>
      <c r="B69" s="7"/>
      <c r="C69" s="7"/>
      <c r="D69" s="228"/>
      <c r="E69" s="19" t="str">
        <f t="shared" si="1"/>
        <v/>
      </c>
      <c r="F69" s="69" t="str">
        <f t="shared" si="5"/>
        <v/>
      </c>
      <c r="G69" s="390" t="b">
        <f t="shared" si="3"/>
        <v>0</v>
      </c>
      <c r="H69" s="391">
        <f t="shared" si="6"/>
        <v>1</v>
      </c>
    </row>
    <row r="70" spans="1:8">
      <c r="A70" s="48">
        <v>59</v>
      </c>
      <c r="B70" s="7"/>
      <c r="C70" s="7"/>
      <c r="D70" s="228"/>
      <c r="E70" s="19" t="str">
        <f t="shared" si="1"/>
        <v/>
      </c>
      <c r="F70" s="69" t="str">
        <f t="shared" si="5"/>
        <v/>
      </c>
      <c r="G70" s="390" t="b">
        <f t="shared" si="3"/>
        <v>0</v>
      </c>
      <c r="H70" s="391">
        <f t="shared" si="6"/>
        <v>1</v>
      </c>
    </row>
    <row r="71" spans="1:8">
      <c r="A71" s="48">
        <v>60</v>
      </c>
      <c r="B71" s="7"/>
      <c r="C71" s="7"/>
      <c r="D71" s="228"/>
      <c r="E71" s="19" t="str">
        <f t="shared" si="1"/>
        <v/>
      </c>
      <c r="F71" s="69" t="str">
        <f t="shared" si="5"/>
        <v/>
      </c>
      <c r="G71" s="390" t="b">
        <f t="shared" si="3"/>
        <v>0</v>
      </c>
      <c r="H71" s="391">
        <f t="shared" si="6"/>
        <v>1</v>
      </c>
    </row>
    <row r="72" spans="1:8">
      <c r="A72" s="48">
        <v>61</v>
      </c>
      <c r="B72" s="7"/>
      <c r="C72" s="7"/>
      <c r="D72" s="228"/>
      <c r="E72" s="19" t="str">
        <f t="shared" si="1"/>
        <v/>
      </c>
      <c r="F72" s="69" t="str">
        <f t="shared" si="5"/>
        <v/>
      </c>
      <c r="G72" s="390" t="b">
        <f t="shared" si="3"/>
        <v>0</v>
      </c>
      <c r="H72" s="391">
        <f t="shared" si="6"/>
        <v>1</v>
      </c>
    </row>
    <row r="73" spans="1:8">
      <c r="A73" s="48">
        <v>62</v>
      </c>
      <c r="B73" s="7"/>
      <c r="C73" s="7"/>
      <c r="D73" s="228"/>
      <c r="E73" s="19" t="str">
        <f t="shared" si="1"/>
        <v/>
      </c>
      <c r="F73" s="69" t="str">
        <f t="shared" si="5"/>
        <v/>
      </c>
      <c r="G73" s="390" t="b">
        <f t="shared" si="3"/>
        <v>0</v>
      </c>
      <c r="H73" s="391">
        <f t="shared" si="6"/>
        <v>1</v>
      </c>
    </row>
    <row r="74" spans="1:8">
      <c r="A74" s="48">
        <v>63</v>
      </c>
      <c r="B74" s="7"/>
      <c r="C74" s="7"/>
      <c r="D74" s="228"/>
      <c r="E74" s="19" t="str">
        <f t="shared" si="1"/>
        <v/>
      </c>
      <c r="F74" s="69" t="str">
        <f t="shared" si="5"/>
        <v/>
      </c>
      <c r="G74" s="390" t="b">
        <f t="shared" si="3"/>
        <v>0</v>
      </c>
      <c r="H74" s="391">
        <f t="shared" si="6"/>
        <v>1</v>
      </c>
    </row>
    <row r="75" spans="1:8">
      <c r="A75" s="48">
        <v>64</v>
      </c>
      <c r="B75" s="7"/>
      <c r="C75" s="7"/>
      <c r="D75" s="228"/>
      <c r="E75" s="19" t="str">
        <f t="shared" si="1"/>
        <v/>
      </c>
      <c r="F75" s="69" t="str">
        <f t="shared" si="5"/>
        <v/>
      </c>
      <c r="G75" s="390" t="b">
        <f t="shared" si="3"/>
        <v>0</v>
      </c>
      <c r="H75" s="391">
        <f t="shared" si="6"/>
        <v>1</v>
      </c>
    </row>
    <row r="76" spans="1:8">
      <c r="A76" s="48">
        <v>65</v>
      </c>
      <c r="B76" s="7"/>
      <c r="C76" s="7"/>
      <c r="D76" s="228"/>
      <c r="E76" s="19" t="str">
        <f t="shared" ref="E76:E139" si="7">IF(OR($B76="",,$D76&lt;an_initial,$D76&gt;an_final),"",F76*5)</f>
        <v/>
      </c>
      <c r="F76" s="69" t="str">
        <f t="shared" ref="F76:F110" si="8">IF(OR($B76="",,$D76="",$D76&gt;an_final),"",IF($D76&gt;=an_initial,1,""))</f>
        <v/>
      </c>
      <c r="G76" s="390" t="b">
        <f t="shared" ref="G76:G110" si="9">IF(nume_candidat="",FALSE,ISNUMBER(SEARCH(nume_candidat,$B76)))</f>
        <v>0</v>
      </c>
      <c r="H76" s="391">
        <f t="shared" ref="H76:H110" si="10">LEN(B76)-LEN(SUBSTITUTE(B76,",",""))+1</f>
        <v>1</v>
      </c>
    </row>
    <row r="77" spans="1:8">
      <c r="A77" s="48">
        <v>66</v>
      </c>
      <c r="B77" s="7"/>
      <c r="C77" s="7"/>
      <c r="D77" s="228"/>
      <c r="E77" s="19" t="str">
        <f t="shared" si="7"/>
        <v/>
      </c>
      <c r="F77" s="69" t="str">
        <f t="shared" si="8"/>
        <v/>
      </c>
      <c r="G77" s="390" t="b">
        <f t="shared" si="9"/>
        <v>0</v>
      </c>
      <c r="H77" s="391">
        <f t="shared" si="10"/>
        <v>1</v>
      </c>
    </row>
    <row r="78" spans="1:8">
      <c r="A78" s="48">
        <v>67</v>
      </c>
      <c r="B78" s="7"/>
      <c r="C78" s="7"/>
      <c r="D78" s="228"/>
      <c r="E78" s="19" t="str">
        <f t="shared" si="7"/>
        <v/>
      </c>
      <c r="F78" s="69" t="str">
        <f t="shared" si="8"/>
        <v/>
      </c>
      <c r="G78" s="390" t="b">
        <f t="shared" si="9"/>
        <v>0</v>
      </c>
      <c r="H78" s="391">
        <f t="shared" si="10"/>
        <v>1</v>
      </c>
    </row>
    <row r="79" spans="1:8">
      <c r="A79" s="48">
        <v>68</v>
      </c>
      <c r="B79" s="7"/>
      <c r="C79" s="7"/>
      <c r="D79" s="228"/>
      <c r="E79" s="19" t="str">
        <f t="shared" si="7"/>
        <v/>
      </c>
      <c r="F79" s="69" t="str">
        <f t="shared" si="8"/>
        <v/>
      </c>
      <c r="G79" s="390" t="b">
        <f t="shared" si="9"/>
        <v>0</v>
      </c>
      <c r="H79" s="391">
        <f t="shared" si="10"/>
        <v>1</v>
      </c>
    </row>
    <row r="80" spans="1:8">
      <c r="A80" s="48">
        <v>69</v>
      </c>
      <c r="B80" s="7"/>
      <c r="C80" s="7"/>
      <c r="D80" s="228"/>
      <c r="E80" s="19" t="str">
        <f t="shared" si="7"/>
        <v/>
      </c>
      <c r="F80" s="69" t="str">
        <f t="shared" si="8"/>
        <v/>
      </c>
      <c r="G80" s="390" t="b">
        <f t="shared" si="9"/>
        <v>0</v>
      </c>
      <c r="H80" s="391">
        <f t="shared" si="10"/>
        <v>1</v>
      </c>
    </row>
    <row r="81" spans="1:8">
      <c r="A81" s="48">
        <v>70</v>
      </c>
      <c r="B81" s="7"/>
      <c r="C81" s="7"/>
      <c r="D81" s="228"/>
      <c r="E81" s="19" t="str">
        <f t="shared" si="7"/>
        <v/>
      </c>
      <c r="F81" s="69" t="str">
        <f t="shared" si="8"/>
        <v/>
      </c>
      <c r="G81" s="390" t="b">
        <f t="shared" si="9"/>
        <v>0</v>
      </c>
      <c r="H81" s="391">
        <f t="shared" si="10"/>
        <v>1</v>
      </c>
    </row>
    <row r="82" spans="1:8">
      <c r="A82" s="48">
        <v>71</v>
      </c>
      <c r="B82" s="7"/>
      <c r="C82" s="7"/>
      <c r="D82" s="228"/>
      <c r="E82" s="19" t="str">
        <f t="shared" si="7"/>
        <v/>
      </c>
      <c r="F82" s="69" t="str">
        <f t="shared" si="8"/>
        <v/>
      </c>
      <c r="G82" s="390" t="b">
        <f t="shared" si="9"/>
        <v>0</v>
      </c>
      <c r="H82" s="391">
        <f t="shared" si="10"/>
        <v>1</v>
      </c>
    </row>
    <row r="83" spans="1:8">
      <c r="A83" s="48">
        <v>72</v>
      </c>
      <c r="B83" s="7"/>
      <c r="C83" s="7"/>
      <c r="D83" s="228"/>
      <c r="E83" s="19" t="str">
        <f t="shared" si="7"/>
        <v/>
      </c>
      <c r="F83" s="69" t="str">
        <f t="shared" si="8"/>
        <v/>
      </c>
      <c r="G83" s="390" t="b">
        <f t="shared" si="9"/>
        <v>0</v>
      </c>
      <c r="H83" s="391">
        <f t="shared" si="10"/>
        <v>1</v>
      </c>
    </row>
    <row r="84" spans="1:8">
      <c r="A84" s="48">
        <v>73</v>
      </c>
      <c r="B84" s="7"/>
      <c r="C84" s="7"/>
      <c r="D84" s="228"/>
      <c r="E84" s="19" t="str">
        <f t="shared" si="7"/>
        <v/>
      </c>
      <c r="F84" s="69" t="str">
        <f t="shared" si="8"/>
        <v/>
      </c>
      <c r="G84" s="390" t="b">
        <f t="shared" si="9"/>
        <v>0</v>
      </c>
      <c r="H84" s="391">
        <f t="shared" si="10"/>
        <v>1</v>
      </c>
    </row>
    <row r="85" spans="1:8">
      <c r="A85" s="48">
        <v>74</v>
      </c>
      <c r="B85" s="7"/>
      <c r="C85" s="7"/>
      <c r="D85" s="228"/>
      <c r="E85" s="19" t="str">
        <f t="shared" si="7"/>
        <v/>
      </c>
      <c r="F85" s="69" t="str">
        <f t="shared" si="8"/>
        <v/>
      </c>
      <c r="G85" s="390" t="b">
        <f t="shared" si="9"/>
        <v>0</v>
      </c>
      <c r="H85" s="391">
        <f t="shared" si="10"/>
        <v>1</v>
      </c>
    </row>
    <row r="86" spans="1:8">
      <c r="A86" s="48">
        <v>75</v>
      </c>
      <c r="B86" s="7"/>
      <c r="C86" s="7"/>
      <c r="D86" s="228"/>
      <c r="E86" s="19" t="str">
        <f t="shared" si="7"/>
        <v/>
      </c>
      <c r="F86" s="69" t="str">
        <f t="shared" si="8"/>
        <v/>
      </c>
      <c r="G86" s="390" t="b">
        <f t="shared" si="9"/>
        <v>0</v>
      </c>
      <c r="H86" s="391">
        <f t="shared" si="10"/>
        <v>1</v>
      </c>
    </row>
    <row r="87" spans="1:8">
      <c r="A87" s="48">
        <v>76</v>
      </c>
      <c r="B87" s="7"/>
      <c r="C87" s="7"/>
      <c r="D87" s="228"/>
      <c r="E87" s="19" t="str">
        <f t="shared" si="7"/>
        <v/>
      </c>
      <c r="F87" s="69" t="str">
        <f t="shared" si="8"/>
        <v/>
      </c>
      <c r="G87" s="390" t="b">
        <f t="shared" si="9"/>
        <v>0</v>
      </c>
      <c r="H87" s="391">
        <f t="shared" si="10"/>
        <v>1</v>
      </c>
    </row>
    <row r="88" spans="1:8">
      <c r="A88" s="48">
        <v>77</v>
      </c>
      <c r="B88" s="7"/>
      <c r="C88" s="7"/>
      <c r="D88" s="228"/>
      <c r="E88" s="19" t="str">
        <f t="shared" si="7"/>
        <v/>
      </c>
      <c r="F88" s="69" t="str">
        <f t="shared" si="8"/>
        <v/>
      </c>
      <c r="G88" s="390" t="b">
        <f t="shared" si="9"/>
        <v>0</v>
      </c>
      <c r="H88" s="391">
        <f t="shared" si="10"/>
        <v>1</v>
      </c>
    </row>
    <row r="89" spans="1:8">
      <c r="A89" s="48">
        <v>78</v>
      </c>
      <c r="B89" s="7"/>
      <c r="C89" s="7"/>
      <c r="D89" s="228"/>
      <c r="E89" s="19" t="str">
        <f t="shared" si="7"/>
        <v/>
      </c>
      <c r="F89" s="69" t="str">
        <f t="shared" si="8"/>
        <v/>
      </c>
      <c r="G89" s="390" t="b">
        <f t="shared" si="9"/>
        <v>0</v>
      </c>
      <c r="H89" s="391">
        <f t="shared" si="10"/>
        <v>1</v>
      </c>
    </row>
    <row r="90" spans="1:8">
      <c r="A90" s="48">
        <v>79</v>
      </c>
      <c r="B90" s="7"/>
      <c r="C90" s="7"/>
      <c r="D90" s="228"/>
      <c r="E90" s="19" t="str">
        <f t="shared" si="7"/>
        <v/>
      </c>
      <c r="F90" s="69" t="str">
        <f t="shared" si="8"/>
        <v/>
      </c>
      <c r="G90" s="390" t="b">
        <f t="shared" si="9"/>
        <v>0</v>
      </c>
      <c r="H90" s="391">
        <f t="shared" si="10"/>
        <v>1</v>
      </c>
    </row>
    <row r="91" spans="1:8">
      <c r="A91" s="48">
        <v>80</v>
      </c>
      <c r="B91" s="7"/>
      <c r="C91" s="7"/>
      <c r="D91" s="228"/>
      <c r="E91" s="19" t="str">
        <f t="shared" si="7"/>
        <v/>
      </c>
      <c r="F91" s="69" t="str">
        <f t="shared" si="8"/>
        <v/>
      </c>
      <c r="G91" s="390" t="b">
        <f t="shared" si="9"/>
        <v>0</v>
      </c>
      <c r="H91" s="391">
        <f t="shared" si="10"/>
        <v>1</v>
      </c>
    </row>
    <row r="92" spans="1:8">
      <c r="A92" s="48">
        <v>81</v>
      </c>
      <c r="B92" s="7"/>
      <c r="C92" s="7"/>
      <c r="D92" s="228"/>
      <c r="E92" s="19" t="str">
        <f t="shared" si="7"/>
        <v/>
      </c>
      <c r="F92" s="69" t="str">
        <f t="shared" si="8"/>
        <v/>
      </c>
      <c r="G92" s="390" t="b">
        <f t="shared" si="9"/>
        <v>0</v>
      </c>
      <c r="H92" s="391">
        <f t="shared" si="10"/>
        <v>1</v>
      </c>
    </row>
    <row r="93" spans="1:8">
      <c r="A93" s="48">
        <v>82</v>
      </c>
      <c r="B93" s="7"/>
      <c r="C93" s="7"/>
      <c r="D93" s="228"/>
      <c r="E93" s="19" t="str">
        <f t="shared" si="7"/>
        <v/>
      </c>
      <c r="F93" s="69" t="str">
        <f t="shared" si="8"/>
        <v/>
      </c>
      <c r="G93" s="390" t="b">
        <f t="shared" si="9"/>
        <v>0</v>
      </c>
      <c r="H93" s="391">
        <f t="shared" si="10"/>
        <v>1</v>
      </c>
    </row>
    <row r="94" spans="1:8">
      <c r="A94" s="48">
        <v>83</v>
      </c>
      <c r="B94" s="7"/>
      <c r="C94" s="7"/>
      <c r="D94" s="228"/>
      <c r="E94" s="19" t="str">
        <f t="shared" si="7"/>
        <v/>
      </c>
      <c r="F94" s="69" t="str">
        <f t="shared" si="8"/>
        <v/>
      </c>
      <c r="G94" s="390" t="b">
        <f t="shared" si="9"/>
        <v>0</v>
      </c>
      <c r="H94" s="391">
        <f t="shared" si="10"/>
        <v>1</v>
      </c>
    </row>
    <row r="95" spans="1:8">
      <c r="A95" s="48">
        <v>84</v>
      </c>
      <c r="B95" s="7"/>
      <c r="C95" s="7"/>
      <c r="D95" s="228"/>
      <c r="E95" s="19" t="str">
        <f t="shared" si="7"/>
        <v/>
      </c>
      <c r="F95" s="69" t="str">
        <f t="shared" si="8"/>
        <v/>
      </c>
      <c r="G95" s="390" t="b">
        <f t="shared" si="9"/>
        <v>0</v>
      </c>
      <c r="H95" s="391">
        <f t="shared" si="10"/>
        <v>1</v>
      </c>
    </row>
    <row r="96" spans="1:8">
      <c r="A96" s="48">
        <v>85</v>
      </c>
      <c r="B96" s="7"/>
      <c r="C96" s="7"/>
      <c r="D96" s="228"/>
      <c r="E96" s="19" t="str">
        <f t="shared" si="7"/>
        <v/>
      </c>
      <c r="F96" s="69" t="str">
        <f t="shared" si="8"/>
        <v/>
      </c>
      <c r="G96" s="390" t="b">
        <f t="shared" si="9"/>
        <v>0</v>
      </c>
      <c r="H96" s="391">
        <f t="shared" si="10"/>
        <v>1</v>
      </c>
    </row>
    <row r="97" spans="1:8">
      <c r="A97" s="48">
        <v>86</v>
      </c>
      <c r="B97" s="7"/>
      <c r="C97" s="7"/>
      <c r="D97" s="228"/>
      <c r="E97" s="19" t="str">
        <f t="shared" si="7"/>
        <v/>
      </c>
      <c r="F97" s="69" t="str">
        <f t="shared" si="8"/>
        <v/>
      </c>
      <c r="G97" s="390" t="b">
        <f t="shared" si="9"/>
        <v>0</v>
      </c>
      <c r="H97" s="391">
        <f t="shared" si="10"/>
        <v>1</v>
      </c>
    </row>
    <row r="98" spans="1:8">
      <c r="A98" s="48">
        <v>87</v>
      </c>
      <c r="B98" s="7"/>
      <c r="C98" s="7"/>
      <c r="D98" s="228"/>
      <c r="E98" s="19" t="str">
        <f t="shared" si="7"/>
        <v/>
      </c>
      <c r="F98" s="69" t="str">
        <f t="shared" si="8"/>
        <v/>
      </c>
      <c r="G98" s="390" t="b">
        <f t="shared" si="9"/>
        <v>0</v>
      </c>
      <c r="H98" s="391">
        <f t="shared" si="10"/>
        <v>1</v>
      </c>
    </row>
    <row r="99" spans="1:8">
      <c r="A99" s="48">
        <v>88</v>
      </c>
      <c r="B99" s="7"/>
      <c r="C99" s="7"/>
      <c r="D99" s="228"/>
      <c r="E99" s="19" t="str">
        <f t="shared" si="7"/>
        <v/>
      </c>
      <c r="F99" s="69" t="str">
        <f t="shared" si="8"/>
        <v/>
      </c>
      <c r="G99" s="390" t="b">
        <f t="shared" si="9"/>
        <v>0</v>
      </c>
      <c r="H99" s="391">
        <f t="shared" si="10"/>
        <v>1</v>
      </c>
    </row>
    <row r="100" spans="1:8">
      <c r="A100" s="48">
        <v>89</v>
      </c>
      <c r="B100" s="7"/>
      <c r="C100" s="7"/>
      <c r="D100" s="228"/>
      <c r="E100" s="19" t="str">
        <f t="shared" si="7"/>
        <v/>
      </c>
      <c r="F100" s="69" t="str">
        <f t="shared" si="8"/>
        <v/>
      </c>
      <c r="G100" s="390" t="b">
        <f t="shared" si="9"/>
        <v>0</v>
      </c>
      <c r="H100" s="391">
        <f t="shared" si="10"/>
        <v>1</v>
      </c>
    </row>
    <row r="101" spans="1:8">
      <c r="A101" s="48">
        <v>90</v>
      </c>
      <c r="B101" s="7"/>
      <c r="C101" s="7"/>
      <c r="D101" s="228"/>
      <c r="E101" s="19" t="str">
        <f t="shared" si="7"/>
        <v/>
      </c>
      <c r="F101" s="69" t="str">
        <f t="shared" si="8"/>
        <v/>
      </c>
      <c r="G101" s="390" t="b">
        <f t="shared" si="9"/>
        <v>0</v>
      </c>
      <c r="H101" s="391">
        <f t="shared" si="10"/>
        <v>1</v>
      </c>
    </row>
    <row r="102" spans="1:8">
      <c r="A102" s="48">
        <v>91</v>
      </c>
      <c r="B102" s="7"/>
      <c r="C102" s="7"/>
      <c r="D102" s="228"/>
      <c r="E102" s="19" t="str">
        <f t="shared" si="7"/>
        <v/>
      </c>
      <c r="F102" s="69" t="str">
        <f t="shared" si="8"/>
        <v/>
      </c>
      <c r="G102" s="390" t="b">
        <f t="shared" si="9"/>
        <v>0</v>
      </c>
      <c r="H102" s="391">
        <f t="shared" si="10"/>
        <v>1</v>
      </c>
    </row>
    <row r="103" spans="1:8">
      <c r="A103" s="48">
        <v>92</v>
      </c>
      <c r="B103" s="7"/>
      <c r="C103" s="7"/>
      <c r="D103" s="228"/>
      <c r="E103" s="19" t="str">
        <f t="shared" si="7"/>
        <v/>
      </c>
      <c r="F103" s="69" t="str">
        <f t="shared" si="8"/>
        <v/>
      </c>
      <c r="G103" s="390" t="b">
        <f t="shared" si="9"/>
        <v>0</v>
      </c>
      <c r="H103" s="391">
        <f t="shared" si="10"/>
        <v>1</v>
      </c>
    </row>
    <row r="104" spans="1:8">
      <c r="A104" s="48">
        <v>93</v>
      </c>
      <c r="B104" s="7"/>
      <c r="C104" s="7"/>
      <c r="D104" s="228"/>
      <c r="E104" s="19" t="str">
        <f t="shared" si="7"/>
        <v/>
      </c>
      <c r="F104" s="69" t="str">
        <f t="shared" si="8"/>
        <v/>
      </c>
      <c r="G104" s="390" t="b">
        <f t="shared" si="9"/>
        <v>0</v>
      </c>
      <c r="H104" s="391">
        <f t="shared" si="10"/>
        <v>1</v>
      </c>
    </row>
    <row r="105" spans="1:8">
      <c r="A105" s="48">
        <v>94</v>
      </c>
      <c r="B105" s="7"/>
      <c r="C105" s="7"/>
      <c r="D105" s="228"/>
      <c r="E105" s="19" t="str">
        <f t="shared" si="7"/>
        <v/>
      </c>
      <c r="F105" s="69" t="str">
        <f t="shared" si="8"/>
        <v/>
      </c>
      <c r="G105" s="390" t="b">
        <f t="shared" si="9"/>
        <v>0</v>
      </c>
      <c r="H105" s="391">
        <f t="shared" si="10"/>
        <v>1</v>
      </c>
    </row>
    <row r="106" spans="1:8">
      <c r="A106" s="48">
        <v>95</v>
      </c>
      <c r="B106" s="7"/>
      <c r="C106" s="7"/>
      <c r="D106" s="228"/>
      <c r="E106" s="19" t="str">
        <f t="shared" si="7"/>
        <v/>
      </c>
      <c r="F106" s="69" t="str">
        <f t="shared" si="8"/>
        <v/>
      </c>
      <c r="G106" s="390" t="b">
        <f t="shared" si="9"/>
        <v>0</v>
      </c>
      <c r="H106" s="391">
        <f t="shared" si="10"/>
        <v>1</v>
      </c>
    </row>
    <row r="107" spans="1:8">
      <c r="A107" s="48">
        <v>96</v>
      </c>
      <c r="B107" s="7"/>
      <c r="C107" s="7"/>
      <c r="D107" s="228"/>
      <c r="E107" s="19" t="str">
        <f t="shared" si="7"/>
        <v/>
      </c>
      <c r="F107" s="69" t="str">
        <f t="shared" si="8"/>
        <v/>
      </c>
      <c r="G107" s="390" t="b">
        <f t="shared" si="9"/>
        <v>0</v>
      </c>
      <c r="H107" s="391">
        <f t="shared" si="10"/>
        <v>1</v>
      </c>
    </row>
    <row r="108" spans="1:8">
      <c r="A108" s="48">
        <v>97</v>
      </c>
      <c r="B108" s="7"/>
      <c r="C108" s="7"/>
      <c r="D108" s="228"/>
      <c r="E108" s="19" t="str">
        <f t="shared" si="7"/>
        <v/>
      </c>
      <c r="F108" s="69" t="str">
        <f t="shared" si="8"/>
        <v/>
      </c>
      <c r="G108" s="390" t="b">
        <f t="shared" si="9"/>
        <v>0</v>
      </c>
      <c r="H108" s="391">
        <f t="shared" si="10"/>
        <v>1</v>
      </c>
    </row>
    <row r="109" spans="1:8">
      <c r="A109" s="48">
        <v>98</v>
      </c>
      <c r="B109" s="7"/>
      <c r="C109" s="7"/>
      <c r="D109" s="228"/>
      <c r="E109" s="19" t="str">
        <f t="shared" si="7"/>
        <v/>
      </c>
      <c r="F109" s="69" t="str">
        <f t="shared" si="8"/>
        <v/>
      </c>
      <c r="G109" s="390" t="b">
        <f t="shared" si="9"/>
        <v>0</v>
      </c>
      <c r="H109" s="391">
        <f t="shared" si="10"/>
        <v>1</v>
      </c>
    </row>
    <row r="110" spans="1:8">
      <c r="A110" s="154">
        <v>99</v>
      </c>
      <c r="B110" s="7"/>
      <c r="C110" s="7"/>
      <c r="D110" s="228"/>
      <c r="E110" s="19" t="str">
        <f t="shared" si="7"/>
        <v/>
      </c>
      <c r="F110" s="69" t="str">
        <f t="shared" si="8"/>
        <v/>
      </c>
      <c r="G110" s="390" t="b">
        <f t="shared" si="9"/>
        <v>0</v>
      </c>
      <c r="H110" s="391">
        <f t="shared" si="10"/>
        <v>1</v>
      </c>
    </row>
    <row r="111" spans="1:8">
      <c r="A111" s="154">
        <v>100</v>
      </c>
      <c r="B111" s="155"/>
      <c r="C111" s="155"/>
      <c r="D111" s="157"/>
      <c r="E111" s="19" t="str">
        <f t="shared" si="7"/>
        <v/>
      </c>
    </row>
    <row r="112" spans="1:8">
      <c r="A112" s="154">
        <v>101</v>
      </c>
      <c r="B112" s="155"/>
      <c r="C112" s="155"/>
      <c r="D112" s="157"/>
      <c r="E112" s="19" t="str">
        <f t="shared" si="7"/>
        <v/>
      </c>
    </row>
    <row r="113" spans="1:17">
      <c r="A113" s="154">
        <v>102</v>
      </c>
      <c r="B113" s="155"/>
      <c r="C113" s="155"/>
      <c r="D113" s="157"/>
      <c r="E113" s="19" t="str">
        <f t="shared" si="7"/>
        <v/>
      </c>
    </row>
    <row r="114" spans="1:17">
      <c r="A114" s="154">
        <v>103</v>
      </c>
      <c r="B114" s="155"/>
      <c r="C114" s="155"/>
      <c r="D114" s="157"/>
      <c r="E114" s="19" t="str">
        <f t="shared" si="7"/>
        <v/>
      </c>
    </row>
    <row r="115" spans="1:17" s="81" customFormat="1">
      <c r="A115" s="154">
        <v>104</v>
      </c>
      <c r="B115" s="155"/>
      <c r="C115" s="155"/>
      <c r="D115" s="157"/>
      <c r="E115" s="19" t="str">
        <f t="shared" si="7"/>
        <v/>
      </c>
      <c r="G115" s="82"/>
      <c r="H115" s="75"/>
      <c r="I115" s="75"/>
      <c r="J115" s="75"/>
      <c r="K115" s="75"/>
      <c r="L115" s="75"/>
      <c r="M115" s="75"/>
      <c r="N115" s="75"/>
      <c r="O115" s="75"/>
      <c r="P115" s="75"/>
      <c r="Q115" s="75"/>
    </row>
    <row r="116" spans="1:17" s="81" customFormat="1">
      <c r="A116" s="154">
        <v>105</v>
      </c>
      <c r="B116" s="155"/>
      <c r="C116" s="155"/>
      <c r="D116" s="157"/>
      <c r="E116" s="19" t="str">
        <f t="shared" si="7"/>
        <v/>
      </c>
      <c r="G116" s="82"/>
      <c r="H116" s="75"/>
      <c r="I116" s="75"/>
      <c r="J116" s="75"/>
      <c r="K116" s="75"/>
      <c r="L116" s="75"/>
      <c r="M116" s="75"/>
      <c r="N116" s="75"/>
      <c r="O116" s="75"/>
      <c r="P116" s="75"/>
      <c r="Q116" s="75"/>
    </row>
    <row r="117" spans="1:17" s="81" customFormat="1">
      <c r="A117" s="154">
        <v>106</v>
      </c>
      <c r="B117" s="155"/>
      <c r="C117" s="155"/>
      <c r="D117" s="157"/>
      <c r="E117" s="19" t="str">
        <f t="shared" si="7"/>
        <v/>
      </c>
      <c r="G117" s="82"/>
      <c r="H117" s="75"/>
      <c r="I117" s="75"/>
      <c r="J117" s="75"/>
      <c r="K117" s="75"/>
      <c r="L117" s="75"/>
      <c r="M117" s="75"/>
      <c r="N117" s="75"/>
      <c r="O117" s="75"/>
      <c r="P117" s="75"/>
      <c r="Q117" s="75"/>
    </row>
    <row r="118" spans="1:17" s="81" customFormat="1">
      <c r="A118" s="154">
        <v>107</v>
      </c>
      <c r="B118" s="155"/>
      <c r="C118" s="155"/>
      <c r="D118" s="157"/>
      <c r="E118" s="19" t="str">
        <f t="shared" si="7"/>
        <v/>
      </c>
      <c r="G118" s="82"/>
      <c r="H118" s="75"/>
      <c r="I118" s="75"/>
      <c r="J118" s="75"/>
      <c r="K118" s="75"/>
      <c r="L118" s="75"/>
      <c r="M118" s="75"/>
      <c r="N118" s="75"/>
      <c r="O118" s="75"/>
      <c r="P118" s="75"/>
      <c r="Q118" s="75"/>
    </row>
    <row r="119" spans="1:17" s="81" customFormat="1">
      <c r="A119" s="154">
        <v>108</v>
      </c>
      <c r="B119" s="155"/>
      <c r="C119" s="155"/>
      <c r="D119" s="157"/>
      <c r="E119" s="19" t="str">
        <f t="shared" si="7"/>
        <v/>
      </c>
      <c r="G119" s="82"/>
      <c r="H119" s="75"/>
      <c r="I119" s="75"/>
      <c r="J119" s="75"/>
      <c r="K119" s="75"/>
      <c r="L119" s="75"/>
      <c r="M119" s="75"/>
      <c r="N119" s="75"/>
      <c r="O119" s="75"/>
      <c r="P119" s="75"/>
      <c r="Q119" s="75"/>
    </row>
    <row r="120" spans="1:17" s="81" customFormat="1">
      <c r="A120" s="154">
        <v>109</v>
      </c>
      <c r="B120" s="155"/>
      <c r="C120" s="155"/>
      <c r="D120" s="157"/>
      <c r="E120" s="19" t="str">
        <f t="shared" si="7"/>
        <v/>
      </c>
      <c r="G120" s="82"/>
      <c r="H120" s="75"/>
      <c r="I120" s="75"/>
      <c r="J120" s="75"/>
      <c r="K120" s="75"/>
      <c r="L120" s="75"/>
      <c r="M120" s="75"/>
      <c r="N120" s="75"/>
      <c r="O120" s="75"/>
      <c r="P120" s="75"/>
      <c r="Q120" s="75"/>
    </row>
    <row r="121" spans="1:17" s="81" customFormat="1">
      <c r="A121" s="154">
        <v>110</v>
      </c>
      <c r="B121" s="155"/>
      <c r="C121" s="155"/>
      <c r="D121" s="157"/>
      <c r="E121" s="19" t="str">
        <f t="shared" si="7"/>
        <v/>
      </c>
      <c r="G121" s="82"/>
      <c r="H121" s="75"/>
      <c r="I121" s="75"/>
      <c r="J121" s="75"/>
      <c r="K121" s="75"/>
      <c r="L121" s="75"/>
      <c r="M121" s="75"/>
      <c r="N121" s="75"/>
      <c r="O121" s="75"/>
      <c r="P121" s="75"/>
      <c r="Q121" s="75"/>
    </row>
    <row r="122" spans="1:17" s="81" customFormat="1">
      <c r="A122" s="154">
        <v>111</v>
      </c>
      <c r="B122" s="155"/>
      <c r="C122" s="155"/>
      <c r="D122" s="157"/>
      <c r="E122" s="19" t="str">
        <f t="shared" si="7"/>
        <v/>
      </c>
      <c r="G122" s="82"/>
      <c r="H122" s="75"/>
      <c r="I122" s="75"/>
      <c r="J122" s="75"/>
      <c r="K122" s="75"/>
      <c r="L122" s="75"/>
      <c r="M122" s="75"/>
      <c r="N122" s="75"/>
      <c r="O122" s="75"/>
      <c r="P122" s="75"/>
      <c r="Q122" s="75"/>
    </row>
    <row r="123" spans="1:17" s="81" customFormat="1">
      <c r="A123" s="154">
        <v>112</v>
      </c>
      <c r="B123" s="155"/>
      <c r="C123" s="155"/>
      <c r="D123" s="157"/>
      <c r="E123" s="19" t="str">
        <f t="shared" si="7"/>
        <v/>
      </c>
      <c r="G123" s="82"/>
      <c r="H123" s="75"/>
      <c r="I123" s="75"/>
      <c r="J123" s="75"/>
      <c r="K123" s="75"/>
      <c r="L123" s="75"/>
      <c r="M123" s="75"/>
      <c r="N123" s="75"/>
      <c r="O123" s="75"/>
      <c r="P123" s="75"/>
      <c r="Q123" s="75"/>
    </row>
    <row r="124" spans="1:17" s="81" customFormat="1">
      <c r="A124" s="154">
        <v>113</v>
      </c>
      <c r="B124" s="155"/>
      <c r="C124" s="155"/>
      <c r="D124" s="157"/>
      <c r="E124" s="19" t="str">
        <f t="shared" si="7"/>
        <v/>
      </c>
      <c r="G124" s="82"/>
      <c r="H124" s="75"/>
      <c r="I124" s="75"/>
      <c r="J124" s="75"/>
      <c r="K124" s="75"/>
      <c r="L124" s="75"/>
      <c r="M124" s="75"/>
      <c r="N124" s="75"/>
      <c r="O124" s="75"/>
      <c r="P124" s="75"/>
      <c r="Q124" s="75"/>
    </row>
    <row r="125" spans="1:17" s="81" customFormat="1">
      <c r="A125" s="154">
        <v>114</v>
      </c>
      <c r="B125" s="155"/>
      <c r="C125" s="155"/>
      <c r="D125" s="157"/>
      <c r="E125" s="19" t="str">
        <f t="shared" si="7"/>
        <v/>
      </c>
      <c r="G125" s="82"/>
      <c r="H125" s="75"/>
      <c r="I125" s="75"/>
      <c r="J125" s="75"/>
      <c r="K125" s="75"/>
      <c r="L125" s="75"/>
      <c r="M125" s="75"/>
      <c r="N125" s="75"/>
      <c r="O125" s="75"/>
      <c r="P125" s="75"/>
      <c r="Q125" s="75"/>
    </row>
    <row r="126" spans="1:17" s="81" customFormat="1">
      <c r="A126" s="154">
        <v>115</v>
      </c>
      <c r="B126" s="155"/>
      <c r="C126" s="155"/>
      <c r="D126" s="157"/>
      <c r="E126" s="19" t="str">
        <f t="shared" si="7"/>
        <v/>
      </c>
      <c r="G126" s="82"/>
      <c r="H126" s="75"/>
      <c r="I126" s="75"/>
      <c r="J126" s="75"/>
      <c r="K126" s="75"/>
      <c r="L126" s="75"/>
      <c r="M126" s="75"/>
      <c r="N126" s="75"/>
      <c r="O126" s="75"/>
      <c r="P126" s="75"/>
      <c r="Q126" s="75"/>
    </row>
    <row r="127" spans="1:17" s="81" customFormat="1">
      <c r="A127" s="154">
        <v>116</v>
      </c>
      <c r="B127" s="155"/>
      <c r="C127" s="155"/>
      <c r="D127" s="157"/>
      <c r="E127" s="19" t="str">
        <f t="shared" si="7"/>
        <v/>
      </c>
      <c r="G127" s="82"/>
      <c r="H127" s="75"/>
      <c r="I127" s="75"/>
      <c r="J127" s="75"/>
      <c r="K127" s="75"/>
      <c r="L127" s="75"/>
      <c r="M127" s="75"/>
      <c r="N127" s="75"/>
      <c r="O127" s="75"/>
      <c r="P127" s="75"/>
      <c r="Q127" s="75"/>
    </row>
    <row r="128" spans="1:17" s="81" customFormat="1">
      <c r="A128" s="154">
        <v>117</v>
      </c>
      <c r="B128" s="155"/>
      <c r="C128" s="155"/>
      <c r="D128" s="157"/>
      <c r="E128" s="19" t="str">
        <f t="shared" si="7"/>
        <v/>
      </c>
      <c r="G128" s="82"/>
      <c r="H128" s="75"/>
      <c r="I128" s="75"/>
      <c r="J128" s="75"/>
      <c r="K128" s="75"/>
      <c r="L128" s="75"/>
      <c r="M128" s="75"/>
      <c r="N128" s="75"/>
      <c r="O128" s="75"/>
      <c r="P128" s="75"/>
      <c r="Q128" s="75"/>
    </row>
    <row r="129" spans="1:17" s="81" customFormat="1">
      <c r="A129" s="154">
        <v>118</v>
      </c>
      <c r="B129" s="155"/>
      <c r="C129" s="155"/>
      <c r="D129" s="157"/>
      <c r="E129" s="19" t="str">
        <f t="shared" si="7"/>
        <v/>
      </c>
      <c r="G129" s="82"/>
      <c r="H129" s="75"/>
      <c r="I129" s="75"/>
      <c r="J129" s="75"/>
      <c r="K129" s="75"/>
      <c r="L129" s="75"/>
      <c r="M129" s="75"/>
      <c r="N129" s="75"/>
      <c r="O129" s="75"/>
      <c r="P129" s="75"/>
      <c r="Q129" s="75"/>
    </row>
    <row r="130" spans="1:17" s="81" customFormat="1">
      <c r="A130" s="154">
        <v>119</v>
      </c>
      <c r="B130" s="155"/>
      <c r="C130" s="155"/>
      <c r="D130" s="157"/>
      <c r="E130" s="19" t="str">
        <f t="shared" si="7"/>
        <v/>
      </c>
      <c r="G130" s="82"/>
      <c r="H130" s="75"/>
      <c r="I130" s="75"/>
      <c r="J130" s="75"/>
      <c r="K130" s="75"/>
      <c r="L130" s="75"/>
      <c r="M130" s="75"/>
      <c r="N130" s="75"/>
      <c r="O130" s="75"/>
      <c r="P130" s="75"/>
      <c r="Q130" s="75"/>
    </row>
    <row r="131" spans="1:17" s="81" customFormat="1">
      <c r="A131" s="154">
        <v>120</v>
      </c>
      <c r="B131" s="155"/>
      <c r="C131" s="155"/>
      <c r="D131" s="157"/>
      <c r="E131" s="19" t="str">
        <f t="shared" si="7"/>
        <v/>
      </c>
      <c r="G131" s="82"/>
      <c r="H131" s="75"/>
      <c r="I131" s="75"/>
      <c r="J131" s="75"/>
      <c r="K131" s="75"/>
      <c r="L131" s="75"/>
      <c r="M131" s="75"/>
      <c r="N131" s="75"/>
      <c r="O131" s="75"/>
      <c r="P131" s="75"/>
      <c r="Q131" s="75"/>
    </row>
    <row r="132" spans="1:17" s="81" customFormat="1">
      <c r="A132" s="154">
        <v>121</v>
      </c>
      <c r="B132" s="155"/>
      <c r="C132" s="155"/>
      <c r="D132" s="157"/>
      <c r="E132" s="19" t="str">
        <f t="shared" si="7"/>
        <v/>
      </c>
      <c r="G132" s="82"/>
      <c r="H132" s="75"/>
      <c r="I132" s="75"/>
      <c r="J132" s="75"/>
      <c r="K132" s="75"/>
      <c r="L132" s="75"/>
      <c r="M132" s="75"/>
      <c r="N132" s="75"/>
      <c r="O132" s="75"/>
      <c r="P132" s="75"/>
      <c r="Q132" s="75"/>
    </row>
    <row r="133" spans="1:17" s="81" customFormat="1">
      <c r="A133" s="154">
        <v>122</v>
      </c>
      <c r="B133" s="155"/>
      <c r="C133" s="155"/>
      <c r="D133" s="157"/>
      <c r="E133" s="19" t="str">
        <f t="shared" si="7"/>
        <v/>
      </c>
      <c r="G133" s="82"/>
      <c r="H133" s="75"/>
      <c r="I133" s="75"/>
      <c r="J133" s="75"/>
      <c r="K133" s="75"/>
      <c r="L133" s="75"/>
      <c r="M133" s="75"/>
      <c r="N133" s="75"/>
      <c r="O133" s="75"/>
      <c r="P133" s="75"/>
      <c r="Q133" s="75"/>
    </row>
    <row r="134" spans="1:17" s="81" customFormat="1">
      <c r="A134" s="154">
        <v>123</v>
      </c>
      <c r="B134" s="155"/>
      <c r="C134" s="155"/>
      <c r="D134" s="157"/>
      <c r="E134" s="19" t="str">
        <f t="shared" si="7"/>
        <v/>
      </c>
      <c r="G134" s="82"/>
      <c r="H134" s="75"/>
      <c r="I134" s="75"/>
      <c r="J134" s="75"/>
      <c r="K134" s="75"/>
      <c r="L134" s="75"/>
      <c r="M134" s="75"/>
      <c r="N134" s="75"/>
      <c r="O134" s="75"/>
      <c r="P134" s="75"/>
      <c r="Q134" s="75"/>
    </row>
    <row r="135" spans="1:17" s="81" customFormat="1">
      <c r="A135" s="154">
        <v>124</v>
      </c>
      <c r="B135" s="155"/>
      <c r="C135" s="155"/>
      <c r="D135" s="157"/>
      <c r="E135" s="19" t="str">
        <f t="shared" si="7"/>
        <v/>
      </c>
      <c r="G135" s="82"/>
      <c r="H135" s="75"/>
      <c r="I135" s="75"/>
      <c r="J135" s="75"/>
      <c r="K135" s="75"/>
      <c r="L135" s="75"/>
      <c r="M135" s="75"/>
      <c r="N135" s="75"/>
      <c r="O135" s="75"/>
      <c r="P135" s="75"/>
      <c r="Q135" s="75"/>
    </row>
    <row r="136" spans="1:17" s="81" customFormat="1">
      <c r="A136" s="154">
        <v>125</v>
      </c>
      <c r="B136" s="155"/>
      <c r="C136" s="155"/>
      <c r="D136" s="157"/>
      <c r="E136" s="19" t="str">
        <f t="shared" si="7"/>
        <v/>
      </c>
      <c r="G136" s="82"/>
      <c r="H136" s="75"/>
      <c r="I136" s="75"/>
      <c r="J136" s="75"/>
      <c r="K136" s="75"/>
      <c r="L136" s="75"/>
      <c r="M136" s="75"/>
      <c r="N136" s="75"/>
      <c r="O136" s="75"/>
      <c r="P136" s="75"/>
      <c r="Q136" s="75"/>
    </row>
    <row r="137" spans="1:17" s="81" customFormat="1">
      <c r="A137" s="154">
        <v>126</v>
      </c>
      <c r="B137" s="155"/>
      <c r="C137" s="155"/>
      <c r="D137" s="157"/>
      <c r="E137" s="19" t="str">
        <f t="shared" si="7"/>
        <v/>
      </c>
      <c r="G137" s="82"/>
      <c r="H137" s="75"/>
      <c r="I137" s="75"/>
      <c r="J137" s="75"/>
      <c r="K137" s="75"/>
      <c r="L137" s="75"/>
      <c r="M137" s="75"/>
      <c r="N137" s="75"/>
      <c r="O137" s="75"/>
      <c r="P137" s="75"/>
      <c r="Q137" s="75"/>
    </row>
    <row r="138" spans="1:17" s="81" customFormat="1">
      <c r="A138" s="154">
        <v>127</v>
      </c>
      <c r="B138" s="155"/>
      <c r="C138" s="155"/>
      <c r="D138" s="157"/>
      <c r="E138" s="19" t="str">
        <f t="shared" si="7"/>
        <v/>
      </c>
      <c r="G138" s="82"/>
      <c r="H138" s="75"/>
      <c r="I138" s="75"/>
      <c r="J138" s="75"/>
      <c r="K138" s="75"/>
      <c r="L138" s="75"/>
      <c r="M138" s="75"/>
      <c r="N138" s="75"/>
      <c r="O138" s="75"/>
      <c r="P138" s="75"/>
      <c r="Q138" s="75"/>
    </row>
    <row r="139" spans="1:17" s="81" customFormat="1">
      <c r="A139" s="154">
        <v>128</v>
      </c>
      <c r="B139" s="155"/>
      <c r="C139" s="155"/>
      <c r="D139" s="157"/>
      <c r="E139" s="19" t="str">
        <f t="shared" si="7"/>
        <v/>
      </c>
      <c r="G139" s="82"/>
      <c r="H139" s="75"/>
      <c r="I139" s="75"/>
      <c r="J139" s="75"/>
      <c r="K139" s="75"/>
      <c r="L139" s="75"/>
      <c r="M139" s="75"/>
      <c r="N139" s="75"/>
      <c r="O139" s="75"/>
      <c r="P139" s="75"/>
      <c r="Q139" s="75"/>
    </row>
    <row r="140" spans="1:17" s="81" customFormat="1">
      <c r="A140" s="154">
        <v>129</v>
      </c>
      <c r="B140" s="155"/>
      <c r="C140" s="155"/>
      <c r="D140" s="157"/>
      <c r="E140" s="19" t="str">
        <f t="shared" ref="E140:E203" si="11">IF(OR($B140="",,$D140&lt;an_initial,$D140&gt;an_final),"",F140*5)</f>
        <v/>
      </c>
      <c r="G140" s="82"/>
      <c r="H140" s="75"/>
      <c r="I140" s="75"/>
      <c r="J140" s="75"/>
      <c r="K140" s="75"/>
      <c r="L140" s="75"/>
      <c r="M140" s="75"/>
      <c r="N140" s="75"/>
      <c r="O140" s="75"/>
      <c r="P140" s="75"/>
      <c r="Q140" s="75"/>
    </row>
    <row r="141" spans="1:17" s="81" customFormat="1">
      <c r="A141" s="154">
        <v>130</v>
      </c>
      <c r="B141" s="155"/>
      <c r="C141" s="155"/>
      <c r="D141" s="157"/>
      <c r="E141" s="19" t="str">
        <f t="shared" si="11"/>
        <v/>
      </c>
      <c r="G141" s="82"/>
      <c r="H141" s="75"/>
      <c r="I141" s="75"/>
      <c r="J141" s="75"/>
      <c r="K141" s="75"/>
      <c r="L141" s="75"/>
      <c r="M141" s="75"/>
      <c r="N141" s="75"/>
      <c r="O141" s="75"/>
      <c r="P141" s="75"/>
      <c r="Q141" s="75"/>
    </row>
    <row r="142" spans="1:17" s="81" customFormat="1">
      <c r="A142" s="154">
        <v>131</v>
      </c>
      <c r="B142" s="155"/>
      <c r="C142" s="155"/>
      <c r="D142" s="157"/>
      <c r="E142" s="19" t="str">
        <f t="shared" si="11"/>
        <v/>
      </c>
      <c r="G142" s="82"/>
      <c r="H142" s="75"/>
      <c r="I142" s="75"/>
      <c r="J142" s="75"/>
      <c r="K142" s="75"/>
      <c r="L142" s="75"/>
      <c r="M142" s="75"/>
      <c r="N142" s="75"/>
      <c r="O142" s="75"/>
      <c r="P142" s="75"/>
      <c r="Q142" s="75"/>
    </row>
    <row r="143" spans="1:17" s="81" customFormat="1">
      <c r="A143" s="154">
        <v>132</v>
      </c>
      <c r="B143" s="155"/>
      <c r="C143" s="155"/>
      <c r="D143" s="157"/>
      <c r="E143" s="19" t="str">
        <f t="shared" si="11"/>
        <v/>
      </c>
      <c r="G143" s="82"/>
      <c r="H143" s="75"/>
      <c r="I143" s="75"/>
      <c r="J143" s="75"/>
      <c r="K143" s="75"/>
      <c r="L143" s="75"/>
      <c r="M143" s="75"/>
      <c r="N143" s="75"/>
      <c r="O143" s="75"/>
      <c r="P143" s="75"/>
      <c r="Q143" s="75"/>
    </row>
    <row r="144" spans="1:17" s="81" customFormat="1">
      <c r="A144" s="154">
        <v>133</v>
      </c>
      <c r="B144" s="155"/>
      <c r="C144" s="155"/>
      <c r="D144" s="157"/>
      <c r="E144" s="19" t="str">
        <f t="shared" si="11"/>
        <v/>
      </c>
      <c r="G144" s="82"/>
      <c r="H144" s="75"/>
      <c r="I144" s="75"/>
      <c r="J144" s="75"/>
      <c r="K144" s="75"/>
      <c r="L144" s="75"/>
      <c r="M144" s="75"/>
      <c r="N144" s="75"/>
      <c r="O144" s="75"/>
      <c r="P144" s="75"/>
      <c r="Q144" s="75"/>
    </row>
    <row r="145" spans="1:17" s="81" customFormat="1">
      <c r="A145" s="154">
        <v>134</v>
      </c>
      <c r="B145" s="155"/>
      <c r="C145" s="155"/>
      <c r="D145" s="157"/>
      <c r="E145" s="19" t="str">
        <f t="shared" si="11"/>
        <v/>
      </c>
      <c r="G145" s="82"/>
      <c r="H145" s="75"/>
      <c r="I145" s="75"/>
      <c r="J145" s="75"/>
      <c r="K145" s="75"/>
      <c r="L145" s="75"/>
      <c r="M145" s="75"/>
      <c r="N145" s="75"/>
      <c r="O145" s="75"/>
      <c r="P145" s="75"/>
      <c r="Q145" s="75"/>
    </row>
    <row r="146" spans="1:17" s="81" customFormat="1">
      <c r="A146" s="154">
        <v>135</v>
      </c>
      <c r="B146" s="155"/>
      <c r="C146" s="155"/>
      <c r="D146" s="157"/>
      <c r="E146" s="19" t="str">
        <f t="shared" si="11"/>
        <v/>
      </c>
      <c r="G146" s="82"/>
      <c r="H146" s="75"/>
      <c r="I146" s="75"/>
      <c r="J146" s="75"/>
      <c r="K146" s="75"/>
      <c r="L146" s="75"/>
      <c r="M146" s="75"/>
      <c r="N146" s="75"/>
      <c r="O146" s="75"/>
      <c r="P146" s="75"/>
      <c r="Q146" s="75"/>
    </row>
    <row r="147" spans="1:17" s="81" customFormat="1">
      <c r="A147" s="154">
        <v>136</v>
      </c>
      <c r="B147" s="155"/>
      <c r="C147" s="155"/>
      <c r="D147" s="157"/>
      <c r="E147" s="19" t="str">
        <f t="shared" si="11"/>
        <v/>
      </c>
      <c r="G147" s="82"/>
      <c r="H147" s="75"/>
      <c r="I147" s="75"/>
      <c r="J147" s="75"/>
      <c r="K147" s="75"/>
      <c r="L147" s="75"/>
      <c r="M147" s="75"/>
      <c r="N147" s="75"/>
      <c r="O147" s="75"/>
      <c r="P147" s="75"/>
      <c r="Q147" s="75"/>
    </row>
    <row r="148" spans="1:17" s="81" customFormat="1">
      <c r="A148" s="154">
        <v>137</v>
      </c>
      <c r="B148" s="155"/>
      <c r="C148" s="155"/>
      <c r="D148" s="157"/>
      <c r="E148" s="19" t="str">
        <f t="shared" si="11"/>
        <v/>
      </c>
      <c r="G148" s="82"/>
      <c r="H148" s="75"/>
      <c r="I148" s="75"/>
      <c r="J148" s="75"/>
      <c r="K148" s="75"/>
      <c r="L148" s="75"/>
      <c r="M148" s="75"/>
      <c r="N148" s="75"/>
      <c r="O148" s="75"/>
      <c r="P148" s="75"/>
      <c r="Q148" s="75"/>
    </row>
    <row r="149" spans="1:17" s="81" customFormat="1">
      <c r="A149" s="154">
        <v>138</v>
      </c>
      <c r="B149" s="155"/>
      <c r="C149" s="155"/>
      <c r="D149" s="157"/>
      <c r="E149" s="19" t="str">
        <f t="shared" si="11"/>
        <v/>
      </c>
      <c r="G149" s="82"/>
      <c r="H149" s="75"/>
      <c r="I149" s="75"/>
      <c r="J149" s="75"/>
      <c r="K149" s="75"/>
      <c r="L149" s="75"/>
      <c r="M149" s="75"/>
      <c r="N149" s="75"/>
      <c r="O149" s="75"/>
      <c r="P149" s="75"/>
      <c r="Q149" s="75"/>
    </row>
    <row r="150" spans="1:17" s="81" customFormat="1">
      <c r="A150" s="154">
        <v>139</v>
      </c>
      <c r="B150" s="155"/>
      <c r="C150" s="155"/>
      <c r="D150" s="157"/>
      <c r="E150" s="19" t="str">
        <f t="shared" si="11"/>
        <v/>
      </c>
      <c r="G150" s="82"/>
      <c r="H150" s="75"/>
      <c r="I150" s="75"/>
      <c r="J150" s="75"/>
      <c r="K150" s="75"/>
      <c r="L150" s="75"/>
      <c r="M150" s="75"/>
      <c r="N150" s="75"/>
      <c r="O150" s="75"/>
      <c r="P150" s="75"/>
      <c r="Q150" s="75"/>
    </row>
    <row r="151" spans="1:17" s="81" customFormat="1">
      <c r="A151" s="154">
        <v>140</v>
      </c>
      <c r="B151" s="155"/>
      <c r="C151" s="155"/>
      <c r="D151" s="157"/>
      <c r="E151" s="19" t="str">
        <f t="shared" si="11"/>
        <v/>
      </c>
      <c r="G151" s="82"/>
      <c r="H151" s="75"/>
      <c r="I151" s="75"/>
      <c r="J151" s="75"/>
      <c r="K151" s="75"/>
      <c r="L151" s="75"/>
      <c r="M151" s="75"/>
      <c r="N151" s="75"/>
      <c r="O151" s="75"/>
      <c r="P151" s="75"/>
      <c r="Q151" s="75"/>
    </row>
    <row r="152" spans="1:17" s="81" customFormat="1">
      <c r="A152" s="154">
        <v>141</v>
      </c>
      <c r="B152" s="155"/>
      <c r="C152" s="155"/>
      <c r="D152" s="157"/>
      <c r="E152" s="19" t="str">
        <f t="shared" si="11"/>
        <v/>
      </c>
      <c r="G152" s="82"/>
      <c r="H152" s="75"/>
      <c r="I152" s="75"/>
      <c r="J152" s="75"/>
      <c r="K152" s="75"/>
      <c r="L152" s="75"/>
      <c r="M152" s="75"/>
      <c r="N152" s="75"/>
      <c r="O152" s="75"/>
      <c r="P152" s="75"/>
      <c r="Q152" s="75"/>
    </row>
    <row r="153" spans="1:17" s="81" customFormat="1">
      <c r="A153" s="154">
        <v>142</v>
      </c>
      <c r="B153" s="155"/>
      <c r="C153" s="155"/>
      <c r="D153" s="157"/>
      <c r="E153" s="19" t="str">
        <f t="shared" si="11"/>
        <v/>
      </c>
      <c r="G153" s="82"/>
      <c r="H153" s="75"/>
      <c r="I153" s="75"/>
      <c r="J153" s="75"/>
      <c r="K153" s="75"/>
      <c r="L153" s="75"/>
      <c r="M153" s="75"/>
      <c r="N153" s="75"/>
      <c r="O153" s="75"/>
      <c r="P153" s="75"/>
      <c r="Q153" s="75"/>
    </row>
    <row r="154" spans="1:17" s="81" customFormat="1">
      <c r="A154" s="154">
        <v>143</v>
      </c>
      <c r="B154" s="155"/>
      <c r="C154" s="155"/>
      <c r="D154" s="157"/>
      <c r="E154" s="19" t="str">
        <f t="shared" si="11"/>
        <v/>
      </c>
      <c r="G154" s="82"/>
      <c r="H154" s="75"/>
      <c r="I154" s="75"/>
      <c r="J154" s="75"/>
      <c r="K154" s="75"/>
      <c r="L154" s="75"/>
      <c r="M154" s="75"/>
      <c r="N154" s="75"/>
      <c r="O154" s="75"/>
      <c r="P154" s="75"/>
      <c r="Q154" s="75"/>
    </row>
    <row r="155" spans="1:17" s="81" customFormat="1">
      <c r="A155" s="154">
        <v>144</v>
      </c>
      <c r="B155" s="155"/>
      <c r="C155" s="155"/>
      <c r="D155" s="157"/>
      <c r="E155" s="19" t="str">
        <f t="shared" si="11"/>
        <v/>
      </c>
      <c r="G155" s="82"/>
      <c r="H155" s="75"/>
      <c r="I155" s="75"/>
      <c r="J155" s="75"/>
      <c r="K155" s="75"/>
      <c r="L155" s="75"/>
      <c r="M155" s="75"/>
      <c r="N155" s="75"/>
      <c r="O155" s="75"/>
      <c r="P155" s="75"/>
      <c r="Q155" s="75"/>
    </row>
    <row r="156" spans="1:17" s="81" customFormat="1">
      <c r="A156" s="154">
        <v>145</v>
      </c>
      <c r="B156" s="155"/>
      <c r="C156" s="155"/>
      <c r="D156" s="157"/>
      <c r="E156" s="19" t="str">
        <f t="shared" si="11"/>
        <v/>
      </c>
      <c r="G156" s="82"/>
      <c r="H156" s="75"/>
      <c r="I156" s="75"/>
      <c r="J156" s="75"/>
      <c r="K156" s="75"/>
      <c r="L156" s="75"/>
      <c r="M156" s="75"/>
      <c r="N156" s="75"/>
      <c r="O156" s="75"/>
      <c r="P156" s="75"/>
      <c r="Q156" s="75"/>
    </row>
    <row r="157" spans="1:17" s="81" customFormat="1">
      <c r="A157" s="154">
        <v>146</v>
      </c>
      <c r="B157" s="155"/>
      <c r="C157" s="155"/>
      <c r="D157" s="157"/>
      <c r="E157" s="19" t="str">
        <f t="shared" si="11"/>
        <v/>
      </c>
      <c r="G157" s="82"/>
      <c r="H157" s="75"/>
      <c r="I157" s="75"/>
      <c r="J157" s="75"/>
      <c r="K157" s="75"/>
      <c r="L157" s="75"/>
      <c r="M157" s="75"/>
      <c r="N157" s="75"/>
      <c r="O157" s="75"/>
      <c r="P157" s="75"/>
      <c r="Q157" s="75"/>
    </row>
    <row r="158" spans="1:17" s="81" customFormat="1">
      <c r="A158" s="154">
        <v>147</v>
      </c>
      <c r="B158" s="155"/>
      <c r="C158" s="155"/>
      <c r="D158" s="157"/>
      <c r="E158" s="19" t="str">
        <f t="shared" si="11"/>
        <v/>
      </c>
      <c r="G158" s="82"/>
      <c r="H158" s="75"/>
      <c r="I158" s="75"/>
      <c r="J158" s="75"/>
      <c r="K158" s="75"/>
      <c r="L158" s="75"/>
      <c r="M158" s="75"/>
      <c r="N158" s="75"/>
      <c r="O158" s="75"/>
      <c r="P158" s="75"/>
      <c r="Q158" s="75"/>
    </row>
    <row r="159" spans="1:17" s="81" customFormat="1">
      <c r="A159" s="154">
        <v>148</v>
      </c>
      <c r="B159" s="155"/>
      <c r="C159" s="155"/>
      <c r="D159" s="157"/>
      <c r="E159" s="19" t="str">
        <f t="shared" si="11"/>
        <v/>
      </c>
      <c r="G159" s="82"/>
      <c r="H159" s="75"/>
      <c r="I159" s="75"/>
      <c r="J159" s="75"/>
      <c r="K159" s="75"/>
      <c r="L159" s="75"/>
      <c r="M159" s="75"/>
      <c r="N159" s="75"/>
      <c r="O159" s="75"/>
      <c r="P159" s="75"/>
      <c r="Q159" s="75"/>
    </row>
    <row r="160" spans="1:17" s="81" customFormat="1">
      <c r="A160" s="154">
        <v>149</v>
      </c>
      <c r="B160" s="155"/>
      <c r="C160" s="155"/>
      <c r="D160" s="157"/>
      <c r="E160" s="19" t="str">
        <f t="shared" si="11"/>
        <v/>
      </c>
      <c r="G160" s="82"/>
      <c r="H160" s="75"/>
      <c r="I160" s="75"/>
      <c r="J160" s="75"/>
      <c r="K160" s="75"/>
      <c r="L160" s="75"/>
      <c r="M160" s="75"/>
      <c r="N160" s="75"/>
      <c r="O160" s="75"/>
      <c r="P160" s="75"/>
      <c r="Q160" s="75"/>
    </row>
    <row r="161" spans="1:17" s="81" customFormat="1">
      <c r="A161" s="154">
        <v>150</v>
      </c>
      <c r="B161" s="155"/>
      <c r="C161" s="155"/>
      <c r="D161" s="157"/>
      <c r="E161" s="19" t="str">
        <f t="shared" si="11"/>
        <v/>
      </c>
      <c r="G161" s="82"/>
      <c r="H161" s="75"/>
      <c r="I161" s="75"/>
      <c r="J161" s="75"/>
      <c r="K161" s="75"/>
      <c r="L161" s="75"/>
      <c r="M161" s="75"/>
      <c r="N161" s="75"/>
      <c r="O161" s="75"/>
      <c r="P161" s="75"/>
      <c r="Q161" s="75"/>
    </row>
    <row r="162" spans="1:17" s="81" customFormat="1">
      <c r="A162" s="154">
        <v>151</v>
      </c>
      <c r="B162" s="155"/>
      <c r="C162" s="155"/>
      <c r="D162" s="157"/>
      <c r="E162" s="19" t="str">
        <f t="shared" si="11"/>
        <v/>
      </c>
      <c r="G162" s="82"/>
      <c r="H162" s="75"/>
      <c r="I162" s="75"/>
      <c r="J162" s="75"/>
      <c r="K162" s="75"/>
      <c r="L162" s="75"/>
      <c r="M162" s="75"/>
      <c r="N162" s="75"/>
      <c r="O162" s="75"/>
      <c r="P162" s="75"/>
      <c r="Q162" s="75"/>
    </row>
    <row r="163" spans="1:17" s="81" customFormat="1">
      <c r="A163" s="154">
        <v>152</v>
      </c>
      <c r="B163" s="155"/>
      <c r="C163" s="155"/>
      <c r="D163" s="157"/>
      <c r="E163" s="19" t="str">
        <f t="shared" si="11"/>
        <v/>
      </c>
      <c r="G163" s="82"/>
      <c r="H163" s="75"/>
      <c r="I163" s="75"/>
      <c r="J163" s="75"/>
      <c r="K163" s="75"/>
      <c r="L163" s="75"/>
      <c r="M163" s="75"/>
      <c r="N163" s="75"/>
      <c r="O163" s="75"/>
      <c r="P163" s="75"/>
      <c r="Q163" s="75"/>
    </row>
    <row r="164" spans="1:17" s="81" customFormat="1">
      <c r="A164" s="154">
        <v>153</v>
      </c>
      <c r="B164" s="155"/>
      <c r="C164" s="155"/>
      <c r="D164" s="157"/>
      <c r="E164" s="19" t="str">
        <f t="shared" si="11"/>
        <v/>
      </c>
      <c r="G164" s="82"/>
      <c r="H164" s="75"/>
      <c r="I164" s="75"/>
      <c r="J164" s="75"/>
      <c r="K164" s="75"/>
      <c r="L164" s="75"/>
      <c r="M164" s="75"/>
      <c r="N164" s="75"/>
      <c r="O164" s="75"/>
      <c r="P164" s="75"/>
      <c r="Q164" s="75"/>
    </row>
    <row r="165" spans="1:17" s="81" customFormat="1">
      <c r="A165" s="154">
        <v>154</v>
      </c>
      <c r="B165" s="155"/>
      <c r="C165" s="155"/>
      <c r="D165" s="157"/>
      <c r="E165" s="19" t="str">
        <f t="shared" si="11"/>
        <v/>
      </c>
      <c r="G165" s="82"/>
      <c r="H165" s="75"/>
      <c r="I165" s="75"/>
      <c r="J165" s="75"/>
      <c r="K165" s="75"/>
      <c r="L165" s="75"/>
      <c r="M165" s="75"/>
      <c r="N165" s="75"/>
      <c r="O165" s="75"/>
      <c r="P165" s="75"/>
      <c r="Q165" s="75"/>
    </row>
    <row r="166" spans="1:17" s="81" customFormat="1">
      <c r="A166" s="154">
        <v>155</v>
      </c>
      <c r="B166" s="155"/>
      <c r="C166" s="155"/>
      <c r="D166" s="157"/>
      <c r="E166" s="19" t="str">
        <f t="shared" si="11"/>
        <v/>
      </c>
      <c r="G166" s="82"/>
      <c r="H166" s="75"/>
      <c r="I166" s="75"/>
      <c r="J166" s="75"/>
      <c r="K166" s="75"/>
      <c r="L166" s="75"/>
      <c r="M166" s="75"/>
      <c r="N166" s="75"/>
      <c r="O166" s="75"/>
      <c r="P166" s="75"/>
      <c r="Q166" s="75"/>
    </row>
    <row r="167" spans="1:17" s="81" customFormat="1">
      <c r="A167" s="154">
        <v>156</v>
      </c>
      <c r="B167" s="155"/>
      <c r="C167" s="155"/>
      <c r="D167" s="157"/>
      <c r="E167" s="19" t="str">
        <f t="shared" si="11"/>
        <v/>
      </c>
      <c r="G167" s="82"/>
      <c r="H167" s="75"/>
      <c r="I167" s="75"/>
      <c r="J167" s="75"/>
      <c r="K167" s="75"/>
      <c r="L167" s="75"/>
      <c r="M167" s="75"/>
      <c r="N167" s="75"/>
      <c r="O167" s="75"/>
      <c r="P167" s="75"/>
      <c r="Q167" s="75"/>
    </row>
    <row r="168" spans="1:17" s="81" customFormat="1">
      <c r="A168" s="154">
        <v>157</v>
      </c>
      <c r="B168" s="155"/>
      <c r="C168" s="155"/>
      <c r="D168" s="157"/>
      <c r="E168" s="19" t="str">
        <f t="shared" si="11"/>
        <v/>
      </c>
      <c r="G168" s="82"/>
      <c r="H168" s="75"/>
      <c r="I168" s="75"/>
      <c r="J168" s="75"/>
      <c r="K168" s="75"/>
      <c r="L168" s="75"/>
      <c r="M168" s="75"/>
      <c r="N168" s="75"/>
      <c r="O168" s="75"/>
      <c r="P168" s="75"/>
      <c r="Q168" s="75"/>
    </row>
    <row r="169" spans="1:17" s="81" customFormat="1">
      <c r="A169" s="154">
        <v>158</v>
      </c>
      <c r="B169" s="155"/>
      <c r="C169" s="155"/>
      <c r="D169" s="157"/>
      <c r="E169" s="19" t="str">
        <f t="shared" si="11"/>
        <v/>
      </c>
      <c r="G169" s="82"/>
      <c r="H169" s="75"/>
      <c r="I169" s="75"/>
      <c r="J169" s="75"/>
      <c r="K169" s="75"/>
      <c r="L169" s="75"/>
      <c r="M169" s="75"/>
      <c r="N169" s="75"/>
      <c r="O169" s="75"/>
      <c r="P169" s="75"/>
      <c r="Q169" s="75"/>
    </row>
    <row r="170" spans="1:17" s="81" customFormat="1">
      <c r="A170" s="154">
        <v>159</v>
      </c>
      <c r="B170" s="155"/>
      <c r="C170" s="155"/>
      <c r="D170" s="157"/>
      <c r="E170" s="19" t="str">
        <f t="shared" si="11"/>
        <v/>
      </c>
      <c r="G170" s="82"/>
      <c r="H170" s="75"/>
      <c r="I170" s="75"/>
      <c r="J170" s="75"/>
      <c r="K170" s="75"/>
      <c r="L170" s="75"/>
      <c r="M170" s="75"/>
      <c r="N170" s="75"/>
      <c r="O170" s="75"/>
      <c r="P170" s="75"/>
      <c r="Q170" s="75"/>
    </row>
    <row r="171" spans="1:17" s="81" customFormat="1">
      <c r="A171" s="154">
        <v>160</v>
      </c>
      <c r="B171" s="155"/>
      <c r="C171" s="155"/>
      <c r="D171" s="157"/>
      <c r="E171" s="19" t="str">
        <f t="shared" si="11"/>
        <v/>
      </c>
      <c r="G171" s="82"/>
      <c r="H171" s="75"/>
      <c r="I171" s="75"/>
      <c r="J171" s="75"/>
      <c r="K171" s="75"/>
      <c r="L171" s="75"/>
      <c r="M171" s="75"/>
      <c r="N171" s="75"/>
      <c r="O171" s="75"/>
      <c r="P171" s="75"/>
      <c r="Q171" s="75"/>
    </row>
    <row r="172" spans="1:17" s="81" customFormat="1">
      <c r="A172" s="154">
        <v>161</v>
      </c>
      <c r="B172" s="155"/>
      <c r="C172" s="155"/>
      <c r="D172" s="157"/>
      <c r="E172" s="19" t="str">
        <f t="shared" si="11"/>
        <v/>
      </c>
      <c r="G172" s="82"/>
      <c r="H172" s="75"/>
      <c r="I172" s="75"/>
      <c r="J172" s="75"/>
      <c r="K172" s="75"/>
      <c r="L172" s="75"/>
      <c r="M172" s="75"/>
      <c r="N172" s="75"/>
      <c r="O172" s="75"/>
      <c r="P172" s="75"/>
      <c r="Q172" s="75"/>
    </row>
    <row r="173" spans="1:17" s="81" customFormat="1">
      <c r="A173" s="154">
        <v>162</v>
      </c>
      <c r="B173" s="155"/>
      <c r="C173" s="155"/>
      <c r="D173" s="157"/>
      <c r="E173" s="19" t="str">
        <f t="shared" si="11"/>
        <v/>
      </c>
      <c r="G173" s="82"/>
      <c r="H173" s="75"/>
      <c r="I173" s="75"/>
      <c r="J173" s="75"/>
      <c r="K173" s="75"/>
      <c r="L173" s="75"/>
      <c r="M173" s="75"/>
      <c r="N173" s="75"/>
      <c r="O173" s="75"/>
      <c r="P173" s="75"/>
      <c r="Q173" s="75"/>
    </row>
    <row r="174" spans="1:17" s="81" customFormat="1">
      <c r="A174" s="154">
        <v>163</v>
      </c>
      <c r="B174" s="155"/>
      <c r="C174" s="155"/>
      <c r="D174" s="157"/>
      <c r="E174" s="19" t="str">
        <f t="shared" si="11"/>
        <v/>
      </c>
      <c r="G174" s="82"/>
      <c r="H174" s="75"/>
      <c r="I174" s="75"/>
      <c r="J174" s="75"/>
      <c r="K174" s="75"/>
      <c r="L174" s="75"/>
      <c r="M174" s="75"/>
      <c r="N174" s="75"/>
      <c r="O174" s="75"/>
      <c r="P174" s="75"/>
      <c r="Q174" s="75"/>
    </row>
    <row r="175" spans="1:17" s="81" customFormat="1">
      <c r="A175" s="154">
        <v>164</v>
      </c>
      <c r="B175" s="155"/>
      <c r="C175" s="155"/>
      <c r="D175" s="157"/>
      <c r="E175" s="19" t="str">
        <f t="shared" si="11"/>
        <v/>
      </c>
      <c r="G175" s="82"/>
      <c r="H175" s="75"/>
      <c r="I175" s="75"/>
      <c r="J175" s="75"/>
      <c r="K175" s="75"/>
      <c r="L175" s="75"/>
      <c r="M175" s="75"/>
      <c r="N175" s="75"/>
      <c r="O175" s="75"/>
      <c r="P175" s="75"/>
      <c r="Q175" s="75"/>
    </row>
    <row r="176" spans="1:17" s="81" customFormat="1">
      <c r="A176" s="154">
        <v>165</v>
      </c>
      <c r="B176" s="155"/>
      <c r="C176" s="155"/>
      <c r="D176" s="157"/>
      <c r="E176" s="19" t="str">
        <f t="shared" si="11"/>
        <v/>
      </c>
      <c r="G176" s="82"/>
      <c r="H176" s="75"/>
      <c r="I176" s="75"/>
      <c r="J176" s="75"/>
      <c r="K176" s="75"/>
      <c r="L176" s="75"/>
      <c r="M176" s="75"/>
      <c r="N176" s="75"/>
      <c r="O176" s="75"/>
      <c r="P176" s="75"/>
      <c r="Q176" s="75"/>
    </row>
    <row r="177" spans="1:17" s="81" customFormat="1">
      <c r="A177" s="154">
        <v>166</v>
      </c>
      <c r="B177" s="155"/>
      <c r="C177" s="155"/>
      <c r="D177" s="157"/>
      <c r="E177" s="19" t="str">
        <f t="shared" si="11"/>
        <v/>
      </c>
      <c r="G177" s="82"/>
      <c r="H177" s="75"/>
      <c r="I177" s="75"/>
      <c r="J177" s="75"/>
      <c r="K177" s="75"/>
      <c r="L177" s="75"/>
      <c r="M177" s="75"/>
      <c r="N177" s="75"/>
      <c r="O177" s="75"/>
      <c r="P177" s="75"/>
      <c r="Q177" s="75"/>
    </row>
    <row r="178" spans="1:17" s="81" customFormat="1">
      <c r="A178" s="154">
        <v>167</v>
      </c>
      <c r="B178" s="155"/>
      <c r="C178" s="155"/>
      <c r="D178" s="157"/>
      <c r="E178" s="19" t="str">
        <f t="shared" si="11"/>
        <v/>
      </c>
      <c r="G178" s="82"/>
      <c r="H178" s="75"/>
      <c r="I178" s="75"/>
      <c r="J178" s="75"/>
      <c r="K178" s="75"/>
      <c r="L178" s="75"/>
      <c r="M178" s="75"/>
      <c r="N178" s="75"/>
      <c r="O178" s="75"/>
      <c r="P178" s="75"/>
      <c r="Q178" s="75"/>
    </row>
    <row r="179" spans="1:17" s="81" customFormat="1">
      <c r="A179" s="154">
        <v>168</v>
      </c>
      <c r="B179" s="155"/>
      <c r="C179" s="155"/>
      <c r="D179" s="157"/>
      <c r="E179" s="19" t="str">
        <f t="shared" si="11"/>
        <v/>
      </c>
      <c r="G179" s="82"/>
      <c r="H179" s="75"/>
      <c r="I179" s="75"/>
      <c r="J179" s="75"/>
      <c r="K179" s="75"/>
      <c r="L179" s="75"/>
      <c r="M179" s="75"/>
      <c r="N179" s="75"/>
      <c r="O179" s="75"/>
      <c r="P179" s="75"/>
      <c r="Q179" s="75"/>
    </row>
    <row r="180" spans="1:17" s="81" customFormat="1">
      <c r="A180" s="154">
        <v>169</v>
      </c>
      <c r="B180" s="155"/>
      <c r="C180" s="155"/>
      <c r="D180" s="157"/>
      <c r="E180" s="19" t="str">
        <f t="shared" si="11"/>
        <v/>
      </c>
      <c r="G180" s="82"/>
      <c r="H180" s="75"/>
      <c r="I180" s="75"/>
      <c r="J180" s="75"/>
      <c r="K180" s="75"/>
      <c r="L180" s="75"/>
      <c r="M180" s="75"/>
      <c r="N180" s="75"/>
      <c r="O180" s="75"/>
      <c r="P180" s="75"/>
      <c r="Q180" s="75"/>
    </row>
    <row r="181" spans="1:17" s="81" customFormat="1">
      <c r="A181" s="154">
        <v>170</v>
      </c>
      <c r="B181" s="155"/>
      <c r="C181" s="155"/>
      <c r="D181" s="157"/>
      <c r="E181" s="19" t="str">
        <f t="shared" si="11"/>
        <v/>
      </c>
      <c r="G181" s="82"/>
      <c r="H181" s="75"/>
      <c r="I181" s="75"/>
      <c r="J181" s="75"/>
      <c r="K181" s="75"/>
      <c r="L181" s="75"/>
      <c r="M181" s="75"/>
      <c r="N181" s="75"/>
      <c r="O181" s="75"/>
      <c r="P181" s="75"/>
      <c r="Q181" s="75"/>
    </row>
    <row r="182" spans="1:17" s="81" customFormat="1">
      <c r="A182" s="154">
        <v>171</v>
      </c>
      <c r="B182" s="155"/>
      <c r="C182" s="155"/>
      <c r="D182" s="157"/>
      <c r="E182" s="19" t="str">
        <f t="shared" si="11"/>
        <v/>
      </c>
      <c r="G182" s="82"/>
      <c r="H182" s="75"/>
      <c r="I182" s="75"/>
      <c r="J182" s="75"/>
      <c r="K182" s="75"/>
      <c r="L182" s="75"/>
      <c r="M182" s="75"/>
      <c r="N182" s="75"/>
      <c r="O182" s="75"/>
      <c r="P182" s="75"/>
      <c r="Q182" s="75"/>
    </row>
    <row r="183" spans="1:17" s="81" customFormat="1">
      <c r="A183" s="154">
        <v>172</v>
      </c>
      <c r="B183" s="155"/>
      <c r="C183" s="155"/>
      <c r="D183" s="157"/>
      <c r="E183" s="19" t="str">
        <f t="shared" si="11"/>
        <v/>
      </c>
      <c r="G183" s="82"/>
      <c r="H183" s="75"/>
      <c r="I183" s="75"/>
      <c r="J183" s="75"/>
      <c r="K183" s="75"/>
      <c r="L183" s="75"/>
      <c r="M183" s="75"/>
      <c r="N183" s="75"/>
      <c r="O183" s="75"/>
      <c r="P183" s="75"/>
      <c r="Q183" s="75"/>
    </row>
    <row r="184" spans="1:17" s="81" customFormat="1">
      <c r="A184" s="154">
        <v>173</v>
      </c>
      <c r="B184" s="155"/>
      <c r="C184" s="155"/>
      <c r="D184" s="157"/>
      <c r="E184" s="19" t="str">
        <f t="shared" si="11"/>
        <v/>
      </c>
      <c r="G184" s="82"/>
      <c r="H184" s="75"/>
      <c r="I184" s="75"/>
      <c r="J184" s="75"/>
      <c r="K184" s="75"/>
      <c r="L184" s="75"/>
      <c r="M184" s="75"/>
      <c r="N184" s="75"/>
      <c r="O184" s="75"/>
      <c r="P184" s="75"/>
      <c r="Q184" s="75"/>
    </row>
    <row r="185" spans="1:17" s="81" customFormat="1">
      <c r="A185" s="154">
        <v>174</v>
      </c>
      <c r="B185" s="155"/>
      <c r="C185" s="155"/>
      <c r="D185" s="157"/>
      <c r="E185" s="19" t="str">
        <f t="shared" si="11"/>
        <v/>
      </c>
      <c r="G185" s="82"/>
      <c r="H185" s="75"/>
      <c r="I185" s="75"/>
      <c r="J185" s="75"/>
      <c r="K185" s="75"/>
      <c r="L185" s="75"/>
      <c r="M185" s="75"/>
      <c r="N185" s="75"/>
      <c r="O185" s="75"/>
      <c r="P185" s="75"/>
      <c r="Q185" s="75"/>
    </row>
    <row r="186" spans="1:17" s="81" customFormat="1">
      <c r="A186" s="154">
        <v>175</v>
      </c>
      <c r="B186" s="155"/>
      <c r="C186" s="155"/>
      <c r="D186" s="157"/>
      <c r="E186" s="19" t="str">
        <f t="shared" si="11"/>
        <v/>
      </c>
      <c r="G186" s="82"/>
      <c r="H186" s="75"/>
      <c r="I186" s="75"/>
      <c r="J186" s="75"/>
      <c r="K186" s="75"/>
      <c r="L186" s="75"/>
      <c r="M186" s="75"/>
      <c r="N186" s="75"/>
      <c r="O186" s="75"/>
      <c r="P186" s="75"/>
      <c r="Q186" s="75"/>
    </row>
    <row r="187" spans="1:17" s="81" customFormat="1">
      <c r="A187" s="154">
        <v>176</v>
      </c>
      <c r="B187" s="155"/>
      <c r="C187" s="155"/>
      <c r="D187" s="157"/>
      <c r="E187" s="19" t="str">
        <f t="shared" si="11"/>
        <v/>
      </c>
      <c r="G187" s="82"/>
      <c r="H187" s="75"/>
      <c r="I187" s="75"/>
      <c r="J187" s="75"/>
      <c r="K187" s="75"/>
      <c r="L187" s="75"/>
      <c r="M187" s="75"/>
      <c r="N187" s="75"/>
      <c r="O187" s="75"/>
      <c r="P187" s="75"/>
      <c r="Q187" s="75"/>
    </row>
    <row r="188" spans="1:17" s="81" customFormat="1">
      <c r="A188" s="154">
        <v>177</v>
      </c>
      <c r="B188" s="155"/>
      <c r="C188" s="155"/>
      <c r="D188" s="157"/>
      <c r="E188" s="19" t="str">
        <f t="shared" si="11"/>
        <v/>
      </c>
      <c r="G188" s="82"/>
      <c r="H188" s="75"/>
      <c r="I188" s="75"/>
      <c r="J188" s="75"/>
      <c r="K188" s="75"/>
      <c r="L188" s="75"/>
      <c r="M188" s="75"/>
      <c r="N188" s="75"/>
      <c r="O188" s="75"/>
      <c r="P188" s="75"/>
      <c r="Q188" s="75"/>
    </row>
    <row r="189" spans="1:17" s="81" customFormat="1">
      <c r="A189" s="154">
        <v>178</v>
      </c>
      <c r="B189" s="155"/>
      <c r="C189" s="155"/>
      <c r="D189" s="157"/>
      <c r="E189" s="19" t="str">
        <f t="shared" si="11"/>
        <v/>
      </c>
      <c r="G189" s="82"/>
      <c r="H189" s="75"/>
      <c r="I189" s="75"/>
      <c r="J189" s="75"/>
      <c r="K189" s="75"/>
      <c r="L189" s="75"/>
      <c r="M189" s="75"/>
      <c r="N189" s="75"/>
      <c r="O189" s="75"/>
      <c r="P189" s="75"/>
      <c r="Q189" s="75"/>
    </row>
    <row r="190" spans="1:17" s="81" customFormat="1">
      <c r="A190" s="154">
        <v>179</v>
      </c>
      <c r="B190" s="155"/>
      <c r="C190" s="155"/>
      <c r="D190" s="157"/>
      <c r="E190" s="19" t="str">
        <f t="shared" si="11"/>
        <v/>
      </c>
      <c r="G190" s="82"/>
      <c r="H190" s="75"/>
      <c r="I190" s="75"/>
      <c r="J190" s="75"/>
      <c r="K190" s="75"/>
      <c r="L190" s="75"/>
      <c r="M190" s="75"/>
      <c r="N190" s="75"/>
      <c r="O190" s="75"/>
      <c r="P190" s="75"/>
      <c r="Q190" s="75"/>
    </row>
    <row r="191" spans="1:17" s="81" customFormat="1">
      <c r="A191" s="154">
        <v>180</v>
      </c>
      <c r="B191" s="155"/>
      <c r="C191" s="155"/>
      <c r="D191" s="157"/>
      <c r="E191" s="19" t="str">
        <f t="shared" si="11"/>
        <v/>
      </c>
      <c r="G191" s="82"/>
      <c r="H191" s="75"/>
      <c r="I191" s="75"/>
      <c r="J191" s="75"/>
      <c r="K191" s="75"/>
      <c r="L191" s="75"/>
      <c r="M191" s="75"/>
      <c r="N191" s="75"/>
      <c r="O191" s="75"/>
      <c r="P191" s="75"/>
      <c r="Q191" s="75"/>
    </row>
    <row r="192" spans="1:17" s="81" customFormat="1">
      <c r="A192" s="154">
        <v>181</v>
      </c>
      <c r="B192" s="155"/>
      <c r="C192" s="155"/>
      <c r="D192" s="157"/>
      <c r="E192" s="19" t="str">
        <f t="shared" si="11"/>
        <v/>
      </c>
      <c r="G192" s="82"/>
      <c r="H192" s="75"/>
      <c r="I192" s="75"/>
      <c r="J192" s="75"/>
      <c r="K192" s="75"/>
      <c r="L192" s="75"/>
      <c r="M192" s="75"/>
      <c r="N192" s="75"/>
      <c r="O192" s="75"/>
      <c r="P192" s="75"/>
      <c r="Q192" s="75"/>
    </row>
    <row r="193" spans="1:17" s="81" customFormat="1">
      <c r="A193" s="154">
        <v>182</v>
      </c>
      <c r="B193" s="155"/>
      <c r="C193" s="155"/>
      <c r="D193" s="157"/>
      <c r="E193" s="19" t="str">
        <f t="shared" si="11"/>
        <v/>
      </c>
      <c r="G193" s="82"/>
      <c r="H193" s="75"/>
      <c r="I193" s="75"/>
      <c r="J193" s="75"/>
      <c r="K193" s="75"/>
      <c r="L193" s="75"/>
      <c r="M193" s="75"/>
      <c r="N193" s="75"/>
      <c r="O193" s="75"/>
      <c r="P193" s="75"/>
      <c r="Q193" s="75"/>
    </row>
    <row r="194" spans="1:17" s="81" customFormat="1">
      <c r="A194" s="154">
        <v>183</v>
      </c>
      <c r="B194" s="155"/>
      <c r="C194" s="155"/>
      <c r="D194" s="157"/>
      <c r="E194" s="19" t="str">
        <f t="shared" si="11"/>
        <v/>
      </c>
      <c r="G194" s="82"/>
      <c r="H194" s="75"/>
      <c r="I194" s="75"/>
      <c r="J194" s="75"/>
      <c r="K194" s="75"/>
      <c r="L194" s="75"/>
      <c r="M194" s="75"/>
      <c r="N194" s="75"/>
      <c r="O194" s="75"/>
      <c r="P194" s="75"/>
      <c r="Q194" s="75"/>
    </row>
    <row r="195" spans="1:17" s="81" customFormat="1">
      <c r="A195" s="154">
        <v>184</v>
      </c>
      <c r="B195" s="155"/>
      <c r="C195" s="155"/>
      <c r="D195" s="157"/>
      <c r="E195" s="19" t="str">
        <f t="shared" si="11"/>
        <v/>
      </c>
      <c r="G195" s="82"/>
      <c r="H195" s="75"/>
      <c r="I195" s="75"/>
      <c r="J195" s="75"/>
      <c r="K195" s="75"/>
      <c r="L195" s="75"/>
      <c r="M195" s="75"/>
      <c r="N195" s="75"/>
      <c r="O195" s="75"/>
      <c r="P195" s="75"/>
      <c r="Q195" s="75"/>
    </row>
    <row r="196" spans="1:17" s="81" customFormat="1">
      <c r="A196" s="154">
        <v>185</v>
      </c>
      <c r="B196" s="155"/>
      <c r="C196" s="155"/>
      <c r="D196" s="157"/>
      <c r="E196" s="19" t="str">
        <f t="shared" si="11"/>
        <v/>
      </c>
      <c r="G196" s="82"/>
      <c r="H196" s="75"/>
      <c r="I196" s="75"/>
      <c r="J196" s="75"/>
      <c r="K196" s="75"/>
      <c r="L196" s="75"/>
      <c r="M196" s="75"/>
      <c r="N196" s="75"/>
      <c r="O196" s="75"/>
      <c r="P196" s="75"/>
      <c r="Q196" s="75"/>
    </row>
    <row r="197" spans="1:17" s="81" customFormat="1">
      <c r="A197" s="154">
        <v>186</v>
      </c>
      <c r="B197" s="155"/>
      <c r="C197" s="155"/>
      <c r="D197" s="157"/>
      <c r="E197" s="19" t="str">
        <f t="shared" si="11"/>
        <v/>
      </c>
      <c r="G197" s="82"/>
      <c r="H197" s="75"/>
      <c r="I197" s="75"/>
      <c r="J197" s="75"/>
      <c r="K197" s="75"/>
      <c r="L197" s="75"/>
      <c r="M197" s="75"/>
      <c r="N197" s="75"/>
      <c r="O197" s="75"/>
      <c r="P197" s="75"/>
      <c r="Q197" s="75"/>
    </row>
    <row r="198" spans="1:17" s="81" customFormat="1">
      <c r="A198" s="154">
        <v>187</v>
      </c>
      <c r="B198" s="155"/>
      <c r="C198" s="155"/>
      <c r="D198" s="157"/>
      <c r="E198" s="19" t="str">
        <f t="shared" si="11"/>
        <v/>
      </c>
      <c r="G198" s="82"/>
      <c r="H198" s="75"/>
      <c r="I198" s="75"/>
      <c r="J198" s="75"/>
      <c r="K198" s="75"/>
      <c r="L198" s="75"/>
      <c r="M198" s="75"/>
      <c r="N198" s="75"/>
      <c r="O198" s="75"/>
      <c r="P198" s="75"/>
      <c r="Q198" s="75"/>
    </row>
    <row r="199" spans="1:17" s="81" customFormat="1">
      <c r="A199" s="154">
        <v>188</v>
      </c>
      <c r="B199" s="155"/>
      <c r="C199" s="155"/>
      <c r="D199" s="157"/>
      <c r="E199" s="19" t="str">
        <f t="shared" si="11"/>
        <v/>
      </c>
      <c r="G199" s="82"/>
      <c r="H199" s="75"/>
      <c r="I199" s="75"/>
      <c r="J199" s="75"/>
      <c r="K199" s="75"/>
      <c r="L199" s="75"/>
      <c r="M199" s="75"/>
      <c r="N199" s="75"/>
      <c r="O199" s="75"/>
      <c r="P199" s="75"/>
      <c r="Q199" s="75"/>
    </row>
    <row r="200" spans="1:17" s="81" customFormat="1">
      <c r="A200" s="154">
        <v>189</v>
      </c>
      <c r="B200" s="155"/>
      <c r="C200" s="155"/>
      <c r="D200" s="157"/>
      <c r="E200" s="19" t="str">
        <f t="shared" si="11"/>
        <v/>
      </c>
      <c r="G200" s="82"/>
      <c r="H200" s="75"/>
      <c r="I200" s="75"/>
      <c r="J200" s="75"/>
      <c r="K200" s="75"/>
      <c r="L200" s="75"/>
      <c r="M200" s="75"/>
      <c r="N200" s="75"/>
      <c r="O200" s="75"/>
      <c r="P200" s="75"/>
      <c r="Q200" s="75"/>
    </row>
    <row r="201" spans="1:17" s="81" customFormat="1">
      <c r="A201" s="154">
        <v>190</v>
      </c>
      <c r="B201" s="155"/>
      <c r="C201" s="155"/>
      <c r="D201" s="157"/>
      <c r="E201" s="19" t="str">
        <f t="shared" si="11"/>
        <v/>
      </c>
      <c r="G201" s="82"/>
      <c r="H201" s="75"/>
      <c r="I201" s="75"/>
      <c r="J201" s="75"/>
      <c r="K201" s="75"/>
      <c r="L201" s="75"/>
      <c r="M201" s="75"/>
      <c r="N201" s="75"/>
      <c r="O201" s="75"/>
      <c r="P201" s="75"/>
      <c r="Q201" s="75"/>
    </row>
    <row r="202" spans="1:17" s="81" customFormat="1">
      <c r="A202" s="154">
        <v>191</v>
      </c>
      <c r="B202" s="155"/>
      <c r="C202" s="155"/>
      <c r="D202" s="157"/>
      <c r="E202" s="19" t="str">
        <f t="shared" si="11"/>
        <v/>
      </c>
      <c r="G202" s="82"/>
      <c r="H202" s="75"/>
      <c r="I202" s="75"/>
      <c r="J202" s="75"/>
      <c r="K202" s="75"/>
      <c r="L202" s="75"/>
      <c r="M202" s="75"/>
      <c r="N202" s="75"/>
      <c r="O202" s="75"/>
      <c r="P202" s="75"/>
      <c r="Q202" s="75"/>
    </row>
    <row r="203" spans="1:17" s="81" customFormat="1">
      <c r="A203" s="154">
        <v>192</v>
      </c>
      <c r="B203" s="155"/>
      <c r="C203" s="155"/>
      <c r="D203" s="157"/>
      <c r="E203" s="19" t="str">
        <f t="shared" si="11"/>
        <v/>
      </c>
      <c r="G203" s="82"/>
      <c r="H203" s="75"/>
      <c r="I203" s="75"/>
      <c r="J203" s="75"/>
      <c r="K203" s="75"/>
      <c r="L203" s="75"/>
      <c r="M203" s="75"/>
      <c r="N203" s="75"/>
      <c r="O203" s="75"/>
      <c r="P203" s="75"/>
      <c r="Q203" s="75"/>
    </row>
    <row r="204" spans="1:17" s="81" customFormat="1">
      <c r="A204" s="154">
        <v>193</v>
      </c>
      <c r="B204" s="155"/>
      <c r="C204" s="155"/>
      <c r="D204" s="157"/>
      <c r="E204" s="19" t="str">
        <f t="shared" ref="E204:E261" si="12">IF(OR($B204="",,$D204&lt;an_initial,$D204&gt;an_final),"",F204*5)</f>
        <v/>
      </c>
      <c r="G204" s="82"/>
      <c r="H204" s="75"/>
      <c r="I204" s="75"/>
      <c r="J204" s="75"/>
      <c r="K204" s="75"/>
      <c r="L204" s="75"/>
      <c r="M204" s="75"/>
      <c r="N204" s="75"/>
      <c r="O204" s="75"/>
      <c r="P204" s="75"/>
      <c r="Q204" s="75"/>
    </row>
    <row r="205" spans="1:17" s="81" customFormat="1">
      <c r="A205" s="154">
        <v>194</v>
      </c>
      <c r="B205" s="155"/>
      <c r="C205" s="155"/>
      <c r="D205" s="157"/>
      <c r="E205" s="19" t="str">
        <f t="shared" si="12"/>
        <v/>
      </c>
      <c r="G205" s="82"/>
      <c r="H205" s="75"/>
      <c r="I205" s="75"/>
      <c r="J205" s="75"/>
      <c r="K205" s="75"/>
      <c r="L205" s="75"/>
      <c r="M205" s="75"/>
      <c r="N205" s="75"/>
      <c r="O205" s="75"/>
      <c r="P205" s="75"/>
      <c r="Q205" s="75"/>
    </row>
    <row r="206" spans="1:17" s="81" customFormat="1">
      <c r="A206" s="154">
        <v>195</v>
      </c>
      <c r="B206" s="155"/>
      <c r="C206" s="155"/>
      <c r="D206" s="157"/>
      <c r="E206" s="19" t="str">
        <f t="shared" si="12"/>
        <v/>
      </c>
      <c r="G206" s="82"/>
      <c r="H206" s="75"/>
      <c r="I206" s="75"/>
      <c r="J206" s="75"/>
      <c r="K206" s="75"/>
      <c r="L206" s="75"/>
      <c r="M206" s="75"/>
      <c r="N206" s="75"/>
      <c r="O206" s="75"/>
      <c r="P206" s="75"/>
      <c r="Q206" s="75"/>
    </row>
    <row r="207" spans="1:17" s="81" customFormat="1">
      <c r="A207" s="154">
        <v>196</v>
      </c>
      <c r="B207" s="155"/>
      <c r="C207" s="155"/>
      <c r="D207" s="157"/>
      <c r="E207" s="19" t="str">
        <f t="shared" si="12"/>
        <v/>
      </c>
      <c r="G207" s="82"/>
      <c r="H207" s="75"/>
      <c r="I207" s="75"/>
      <c r="J207" s="75"/>
      <c r="K207" s="75"/>
      <c r="L207" s="75"/>
      <c r="M207" s="75"/>
      <c r="N207" s="75"/>
      <c r="O207" s="75"/>
      <c r="P207" s="75"/>
      <c r="Q207" s="75"/>
    </row>
    <row r="208" spans="1:17" s="81" customFormat="1">
      <c r="A208" s="154">
        <v>197</v>
      </c>
      <c r="B208" s="155"/>
      <c r="C208" s="155"/>
      <c r="D208" s="157"/>
      <c r="E208" s="19" t="str">
        <f t="shared" si="12"/>
        <v/>
      </c>
      <c r="G208" s="82"/>
      <c r="H208" s="75"/>
      <c r="I208" s="75"/>
      <c r="J208" s="75"/>
      <c r="K208" s="75"/>
      <c r="L208" s="75"/>
      <c r="M208" s="75"/>
      <c r="N208" s="75"/>
      <c r="O208" s="75"/>
      <c r="P208" s="75"/>
      <c r="Q208" s="75"/>
    </row>
    <row r="209" spans="1:17" s="81" customFormat="1">
      <c r="A209" s="154">
        <v>198</v>
      </c>
      <c r="B209" s="155"/>
      <c r="C209" s="155"/>
      <c r="D209" s="157"/>
      <c r="E209" s="19" t="str">
        <f t="shared" si="12"/>
        <v/>
      </c>
      <c r="G209" s="82"/>
      <c r="H209" s="75"/>
      <c r="I209" s="75"/>
      <c r="J209" s="75"/>
      <c r="K209" s="75"/>
      <c r="L209" s="75"/>
      <c r="M209" s="75"/>
      <c r="N209" s="75"/>
      <c r="O209" s="75"/>
      <c r="P209" s="75"/>
      <c r="Q209" s="75"/>
    </row>
    <row r="210" spans="1:17" s="81" customFormat="1">
      <c r="A210" s="154">
        <v>199</v>
      </c>
      <c r="B210" s="155"/>
      <c r="C210" s="155"/>
      <c r="D210" s="157"/>
      <c r="E210" s="19" t="str">
        <f t="shared" si="12"/>
        <v/>
      </c>
      <c r="G210" s="82"/>
      <c r="H210" s="75"/>
      <c r="I210" s="75"/>
      <c r="J210" s="75"/>
      <c r="K210" s="75"/>
      <c r="L210" s="75"/>
      <c r="M210" s="75"/>
      <c r="N210" s="75"/>
      <c r="O210" s="75"/>
      <c r="P210" s="75"/>
      <c r="Q210" s="75"/>
    </row>
    <row r="211" spans="1:17" s="81" customFormat="1">
      <c r="A211" s="154">
        <v>200</v>
      </c>
      <c r="B211" s="155"/>
      <c r="C211" s="155"/>
      <c r="D211" s="157"/>
      <c r="E211" s="19" t="str">
        <f t="shared" si="12"/>
        <v/>
      </c>
      <c r="G211" s="82"/>
      <c r="H211" s="75"/>
      <c r="I211" s="75"/>
      <c r="J211" s="75"/>
      <c r="K211" s="75"/>
      <c r="L211" s="75"/>
      <c r="M211" s="75"/>
      <c r="N211" s="75"/>
      <c r="O211" s="75"/>
      <c r="P211" s="75"/>
      <c r="Q211" s="75"/>
    </row>
    <row r="212" spans="1:17" s="81" customFormat="1">
      <c r="A212" s="154">
        <v>201</v>
      </c>
      <c r="B212" s="155"/>
      <c r="C212" s="155"/>
      <c r="D212" s="157"/>
      <c r="E212" s="19" t="str">
        <f t="shared" si="12"/>
        <v/>
      </c>
      <c r="G212" s="82"/>
      <c r="H212" s="75"/>
      <c r="I212" s="75"/>
      <c r="J212" s="75"/>
      <c r="K212" s="75"/>
      <c r="L212" s="75"/>
      <c r="M212" s="75"/>
      <c r="N212" s="75"/>
      <c r="O212" s="75"/>
      <c r="P212" s="75"/>
      <c r="Q212" s="75"/>
    </row>
    <row r="213" spans="1:17" s="81" customFormat="1">
      <c r="A213" s="154">
        <v>202</v>
      </c>
      <c r="B213" s="155"/>
      <c r="C213" s="155"/>
      <c r="D213" s="157"/>
      <c r="E213" s="19" t="str">
        <f t="shared" si="12"/>
        <v/>
      </c>
      <c r="G213" s="82"/>
      <c r="H213" s="75"/>
      <c r="I213" s="75"/>
      <c r="J213" s="75"/>
      <c r="K213" s="75"/>
      <c r="L213" s="75"/>
      <c r="M213" s="75"/>
      <c r="N213" s="75"/>
      <c r="O213" s="75"/>
      <c r="P213" s="75"/>
      <c r="Q213" s="75"/>
    </row>
    <row r="214" spans="1:17" s="81" customFormat="1">
      <c r="A214" s="154">
        <v>203</v>
      </c>
      <c r="B214" s="155"/>
      <c r="C214" s="155"/>
      <c r="D214" s="157"/>
      <c r="E214" s="19" t="str">
        <f t="shared" si="12"/>
        <v/>
      </c>
      <c r="G214" s="82"/>
      <c r="H214" s="75"/>
      <c r="I214" s="75"/>
      <c r="J214" s="75"/>
      <c r="K214" s="75"/>
      <c r="L214" s="75"/>
      <c r="M214" s="75"/>
      <c r="N214" s="75"/>
      <c r="O214" s="75"/>
      <c r="P214" s="75"/>
      <c r="Q214" s="75"/>
    </row>
    <row r="215" spans="1:17" s="81" customFormat="1">
      <c r="A215" s="154">
        <v>204</v>
      </c>
      <c r="B215" s="155"/>
      <c r="C215" s="155"/>
      <c r="D215" s="157"/>
      <c r="E215" s="19" t="str">
        <f t="shared" si="12"/>
        <v/>
      </c>
      <c r="G215" s="82"/>
      <c r="H215" s="75"/>
      <c r="I215" s="75"/>
      <c r="J215" s="75"/>
      <c r="K215" s="75"/>
      <c r="L215" s="75"/>
      <c r="M215" s="75"/>
      <c r="N215" s="75"/>
      <c r="O215" s="75"/>
      <c r="P215" s="75"/>
      <c r="Q215" s="75"/>
    </row>
    <row r="216" spans="1:17" s="81" customFormat="1">
      <c r="A216" s="154">
        <v>205</v>
      </c>
      <c r="B216" s="155"/>
      <c r="C216" s="155"/>
      <c r="D216" s="157"/>
      <c r="E216" s="19" t="str">
        <f t="shared" si="12"/>
        <v/>
      </c>
      <c r="G216" s="82"/>
      <c r="H216" s="75"/>
      <c r="I216" s="75"/>
      <c r="J216" s="75"/>
      <c r="K216" s="75"/>
      <c r="L216" s="75"/>
      <c r="M216" s="75"/>
      <c r="N216" s="75"/>
      <c r="O216" s="75"/>
      <c r="P216" s="75"/>
      <c r="Q216" s="75"/>
    </row>
    <row r="217" spans="1:17" s="81" customFormat="1">
      <c r="A217" s="154">
        <v>206</v>
      </c>
      <c r="B217" s="155"/>
      <c r="C217" s="155"/>
      <c r="D217" s="157"/>
      <c r="E217" s="19" t="str">
        <f t="shared" si="12"/>
        <v/>
      </c>
      <c r="G217" s="82"/>
      <c r="H217" s="75"/>
      <c r="I217" s="75"/>
      <c r="J217" s="75"/>
      <c r="K217" s="75"/>
      <c r="L217" s="75"/>
      <c r="M217" s="75"/>
      <c r="N217" s="75"/>
      <c r="O217" s="75"/>
      <c r="P217" s="75"/>
      <c r="Q217" s="75"/>
    </row>
    <row r="218" spans="1:17" s="81" customFormat="1">
      <c r="A218" s="154">
        <v>207</v>
      </c>
      <c r="B218" s="155"/>
      <c r="C218" s="155"/>
      <c r="D218" s="157"/>
      <c r="E218" s="19" t="str">
        <f t="shared" si="12"/>
        <v/>
      </c>
      <c r="G218" s="82"/>
      <c r="H218" s="75"/>
      <c r="I218" s="75"/>
      <c r="J218" s="75"/>
      <c r="K218" s="75"/>
      <c r="L218" s="75"/>
      <c r="M218" s="75"/>
      <c r="N218" s="75"/>
      <c r="O218" s="75"/>
      <c r="P218" s="75"/>
      <c r="Q218" s="75"/>
    </row>
    <row r="219" spans="1:17" s="81" customFormat="1">
      <c r="A219" s="154">
        <v>208</v>
      </c>
      <c r="B219" s="155"/>
      <c r="C219" s="155"/>
      <c r="D219" s="157"/>
      <c r="E219" s="19" t="str">
        <f t="shared" si="12"/>
        <v/>
      </c>
      <c r="G219" s="82"/>
      <c r="H219" s="75"/>
      <c r="I219" s="75"/>
      <c r="J219" s="75"/>
      <c r="K219" s="75"/>
      <c r="L219" s="75"/>
      <c r="M219" s="75"/>
      <c r="N219" s="75"/>
      <c r="O219" s="75"/>
      <c r="P219" s="75"/>
      <c r="Q219" s="75"/>
    </row>
    <row r="220" spans="1:17" s="81" customFormat="1">
      <c r="A220" s="154">
        <v>209</v>
      </c>
      <c r="B220" s="155"/>
      <c r="C220" s="155"/>
      <c r="D220" s="157"/>
      <c r="E220" s="19" t="str">
        <f t="shared" si="12"/>
        <v/>
      </c>
      <c r="G220" s="82"/>
      <c r="H220" s="75"/>
      <c r="I220" s="75"/>
      <c r="J220" s="75"/>
      <c r="K220" s="75"/>
      <c r="L220" s="75"/>
      <c r="M220" s="75"/>
      <c r="N220" s="75"/>
      <c r="O220" s="75"/>
      <c r="P220" s="75"/>
      <c r="Q220" s="75"/>
    </row>
    <row r="221" spans="1:17" s="81" customFormat="1">
      <c r="A221" s="154">
        <v>210</v>
      </c>
      <c r="B221" s="155"/>
      <c r="C221" s="155"/>
      <c r="D221" s="157"/>
      <c r="E221" s="19" t="str">
        <f t="shared" si="12"/>
        <v/>
      </c>
      <c r="G221" s="82"/>
      <c r="H221" s="75"/>
      <c r="I221" s="75"/>
      <c r="J221" s="75"/>
      <c r="K221" s="75"/>
      <c r="L221" s="75"/>
      <c r="M221" s="75"/>
      <c r="N221" s="75"/>
      <c r="O221" s="75"/>
      <c r="P221" s="75"/>
      <c r="Q221" s="75"/>
    </row>
    <row r="222" spans="1:17" s="81" customFormat="1">
      <c r="A222" s="154">
        <v>211</v>
      </c>
      <c r="B222" s="155"/>
      <c r="C222" s="155"/>
      <c r="D222" s="157"/>
      <c r="E222" s="19" t="str">
        <f t="shared" si="12"/>
        <v/>
      </c>
      <c r="G222" s="82"/>
      <c r="H222" s="75"/>
      <c r="I222" s="75"/>
      <c r="J222" s="75"/>
      <c r="K222" s="75"/>
      <c r="L222" s="75"/>
      <c r="M222" s="75"/>
      <c r="N222" s="75"/>
      <c r="O222" s="75"/>
      <c r="P222" s="75"/>
      <c r="Q222" s="75"/>
    </row>
    <row r="223" spans="1:17" s="81" customFormat="1">
      <c r="A223" s="154">
        <v>212</v>
      </c>
      <c r="B223" s="155"/>
      <c r="C223" s="155"/>
      <c r="D223" s="157"/>
      <c r="E223" s="19" t="str">
        <f t="shared" si="12"/>
        <v/>
      </c>
      <c r="G223" s="82"/>
      <c r="H223" s="75"/>
      <c r="I223" s="75"/>
      <c r="J223" s="75"/>
      <c r="K223" s="75"/>
      <c r="L223" s="75"/>
      <c r="M223" s="75"/>
      <c r="N223" s="75"/>
      <c r="O223" s="75"/>
      <c r="P223" s="75"/>
      <c r="Q223" s="75"/>
    </row>
    <row r="224" spans="1:17" s="81" customFormat="1">
      <c r="A224" s="154">
        <v>213</v>
      </c>
      <c r="B224" s="155"/>
      <c r="C224" s="155"/>
      <c r="D224" s="157"/>
      <c r="E224" s="19" t="str">
        <f t="shared" si="12"/>
        <v/>
      </c>
      <c r="G224" s="82"/>
      <c r="H224" s="75"/>
      <c r="I224" s="75"/>
      <c r="J224" s="75"/>
      <c r="K224" s="75"/>
      <c r="L224" s="75"/>
      <c r="M224" s="75"/>
      <c r="N224" s="75"/>
      <c r="O224" s="75"/>
      <c r="P224" s="75"/>
      <c r="Q224" s="75"/>
    </row>
    <row r="225" spans="1:17" s="81" customFormat="1">
      <c r="A225" s="154">
        <v>214</v>
      </c>
      <c r="B225" s="155"/>
      <c r="C225" s="155"/>
      <c r="D225" s="157"/>
      <c r="E225" s="19" t="str">
        <f t="shared" si="12"/>
        <v/>
      </c>
      <c r="G225" s="82"/>
      <c r="H225" s="75"/>
      <c r="I225" s="75"/>
      <c r="J225" s="75"/>
      <c r="K225" s="75"/>
      <c r="L225" s="75"/>
      <c r="M225" s="75"/>
      <c r="N225" s="75"/>
      <c r="O225" s="75"/>
      <c r="P225" s="75"/>
      <c r="Q225" s="75"/>
    </row>
    <row r="226" spans="1:17" s="81" customFormat="1">
      <c r="A226" s="154">
        <v>215</v>
      </c>
      <c r="B226" s="155"/>
      <c r="C226" s="155"/>
      <c r="D226" s="157"/>
      <c r="E226" s="19" t="str">
        <f t="shared" si="12"/>
        <v/>
      </c>
      <c r="G226" s="82"/>
      <c r="H226" s="75"/>
      <c r="I226" s="75"/>
      <c r="J226" s="75"/>
      <c r="K226" s="75"/>
      <c r="L226" s="75"/>
      <c r="M226" s="75"/>
      <c r="N226" s="75"/>
      <c r="O226" s="75"/>
      <c r="P226" s="75"/>
      <c r="Q226" s="75"/>
    </row>
    <row r="227" spans="1:17" s="81" customFormat="1">
      <c r="A227" s="154">
        <v>216</v>
      </c>
      <c r="B227" s="155"/>
      <c r="C227" s="155"/>
      <c r="D227" s="157"/>
      <c r="E227" s="19" t="str">
        <f t="shared" si="12"/>
        <v/>
      </c>
      <c r="G227" s="82"/>
      <c r="H227" s="75"/>
      <c r="I227" s="75"/>
      <c r="J227" s="75"/>
      <c r="K227" s="75"/>
      <c r="L227" s="75"/>
      <c r="M227" s="75"/>
      <c r="N227" s="75"/>
      <c r="O227" s="75"/>
      <c r="P227" s="75"/>
      <c r="Q227" s="75"/>
    </row>
    <row r="228" spans="1:17" s="81" customFormat="1">
      <c r="A228" s="154">
        <v>217</v>
      </c>
      <c r="B228" s="155"/>
      <c r="C228" s="155"/>
      <c r="D228" s="157"/>
      <c r="E228" s="19" t="str">
        <f t="shared" si="12"/>
        <v/>
      </c>
      <c r="G228" s="82"/>
      <c r="H228" s="75"/>
      <c r="I228" s="75"/>
      <c r="J228" s="75"/>
      <c r="K228" s="75"/>
      <c r="L228" s="75"/>
      <c r="M228" s="75"/>
      <c r="N228" s="75"/>
      <c r="O228" s="75"/>
      <c r="P228" s="75"/>
      <c r="Q228" s="75"/>
    </row>
    <row r="229" spans="1:17" s="81" customFormat="1">
      <c r="A229" s="154">
        <v>218</v>
      </c>
      <c r="B229" s="155"/>
      <c r="C229" s="155"/>
      <c r="D229" s="157"/>
      <c r="E229" s="19" t="str">
        <f t="shared" si="12"/>
        <v/>
      </c>
      <c r="G229" s="82"/>
      <c r="H229" s="75"/>
      <c r="I229" s="75"/>
      <c r="J229" s="75"/>
      <c r="K229" s="75"/>
      <c r="L229" s="75"/>
      <c r="M229" s="75"/>
      <c r="N229" s="75"/>
      <c r="O229" s="75"/>
      <c r="P229" s="75"/>
      <c r="Q229" s="75"/>
    </row>
    <row r="230" spans="1:17" s="81" customFormat="1">
      <c r="A230" s="154">
        <v>219</v>
      </c>
      <c r="B230" s="155"/>
      <c r="C230" s="155"/>
      <c r="D230" s="157"/>
      <c r="E230" s="19" t="str">
        <f t="shared" si="12"/>
        <v/>
      </c>
      <c r="G230" s="82"/>
      <c r="H230" s="75"/>
      <c r="I230" s="75"/>
      <c r="J230" s="75"/>
      <c r="K230" s="75"/>
      <c r="L230" s="75"/>
      <c r="M230" s="75"/>
      <c r="N230" s="75"/>
      <c r="O230" s="75"/>
      <c r="P230" s="75"/>
      <c r="Q230" s="75"/>
    </row>
    <row r="231" spans="1:17" s="81" customFormat="1">
      <c r="A231" s="154">
        <v>220</v>
      </c>
      <c r="B231" s="155"/>
      <c r="C231" s="155"/>
      <c r="D231" s="157"/>
      <c r="E231" s="19" t="str">
        <f t="shared" si="12"/>
        <v/>
      </c>
      <c r="G231" s="82"/>
      <c r="H231" s="75"/>
      <c r="I231" s="75"/>
      <c r="J231" s="75"/>
      <c r="K231" s="75"/>
      <c r="L231" s="75"/>
      <c r="M231" s="75"/>
      <c r="N231" s="75"/>
      <c r="O231" s="75"/>
      <c r="P231" s="75"/>
      <c r="Q231" s="75"/>
    </row>
    <row r="232" spans="1:17" s="81" customFormat="1">
      <c r="A232" s="154">
        <v>221</v>
      </c>
      <c r="B232" s="155"/>
      <c r="C232" s="155"/>
      <c r="D232" s="157"/>
      <c r="E232" s="19" t="str">
        <f t="shared" si="12"/>
        <v/>
      </c>
      <c r="G232" s="82"/>
      <c r="H232" s="75"/>
      <c r="I232" s="75"/>
      <c r="J232" s="75"/>
      <c r="K232" s="75"/>
      <c r="L232" s="75"/>
      <c r="M232" s="75"/>
      <c r="N232" s="75"/>
      <c r="O232" s="75"/>
      <c r="P232" s="75"/>
      <c r="Q232" s="75"/>
    </row>
    <row r="233" spans="1:17" s="81" customFormat="1">
      <c r="A233" s="154">
        <v>222</v>
      </c>
      <c r="B233" s="155"/>
      <c r="C233" s="155"/>
      <c r="D233" s="157"/>
      <c r="E233" s="19" t="str">
        <f t="shared" si="12"/>
        <v/>
      </c>
      <c r="G233" s="82"/>
      <c r="H233" s="75"/>
      <c r="I233" s="75"/>
      <c r="J233" s="75"/>
      <c r="K233" s="75"/>
      <c r="L233" s="75"/>
      <c r="M233" s="75"/>
      <c r="N233" s="75"/>
      <c r="O233" s="75"/>
      <c r="P233" s="75"/>
      <c r="Q233" s="75"/>
    </row>
    <row r="234" spans="1:17" s="81" customFormat="1">
      <c r="A234" s="154">
        <v>223</v>
      </c>
      <c r="B234" s="155"/>
      <c r="C234" s="155"/>
      <c r="D234" s="157"/>
      <c r="E234" s="19" t="str">
        <f t="shared" si="12"/>
        <v/>
      </c>
      <c r="G234" s="82"/>
      <c r="H234" s="75"/>
      <c r="I234" s="75"/>
      <c r="J234" s="75"/>
      <c r="K234" s="75"/>
      <c r="L234" s="75"/>
      <c r="M234" s="75"/>
      <c r="N234" s="75"/>
      <c r="O234" s="75"/>
      <c r="P234" s="75"/>
      <c r="Q234" s="75"/>
    </row>
    <row r="235" spans="1:17" s="81" customFormat="1">
      <c r="A235" s="154">
        <v>224</v>
      </c>
      <c r="B235" s="155"/>
      <c r="C235" s="155"/>
      <c r="D235" s="157"/>
      <c r="E235" s="19" t="str">
        <f t="shared" si="12"/>
        <v/>
      </c>
      <c r="G235" s="82"/>
      <c r="H235" s="75"/>
      <c r="I235" s="75"/>
      <c r="J235" s="75"/>
      <c r="K235" s="75"/>
      <c r="L235" s="75"/>
      <c r="M235" s="75"/>
      <c r="N235" s="75"/>
      <c r="O235" s="75"/>
      <c r="P235" s="75"/>
      <c r="Q235" s="75"/>
    </row>
    <row r="236" spans="1:17" s="81" customFormat="1">
      <c r="A236" s="154">
        <v>225</v>
      </c>
      <c r="B236" s="155"/>
      <c r="C236" s="155"/>
      <c r="D236" s="157"/>
      <c r="E236" s="19" t="str">
        <f t="shared" si="12"/>
        <v/>
      </c>
      <c r="G236" s="82"/>
      <c r="H236" s="75"/>
      <c r="I236" s="75"/>
      <c r="J236" s="75"/>
      <c r="K236" s="75"/>
      <c r="L236" s="75"/>
      <c r="M236" s="75"/>
      <c r="N236" s="75"/>
      <c r="O236" s="75"/>
      <c r="P236" s="75"/>
      <c r="Q236" s="75"/>
    </row>
    <row r="237" spans="1:17" s="81" customFormat="1">
      <c r="A237" s="154">
        <v>226</v>
      </c>
      <c r="B237" s="155"/>
      <c r="C237" s="155"/>
      <c r="D237" s="157"/>
      <c r="E237" s="19" t="str">
        <f t="shared" si="12"/>
        <v/>
      </c>
      <c r="G237" s="82"/>
      <c r="H237" s="75"/>
      <c r="I237" s="75"/>
      <c r="J237" s="75"/>
      <c r="K237" s="75"/>
      <c r="L237" s="75"/>
      <c r="M237" s="75"/>
      <c r="N237" s="75"/>
      <c r="O237" s="75"/>
      <c r="P237" s="75"/>
      <c r="Q237" s="75"/>
    </row>
    <row r="238" spans="1:17" s="81" customFormat="1">
      <c r="A238" s="154">
        <v>227</v>
      </c>
      <c r="B238" s="155"/>
      <c r="C238" s="155"/>
      <c r="D238" s="157"/>
      <c r="E238" s="19" t="str">
        <f t="shared" si="12"/>
        <v/>
      </c>
      <c r="G238" s="82"/>
      <c r="H238" s="75"/>
      <c r="I238" s="75"/>
      <c r="J238" s="75"/>
      <c r="K238" s="75"/>
      <c r="L238" s="75"/>
      <c r="M238" s="75"/>
      <c r="N238" s="75"/>
      <c r="O238" s="75"/>
      <c r="P238" s="75"/>
      <c r="Q238" s="75"/>
    </row>
    <row r="239" spans="1:17" s="81" customFormat="1">
      <c r="A239" s="154">
        <v>228</v>
      </c>
      <c r="B239" s="155"/>
      <c r="C239" s="155"/>
      <c r="D239" s="157"/>
      <c r="E239" s="19" t="str">
        <f t="shared" si="12"/>
        <v/>
      </c>
      <c r="G239" s="82"/>
      <c r="H239" s="75"/>
      <c r="I239" s="75"/>
      <c r="J239" s="75"/>
      <c r="K239" s="75"/>
      <c r="L239" s="75"/>
      <c r="M239" s="75"/>
      <c r="N239" s="75"/>
      <c r="O239" s="75"/>
      <c r="P239" s="75"/>
      <c r="Q239" s="75"/>
    </row>
    <row r="240" spans="1:17" s="81" customFormat="1">
      <c r="A240" s="154">
        <v>229</v>
      </c>
      <c r="B240" s="155"/>
      <c r="C240" s="155"/>
      <c r="D240" s="157"/>
      <c r="E240" s="19" t="str">
        <f t="shared" si="12"/>
        <v/>
      </c>
      <c r="G240" s="82"/>
      <c r="H240" s="75"/>
      <c r="I240" s="75"/>
      <c r="J240" s="75"/>
      <c r="K240" s="75"/>
      <c r="L240" s="75"/>
      <c r="M240" s="75"/>
      <c r="N240" s="75"/>
      <c r="O240" s="75"/>
      <c r="P240" s="75"/>
      <c r="Q240" s="75"/>
    </row>
    <row r="241" spans="1:17" s="81" customFormat="1">
      <c r="A241" s="154">
        <v>230</v>
      </c>
      <c r="B241" s="155"/>
      <c r="C241" s="155"/>
      <c r="D241" s="157"/>
      <c r="E241" s="19" t="str">
        <f t="shared" si="12"/>
        <v/>
      </c>
      <c r="G241" s="82"/>
      <c r="H241" s="75"/>
      <c r="I241" s="75"/>
      <c r="J241" s="75"/>
      <c r="K241" s="75"/>
      <c r="L241" s="75"/>
      <c r="M241" s="75"/>
      <c r="N241" s="75"/>
      <c r="O241" s="75"/>
      <c r="P241" s="75"/>
      <c r="Q241" s="75"/>
    </row>
    <row r="242" spans="1:17" s="81" customFormat="1">
      <c r="A242" s="154">
        <v>231</v>
      </c>
      <c r="B242" s="155"/>
      <c r="C242" s="155"/>
      <c r="D242" s="157"/>
      <c r="E242" s="19" t="str">
        <f t="shared" si="12"/>
        <v/>
      </c>
      <c r="G242" s="82"/>
      <c r="H242" s="75"/>
      <c r="I242" s="75"/>
      <c r="J242" s="75"/>
      <c r="K242" s="75"/>
      <c r="L242" s="75"/>
      <c r="M242" s="75"/>
      <c r="N242" s="75"/>
      <c r="O242" s="75"/>
      <c r="P242" s="75"/>
      <c r="Q242" s="75"/>
    </row>
    <row r="243" spans="1:17" s="81" customFormat="1">
      <c r="A243" s="154">
        <v>232</v>
      </c>
      <c r="B243" s="155"/>
      <c r="C243" s="155"/>
      <c r="D243" s="157"/>
      <c r="E243" s="19" t="str">
        <f t="shared" si="12"/>
        <v/>
      </c>
      <c r="G243" s="82"/>
      <c r="H243" s="75"/>
      <c r="I243" s="75"/>
      <c r="J243" s="75"/>
      <c r="K243" s="75"/>
      <c r="L243" s="75"/>
      <c r="M243" s="75"/>
      <c r="N243" s="75"/>
      <c r="O243" s="75"/>
      <c r="P243" s="75"/>
      <c r="Q243" s="75"/>
    </row>
    <row r="244" spans="1:17" s="81" customFormat="1">
      <c r="A244" s="154">
        <v>233</v>
      </c>
      <c r="B244" s="155"/>
      <c r="C244" s="155"/>
      <c r="D244" s="157"/>
      <c r="E244" s="19" t="str">
        <f t="shared" si="12"/>
        <v/>
      </c>
      <c r="G244" s="82"/>
      <c r="H244" s="75"/>
      <c r="I244" s="75"/>
      <c r="J244" s="75"/>
      <c r="K244" s="75"/>
      <c r="L244" s="75"/>
      <c r="M244" s="75"/>
      <c r="N244" s="75"/>
      <c r="O244" s="75"/>
      <c r="P244" s="75"/>
      <c r="Q244" s="75"/>
    </row>
    <row r="245" spans="1:17" s="81" customFormat="1">
      <c r="A245" s="154">
        <v>234</v>
      </c>
      <c r="B245" s="155"/>
      <c r="C245" s="155"/>
      <c r="D245" s="157"/>
      <c r="E245" s="19" t="str">
        <f t="shared" si="12"/>
        <v/>
      </c>
      <c r="G245" s="82"/>
      <c r="H245" s="75"/>
      <c r="I245" s="75"/>
      <c r="J245" s="75"/>
      <c r="K245" s="75"/>
      <c r="L245" s="75"/>
      <c r="M245" s="75"/>
      <c r="N245" s="75"/>
      <c r="O245" s="75"/>
      <c r="P245" s="75"/>
      <c r="Q245" s="75"/>
    </row>
    <row r="246" spans="1:17" s="81" customFormat="1">
      <c r="A246" s="154">
        <v>235</v>
      </c>
      <c r="B246" s="155"/>
      <c r="C246" s="155"/>
      <c r="D246" s="157"/>
      <c r="E246" s="19" t="str">
        <f t="shared" si="12"/>
        <v/>
      </c>
      <c r="G246" s="82"/>
      <c r="H246" s="75"/>
      <c r="I246" s="75"/>
      <c r="J246" s="75"/>
      <c r="K246" s="75"/>
      <c r="L246" s="75"/>
      <c r="M246" s="75"/>
      <c r="N246" s="75"/>
      <c r="O246" s="75"/>
      <c r="P246" s="75"/>
      <c r="Q246" s="75"/>
    </row>
    <row r="247" spans="1:17" s="81" customFormat="1">
      <c r="A247" s="154">
        <v>236</v>
      </c>
      <c r="B247" s="155"/>
      <c r="C247" s="155"/>
      <c r="D247" s="157"/>
      <c r="E247" s="19" t="str">
        <f t="shared" si="12"/>
        <v/>
      </c>
      <c r="G247" s="82"/>
      <c r="H247" s="75"/>
      <c r="I247" s="75"/>
      <c r="J247" s="75"/>
      <c r="K247" s="75"/>
      <c r="L247" s="75"/>
      <c r="M247" s="75"/>
      <c r="N247" s="75"/>
      <c r="O247" s="75"/>
      <c r="P247" s="75"/>
      <c r="Q247" s="75"/>
    </row>
    <row r="248" spans="1:17" s="81" customFormat="1">
      <c r="A248" s="154">
        <v>237</v>
      </c>
      <c r="B248" s="155"/>
      <c r="C248" s="155"/>
      <c r="D248" s="157"/>
      <c r="E248" s="19" t="str">
        <f t="shared" si="12"/>
        <v/>
      </c>
      <c r="G248" s="82"/>
      <c r="H248" s="75"/>
      <c r="I248" s="75"/>
      <c r="J248" s="75"/>
      <c r="K248" s="75"/>
      <c r="L248" s="75"/>
      <c r="M248" s="75"/>
      <c r="N248" s="75"/>
      <c r="O248" s="75"/>
      <c r="P248" s="75"/>
      <c r="Q248" s="75"/>
    </row>
    <row r="249" spans="1:17" s="81" customFormat="1">
      <c r="A249" s="154">
        <v>238</v>
      </c>
      <c r="B249" s="155"/>
      <c r="C249" s="155"/>
      <c r="D249" s="157"/>
      <c r="E249" s="19" t="str">
        <f t="shared" si="12"/>
        <v/>
      </c>
      <c r="G249" s="82"/>
      <c r="H249" s="75"/>
      <c r="I249" s="75"/>
      <c r="J249" s="75"/>
      <c r="K249" s="75"/>
      <c r="L249" s="75"/>
      <c r="M249" s="75"/>
      <c r="N249" s="75"/>
      <c r="O249" s="75"/>
      <c r="P249" s="75"/>
      <c r="Q249" s="75"/>
    </row>
    <row r="250" spans="1:17" s="81" customFormat="1">
      <c r="A250" s="154">
        <v>239</v>
      </c>
      <c r="B250" s="155"/>
      <c r="C250" s="155"/>
      <c r="D250" s="157"/>
      <c r="E250" s="19" t="str">
        <f t="shared" si="12"/>
        <v/>
      </c>
      <c r="G250" s="82"/>
      <c r="H250" s="75"/>
      <c r="I250" s="75"/>
      <c r="J250" s="75"/>
      <c r="K250" s="75"/>
      <c r="L250" s="75"/>
      <c r="M250" s="75"/>
      <c r="N250" s="75"/>
      <c r="O250" s="75"/>
      <c r="P250" s="75"/>
      <c r="Q250" s="75"/>
    </row>
    <row r="251" spans="1:17" s="81" customFormat="1">
      <c r="A251" s="154">
        <v>240</v>
      </c>
      <c r="B251" s="155"/>
      <c r="C251" s="155"/>
      <c r="D251" s="157"/>
      <c r="E251" s="19" t="str">
        <f t="shared" si="12"/>
        <v/>
      </c>
      <c r="G251" s="82"/>
      <c r="H251" s="75"/>
      <c r="I251" s="75"/>
      <c r="J251" s="75"/>
      <c r="K251" s="75"/>
      <c r="L251" s="75"/>
      <c r="M251" s="75"/>
      <c r="N251" s="75"/>
      <c r="O251" s="75"/>
      <c r="P251" s="75"/>
      <c r="Q251" s="75"/>
    </row>
    <row r="252" spans="1:17" s="81" customFormat="1">
      <c r="A252" s="154">
        <v>241</v>
      </c>
      <c r="B252" s="155"/>
      <c r="C252" s="155"/>
      <c r="D252" s="157"/>
      <c r="E252" s="19" t="str">
        <f t="shared" si="12"/>
        <v/>
      </c>
      <c r="G252" s="82"/>
      <c r="H252" s="75"/>
      <c r="I252" s="75"/>
      <c r="J252" s="75"/>
      <c r="K252" s="75"/>
      <c r="L252" s="75"/>
      <c r="M252" s="75"/>
      <c r="N252" s="75"/>
      <c r="O252" s="75"/>
      <c r="P252" s="75"/>
      <c r="Q252" s="75"/>
    </row>
    <row r="253" spans="1:17" s="81" customFormat="1">
      <c r="A253" s="154">
        <v>242</v>
      </c>
      <c r="B253" s="155"/>
      <c r="C253" s="155"/>
      <c r="D253" s="157"/>
      <c r="E253" s="19" t="str">
        <f t="shared" si="12"/>
        <v/>
      </c>
      <c r="G253" s="82"/>
      <c r="H253" s="75"/>
      <c r="I253" s="75"/>
      <c r="J253" s="75"/>
      <c r="K253" s="75"/>
      <c r="L253" s="75"/>
      <c r="M253" s="75"/>
      <c r="N253" s="75"/>
      <c r="O253" s="75"/>
      <c r="P253" s="75"/>
      <c r="Q253" s="75"/>
    </row>
    <row r="254" spans="1:17" s="81" customFormat="1">
      <c r="A254" s="154">
        <v>243</v>
      </c>
      <c r="B254" s="155"/>
      <c r="C254" s="155"/>
      <c r="D254" s="157"/>
      <c r="E254" s="19" t="str">
        <f t="shared" si="12"/>
        <v/>
      </c>
      <c r="G254" s="82"/>
      <c r="H254" s="75"/>
      <c r="I254" s="75"/>
      <c r="J254" s="75"/>
      <c r="K254" s="75"/>
      <c r="L254" s="75"/>
      <c r="M254" s="75"/>
      <c r="N254" s="75"/>
      <c r="O254" s="75"/>
      <c r="P254" s="75"/>
      <c r="Q254" s="75"/>
    </row>
    <row r="255" spans="1:17" s="81" customFormat="1">
      <c r="A255" s="154">
        <v>244</v>
      </c>
      <c r="B255" s="155"/>
      <c r="C255" s="155"/>
      <c r="D255" s="157"/>
      <c r="E255" s="19" t="str">
        <f t="shared" si="12"/>
        <v/>
      </c>
      <c r="G255" s="82"/>
      <c r="H255" s="75"/>
      <c r="I255" s="75"/>
      <c r="J255" s="75"/>
      <c r="K255" s="75"/>
      <c r="L255" s="75"/>
      <c r="M255" s="75"/>
      <c r="N255" s="75"/>
      <c r="O255" s="75"/>
      <c r="P255" s="75"/>
      <c r="Q255" s="75"/>
    </row>
    <row r="256" spans="1:17" s="81" customFormat="1">
      <c r="A256" s="154">
        <v>245</v>
      </c>
      <c r="B256" s="155"/>
      <c r="C256" s="155"/>
      <c r="D256" s="157"/>
      <c r="E256" s="19" t="str">
        <f t="shared" si="12"/>
        <v/>
      </c>
      <c r="G256" s="82"/>
      <c r="H256" s="75"/>
      <c r="I256" s="75"/>
      <c r="J256" s="75"/>
      <c r="K256" s="75"/>
      <c r="L256" s="75"/>
      <c r="M256" s="75"/>
      <c r="N256" s="75"/>
      <c r="O256" s="75"/>
      <c r="P256" s="75"/>
      <c r="Q256" s="75"/>
    </row>
    <row r="257" spans="1:17" s="81" customFormat="1">
      <c r="A257" s="154">
        <v>246</v>
      </c>
      <c r="B257" s="155"/>
      <c r="C257" s="155"/>
      <c r="D257" s="157"/>
      <c r="E257" s="19" t="str">
        <f t="shared" si="12"/>
        <v/>
      </c>
      <c r="G257" s="82"/>
      <c r="H257" s="75"/>
      <c r="I257" s="75"/>
      <c r="J257" s="75"/>
      <c r="K257" s="75"/>
      <c r="L257" s="75"/>
      <c r="M257" s="75"/>
      <c r="N257" s="75"/>
      <c r="O257" s="75"/>
      <c r="P257" s="75"/>
      <c r="Q257" s="75"/>
    </row>
    <row r="258" spans="1:17" s="81" customFormat="1">
      <c r="A258" s="154">
        <v>247</v>
      </c>
      <c r="B258" s="155"/>
      <c r="C258" s="155"/>
      <c r="D258" s="157"/>
      <c r="E258" s="19" t="str">
        <f t="shared" si="12"/>
        <v/>
      </c>
      <c r="G258" s="82"/>
      <c r="H258" s="75"/>
      <c r="I258" s="75"/>
      <c r="J258" s="75"/>
      <c r="K258" s="75"/>
      <c r="L258" s="75"/>
      <c r="M258" s="75"/>
      <c r="N258" s="75"/>
      <c r="O258" s="75"/>
      <c r="P258" s="75"/>
      <c r="Q258" s="75"/>
    </row>
    <row r="259" spans="1:17" s="81" customFormat="1">
      <c r="A259" s="154">
        <v>248</v>
      </c>
      <c r="B259" s="155"/>
      <c r="C259" s="155"/>
      <c r="D259" s="157"/>
      <c r="E259" s="19" t="str">
        <f t="shared" si="12"/>
        <v/>
      </c>
      <c r="G259" s="82"/>
      <c r="H259" s="75"/>
      <c r="I259" s="75"/>
      <c r="J259" s="75"/>
      <c r="K259" s="75"/>
      <c r="L259" s="75"/>
      <c r="M259" s="75"/>
      <c r="N259" s="75"/>
      <c r="O259" s="75"/>
      <c r="P259" s="75"/>
      <c r="Q259" s="75"/>
    </row>
    <row r="260" spans="1:17" s="81" customFormat="1">
      <c r="A260" s="154">
        <v>249</v>
      </c>
      <c r="B260" s="155"/>
      <c r="C260" s="155"/>
      <c r="D260" s="157"/>
      <c r="E260" s="19" t="str">
        <f t="shared" si="12"/>
        <v/>
      </c>
      <c r="G260" s="82"/>
      <c r="H260" s="75"/>
      <c r="I260" s="75"/>
      <c r="J260" s="75"/>
      <c r="K260" s="75"/>
      <c r="L260" s="75"/>
      <c r="M260" s="75"/>
      <c r="N260" s="75"/>
      <c r="O260" s="75"/>
      <c r="P260" s="75"/>
      <c r="Q260" s="75"/>
    </row>
    <row r="261" spans="1:17" s="81" customFormat="1">
      <c r="A261" s="154">
        <v>250</v>
      </c>
      <c r="B261" s="155"/>
      <c r="C261" s="155"/>
      <c r="D261" s="157"/>
      <c r="E261" s="19" t="str">
        <f t="shared" si="12"/>
        <v/>
      </c>
      <c r="G261" s="82"/>
      <c r="H261" s="75"/>
      <c r="I261" s="75"/>
      <c r="J261" s="75"/>
      <c r="K261" s="75"/>
      <c r="L261" s="75"/>
      <c r="M261" s="75"/>
      <c r="N261" s="75"/>
      <c r="O261" s="75"/>
      <c r="P261" s="75"/>
      <c r="Q261" s="75"/>
    </row>
  </sheetData>
  <sheetProtection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&amp;LConfirm existenţa lucrărilorDirector de departament&amp;RCandidat</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sheetPr codeName="Sheet74">
    <pageSetUpPr fitToPage="1"/>
  </sheetPr>
  <dimension ref="A1:Q261"/>
  <sheetViews>
    <sheetView workbookViewId="0">
      <selection activeCell="C17" sqref="C17"/>
    </sheetView>
  </sheetViews>
  <sheetFormatPr defaultRowHeight="15.75"/>
  <cols>
    <col min="1" max="1" width="5.7109375" style="71" customWidth="1"/>
    <col min="2" max="2" width="45.5703125" style="75" customWidth="1"/>
    <col min="3" max="3" width="75.7109375" style="75" customWidth="1"/>
    <col min="4" max="4" width="10.7109375" style="80" customWidth="1"/>
    <col min="5" max="5" width="17.7109375" style="75" customWidth="1"/>
    <col min="6" max="6" width="10.7109375" style="81" hidden="1" customWidth="1"/>
    <col min="7" max="7" width="9.140625" style="82" hidden="1" customWidth="1"/>
    <col min="8" max="8" width="9.140625" style="75" hidden="1" customWidth="1"/>
    <col min="9" max="18" width="9.140625" style="75" customWidth="1"/>
    <col min="19" max="16384" width="9.140625" style="75"/>
  </cols>
  <sheetData>
    <row r="1" spans="1:8" s="71" customFormat="1">
      <c r="A1" s="70" t="s">
        <v>482</v>
      </c>
      <c r="D1" s="72"/>
      <c r="E1" s="74"/>
      <c r="F1" s="73"/>
      <c r="G1" s="327"/>
    </row>
    <row r="2" spans="1:8" s="71" customFormat="1">
      <c r="A2" s="387" t="str">
        <f>IF(ISBLANK(facultate), IF(ISBLANK(departament),"","Departament " &amp; departament), "Facultatea " &amp; facultate)</f>
        <v>Facultatea Electronică și Telecomunicații</v>
      </c>
      <c r="D2" s="72"/>
      <c r="E2" s="74"/>
      <c r="F2" s="73"/>
      <c r="G2" s="327"/>
    </row>
    <row r="3" spans="1:8" s="71" customFormat="1">
      <c r="A3" s="387" t="str">
        <f>IF(ISBLANK(departament),"","Departamentul " &amp; departament)</f>
        <v>Departamentul Electronică Aplicată</v>
      </c>
      <c r="D3" s="72"/>
      <c r="E3" s="74"/>
      <c r="F3" s="73"/>
      <c r="G3" s="327"/>
    </row>
    <row r="4" spans="1:8">
      <c r="A4" s="460" t="s">
        <v>882</v>
      </c>
      <c r="B4" s="460"/>
      <c r="C4" s="460"/>
      <c r="D4" s="460"/>
      <c r="E4" s="460"/>
      <c r="F4" s="460"/>
      <c r="G4" s="460"/>
    </row>
    <row r="5" spans="1:8">
      <c r="A5" s="460" t="s">
        <v>907</v>
      </c>
      <c r="B5" s="460"/>
      <c r="C5" s="460"/>
      <c r="D5" s="460"/>
      <c r="E5" s="460"/>
      <c r="F5" s="239"/>
    </row>
    <row r="6" spans="1:8" ht="13.5" customHeight="1">
      <c r="D6" s="75"/>
      <c r="E6" s="388" t="str">
        <f>CONCATENATE(functie," ",nume_candidat)</f>
        <v>Șef de lucrări Papazian Petru</v>
      </c>
    </row>
    <row r="7" spans="1:8" ht="18.75" customHeight="1">
      <c r="A7" s="458" t="s">
        <v>337</v>
      </c>
      <c r="B7" s="458" t="s">
        <v>911</v>
      </c>
      <c r="C7" s="458" t="s">
        <v>1103</v>
      </c>
      <c r="D7" s="468" t="s">
        <v>2</v>
      </c>
      <c r="E7" s="458" t="s">
        <v>544</v>
      </c>
      <c r="F7" s="458" t="s">
        <v>4</v>
      </c>
      <c r="G7" s="479" t="s">
        <v>540</v>
      </c>
      <c r="H7" s="465" t="s">
        <v>551</v>
      </c>
    </row>
    <row r="8" spans="1:8" ht="18.75" customHeight="1">
      <c r="A8" s="475"/>
      <c r="B8" s="475"/>
      <c r="C8" s="475"/>
      <c r="D8" s="469"/>
      <c r="E8" s="475"/>
      <c r="F8" s="475"/>
      <c r="G8" s="480"/>
      <c r="H8" s="465"/>
    </row>
    <row r="9" spans="1:8" ht="18.75" customHeight="1">
      <c r="A9" s="475"/>
      <c r="B9" s="475"/>
      <c r="C9" s="475"/>
      <c r="D9" s="469"/>
      <c r="E9" s="459"/>
      <c r="F9" s="459"/>
      <c r="G9" s="480"/>
      <c r="H9" s="465"/>
    </row>
    <row r="10" spans="1:8" ht="18.75" customHeight="1">
      <c r="A10" s="459"/>
      <c r="B10" s="459"/>
      <c r="C10" s="459"/>
      <c r="D10" s="470"/>
      <c r="E10" s="389" t="str">
        <f>CONCATENATE("ultimii ",durata_evaluare," ani")</f>
        <v>ultimii 5 ani</v>
      </c>
      <c r="F10" s="389" t="str">
        <f>CONCATENATE("ultimii                                  ",durata_evaluare," ani")</f>
        <v>ultimii                                  5 ani</v>
      </c>
      <c r="G10" s="481"/>
      <c r="H10" s="465"/>
    </row>
    <row r="11" spans="1:8">
      <c r="A11" s="99"/>
      <c r="B11" s="76"/>
      <c r="C11" s="76"/>
      <c r="D11" s="40"/>
      <c r="E11" s="158">
        <f t="shared" ref="E11:F11" si="0">SUMIF(E12:E110,"&gt;0")</f>
        <v>25</v>
      </c>
      <c r="F11" s="4">
        <f t="shared" si="0"/>
        <v>3</v>
      </c>
      <c r="G11" s="336"/>
    </row>
    <row r="12" spans="1:8">
      <c r="A12" s="48">
        <v>1</v>
      </c>
      <c r="B12" s="8" t="s">
        <v>910</v>
      </c>
      <c r="C12" s="8" t="s">
        <v>904</v>
      </c>
      <c r="D12" s="232">
        <v>2015</v>
      </c>
      <c r="E12" s="19">
        <f t="shared" ref="E12:E75" si="1">IF(OR($B12="",,$D12&lt;an_initial,$D12&gt;an_final),"",F12*(HLOOKUP(C12,iii5punctaje,2,FALSE)))</f>
        <v>10</v>
      </c>
      <c r="F12" s="69">
        <f t="shared" ref="F12:F43" si="2">IF(OR($B12="",,$D12="",$D12&gt;an_final),"",IF($D12&gt;=an_initial,1,""))</f>
        <v>1</v>
      </c>
      <c r="G12" s="390" t="b">
        <f t="shared" ref="G12:G75" si="3">IF(nume_candidat="",FALSE,ISNUMBER(SEARCH(nume_candidat,$B12)))</f>
        <v>0</v>
      </c>
      <c r="H12" s="391">
        <f t="shared" ref="H12:H43" si="4">LEN(B12)-LEN(SUBSTITUTE(B12,",",""))+1</f>
        <v>1</v>
      </c>
    </row>
    <row r="13" spans="1:8">
      <c r="A13" s="48">
        <v>2</v>
      </c>
      <c r="B13" s="8" t="s">
        <v>909</v>
      </c>
      <c r="C13" s="8" t="s">
        <v>905</v>
      </c>
      <c r="D13" s="232">
        <v>2012</v>
      </c>
      <c r="E13" s="19">
        <f t="shared" si="1"/>
        <v>10</v>
      </c>
      <c r="F13" s="69">
        <f t="shared" si="2"/>
        <v>1</v>
      </c>
      <c r="G13" s="390" t="b">
        <f t="shared" si="3"/>
        <v>0</v>
      </c>
      <c r="H13" s="391">
        <f t="shared" si="4"/>
        <v>1</v>
      </c>
    </row>
    <row r="14" spans="1:8">
      <c r="A14" s="48">
        <v>3</v>
      </c>
      <c r="B14" s="8" t="s">
        <v>908</v>
      </c>
      <c r="C14" s="8" t="s">
        <v>906</v>
      </c>
      <c r="D14" s="232">
        <v>2015</v>
      </c>
      <c r="E14" s="19">
        <f t="shared" si="1"/>
        <v>5</v>
      </c>
      <c r="F14" s="69">
        <f t="shared" si="2"/>
        <v>1</v>
      </c>
      <c r="G14" s="390" t="b">
        <f t="shared" si="3"/>
        <v>0</v>
      </c>
      <c r="H14" s="391">
        <f t="shared" si="4"/>
        <v>1</v>
      </c>
    </row>
    <row r="15" spans="1:8">
      <c r="A15" s="48">
        <v>4</v>
      </c>
      <c r="B15" s="7"/>
      <c r="C15" s="7"/>
      <c r="D15" s="228"/>
      <c r="E15" s="19" t="str">
        <f t="shared" si="1"/>
        <v/>
      </c>
      <c r="F15" s="69" t="str">
        <f t="shared" si="2"/>
        <v/>
      </c>
      <c r="G15" s="390" t="b">
        <f t="shared" si="3"/>
        <v>0</v>
      </c>
      <c r="H15" s="391">
        <f t="shared" si="4"/>
        <v>1</v>
      </c>
    </row>
    <row r="16" spans="1:8">
      <c r="A16" s="48">
        <v>5</v>
      </c>
      <c r="B16" s="7"/>
      <c r="C16" s="7"/>
      <c r="D16" s="228"/>
      <c r="E16" s="19" t="str">
        <f t="shared" si="1"/>
        <v/>
      </c>
      <c r="F16" s="69" t="str">
        <f t="shared" si="2"/>
        <v/>
      </c>
      <c r="G16" s="390" t="b">
        <f t="shared" si="3"/>
        <v>0</v>
      </c>
      <c r="H16" s="391">
        <f t="shared" si="4"/>
        <v>1</v>
      </c>
    </row>
    <row r="17" spans="1:8">
      <c r="A17" s="48">
        <v>6</v>
      </c>
      <c r="B17" s="7"/>
      <c r="C17" s="7"/>
      <c r="D17" s="228"/>
      <c r="E17" s="19" t="str">
        <f t="shared" si="1"/>
        <v/>
      </c>
      <c r="F17" s="69" t="str">
        <f t="shared" si="2"/>
        <v/>
      </c>
      <c r="G17" s="390" t="b">
        <f t="shared" si="3"/>
        <v>0</v>
      </c>
      <c r="H17" s="391">
        <f t="shared" si="4"/>
        <v>1</v>
      </c>
    </row>
    <row r="18" spans="1:8">
      <c r="A18" s="48">
        <v>7</v>
      </c>
      <c r="B18" s="7"/>
      <c r="C18" s="7"/>
      <c r="D18" s="228"/>
      <c r="E18" s="19" t="str">
        <f t="shared" si="1"/>
        <v/>
      </c>
      <c r="F18" s="69" t="str">
        <f t="shared" si="2"/>
        <v/>
      </c>
      <c r="G18" s="390" t="b">
        <f t="shared" si="3"/>
        <v>0</v>
      </c>
      <c r="H18" s="391">
        <f t="shared" si="4"/>
        <v>1</v>
      </c>
    </row>
    <row r="19" spans="1:8">
      <c r="A19" s="48">
        <v>8</v>
      </c>
      <c r="B19" s="7"/>
      <c r="C19" s="7"/>
      <c r="D19" s="228"/>
      <c r="E19" s="19" t="str">
        <f t="shared" si="1"/>
        <v/>
      </c>
      <c r="F19" s="69" t="str">
        <f t="shared" si="2"/>
        <v/>
      </c>
      <c r="G19" s="390" t="b">
        <f t="shared" si="3"/>
        <v>0</v>
      </c>
      <c r="H19" s="391">
        <f t="shared" si="4"/>
        <v>1</v>
      </c>
    </row>
    <row r="20" spans="1:8">
      <c r="A20" s="48">
        <v>9</v>
      </c>
      <c r="B20" s="7"/>
      <c r="C20" s="7"/>
      <c r="D20" s="228"/>
      <c r="E20" s="19" t="str">
        <f t="shared" si="1"/>
        <v/>
      </c>
      <c r="F20" s="69" t="str">
        <f t="shared" si="2"/>
        <v/>
      </c>
      <c r="G20" s="390" t="b">
        <f t="shared" si="3"/>
        <v>0</v>
      </c>
      <c r="H20" s="391">
        <f t="shared" si="4"/>
        <v>1</v>
      </c>
    </row>
    <row r="21" spans="1:8">
      <c r="A21" s="48">
        <v>10</v>
      </c>
      <c r="B21" s="7"/>
      <c r="C21" s="7"/>
      <c r="D21" s="228"/>
      <c r="E21" s="19" t="str">
        <f t="shared" si="1"/>
        <v/>
      </c>
      <c r="F21" s="69" t="str">
        <f t="shared" si="2"/>
        <v/>
      </c>
      <c r="G21" s="390" t="b">
        <f t="shared" si="3"/>
        <v>0</v>
      </c>
      <c r="H21" s="391">
        <f t="shared" si="4"/>
        <v>1</v>
      </c>
    </row>
    <row r="22" spans="1:8">
      <c r="A22" s="48">
        <v>11</v>
      </c>
      <c r="B22" s="7"/>
      <c r="C22" s="7"/>
      <c r="D22" s="228"/>
      <c r="E22" s="19" t="str">
        <f t="shared" si="1"/>
        <v/>
      </c>
      <c r="F22" s="69" t="str">
        <f t="shared" si="2"/>
        <v/>
      </c>
      <c r="G22" s="390" t="b">
        <f t="shared" si="3"/>
        <v>0</v>
      </c>
      <c r="H22" s="391">
        <f t="shared" si="4"/>
        <v>1</v>
      </c>
    </row>
    <row r="23" spans="1:8">
      <c r="A23" s="48">
        <v>12</v>
      </c>
      <c r="B23" s="7"/>
      <c r="C23" s="7"/>
      <c r="D23" s="228"/>
      <c r="E23" s="19" t="str">
        <f t="shared" si="1"/>
        <v/>
      </c>
      <c r="F23" s="69" t="str">
        <f t="shared" si="2"/>
        <v/>
      </c>
      <c r="G23" s="390" t="b">
        <f t="shared" si="3"/>
        <v>0</v>
      </c>
      <c r="H23" s="391">
        <f t="shared" si="4"/>
        <v>1</v>
      </c>
    </row>
    <row r="24" spans="1:8">
      <c r="A24" s="48">
        <v>13</v>
      </c>
      <c r="B24" s="7"/>
      <c r="C24" s="7"/>
      <c r="D24" s="228"/>
      <c r="E24" s="19" t="str">
        <f t="shared" si="1"/>
        <v/>
      </c>
      <c r="F24" s="69" t="str">
        <f t="shared" si="2"/>
        <v/>
      </c>
      <c r="G24" s="390" t="b">
        <f t="shared" si="3"/>
        <v>0</v>
      </c>
      <c r="H24" s="391">
        <f t="shared" si="4"/>
        <v>1</v>
      </c>
    </row>
    <row r="25" spans="1:8">
      <c r="A25" s="48">
        <v>14</v>
      </c>
      <c r="B25" s="7"/>
      <c r="C25" s="7"/>
      <c r="D25" s="228"/>
      <c r="E25" s="19" t="str">
        <f t="shared" si="1"/>
        <v/>
      </c>
      <c r="F25" s="69" t="str">
        <f t="shared" si="2"/>
        <v/>
      </c>
      <c r="G25" s="390" t="b">
        <f t="shared" si="3"/>
        <v>0</v>
      </c>
      <c r="H25" s="391">
        <f t="shared" si="4"/>
        <v>1</v>
      </c>
    </row>
    <row r="26" spans="1:8">
      <c r="A26" s="48">
        <v>15</v>
      </c>
      <c r="B26" s="7"/>
      <c r="C26" s="7"/>
      <c r="D26" s="228"/>
      <c r="E26" s="19" t="str">
        <f t="shared" si="1"/>
        <v/>
      </c>
      <c r="F26" s="69" t="str">
        <f t="shared" si="2"/>
        <v/>
      </c>
      <c r="G26" s="390" t="b">
        <f t="shared" si="3"/>
        <v>0</v>
      </c>
      <c r="H26" s="391">
        <f t="shared" si="4"/>
        <v>1</v>
      </c>
    </row>
    <row r="27" spans="1:8">
      <c r="A27" s="48">
        <v>16</v>
      </c>
      <c r="B27" s="7"/>
      <c r="C27" s="7"/>
      <c r="D27" s="228"/>
      <c r="E27" s="19" t="str">
        <f t="shared" si="1"/>
        <v/>
      </c>
      <c r="F27" s="69" t="str">
        <f t="shared" si="2"/>
        <v/>
      </c>
      <c r="G27" s="390" t="b">
        <f t="shared" si="3"/>
        <v>0</v>
      </c>
      <c r="H27" s="391">
        <f t="shared" si="4"/>
        <v>1</v>
      </c>
    </row>
    <row r="28" spans="1:8">
      <c r="A28" s="48">
        <v>17</v>
      </c>
      <c r="B28" s="7"/>
      <c r="C28" s="7"/>
      <c r="D28" s="228"/>
      <c r="E28" s="19" t="str">
        <f t="shared" si="1"/>
        <v/>
      </c>
      <c r="F28" s="69" t="str">
        <f t="shared" si="2"/>
        <v/>
      </c>
      <c r="G28" s="390" t="b">
        <f t="shared" si="3"/>
        <v>0</v>
      </c>
      <c r="H28" s="391">
        <f t="shared" si="4"/>
        <v>1</v>
      </c>
    </row>
    <row r="29" spans="1:8">
      <c r="A29" s="48">
        <v>18</v>
      </c>
      <c r="B29" s="7"/>
      <c r="C29" s="7"/>
      <c r="D29" s="228"/>
      <c r="E29" s="19" t="str">
        <f t="shared" si="1"/>
        <v/>
      </c>
      <c r="F29" s="69" t="str">
        <f t="shared" si="2"/>
        <v/>
      </c>
      <c r="G29" s="390" t="b">
        <f t="shared" si="3"/>
        <v>0</v>
      </c>
      <c r="H29" s="391">
        <f t="shared" si="4"/>
        <v>1</v>
      </c>
    </row>
    <row r="30" spans="1:8">
      <c r="A30" s="48">
        <v>19</v>
      </c>
      <c r="B30" s="7"/>
      <c r="C30" s="7"/>
      <c r="D30" s="228"/>
      <c r="E30" s="19" t="str">
        <f t="shared" si="1"/>
        <v/>
      </c>
      <c r="F30" s="69" t="str">
        <f t="shared" si="2"/>
        <v/>
      </c>
      <c r="G30" s="390" t="b">
        <f t="shared" si="3"/>
        <v>0</v>
      </c>
      <c r="H30" s="391">
        <f t="shared" si="4"/>
        <v>1</v>
      </c>
    </row>
    <row r="31" spans="1:8">
      <c r="A31" s="48">
        <v>20</v>
      </c>
      <c r="B31" s="7"/>
      <c r="C31" s="7"/>
      <c r="D31" s="228"/>
      <c r="E31" s="19" t="str">
        <f t="shared" si="1"/>
        <v/>
      </c>
      <c r="F31" s="69" t="str">
        <f t="shared" si="2"/>
        <v/>
      </c>
      <c r="G31" s="390" t="b">
        <f t="shared" si="3"/>
        <v>0</v>
      </c>
      <c r="H31" s="391">
        <f t="shared" si="4"/>
        <v>1</v>
      </c>
    </row>
    <row r="32" spans="1:8">
      <c r="A32" s="48">
        <v>21</v>
      </c>
      <c r="B32" s="7"/>
      <c r="C32" s="7"/>
      <c r="D32" s="228"/>
      <c r="E32" s="19" t="str">
        <f t="shared" si="1"/>
        <v/>
      </c>
      <c r="F32" s="69" t="str">
        <f t="shared" si="2"/>
        <v/>
      </c>
      <c r="G32" s="390" t="b">
        <f t="shared" si="3"/>
        <v>0</v>
      </c>
      <c r="H32" s="391">
        <f t="shared" si="4"/>
        <v>1</v>
      </c>
    </row>
    <row r="33" spans="1:8">
      <c r="A33" s="48">
        <v>22</v>
      </c>
      <c r="B33" s="7"/>
      <c r="C33" s="7"/>
      <c r="D33" s="228"/>
      <c r="E33" s="19" t="str">
        <f t="shared" si="1"/>
        <v/>
      </c>
      <c r="F33" s="69" t="str">
        <f t="shared" si="2"/>
        <v/>
      </c>
      <c r="G33" s="390" t="b">
        <f t="shared" si="3"/>
        <v>0</v>
      </c>
      <c r="H33" s="391">
        <f t="shared" si="4"/>
        <v>1</v>
      </c>
    </row>
    <row r="34" spans="1:8">
      <c r="A34" s="48">
        <v>23</v>
      </c>
      <c r="B34" s="7"/>
      <c r="C34" s="7"/>
      <c r="D34" s="228"/>
      <c r="E34" s="19" t="str">
        <f t="shared" si="1"/>
        <v/>
      </c>
      <c r="F34" s="69" t="str">
        <f t="shared" si="2"/>
        <v/>
      </c>
      <c r="G34" s="390" t="b">
        <f t="shared" si="3"/>
        <v>0</v>
      </c>
      <c r="H34" s="391">
        <f t="shared" si="4"/>
        <v>1</v>
      </c>
    </row>
    <row r="35" spans="1:8">
      <c r="A35" s="48">
        <v>24</v>
      </c>
      <c r="B35" s="7"/>
      <c r="C35" s="7"/>
      <c r="D35" s="228"/>
      <c r="E35" s="19" t="str">
        <f t="shared" si="1"/>
        <v/>
      </c>
      <c r="F35" s="69" t="str">
        <f t="shared" si="2"/>
        <v/>
      </c>
      <c r="G35" s="390" t="b">
        <f t="shared" si="3"/>
        <v>0</v>
      </c>
      <c r="H35" s="391">
        <f t="shared" si="4"/>
        <v>1</v>
      </c>
    </row>
    <row r="36" spans="1:8">
      <c r="A36" s="48">
        <v>25</v>
      </c>
      <c r="B36" s="7"/>
      <c r="C36" s="7"/>
      <c r="D36" s="228"/>
      <c r="E36" s="19" t="str">
        <f t="shared" si="1"/>
        <v/>
      </c>
      <c r="F36" s="69" t="str">
        <f t="shared" si="2"/>
        <v/>
      </c>
      <c r="G36" s="390" t="b">
        <f t="shared" si="3"/>
        <v>0</v>
      </c>
      <c r="H36" s="391">
        <f t="shared" si="4"/>
        <v>1</v>
      </c>
    </row>
    <row r="37" spans="1:8">
      <c r="A37" s="48">
        <v>26</v>
      </c>
      <c r="B37" s="7"/>
      <c r="C37" s="7"/>
      <c r="D37" s="228"/>
      <c r="E37" s="19" t="str">
        <f t="shared" si="1"/>
        <v/>
      </c>
      <c r="F37" s="69" t="str">
        <f t="shared" si="2"/>
        <v/>
      </c>
      <c r="G37" s="390" t="b">
        <f t="shared" si="3"/>
        <v>0</v>
      </c>
      <c r="H37" s="391">
        <f t="shared" si="4"/>
        <v>1</v>
      </c>
    </row>
    <row r="38" spans="1:8">
      <c r="A38" s="48">
        <v>27</v>
      </c>
      <c r="B38" s="7"/>
      <c r="C38" s="7"/>
      <c r="D38" s="228"/>
      <c r="E38" s="19" t="str">
        <f t="shared" si="1"/>
        <v/>
      </c>
      <c r="F38" s="69" t="str">
        <f t="shared" si="2"/>
        <v/>
      </c>
      <c r="G38" s="390" t="b">
        <f t="shared" si="3"/>
        <v>0</v>
      </c>
      <c r="H38" s="391">
        <f t="shared" si="4"/>
        <v>1</v>
      </c>
    </row>
    <row r="39" spans="1:8">
      <c r="A39" s="48">
        <v>28</v>
      </c>
      <c r="B39" s="7"/>
      <c r="C39" s="7"/>
      <c r="D39" s="228"/>
      <c r="E39" s="19" t="str">
        <f t="shared" si="1"/>
        <v/>
      </c>
      <c r="F39" s="69" t="str">
        <f t="shared" si="2"/>
        <v/>
      </c>
      <c r="G39" s="390" t="b">
        <f t="shared" si="3"/>
        <v>0</v>
      </c>
      <c r="H39" s="391">
        <f t="shared" si="4"/>
        <v>1</v>
      </c>
    </row>
    <row r="40" spans="1:8">
      <c r="A40" s="48">
        <v>29</v>
      </c>
      <c r="B40" s="7"/>
      <c r="C40" s="7"/>
      <c r="D40" s="228"/>
      <c r="E40" s="19" t="str">
        <f t="shared" si="1"/>
        <v/>
      </c>
      <c r="F40" s="69" t="str">
        <f t="shared" si="2"/>
        <v/>
      </c>
      <c r="G40" s="390" t="b">
        <f t="shared" si="3"/>
        <v>0</v>
      </c>
      <c r="H40" s="391">
        <f t="shared" si="4"/>
        <v>1</v>
      </c>
    </row>
    <row r="41" spans="1:8">
      <c r="A41" s="48">
        <v>30</v>
      </c>
      <c r="B41" s="7"/>
      <c r="C41" s="7"/>
      <c r="D41" s="228"/>
      <c r="E41" s="19" t="str">
        <f t="shared" si="1"/>
        <v/>
      </c>
      <c r="F41" s="69" t="str">
        <f t="shared" si="2"/>
        <v/>
      </c>
      <c r="G41" s="390" t="b">
        <f t="shared" si="3"/>
        <v>0</v>
      </c>
      <c r="H41" s="391">
        <f t="shared" si="4"/>
        <v>1</v>
      </c>
    </row>
    <row r="42" spans="1:8">
      <c r="A42" s="48">
        <v>31</v>
      </c>
      <c r="B42" s="7"/>
      <c r="C42" s="7"/>
      <c r="D42" s="228"/>
      <c r="E42" s="19" t="str">
        <f t="shared" si="1"/>
        <v/>
      </c>
      <c r="F42" s="69" t="str">
        <f t="shared" si="2"/>
        <v/>
      </c>
      <c r="G42" s="390" t="b">
        <f t="shared" si="3"/>
        <v>0</v>
      </c>
      <c r="H42" s="391">
        <f t="shared" si="4"/>
        <v>1</v>
      </c>
    </row>
    <row r="43" spans="1:8">
      <c r="A43" s="48">
        <v>32</v>
      </c>
      <c r="B43" s="7"/>
      <c r="C43" s="7"/>
      <c r="D43" s="228"/>
      <c r="E43" s="19" t="str">
        <f t="shared" si="1"/>
        <v/>
      </c>
      <c r="F43" s="69" t="str">
        <f t="shared" si="2"/>
        <v/>
      </c>
      <c r="G43" s="390" t="b">
        <f t="shared" si="3"/>
        <v>0</v>
      </c>
      <c r="H43" s="391">
        <f t="shared" si="4"/>
        <v>1</v>
      </c>
    </row>
    <row r="44" spans="1:8">
      <c r="A44" s="48">
        <v>33</v>
      </c>
      <c r="B44" s="7"/>
      <c r="C44" s="7"/>
      <c r="D44" s="228"/>
      <c r="E44" s="19" t="str">
        <f t="shared" si="1"/>
        <v/>
      </c>
      <c r="F44" s="69" t="str">
        <f t="shared" ref="F44:F75" si="5">IF(OR($B44="",,$D44="",$D44&gt;an_final),"",IF($D44&gt;=an_initial,1,""))</f>
        <v/>
      </c>
      <c r="G44" s="390" t="b">
        <f t="shared" si="3"/>
        <v>0</v>
      </c>
      <c r="H44" s="391">
        <f t="shared" ref="H44:H75" si="6">LEN(B44)-LEN(SUBSTITUTE(B44,",",""))+1</f>
        <v>1</v>
      </c>
    </row>
    <row r="45" spans="1:8">
      <c r="A45" s="48">
        <v>34</v>
      </c>
      <c r="B45" s="7"/>
      <c r="C45" s="7"/>
      <c r="D45" s="228"/>
      <c r="E45" s="19" t="str">
        <f t="shared" si="1"/>
        <v/>
      </c>
      <c r="F45" s="69" t="str">
        <f t="shared" si="5"/>
        <v/>
      </c>
      <c r="G45" s="390" t="b">
        <f t="shared" si="3"/>
        <v>0</v>
      </c>
      <c r="H45" s="391">
        <f t="shared" si="6"/>
        <v>1</v>
      </c>
    </row>
    <row r="46" spans="1:8">
      <c r="A46" s="48">
        <v>35</v>
      </c>
      <c r="B46" s="7"/>
      <c r="C46" s="7"/>
      <c r="D46" s="228"/>
      <c r="E46" s="19" t="str">
        <f t="shared" si="1"/>
        <v/>
      </c>
      <c r="F46" s="69" t="str">
        <f t="shared" si="5"/>
        <v/>
      </c>
      <c r="G46" s="390" t="b">
        <f t="shared" si="3"/>
        <v>0</v>
      </c>
      <c r="H46" s="391">
        <f t="shared" si="6"/>
        <v>1</v>
      </c>
    </row>
    <row r="47" spans="1:8">
      <c r="A47" s="48">
        <v>36</v>
      </c>
      <c r="B47" s="7"/>
      <c r="C47" s="7"/>
      <c r="D47" s="228"/>
      <c r="E47" s="19" t="str">
        <f t="shared" si="1"/>
        <v/>
      </c>
      <c r="F47" s="69" t="str">
        <f t="shared" si="5"/>
        <v/>
      </c>
      <c r="G47" s="390" t="b">
        <f t="shared" si="3"/>
        <v>0</v>
      </c>
      <c r="H47" s="391">
        <f t="shared" si="6"/>
        <v>1</v>
      </c>
    </row>
    <row r="48" spans="1:8">
      <c r="A48" s="48">
        <v>37</v>
      </c>
      <c r="B48" s="7"/>
      <c r="C48" s="7"/>
      <c r="D48" s="228"/>
      <c r="E48" s="19" t="str">
        <f t="shared" si="1"/>
        <v/>
      </c>
      <c r="F48" s="69" t="str">
        <f t="shared" si="5"/>
        <v/>
      </c>
      <c r="G48" s="390" t="b">
        <f t="shared" si="3"/>
        <v>0</v>
      </c>
      <c r="H48" s="391">
        <f t="shared" si="6"/>
        <v>1</v>
      </c>
    </row>
    <row r="49" spans="1:8">
      <c r="A49" s="48">
        <v>38</v>
      </c>
      <c r="B49" s="7"/>
      <c r="C49" s="7"/>
      <c r="D49" s="228"/>
      <c r="E49" s="19" t="str">
        <f t="shared" si="1"/>
        <v/>
      </c>
      <c r="F49" s="69" t="str">
        <f t="shared" si="5"/>
        <v/>
      </c>
      <c r="G49" s="390" t="b">
        <f t="shared" si="3"/>
        <v>0</v>
      </c>
      <c r="H49" s="391">
        <f t="shared" si="6"/>
        <v>1</v>
      </c>
    </row>
    <row r="50" spans="1:8">
      <c r="A50" s="48">
        <v>39</v>
      </c>
      <c r="B50" s="7"/>
      <c r="C50" s="7"/>
      <c r="D50" s="228"/>
      <c r="E50" s="19" t="str">
        <f t="shared" si="1"/>
        <v/>
      </c>
      <c r="F50" s="69" t="str">
        <f t="shared" si="5"/>
        <v/>
      </c>
      <c r="G50" s="390" t="b">
        <f t="shared" si="3"/>
        <v>0</v>
      </c>
      <c r="H50" s="391">
        <f t="shared" si="6"/>
        <v>1</v>
      </c>
    </row>
    <row r="51" spans="1:8">
      <c r="A51" s="48">
        <v>40</v>
      </c>
      <c r="B51" s="7"/>
      <c r="C51" s="7"/>
      <c r="D51" s="228"/>
      <c r="E51" s="19" t="str">
        <f t="shared" si="1"/>
        <v/>
      </c>
      <c r="F51" s="69" t="str">
        <f t="shared" si="5"/>
        <v/>
      </c>
      <c r="G51" s="390" t="b">
        <f t="shared" si="3"/>
        <v>0</v>
      </c>
      <c r="H51" s="391">
        <f t="shared" si="6"/>
        <v>1</v>
      </c>
    </row>
    <row r="52" spans="1:8">
      <c r="A52" s="48">
        <v>41</v>
      </c>
      <c r="B52" s="7"/>
      <c r="C52" s="7"/>
      <c r="D52" s="228"/>
      <c r="E52" s="19" t="str">
        <f t="shared" si="1"/>
        <v/>
      </c>
      <c r="F52" s="69" t="str">
        <f t="shared" si="5"/>
        <v/>
      </c>
      <c r="G52" s="390" t="b">
        <f t="shared" si="3"/>
        <v>0</v>
      </c>
      <c r="H52" s="391">
        <f t="shared" si="6"/>
        <v>1</v>
      </c>
    </row>
    <row r="53" spans="1:8">
      <c r="A53" s="48">
        <v>42</v>
      </c>
      <c r="B53" s="7"/>
      <c r="C53" s="7"/>
      <c r="D53" s="228"/>
      <c r="E53" s="19" t="str">
        <f t="shared" si="1"/>
        <v/>
      </c>
      <c r="F53" s="69" t="str">
        <f t="shared" si="5"/>
        <v/>
      </c>
      <c r="G53" s="390" t="b">
        <f t="shared" si="3"/>
        <v>0</v>
      </c>
      <c r="H53" s="391">
        <f t="shared" si="6"/>
        <v>1</v>
      </c>
    </row>
    <row r="54" spans="1:8">
      <c r="A54" s="48">
        <v>43</v>
      </c>
      <c r="B54" s="7"/>
      <c r="C54" s="7"/>
      <c r="D54" s="228"/>
      <c r="E54" s="19" t="str">
        <f t="shared" si="1"/>
        <v/>
      </c>
      <c r="F54" s="69" t="str">
        <f t="shared" si="5"/>
        <v/>
      </c>
      <c r="G54" s="390" t="b">
        <f t="shared" si="3"/>
        <v>0</v>
      </c>
      <c r="H54" s="391">
        <f t="shared" si="6"/>
        <v>1</v>
      </c>
    </row>
    <row r="55" spans="1:8">
      <c r="A55" s="48">
        <v>44</v>
      </c>
      <c r="B55" s="7"/>
      <c r="C55" s="7"/>
      <c r="D55" s="228"/>
      <c r="E55" s="19" t="str">
        <f t="shared" si="1"/>
        <v/>
      </c>
      <c r="F55" s="69" t="str">
        <f t="shared" si="5"/>
        <v/>
      </c>
      <c r="G55" s="390" t="b">
        <f t="shared" si="3"/>
        <v>0</v>
      </c>
      <c r="H55" s="391">
        <f t="shared" si="6"/>
        <v>1</v>
      </c>
    </row>
    <row r="56" spans="1:8">
      <c r="A56" s="48">
        <v>45</v>
      </c>
      <c r="B56" s="7"/>
      <c r="C56" s="7"/>
      <c r="D56" s="228"/>
      <c r="E56" s="19" t="str">
        <f t="shared" si="1"/>
        <v/>
      </c>
      <c r="F56" s="69" t="str">
        <f t="shared" si="5"/>
        <v/>
      </c>
      <c r="G56" s="390" t="b">
        <f t="shared" si="3"/>
        <v>0</v>
      </c>
      <c r="H56" s="391">
        <f t="shared" si="6"/>
        <v>1</v>
      </c>
    </row>
    <row r="57" spans="1:8">
      <c r="A57" s="48">
        <v>46</v>
      </c>
      <c r="B57" s="7"/>
      <c r="C57" s="7"/>
      <c r="D57" s="228"/>
      <c r="E57" s="19" t="str">
        <f t="shared" si="1"/>
        <v/>
      </c>
      <c r="F57" s="69" t="str">
        <f t="shared" si="5"/>
        <v/>
      </c>
      <c r="G57" s="390" t="b">
        <f t="shared" si="3"/>
        <v>0</v>
      </c>
      <c r="H57" s="391">
        <f t="shared" si="6"/>
        <v>1</v>
      </c>
    </row>
    <row r="58" spans="1:8">
      <c r="A58" s="48">
        <v>47</v>
      </c>
      <c r="B58" s="7"/>
      <c r="C58" s="7"/>
      <c r="D58" s="228"/>
      <c r="E58" s="19" t="str">
        <f t="shared" si="1"/>
        <v/>
      </c>
      <c r="F58" s="69" t="str">
        <f t="shared" si="5"/>
        <v/>
      </c>
      <c r="G58" s="390" t="b">
        <f t="shared" si="3"/>
        <v>0</v>
      </c>
      <c r="H58" s="391">
        <f t="shared" si="6"/>
        <v>1</v>
      </c>
    </row>
    <row r="59" spans="1:8">
      <c r="A59" s="48">
        <v>48</v>
      </c>
      <c r="B59" s="7"/>
      <c r="C59" s="7"/>
      <c r="D59" s="228"/>
      <c r="E59" s="19" t="str">
        <f t="shared" si="1"/>
        <v/>
      </c>
      <c r="F59" s="69" t="str">
        <f t="shared" si="5"/>
        <v/>
      </c>
      <c r="G59" s="390" t="b">
        <f t="shared" si="3"/>
        <v>0</v>
      </c>
      <c r="H59" s="391">
        <f t="shared" si="6"/>
        <v>1</v>
      </c>
    </row>
    <row r="60" spans="1:8">
      <c r="A60" s="48">
        <v>49</v>
      </c>
      <c r="B60" s="7"/>
      <c r="C60" s="7"/>
      <c r="D60" s="228"/>
      <c r="E60" s="19" t="str">
        <f t="shared" si="1"/>
        <v/>
      </c>
      <c r="F60" s="69" t="str">
        <f t="shared" si="5"/>
        <v/>
      </c>
      <c r="G60" s="390" t="b">
        <f t="shared" si="3"/>
        <v>0</v>
      </c>
      <c r="H60" s="391">
        <f t="shared" si="6"/>
        <v>1</v>
      </c>
    </row>
    <row r="61" spans="1:8">
      <c r="A61" s="48">
        <v>50</v>
      </c>
      <c r="B61" s="7"/>
      <c r="C61" s="7"/>
      <c r="D61" s="228"/>
      <c r="E61" s="19" t="str">
        <f t="shared" si="1"/>
        <v/>
      </c>
      <c r="F61" s="69" t="str">
        <f t="shared" si="5"/>
        <v/>
      </c>
      <c r="G61" s="390" t="b">
        <f t="shared" si="3"/>
        <v>0</v>
      </c>
      <c r="H61" s="391">
        <f t="shared" si="6"/>
        <v>1</v>
      </c>
    </row>
    <row r="62" spans="1:8">
      <c r="A62" s="48">
        <v>51</v>
      </c>
      <c r="B62" s="7"/>
      <c r="C62" s="7"/>
      <c r="D62" s="228"/>
      <c r="E62" s="19" t="str">
        <f t="shared" si="1"/>
        <v/>
      </c>
      <c r="F62" s="69" t="str">
        <f t="shared" si="5"/>
        <v/>
      </c>
      <c r="G62" s="390" t="b">
        <f t="shared" si="3"/>
        <v>0</v>
      </c>
      <c r="H62" s="391">
        <f t="shared" si="6"/>
        <v>1</v>
      </c>
    </row>
    <row r="63" spans="1:8">
      <c r="A63" s="48">
        <v>52</v>
      </c>
      <c r="B63" s="7"/>
      <c r="C63" s="7"/>
      <c r="D63" s="228"/>
      <c r="E63" s="19" t="str">
        <f t="shared" si="1"/>
        <v/>
      </c>
      <c r="F63" s="69" t="str">
        <f t="shared" si="5"/>
        <v/>
      </c>
      <c r="G63" s="390" t="b">
        <f t="shared" si="3"/>
        <v>0</v>
      </c>
      <c r="H63" s="391">
        <f t="shared" si="6"/>
        <v>1</v>
      </c>
    </row>
    <row r="64" spans="1:8">
      <c r="A64" s="48">
        <v>53</v>
      </c>
      <c r="B64" s="7"/>
      <c r="C64" s="7"/>
      <c r="D64" s="228"/>
      <c r="E64" s="19" t="str">
        <f t="shared" si="1"/>
        <v/>
      </c>
      <c r="F64" s="69" t="str">
        <f t="shared" si="5"/>
        <v/>
      </c>
      <c r="G64" s="390" t="b">
        <f t="shared" si="3"/>
        <v>0</v>
      </c>
      <c r="H64" s="391">
        <f t="shared" si="6"/>
        <v>1</v>
      </c>
    </row>
    <row r="65" spans="1:8">
      <c r="A65" s="48">
        <v>54</v>
      </c>
      <c r="B65" s="7"/>
      <c r="C65" s="7"/>
      <c r="D65" s="228"/>
      <c r="E65" s="19" t="str">
        <f t="shared" si="1"/>
        <v/>
      </c>
      <c r="F65" s="69" t="str">
        <f t="shared" si="5"/>
        <v/>
      </c>
      <c r="G65" s="390" t="b">
        <f t="shared" si="3"/>
        <v>0</v>
      </c>
      <c r="H65" s="391">
        <f t="shared" si="6"/>
        <v>1</v>
      </c>
    </row>
    <row r="66" spans="1:8">
      <c r="A66" s="48">
        <v>55</v>
      </c>
      <c r="B66" s="7"/>
      <c r="C66" s="7"/>
      <c r="D66" s="228"/>
      <c r="E66" s="19" t="str">
        <f t="shared" si="1"/>
        <v/>
      </c>
      <c r="F66" s="69" t="str">
        <f t="shared" si="5"/>
        <v/>
      </c>
      <c r="G66" s="390" t="b">
        <f t="shared" si="3"/>
        <v>0</v>
      </c>
      <c r="H66" s="391">
        <f t="shared" si="6"/>
        <v>1</v>
      </c>
    </row>
    <row r="67" spans="1:8">
      <c r="A67" s="48">
        <v>56</v>
      </c>
      <c r="B67" s="7"/>
      <c r="C67" s="7"/>
      <c r="D67" s="228"/>
      <c r="E67" s="19" t="str">
        <f t="shared" si="1"/>
        <v/>
      </c>
      <c r="F67" s="69" t="str">
        <f t="shared" si="5"/>
        <v/>
      </c>
      <c r="G67" s="390" t="b">
        <f t="shared" si="3"/>
        <v>0</v>
      </c>
      <c r="H67" s="391">
        <f t="shared" si="6"/>
        <v>1</v>
      </c>
    </row>
    <row r="68" spans="1:8">
      <c r="A68" s="48">
        <v>57</v>
      </c>
      <c r="B68" s="7"/>
      <c r="C68" s="7"/>
      <c r="D68" s="228"/>
      <c r="E68" s="19" t="str">
        <f t="shared" si="1"/>
        <v/>
      </c>
      <c r="F68" s="69" t="str">
        <f t="shared" si="5"/>
        <v/>
      </c>
      <c r="G68" s="390" t="b">
        <f t="shared" si="3"/>
        <v>0</v>
      </c>
      <c r="H68" s="391">
        <f t="shared" si="6"/>
        <v>1</v>
      </c>
    </row>
    <row r="69" spans="1:8">
      <c r="A69" s="48">
        <v>58</v>
      </c>
      <c r="B69" s="7"/>
      <c r="C69" s="7"/>
      <c r="D69" s="228"/>
      <c r="E69" s="19" t="str">
        <f t="shared" si="1"/>
        <v/>
      </c>
      <c r="F69" s="69" t="str">
        <f t="shared" si="5"/>
        <v/>
      </c>
      <c r="G69" s="390" t="b">
        <f t="shared" si="3"/>
        <v>0</v>
      </c>
      <c r="H69" s="391">
        <f t="shared" si="6"/>
        <v>1</v>
      </c>
    </row>
    <row r="70" spans="1:8">
      <c r="A70" s="48">
        <v>59</v>
      </c>
      <c r="B70" s="7"/>
      <c r="C70" s="7"/>
      <c r="D70" s="228"/>
      <c r="E70" s="19" t="str">
        <f t="shared" si="1"/>
        <v/>
      </c>
      <c r="F70" s="69" t="str">
        <f t="shared" si="5"/>
        <v/>
      </c>
      <c r="G70" s="390" t="b">
        <f t="shared" si="3"/>
        <v>0</v>
      </c>
      <c r="H70" s="391">
        <f t="shared" si="6"/>
        <v>1</v>
      </c>
    </row>
    <row r="71" spans="1:8">
      <c r="A71" s="48">
        <v>60</v>
      </c>
      <c r="B71" s="7"/>
      <c r="C71" s="7"/>
      <c r="D71" s="228"/>
      <c r="E71" s="19" t="str">
        <f t="shared" si="1"/>
        <v/>
      </c>
      <c r="F71" s="69" t="str">
        <f t="shared" si="5"/>
        <v/>
      </c>
      <c r="G71" s="390" t="b">
        <f t="shared" si="3"/>
        <v>0</v>
      </c>
      <c r="H71" s="391">
        <f t="shared" si="6"/>
        <v>1</v>
      </c>
    </row>
    <row r="72" spans="1:8">
      <c r="A72" s="48">
        <v>61</v>
      </c>
      <c r="B72" s="7"/>
      <c r="C72" s="7"/>
      <c r="D72" s="228"/>
      <c r="E72" s="19" t="str">
        <f t="shared" si="1"/>
        <v/>
      </c>
      <c r="F72" s="69" t="str">
        <f t="shared" si="5"/>
        <v/>
      </c>
      <c r="G72" s="390" t="b">
        <f t="shared" si="3"/>
        <v>0</v>
      </c>
      <c r="H72" s="391">
        <f t="shared" si="6"/>
        <v>1</v>
      </c>
    </row>
    <row r="73" spans="1:8">
      <c r="A73" s="48">
        <v>62</v>
      </c>
      <c r="B73" s="7"/>
      <c r="C73" s="7"/>
      <c r="D73" s="228"/>
      <c r="E73" s="19" t="str">
        <f t="shared" si="1"/>
        <v/>
      </c>
      <c r="F73" s="69" t="str">
        <f t="shared" si="5"/>
        <v/>
      </c>
      <c r="G73" s="390" t="b">
        <f t="shared" si="3"/>
        <v>0</v>
      </c>
      <c r="H73" s="391">
        <f t="shared" si="6"/>
        <v>1</v>
      </c>
    </row>
    <row r="74" spans="1:8">
      <c r="A74" s="48">
        <v>63</v>
      </c>
      <c r="B74" s="7"/>
      <c r="C74" s="7"/>
      <c r="D74" s="228"/>
      <c r="E74" s="19" t="str">
        <f t="shared" si="1"/>
        <v/>
      </c>
      <c r="F74" s="69" t="str">
        <f t="shared" si="5"/>
        <v/>
      </c>
      <c r="G74" s="390" t="b">
        <f t="shared" si="3"/>
        <v>0</v>
      </c>
      <c r="H74" s="391">
        <f t="shared" si="6"/>
        <v>1</v>
      </c>
    </row>
    <row r="75" spans="1:8">
      <c r="A75" s="48">
        <v>64</v>
      </c>
      <c r="B75" s="7"/>
      <c r="C75" s="7"/>
      <c r="D75" s="228"/>
      <c r="E75" s="19" t="str">
        <f t="shared" si="1"/>
        <v/>
      </c>
      <c r="F75" s="69" t="str">
        <f t="shared" si="5"/>
        <v/>
      </c>
      <c r="G75" s="390" t="b">
        <f t="shared" si="3"/>
        <v>0</v>
      </c>
      <c r="H75" s="391">
        <f t="shared" si="6"/>
        <v>1</v>
      </c>
    </row>
    <row r="76" spans="1:8">
      <c r="A76" s="48">
        <v>65</v>
      </c>
      <c r="B76" s="7"/>
      <c r="C76" s="7"/>
      <c r="D76" s="228"/>
      <c r="E76" s="19" t="str">
        <f t="shared" ref="E76:E139" si="7">IF(OR($B76="",,$D76&lt;an_initial,$D76&gt;an_final),"",F76*(HLOOKUP(C76,iii5punctaje,2,FALSE)))</f>
        <v/>
      </c>
      <c r="F76" s="69" t="str">
        <f t="shared" ref="F76:F110" si="8">IF(OR($B76="",,$D76="",$D76&gt;an_final),"",IF($D76&gt;=an_initial,1,""))</f>
        <v/>
      </c>
      <c r="G76" s="390" t="b">
        <f t="shared" ref="G76:G110" si="9">IF(nume_candidat="",FALSE,ISNUMBER(SEARCH(nume_candidat,$B76)))</f>
        <v>0</v>
      </c>
      <c r="H76" s="391">
        <f t="shared" ref="H76:H110" si="10">LEN(B76)-LEN(SUBSTITUTE(B76,",",""))+1</f>
        <v>1</v>
      </c>
    </row>
    <row r="77" spans="1:8">
      <c r="A77" s="48">
        <v>66</v>
      </c>
      <c r="B77" s="7"/>
      <c r="C77" s="7"/>
      <c r="D77" s="228"/>
      <c r="E77" s="19" t="str">
        <f t="shared" si="7"/>
        <v/>
      </c>
      <c r="F77" s="69" t="str">
        <f t="shared" si="8"/>
        <v/>
      </c>
      <c r="G77" s="390" t="b">
        <f t="shared" si="9"/>
        <v>0</v>
      </c>
      <c r="H77" s="391">
        <f t="shared" si="10"/>
        <v>1</v>
      </c>
    </row>
    <row r="78" spans="1:8">
      <c r="A78" s="48">
        <v>67</v>
      </c>
      <c r="B78" s="7"/>
      <c r="C78" s="7"/>
      <c r="D78" s="228"/>
      <c r="E78" s="19" t="str">
        <f t="shared" si="7"/>
        <v/>
      </c>
      <c r="F78" s="69" t="str">
        <f t="shared" si="8"/>
        <v/>
      </c>
      <c r="G78" s="390" t="b">
        <f t="shared" si="9"/>
        <v>0</v>
      </c>
      <c r="H78" s="391">
        <f t="shared" si="10"/>
        <v>1</v>
      </c>
    </row>
    <row r="79" spans="1:8">
      <c r="A79" s="48">
        <v>68</v>
      </c>
      <c r="B79" s="7"/>
      <c r="C79" s="7"/>
      <c r="D79" s="228"/>
      <c r="E79" s="19" t="str">
        <f t="shared" si="7"/>
        <v/>
      </c>
      <c r="F79" s="69" t="str">
        <f t="shared" si="8"/>
        <v/>
      </c>
      <c r="G79" s="390" t="b">
        <f t="shared" si="9"/>
        <v>0</v>
      </c>
      <c r="H79" s="391">
        <f t="shared" si="10"/>
        <v>1</v>
      </c>
    </row>
    <row r="80" spans="1:8">
      <c r="A80" s="48">
        <v>69</v>
      </c>
      <c r="B80" s="7"/>
      <c r="C80" s="7"/>
      <c r="D80" s="228"/>
      <c r="E80" s="19" t="str">
        <f t="shared" si="7"/>
        <v/>
      </c>
      <c r="F80" s="69" t="str">
        <f t="shared" si="8"/>
        <v/>
      </c>
      <c r="G80" s="390" t="b">
        <f t="shared" si="9"/>
        <v>0</v>
      </c>
      <c r="H80" s="391">
        <f t="shared" si="10"/>
        <v>1</v>
      </c>
    </row>
    <row r="81" spans="1:8">
      <c r="A81" s="48">
        <v>70</v>
      </c>
      <c r="B81" s="7"/>
      <c r="C81" s="7"/>
      <c r="D81" s="228"/>
      <c r="E81" s="19" t="str">
        <f t="shared" si="7"/>
        <v/>
      </c>
      <c r="F81" s="69" t="str">
        <f t="shared" si="8"/>
        <v/>
      </c>
      <c r="G81" s="390" t="b">
        <f t="shared" si="9"/>
        <v>0</v>
      </c>
      <c r="H81" s="391">
        <f t="shared" si="10"/>
        <v>1</v>
      </c>
    </row>
    <row r="82" spans="1:8">
      <c r="A82" s="48">
        <v>71</v>
      </c>
      <c r="B82" s="7"/>
      <c r="C82" s="7"/>
      <c r="D82" s="228"/>
      <c r="E82" s="19" t="str">
        <f t="shared" si="7"/>
        <v/>
      </c>
      <c r="F82" s="69" t="str">
        <f t="shared" si="8"/>
        <v/>
      </c>
      <c r="G82" s="390" t="b">
        <f t="shared" si="9"/>
        <v>0</v>
      </c>
      <c r="H82" s="391">
        <f t="shared" si="10"/>
        <v>1</v>
      </c>
    </row>
    <row r="83" spans="1:8">
      <c r="A83" s="48">
        <v>72</v>
      </c>
      <c r="B83" s="7"/>
      <c r="C83" s="7"/>
      <c r="D83" s="228"/>
      <c r="E83" s="19" t="str">
        <f t="shared" si="7"/>
        <v/>
      </c>
      <c r="F83" s="69" t="str">
        <f t="shared" si="8"/>
        <v/>
      </c>
      <c r="G83" s="390" t="b">
        <f t="shared" si="9"/>
        <v>0</v>
      </c>
      <c r="H83" s="391">
        <f t="shared" si="10"/>
        <v>1</v>
      </c>
    </row>
    <row r="84" spans="1:8">
      <c r="A84" s="48">
        <v>73</v>
      </c>
      <c r="B84" s="7"/>
      <c r="C84" s="7"/>
      <c r="D84" s="228"/>
      <c r="E84" s="19" t="str">
        <f t="shared" si="7"/>
        <v/>
      </c>
      <c r="F84" s="69" t="str">
        <f t="shared" si="8"/>
        <v/>
      </c>
      <c r="G84" s="390" t="b">
        <f t="shared" si="9"/>
        <v>0</v>
      </c>
      <c r="H84" s="391">
        <f t="shared" si="10"/>
        <v>1</v>
      </c>
    </row>
    <row r="85" spans="1:8">
      <c r="A85" s="48">
        <v>74</v>
      </c>
      <c r="B85" s="7"/>
      <c r="C85" s="7"/>
      <c r="D85" s="228"/>
      <c r="E85" s="19" t="str">
        <f t="shared" si="7"/>
        <v/>
      </c>
      <c r="F85" s="69" t="str">
        <f t="shared" si="8"/>
        <v/>
      </c>
      <c r="G85" s="390" t="b">
        <f t="shared" si="9"/>
        <v>0</v>
      </c>
      <c r="H85" s="391">
        <f t="shared" si="10"/>
        <v>1</v>
      </c>
    </row>
    <row r="86" spans="1:8">
      <c r="A86" s="48">
        <v>75</v>
      </c>
      <c r="B86" s="7"/>
      <c r="C86" s="7"/>
      <c r="D86" s="228"/>
      <c r="E86" s="19" t="str">
        <f t="shared" si="7"/>
        <v/>
      </c>
      <c r="F86" s="69" t="str">
        <f t="shared" si="8"/>
        <v/>
      </c>
      <c r="G86" s="390" t="b">
        <f t="shared" si="9"/>
        <v>0</v>
      </c>
      <c r="H86" s="391">
        <f t="shared" si="10"/>
        <v>1</v>
      </c>
    </row>
    <row r="87" spans="1:8">
      <c r="A87" s="48">
        <v>76</v>
      </c>
      <c r="B87" s="7"/>
      <c r="C87" s="7"/>
      <c r="D87" s="228"/>
      <c r="E87" s="19" t="str">
        <f t="shared" si="7"/>
        <v/>
      </c>
      <c r="F87" s="69" t="str">
        <f t="shared" si="8"/>
        <v/>
      </c>
      <c r="G87" s="390" t="b">
        <f t="shared" si="9"/>
        <v>0</v>
      </c>
      <c r="H87" s="391">
        <f t="shared" si="10"/>
        <v>1</v>
      </c>
    </row>
    <row r="88" spans="1:8">
      <c r="A88" s="48">
        <v>77</v>
      </c>
      <c r="B88" s="7"/>
      <c r="C88" s="7"/>
      <c r="D88" s="228"/>
      <c r="E88" s="19" t="str">
        <f t="shared" si="7"/>
        <v/>
      </c>
      <c r="F88" s="69" t="str">
        <f t="shared" si="8"/>
        <v/>
      </c>
      <c r="G88" s="390" t="b">
        <f t="shared" si="9"/>
        <v>0</v>
      </c>
      <c r="H88" s="391">
        <f t="shared" si="10"/>
        <v>1</v>
      </c>
    </row>
    <row r="89" spans="1:8">
      <c r="A89" s="48">
        <v>78</v>
      </c>
      <c r="B89" s="7"/>
      <c r="C89" s="7"/>
      <c r="D89" s="228"/>
      <c r="E89" s="19" t="str">
        <f t="shared" si="7"/>
        <v/>
      </c>
      <c r="F89" s="69" t="str">
        <f t="shared" si="8"/>
        <v/>
      </c>
      <c r="G89" s="390" t="b">
        <f t="shared" si="9"/>
        <v>0</v>
      </c>
      <c r="H89" s="391">
        <f t="shared" si="10"/>
        <v>1</v>
      </c>
    </row>
    <row r="90" spans="1:8">
      <c r="A90" s="48">
        <v>79</v>
      </c>
      <c r="B90" s="7"/>
      <c r="C90" s="7"/>
      <c r="D90" s="228"/>
      <c r="E90" s="19" t="str">
        <f t="shared" si="7"/>
        <v/>
      </c>
      <c r="F90" s="69" t="str">
        <f t="shared" si="8"/>
        <v/>
      </c>
      <c r="G90" s="390" t="b">
        <f t="shared" si="9"/>
        <v>0</v>
      </c>
      <c r="H90" s="391">
        <f t="shared" si="10"/>
        <v>1</v>
      </c>
    </row>
    <row r="91" spans="1:8">
      <c r="A91" s="48">
        <v>80</v>
      </c>
      <c r="B91" s="7"/>
      <c r="C91" s="7"/>
      <c r="D91" s="228"/>
      <c r="E91" s="19" t="str">
        <f t="shared" si="7"/>
        <v/>
      </c>
      <c r="F91" s="69" t="str">
        <f t="shared" si="8"/>
        <v/>
      </c>
      <c r="G91" s="390" t="b">
        <f t="shared" si="9"/>
        <v>0</v>
      </c>
      <c r="H91" s="391">
        <f t="shared" si="10"/>
        <v>1</v>
      </c>
    </row>
    <row r="92" spans="1:8">
      <c r="A92" s="48">
        <v>81</v>
      </c>
      <c r="B92" s="7"/>
      <c r="C92" s="7"/>
      <c r="D92" s="228"/>
      <c r="E92" s="19" t="str">
        <f t="shared" si="7"/>
        <v/>
      </c>
      <c r="F92" s="69" t="str">
        <f t="shared" si="8"/>
        <v/>
      </c>
      <c r="G92" s="390" t="b">
        <f t="shared" si="9"/>
        <v>0</v>
      </c>
      <c r="H92" s="391">
        <f t="shared" si="10"/>
        <v>1</v>
      </c>
    </row>
    <row r="93" spans="1:8">
      <c r="A93" s="48">
        <v>82</v>
      </c>
      <c r="B93" s="7"/>
      <c r="C93" s="7"/>
      <c r="D93" s="228"/>
      <c r="E93" s="19" t="str">
        <f t="shared" si="7"/>
        <v/>
      </c>
      <c r="F93" s="69" t="str">
        <f t="shared" si="8"/>
        <v/>
      </c>
      <c r="G93" s="390" t="b">
        <f t="shared" si="9"/>
        <v>0</v>
      </c>
      <c r="H93" s="391">
        <f t="shared" si="10"/>
        <v>1</v>
      </c>
    </row>
    <row r="94" spans="1:8">
      <c r="A94" s="48">
        <v>83</v>
      </c>
      <c r="B94" s="7"/>
      <c r="C94" s="7"/>
      <c r="D94" s="228"/>
      <c r="E94" s="19" t="str">
        <f t="shared" si="7"/>
        <v/>
      </c>
      <c r="F94" s="69" t="str">
        <f t="shared" si="8"/>
        <v/>
      </c>
      <c r="G94" s="390" t="b">
        <f t="shared" si="9"/>
        <v>0</v>
      </c>
      <c r="H94" s="391">
        <f t="shared" si="10"/>
        <v>1</v>
      </c>
    </row>
    <row r="95" spans="1:8">
      <c r="A95" s="48">
        <v>84</v>
      </c>
      <c r="B95" s="7"/>
      <c r="C95" s="7"/>
      <c r="D95" s="228"/>
      <c r="E95" s="19" t="str">
        <f t="shared" si="7"/>
        <v/>
      </c>
      <c r="F95" s="69" t="str">
        <f t="shared" si="8"/>
        <v/>
      </c>
      <c r="G95" s="390" t="b">
        <f t="shared" si="9"/>
        <v>0</v>
      </c>
      <c r="H95" s="391">
        <f t="shared" si="10"/>
        <v>1</v>
      </c>
    </row>
    <row r="96" spans="1:8">
      <c r="A96" s="48">
        <v>85</v>
      </c>
      <c r="B96" s="7"/>
      <c r="C96" s="7"/>
      <c r="D96" s="228"/>
      <c r="E96" s="19" t="str">
        <f t="shared" si="7"/>
        <v/>
      </c>
      <c r="F96" s="69" t="str">
        <f t="shared" si="8"/>
        <v/>
      </c>
      <c r="G96" s="390" t="b">
        <f t="shared" si="9"/>
        <v>0</v>
      </c>
      <c r="H96" s="391">
        <f t="shared" si="10"/>
        <v>1</v>
      </c>
    </row>
    <row r="97" spans="1:8">
      <c r="A97" s="48">
        <v>86</v>
      </c>
      <c r="B97" s="7"/>
      <c r="C97" s="7"/>
      <c r="D97" s="228"/>
      <c r="E97" s="19" t="str">
        <f t="shared" si="7"/>
        <v/>
      </c>
      <c r="F97" s="69" t="str">
        <f t="shared" si="8"/>
        <v/>
      </c>
      <c r="G97" s="390" t="b">
        <f t="shared" si="9"/>
        <v>0</v>
      </c>
      <c r="H97" s="391">
        <f t="shared" si="10"/>
        <v>1</v>
      </c>
    </row>
    <row r="98" spans="1:8">
      <c r="A98" s="48">
        <v>87</v>
      </c>
      <c r="B98" s="7"/>
      <c r="C98" s="7"/>
      <c r="D98" s="228"/>
      <c r="E98" s="19" t="str">
        <f t="shared" si="7"/>
        <v/>
      </c>
      <c r="F98" s="69" t="str">
        <f t="shared" si="8"/>
        <v/>
      </c>
      <c r="G98" s="390" t="b">
        <f t="shared" si="9"/>
        <v>0</v>
      </c>
      <c r="H98" s="391">
        <f t="shared" si="10"/>
        <v>1</v>
      </c>
    </row>
    <row r="99" spans="1:8">
      <c r="A99" s="48">
        <v>88</v>
      </c>
      <c r="B99" s="7"/>
      <c r="C99" s="7"/>
      <c r="D99" s="228"/>
      <c r="E99" s="19" t="str">
        <f t="shared" si="7"/>
        <v/>
      </c>
      <c r="F99" s="69" t="str">
        <f t="shared" si="8"/>
        <v/>
      </c>
      <c r="G99" s="390" t="b">
        <f t="shared" si="9"/>
        <v>0</v>
      </c>
      <c r="H99" s="391">
        <f t="shared" si="10"/>
        <v>1</v>
      </c>
    </row>
    <row r="100" spans="1:8">
      <c r="A100" s="48">
        <v>89</v>
      </c>
      <c r="B100" s="7"/>
      <c r="C100" s="7"/>
      <c r="D100" s="228"/>
      <c r="E100" s="19" t="str">
        <f t="shared" si="7"/>
        <v/>
      </c>
      <c r="F100" s="69" t="str">
        <f t="shared" si="8"/>
        <v/>
      </c>
      <c r="G100" s="390" t="b">
        <f t="shared" si="9"/>
        <v>0</v>
      </c>
      <c r="H100" s="391">
        <f t="shared" si="10"/>
        <v>1</v>
      </c>
    </row>
    <row r="101" spans="1:8">
      <c r="A101" s="48">
        <v>90</v>
      </c>
      <c r="B101" s="7"/>
      <c r="C101" s="7"/>
      <c r="D101" s="228"/>
      <c r="E101" s="19" t="str">
        <f t="shared" si="7"/>
        <v/>
      </c>
      <c r="F101" s="69" t="str">
        <f t="shared" si="8"/>
        <v/>
      </c>
      <c r="G101" s="390" t="b">
        <f t="shared" si="9"/>
        <v>0</v>
      </c>
      <c r="H101" s="391">
        <f t="shared" si="10"/>
        <v>1</v>
      </c>
    </row>
    <row r="102" spans="1:8">
      <c r="A102" s="48">
        <v>91</v>
      </c>
      <c r="B102" s="7"/>
      <c r="C102" s="7"/>
      <c r="D102" s="228"/>
      <c r="E102" s="19" t="str">
        <f t="shared" si="7"/>
        <v/>
      </c>
      <c r="F102" s="69" t="str">
        <f t="shared" si="8"/>
        <v/>
      </c>
      <c r="G102" s="390" t="b">
        <f t="shared" si="9"/>
        <v>0</v>
      </c>
      <c r="H102" s="391">
        <f t="shared" si="10"/>
        <v>1</v>
      </c>
    </row>
    <row r="103" spans="1:8">
      <c r="A103" s="48">
        <v>92</v>
      </c>
      <c r="B103" s="7"/>
      <c r="C103" s="7"/>
      <c r="D103" s="228"/>
      <c r="E103" s="19" t="str">
        <f t="shared" si="7"/>
        <v/>
      </c>
      <c r="F103" s="69" t="str">
        <f t="shared" si="8"/>
        <v/>
      </c>
      <c r="G103" s="390" t="b">
        <f t="shared" si="9"/>
        <v>0</v>
      </c>
      <c r="H103" s="391">
        <f t="shared" si="10"/>
        <v>1</v>
      </c>
    </row>
    <row r="104" spans="1:8">
      <c r="A104" s="48">
        <v>93</v>
      </c>
      <c r="B104" s="7"/>
      <c r="C104" s="7"/>
      <c r="D104" s="228"/>
      <c r="E104" s="19" t="str">
        <f t="shared" si="7"/>
        <v/>
      </c>
      <c r="F104" s="69" t="str">
        <f t="shared" si="8"/>
        <v/>
      </c>
      <c r="G104" s="390" t="b">
        <f t="shared" si="9"/>
        <v>0</v>
      </c>
      <c r="H104" s="391">
        <f t="shared" si="10"/>
        <v>1</v>
      </c>
    </row>
    <row r="105" spans="1:8">
      <c r="A105" s="48">
        <v>94</v>
      </c>
      <c r="B105" s="7"/>
      <c r="C105" s="7"/>
      <c r="D105" s="228"/>
      <c r="E105" s="19" t="str">
        <f t="shared" si="7"/>
        <v/>
      </c>
      <c r="F105" s="69" t="str">
        <f t="shared" si="8"/>
        <v/>
      </c>
      <c r="G105" s="390" t="b">
        <f t="shared" si="9"/>
        <v>0</v>
      </c>
      <c r="H105" s="391">
        <f t="shared" si="10"/>
        <v>1</v>
      </c>
    </row>
    <row r="106" spans="1:8">
      <c r="A106" s="48">
        <v>95</v>
      </c>
      <c r="B106" s="7"/>
      <c r="C106" s="7"/>
      <c r="D106" s="228"/>
      <c r="E106" s="19" t="str">
        <f t="shared" si="7"/>
        <v/>
      </c>
      <c r="F106" s="69" t="str">
        <f t="shared" si="8"/>
        <v/>
      </c>
      <c r="G106" s="390" t="b">
        <f t="shared" si="9"/>
        <v>0</v>
      </c>
      <c r="H106" s="391">
        <f t="shared" si="10"/>
        <v>1</v>
      </c>
    </row>
    <row r="107" spans="1:8">
      <c r="A107" s="48">
        <v>96</v>
      </c>
      <c r="B107" s="7"/>
      <c r="C107" s="7"/>
      <c r="D107" s="228"/>
      <c r="E107" s="19" t="str">
        <f t="shared" si="7"/>
        <v/>
      </c>
      <c r="F107" s="69" t="str">
        <f t="shared" si="8"/>
        <v/>
      </c>
      <c r="G107" s="390" t="b">
        <f t="shared" si="9"/>
        <v>0</v>
      </c>
      <c r="H107" s="391">
        <f t="shared" si="10"/>
        <v>1</v>
      </c>
    </row>
    <row r="108" spans="1:8">
      <c r="A108" s="48">
        <v>97</v>
      </c>
      <c r="B108" s="7"/>
      <c r="C108" s="7"/>
      <c r="D108" s="228"/>
      <c r="E108" s="19" t="str">
        <f t="shared" si="7"/>
        <v/>
      </c>
      <c r="F108" s="69" t="str">
        <f t="shared" si="8"/>
        <v/>
      </c>
      <c r="G108" s="390" t="b">
        <f t="shared" si="9"/>
        <v>0</v>
      </c>
      <c r="H108" s="391">
        <f t="shared" si="10"/>
        <v>1</v>
      </c>
    </row>
    <row r="109" spans="1:8">
      <c r="A109" s="48">
        <v>98</v>
      </c>
      <c r="B109" s="7"/>
      <c r="C109" s="7"/>
      <c r="D109" s="228"/>
      <c r="E109" s="19" t="str">
        <f t="shared" si="7"/>
        <v/>
      </c>
      <c r="F109" s="69" t="str">
        <f t="shared" si="8"/>
        <v/>
      </c>
      <c r="G109" s="390" t="b">
        <f t="shared" si="9"/>
        <v>0</v>
      </c>
      <c r="H109" s="391">
        <f t="shared" si="10"/>
        <v>1</v>
      </c>
    </row>
    <row r="110" spans="1:8">
      <c r="A110" s="154">
        <v>99</v>
      </c>
      <c r="B110" s="7"/>
      <c r="C110" s="7"/>
      <c r="D110" s="228"/>
      <c r="E110" s="19" t="str">
        <f t="shared" si="7"/>
        <v/>
      </c>
      <c r="F110" s="69" t="str">
        <f t="shared" si="8"/>
        <v/>
      </c>
      <c r="G110" s="390" t="b">
        <f t="shared" si="9"/>
        <v>0</v>
      </c>
      <c r="H110" s="391">
        <f t="shared" si="10"/>
        <v>1</v>
      </c>
    </row>
    <row r="111" spans="1:8">
      <c r="A111" s="154">
        <v>100</v>
      </c>
      <c r="B111" s="155"/>
      <c r="C111" s="155"/>
      <c r="D111" s="157"/>
      <c r="E111" s="19" t="str">
        <f t="shared" si="7"/>
        <v/>
      </c>
    </row>
    <row r="112" spans="1:8">
      <c r="A112" s="154">
        <v>101</v>
      </c>
      <c r="B112" s="155"/>
      <c r="C112" s="155"/>
      <c r="D112" s="157"/>
      <c r="E112" s="19" t="str">
        <f t="shared" si="7"/>
        <v/>
      </c>
    </row>
    <row r="113" spans="1:17">
      <c r="A113" s="154">
        <v>102</v>
      </c>
      <c r="B113" s="155"/>
      <c r="C113" s="155"/>
      <c r="D113" s="157"/>
      <c r="E113" s="19" t="str">
        <f t="shared" si="7"/>
        <v/>
      </c>
    </row>
    <row r="114" spans="1:17">
      <c r="A114" s="154">
        <v>103</v>
      </c>
      <c r="B114" s="155"/>
      <c r="C114" s="155"/>
      <c r="D114" s="157"/>
      <c r="E114" s="19" t="str">
        <f t="shared" si="7"/>
        <v/>
      </c>
    </row>
    <row r="115" spans="1:17" s="81" customFormat="1">
      <c r="A115" s="154">
        <v>104</v>
      </c>
      <c r="B115" s="155"/>
      <c r="C115" s="155"/>
      <c r="D115" s="157"/>
      <c r="E115" s="19" t="str">
        <f t="shared" si="7"/>
        <v/>
      </c>
      <c r="G115" s="82"/>
      <c r="H115" s="75"/>
      <c r="I115" s="75"/>
      <c r="J115" s="75"/>
      <c r="K115" s="75"/>
      <c r="L115" s="75"/>
      <c r="M115" s="75"/>
      <c r="N115" s="75"/>
      <c r="O115" s="75"/>
      <c r="P115" s="75"/>
      <c r="Q115" s="75"/>
    </row>
    <row r="116" spans="1:17" s="81" customFormat="1">
      <c r="A116" s="154">
        <v>105</v>
      </c>
      <c r="B116" s="155"/>
      <c r="C116" s="155"/>
      <c r="D116" s="157"/>
      <c r="E116" s="19" t="str">
        <f t="shared" si="7"/>
        <v/>
      </c>
      <c r="G116" s="82"/>
      <c r="H116" s="75"/>
      <c r="I116" s="75"/>
      <c r="J116" s="75"/>
      <c r="K116" s="75"/>
      <c r="L116" s="75"/>
      <c r="M116" s="75"/>
      <c r="N116" s="75"/>
      <c r="O116" s="75"/>
      <c r="P116" s="75"/>
      <c r="Q116" s="75"/>
    </row>
    <row r="117" spans="1:17" s="81" customFormat="1">
      <c r="A117" s="154">
        <v>106</v>
      </c>
      <c r="B117" s="155"/>
      <c r="C117" s="155"/>
      <c r="D117" s="157"/>
      <c r="E117" s="19" t="str">
        <f t="shared" si="7"/>
        <v/>
      </c>
      <c r="G117" s="82"/>
      <c r="H117" s="75"/>
      <c r="I117" s="75"/>
      <c r="J117" s="75"/>
      <c r="K117" s="75"/>
      <c r="L117" s="75"/>
      <c r="M117" s="75"/>
      <c r="N117" s="75"/>
      <c r="O117" s="75"/>
      <c r="P117" s="75"/>
      <c r="Q117" s="75"/>
    </row>
    <row r="118" spans="1:17" s="81" customFormat="1">
      <c r="A118" s="154">
        <v>107</v>
      </c>
      <c r="B118" s="155"/>
      <c r="C118" s="155"/>
      <c r="D118" s="157"/>
      <c r="E118" s="19" t="str">
        <f t="shared" si="7"/>
        <v/>
      </c>
      <c r="G118" s="82"/>
      <c r="H118" s="75"/>
      <c r="I118" s="75"/>
      <c r="J118" s="75"/>
      <c r="K118" s="75"/>
      <c r="L118" s="75"/>
      <c r="M118" s="75"/>
      <c r="N118" s="75"/>
      <c r="O118" s="75"/>
      <c r="P118" s="75"/>
      <c r="Q118" s="75"/>
    </row>
    <row r="119" spans="1:17" s="81" customFormat="1">
      <c r="A119" s="154">
        <v>108</v>
      </c>
      <c r="B119" s="155"/>
      <c r="C119" s="155"/>
      <c r="D119" s="157"/>
      <c r="E119" s="19" t="str">
        <f t="shared" si="7"/>
        <v/>
      </c>
      <c r="G119" s="82"/>
      <c r="H119" s="75"/>
      <c r="I119" s="75"/>
      <c r="J119" s="75"/>
      <c r="K119" s="75"/>
      <c r="L119" s="75"/>
      <c r="M119" s="75"/>
      <c r="N119" s="75"/>
      <c r="O119" s="75"/>
      <c r="P119" s="75"/>
      <c r="Q119" s="75"/>
    </row>
    <row r="120" spans="1:17" s="81" customFormat="1">
      <c r="A120" s="154">
        <v>109</v>
      </c>
      <c r="B120" s="155"/>
      <c r="C120" s="155"/>
      <c r="D120" s="157"/>
      <c r="E120" s="19" t="str">
        <f t="shared" si="7"/>
        <v/>
      </c>
      <c r="G120" s="82"/>
      <c r="H120" s="75"/>
      <c r="I120" s="75"/>
      <c r="J120" s="75"/>
      <c r="K120" s="75"/>
      <c r="L120" s="75"/>
      <c r="M120" s="75"/>
      <c r="N120" s="75"/>
      <c r="O120" s="75"/>
      <c r="P120" s="75"/>
      <c r="Q120" s="75"/>
    </row>
    <row r="121" spans="1:17" s="81" customFormat="1">
      <c r="A121" s="154">
        <v>110</v>
      </c>
      <c r="B121" s="155"/>
      <c r="C121" s="155"/>
      <c r="D121" s="157"/>
      <c r="E121" s="19" t="str">
        <f t="shared" si="7"/>
        <v/>
      </c>
      <c r="G121" s="82"/>
      <c r="H121" s="75"/>
      <c r="I121" s="75"/>
      <c r="J121" s="75"/>
      <c r="K121" s="75"/>
      <c r="L121" s="75"/>
      <c r="M121" s="75"/>
      <c r="N121" s="75"/>
      <c r="O121" s="75"/>
      <c r="P121" s="75"/>
      <c r="Q121" s="75"/>
    </row>
    <row r="122" spans="1:17" s="81" customFormat="1">
      <c r="A122" s="154">
        <v>111</v>
      </c>
      <c r="B122" s="155"/>
      <c r="C122" s="155"/>
      <c r="D122" s="157"/>
      <c r="E122" s="19" t="str">
        <f t="shared" si="7"/>
        <v/>
      </c>
      <c r="G122" s="82"/>
      <c r="H122" s="75"/>
      <c r="I122" s="75"/>
      <c r="J122" s="75"/>
      <c r="K122" s="75"/>
      <c r="L122" s="75"/>
      <c r="M122" s="75"/>
      <c r="N122" s="75"/>
      <c r="O122" s="75"/>
      <c r="P122" s="75"/>
      <c r="Q122" s="75"/>
    </row>
    <row r="123" spans="1:17" s="81" customFormat="1">
      <c r="A123" s="154">
        <v>112</v>
      </c>
      <c r="B123" s="155"/>
      <c r="C123" s="155"/>
      <c r="D123" s="157"/>
      <c r="E123" s="19" t="str">
        <f t="shared" si="7"/>
        <v/>
      </c>
      <c r="G123" s="82"/>
      <c r="H123" s="75"/>
      <c r="I123" s="75"/>
      <c r="J123" s="75"/>
      <c r="K123" s="75"/>
      <c r="L123" s="75"/>
      <c r="M123" s="75"/>
      <c r="N123" s="75"/>
      <c r="O123" s="75"/>
      <c r="P123" s="75"/>
      <c r="Q123" s="75"/>
    </row>
    <row r="124" spans="1:17" s="81" customFormat="1">
      <c r="A124" s="154">
        <v>113</v>
      </c>
      <c r="B124" s="155"/>
      <c r="C124" s="155"/>
      <c r="D124" s="157"/>
      <c r="E124" s="19" t="str">
        <f t="shared" si="7"/>
        <v/>
      </c>
      <c r="G124" s="82"/>
      <c r="H124" s="75"/>
      <c r="I124" s="75"/>
      <c r="J124" s="75"/>
      <c r="K124" s="75"/>
      <c r="L124" s="75"/>
      <c r="M124" s="75"/>
      <c r="N124" s="75"/>
      <c r="O124" s="75"/>
      <c r="P124" s="75"/>
      <c r="Q124" s="75"/>
    </row>
    <row r="125" spans="1:17" s="81" customFormat="1">
      <c r="A125" s="154">
        <v>114</v>
      </c>
      <c r="B125" s="155"/>
      <c r="C125" s="155"/>
      <c r="D125" s="157"/>
      <c r="E125" s="19" t="str">
        <f t="shared" si="7"/>
        <v/>
      </c>
      <c r="G125" s="82"/>
      <c r="H125" s="75"/>
      <c r="I125" s="75"/>
      <c r="J125" s="75"/>
      <c r="K125" s="75"/>
      <c r="L125" s="75"/>
      <c r="M125" s="75"/>
      <c r="N125" s="75"/>
      <c r="O125" s="75"/>
      <c r="P125" s="75"/>
      <c r="Q125" s="75"/>
    </row>
    <row r="126" spans="1:17" s="81" customFormat="1">
      <c r="A126" s="154">
        <v>115</v>
      </c>
      <c r="B126" s="155"/>
      <c r="C126" s="155"/>
      <c r="D126" s="157"/>
      <c r="E126" s="19" t="str">
        <f t="shared" si="7"/>
        <v/>
      </c>
      <c r="G126" s="82"/>
      <c r="H126" s="75"/>
      <c r="I126" s="75"/>
      <c r="J126" s="75"/>
      <c r="K126" s="75"/>
      <c r="L126" s="75"/>
      <c r="M126" s="75"/>
      <c r="N126" s="75"/>
      <c r="O126" s="75"/>
      <c r="P126" s="75"/>
      <c r="Q126" s="75"/>
    </row>
    <row r="127" spans="1:17" s="81" customFormat="1">
      <c r="A127" s="154">
        <v>116</v>
      </c>
      <c r="B127" s="155"/>
      <c r="C127" s="155"/>
      <c r="D127" s="157"/>
      <c r="E127" s="19" t="str">
        <f t="shared" si="7"/>
        <v/>
      </c>
      <c r="G127" s="82"/>
      <c r="H127" s="75"/>
      <c r="I127" s="75"/>
      <c r="J127" s="75"/>
      <c r="K127" s="75"/>
      <c r="L127" s="75"/>
      <c r="M127" s="75"/>
      <c r="N127" s="75"/>
      <c r="O127" s="75"/>
      <c r="P127" s="75"/>
      <c r="Q127" s="75"/>
    </row>
    <row r="128" spans="1:17" s="81" customFormat="1">
      <c r="A128" s="154">
        <v>117</v>
      </c>
      <c r="B128" s="155"/>
      <c r="C128" s="155"/>
      <c r="D128" s="157"/>
      <c r="E128" s="19" t="str">
        <f t="shared" si="7"/>
        <v/>
      </c>
      <c r="G128" s="82"/>
      <c r="H128" s="75"/>
      <c r="I128" s="75"/>
      <c r="J128" s="75"/>
      <c r="K128" s="75"/>
      <c r="L128" s="75"/>
      <c r="M128" s="75"/>
      <c r="N128" s="75"/>
      <c r="O128" s="75"/>
      <c r="P128" s="75"/>
      <c r="Q128" s="75"/>
    </row>
    <row r="129" spans="1:17" s="81" customFormat="1">
      <c r="A129" s="154">
        <v>118</v>
      </c>
      <c r="B129" s="155"/>
      <c r="C129" s="155"/>
      <c r="D129" s="157"/>
      <c r="E129" s="19" t="str">
        <f t="shared" si="7"/>
        <v/>
      </c>
      <c r="G129" s="82"/>
      <c r="H129" s="75"/>
      <c r="I129" s="75"/>
      <c r="J129" s="75"/>
      <c r="K129" s="75"/>
      <c r="L129" s="75"/>
      <c r="M129" s="75"/>
      <c r="N129" s="75"/>
      <c r="O129" s="75"/>
      <c r="P129" s="75"/>
      <c r="Q129" s="75"/>
    </row>
    <row r="130" spans="1:17" s="81" customFormat="1">
      <c r="A130" s="154">
        <v>119</v>
      </c>
      <c r="B130" s="155"/>
      <c r="C130" s="155"/>
      <c r="D130" s="157"/>
      <c r="E130" s="19" t="str">
        <f t="shared" si="7"/>
        <v/>
      </c>
      <c r="G130" s="82"/>
      <c r="H130" s="75"/>
      <c r="I130" s="75"/>
      <c r="J130" s="75"/>
      <c r="K130" s="75"/>
      <c r="L130" s="75"/>
      <c r="M130" s="75"/>
      <c r="N130" s="75"/>
      <c r="O130" s="75"/>
      <c r="P130" s="75"/>
      <c r="Q130" s="75"/>
    </row>
    <row r="131" spans="1:17" s="81" customFormat="1">
      <c r="A131" s="154">
        <v>120</v>
      </c>
      <c r="B131" s="155"/>
      <c r="C131" s="155"/>
      <c r="D131" s="157"/>
      <c r="E131" s="19" t="str">
        <f t="shared" si="7"/>
        <v/>
      </c>
      <c r="G131" s="82"/>
      <c r="H131" s="75"/>
      <c r="I131" s="75"/>
      <c r="J131" s="75"/>
      <c r="K131" s="75"/>
      <c r="L131" s="75"/>
      <c r="M131" s="75"/>
      <c r="N131" s="75"/>
      <c r="O131" s="75"/>
      <c r="P131" s="75"/>
      <c r="Q131" s="75"/>
    </row>
    <row r="132" spans="1:17" s="81" customFormat="1">
      <c r="A132" s="154">
        <v>121</v>
      </c>
      <c r="B132" s="155"/>
      <c r="C132" s="155"/>
      <c r="D132" s="157"/>
      <c r="E132" s="19" t="str">
        <f t="shared" si="7"/>
        <v/>
      </c>
      <c r="G132" s="82"/>
      <c r="H132" s="75"/>
      <c r="I132" s="75"/>
      <c r="J132" s="75"/>
      <c r="K132" s="75"/>
      <c r="L132" s="75"/>
      <c r="M132" s="75"/>
      <c r="N132" s="75"/>
      <c r="O132" s="75"/>
      <c r="P132" s="75"/>
      <c r="Q132" s="75"/>
    </row>
    <row r="133" spans="1:17" s="81" customFormat="1">
      <c r="A133" s="154">
        <v>122</v>
      </c>
      <c r="B133" s="155"/>
      <c r="C133" s="155"/>
      <c r="D133" s="157"/>
      <c r="E133" s="19" t="str">
        <f t="shared" si="7"/>
        <v/>
      </c>
      <c r="G133" s="82"/>
      <c r="H133" s="75"/>
      <c r="I133" s="75"/>
      <c r="J133" s="75"/>
      <c r="K133" s="75"/>
      <c r="L133" s="75"/>
      <c r="M133" s="75"/>
      <c r="N133" s="75"/>
      <c r="O133" s="75"/>
      <c r="P133" s="75"/>
      <c r="Q133" s="75"/>
    </row>
    <row r="134" spans="1:17" s="81" customFormat="1">
      <c r="A134" s="154">
        <v>123</v>
      </c>
      <c r="B134" s="155"/>
      <c r="C134" s="155"/>
      <c r="D134" s="157"/>
      <c r="E134" s="19" t="str">
        <f t="shared" si="7"/>
        <v/>
      </c>
      <c r="G134" s="82"/>
      <c r="H134" s="75"/>
      <c r="I134" s="75"/>
      <c r="J134" s="75"/>
      <c r="K134" s="75"/>
      <c r="L134" s="75"/>
      <c r="M134" s="75"/>
      <c r="N134" s="75"/>
      <c r="O134" s="75"/>
      <c r="P134" s="75"/>
      <c r="Q134" s="75"/>
    </row>
    <row r="135" spans="1:17" s="81" customFormat="1">
      <c r="A135" s="154">
        <v>124</v>
      </c>
      <c r="B135" s="155"/>
      <c r="C135" s="155"/>
      <c r="D135" s="157"/>
      <c r="E135" s="19" t="str">
        <f t="shared" si="7"/>
        <v/>
      </c>
      <c r="G135" s="82"/>
      <c r="H135" s="75"/>
      <c r="I135" s="75"/>
      <c r="J135" s="75"/>
      <c r="K135" s="75"/>
      <c r="L135" s="75"/>
      <c r="M135" s="75"/>
      <c r="N135" s="75"/>
      <c r="O135" s="75"/>
      <c r="P135" s="75"/>
      <c r="Q135" s="75"/>
    </row>
    <row r="136" spans="1:17" s="81" customFormat="1">
      <c r="A136" s="154">
        <v>125</v>
      </c>
      <c r="B136" s="155"/>
      <c r="C136" s="155"/>
      <c r="D136" s="157"/>
      <c r="E136" s="19" t="str">
        <f t="shared" si="7"/>
        <v/>
      </c>
      <c r="G136" s="82"/>
      <c r="H136" s="75"/>
      <c r="I136" s="75"/>
      <c r="J136" s="75"/>
      <c r="K136" s="75"/>
      <c r="L136" s="75"/>
      <c r="M136" s="75"/>
      <c r="N136" s="75"/>
      <c r="O136" s="75"/>
      <c r="P136" s="75"/>
      <c r="Q136" s="75"/>
    </row>
    <row r="137" spans="1:17" s="81" customFormat="1">
      <c r="A137" s="154">
        <v>126</v>
      </c>
      <c r="B137" s="155"/>
      <c r="C137" s="155"/>
      <c r="D137" s="157"/>
      <c r="E137" s="19" t="str">
        <f t="shared" si="7"/>
        <v/>
      </c>
      <c r="G137" s="82"/>
      <c r="H137" s="75"/>
      <c r="I137" s="75"/>
      <c r="J137" s="75"/>
      <c r="K137" s="75"/>
      <c r="L137" s="75"/>
      <c r="M137" s="75"/>
      <c r="N137" s="75"/>
      <c r="O137" s="75"/>
      <c r="P137" s="75"/>
      <c r="Q137" s="75"/>
    </row>
    <row r="138" spans="1:17" s="81" customFormat="1">
      <c r="A138" s="154">
        <v>127</v>
      </c>
      <c r="B138" s="155"/>
      <c r="C138" s="155"/>
      <c r="D138" s="157"/>
      <c r="E138" s="19" t="str">
        <f t="shared" si="7"/>
        <v/>
      </c>
      <c r="G138" s="82"/>
      <c r="H138" s="75"/>
      <c r="I138" s="75"/>
      <c r="J138" s="75"/>
      <c r="K138" s="75"/>
      <c r="L138" s="75"/>
      <c r="M138" s="75"/>
      <c r="N138" s="75"/>
      <c r="O138" s="75"/>
      <c r="P138" s="75"/>
      <c r="Q138" s="75"/>
    </row>
    <row r="139" spans="1:17" s="81" customFormat="1">
      <c r="A139" s="154">
        <v>128</v>
      </c>
      <c r="B139" s="155"/>
      <c r="C139" s="155"/>
      <c r="D139" s="157"/>
      <c r="E139" s="19" t="str">
        <f t="shared" si="7"/>
        <v/>
      </c>
      <c r="G139" s="82"/>
      <c r="H139" s="75"/>
      <c r="I139" s="75"/>
      <c r="J139" s="75"/>
      <c r="K139" s="75"/>
      <c r="L139" s="75"/>
      <c r="M139" s="75"/>
      <c r="N139" s="75"/>
      <c r="O139" s="75"/>
      <c r="P139" s="75"/>
      <c r="Q139" s="75"/>
    </row>
    <row r="140" spans="1:17" s="81" customFormat="1">
      <c r="A140" s="154">
        <v>129</v>
      </c>
      <c r="B140" s="155"/>
      <c r="C140" s="155"/>
      <c r="D140" s="157"/>
      <c r="E140" s="19" t="str">
        <f t="shared" ref="E140:E203" si="11">IF(OR($B140="",,$D140&lt;an_initial,$D140&gt;an_final),"",F140*(HLOOKUP(C140,iii5punctaje,2,FALSE)))</f>
        <v/>
      </c>
      <c r="G140" s="82"/>
      <c r="H140" s="75"/>
      <c r="I140" s="75"/>
      <c r="J140" s="75"/>
      <c r="K140" s="75"/>
      <c r="L140" s="75"/>
      <c r="M140" s="75"/>
      <c r="N140" s="75"/>
      <c r="O140" s="75"/>
      <c r="P140" s="75"/>
      <c r="Q140" s="75"/>
    </row>
    <row r="141" spans="1:17" s="81" customFormat="1">
      <c r="A141" s="154">
        <v>130</v>
      </c>
      <c r="B141" s="155"/>
      <c r="C141" s="155"/>
      <c r="D141" s="157"/>
      <c r="E141" s="19" t="str">
        <f t="shared" si="11"/>
        <v/>
      </c>
      <c r="G141" s="82"/>
      <c r="H141" s="75"/>
      <c r="I141" s="75"/>
      <c r="J141" s="75"/>
      <c r="K141" s="75"/>
      <c r="L141" s="75"/>
      <c r="M141" s="75"/>
      <c r="N141" s="75"/>
      <c r="O141" s="75"/>
      <c r="P141" s="75"/>
      <c r="Q141" s="75"/>
    </row>
    <row r="142" spans="1:17" s="81" customFormat="1">
      <c r="A142" s="154">
        <v>131</v>
      </c>
      <c r="B142" s="155"/>
      <c r="C142" s="155"/>
      <c r="D142" s="157"/>
      <c r="E142" s="19" t="str">
        <f t="shared" si="11"/>
        <v/>
      </c>
      <c r="G142" s="82"/>
      <c r="H142" s="75"/>
      <c r="I142" s="75"/>
      <c r="J142" s="75"/>
      <c r="K142" s="75"/>
      <c r="L142" s="75"/>
      <c r="M142" s="75"/>
      <c r="N142" s="75"/>
      <c r="O142" s="75"/>
      <c r="P142" s="75"/>
      <c r="Q142" s="75"/>
    </row>
    <row r="143" spans="1:17" s="81" customFormat="1">
      <c r="A143" s="154">
        <v>132</v>
      </c>
      <c r="B143" s="155"/>
      <c r="C143" s="155"/>
      <c r="D143" s="157"/>
      <c r="E143" s="19" t="str">
        <f t="shared" si="11"/>
        <v/>
      </c>
      <c r="G143" s="82"/>
      <c r="H143" s="75"/>
      <c r="I143" s="75"/>
      <c r="J143" s="75"/>
      <c r="K143" s="75"/>
      <c r="L143" s="75"/>
      <c r="M143" s="75"/>
      <c r="N143" s="75"/>
      <c r="O143" s="75"/>
      <c r="P143" s="75"/>
      <c r="Q143" s="75"/>
    </row>
    <row r="144" spans="1:17" s="81" customFormat="1">
      <c r="A144" s="154">
        <v>133</v>
      </c>
      <c r="B144" s="155"/>
      <c r="C144" s="155"/>
      <c r="D144" s="157"/>
      <c r="E144" s="19" t="str">
        <f t="shared" si="11"/>
        <v/>
      </c>
      <c r="G144" s="82"/>
      <c r="H144" s="75"/>
      <c r="I144" s="75"/>
      <c r="J144" s="75"/>
      <c r="K144" s="75"/>
      <c r="L144" s="75"/>
      <c r="M144" s="75"/>
      <c r="N144" s="75"/>
      <c r="O144" s="75"/>
      <c r="P144" s="75"/>
      <c r="Q144" s="75"/>
    </row>
    <row r="145" spans="1:17" s="81" customFormat="1">
      <c r="A145" s="154">
        <v>134</v>
      </c>
      <c r="B145" s="155"/>
      <c r="C145" s="155"/>
      <c r="D145" s="157"/>
      <c r="E145" s="19" t="str">
        <f t="shared" si="11"/>
        <v/>
      </c>
      <c r="G145" s="82"/>
      <c r="H145" s="75"/>
      <c r="I145" s="75"/>
      <c r="J145" s="75"/>
      <c r="K145" s="75"/>
      <c r="L145" s="75"/>
      <c r="M145" s="75"/>
      <c r="N145" s="75"/>
      <c r="O145" s="75"/>
      <c r="P145" s="75"/>
      <c r="Q145" s="75"/>
    </row>
    <row r="146" spans="1:17" s="81" customFormat="1">
      <c r="A146" s="154">
        <v>135</v>
      </c>
      <c r="B146" s="155"/>
      <c r="C146" s="155"/>
      <c r="D146" s="157"/>
      <c r="E146" s="19" t="str">
        <f t="shared" si="11"/>
        <v/>
      </c>
      <c r="G146" s="82"/>
      <c r="H146" s="75"/>
      <c r="I146" s="75"/>
      <c r="J146" s="75"/>
      <c r="K146" s="75"/>
      <c r="L146" s="75"/>
      <c r="M146" s="75"/>
      <c r="N146" s="75"/>
      <c r="O146" s="75"/>
      <c r="P146" s="75"/>
      <c r="Q146" s="75"/>
    </row>
    <row r="147" spans="1:17" s="81" customFormat="1">
      <c r="A147" s="154">
        <v>136</v>
      </c>
      <c r="B147" s="155"/>
      <c r="C147" s="155"/>
      <c r="D147" s="157"/>
      <c r="E147" s="19" t="str">
        <f t="shared" si="11"/>
        <v/>
      </c>
      <c r="G147" s="82"/>
      <c r="H147" s="75"/>
      <c r="I147" s="75"/>
      <c r="J147" s="75"/>
      <c r="K147" s="75"/>
      <c r="L147" s="75"/>
      <c r="M147" s="75"/>
      <c r="N147" s="75"/>
      <c r="O147" s="75"/>
      <c r="P147" s="75"/>
      <c r="Q147" s="75"/>
    </row>
    <row r="148" spans="1:17" s="81" customFormat="1">
      <c r="A148" s="154">
        <v>137</v>
      </c>
      <c r="B148" s="155"/>
      <c r="C148" s="155"/>
      <c r="D148" s="157"/>
      <c r="E148" s="19" t="str">
        <f t="shared" si="11"/>
        <v/>
      </c>
      <c r="G148" s="82"/>
      <c r="H148" s="75"/>
      <c r="I148" s="75"/>
      <c r="J148" s="75"/>
      <c r="K148" s="75"/>
      <c r="L148" s="75"/>
      <c r="M148" s="75"/>
      <c r="N148" s="75"/>
      <c r="O148" s="75"/>
      <c r="P148" s="75"/>
      <c r="Q148" s="75"/>
    </row>
    <row r="149" spans="1:17" s="81" customFormat="1">
      <c r="A149" s="154">
        <v>138</v>
      </c>
      <c r="B149" s="155"/>
      <c r="C149" s="155"/>
      <c r="D149" s="157"/>
      <c r="E149" s="19" t="str">
        <f t="shared" si="11"/>
        <v/>
      </c>
      <c r="G149" s="82"/>
      <c r="H149" s="75"/>
      <c r="I149" s="75"/>
      <c r="J149" s="75"/>
      <c r="K149" s="75"/>
      <c r="L149" s="75"/>
      <c r="M149" s="75"/>
      <c r="N149" s="75"/>
      <c r="O149" s="75"/>
      <c r="P149" s="75"/>
      <c r="Q149" s="75"/>
    </row>
    <row r="150" spans="1:17" s="81" customFormat="1">
      <c r="A150" s="154">
        <v>139</v>
      </c>
      <c r="B150" s="155"/>
      <c r="C150" s="155"/>
      <c r="D150" s="157"/>
      <c r="E150" s="19" t="str">
        <f t="shared" si="11"/>
        <v/>
      </c>
      <c r="G150" s="82"/>
      <c r="H150" s="75"/>
      <c r="I150" s="75"/>
      <c r="J150" s="75"/>
      <c r="K150" s="75"/>
      <c r="L150" s="75"/>
      <c r="M150" s="75"/>
      <c r="N150" s="75"/>
      <c r="O150" s="75"/>
      <c r="P150" s="75"/>
      <c r="Q150" s="75"/>
    </row>
    <row r="151" spans="1:17" s="81" customFormat="1">
      <c r="A151" s="154">
        <v>140</v>
      </c>
      <c r="B151" s="155"/>
      <c r="C151" s="155"/>
      <c r="D151" s="157"/>
      <c r="E151" s="19" t="str">
        <f t="shared" si="11"/>
        <v/>
      </c>
      <c r="G151" s="82"/>
      <c r="H151" s="75"/>
      <c r="I151" s="75"/>
      <c r="J151" s="75"/>
      <c r="K151" s="75"/>
      <c r="L151" s="75"/>
      <c r="M151" s="75"/>
      <c r="N151" s="75"/>
      <c r="O151" s="75"/>
      <c r="P151" s="75"/>
      <c r="Q151" s="75"/>
    </row>
    <row r="152" spans="1:17" s="81" customFormat="1">
      <c r="A152" s="154">
        <v>141</v>
      </c>
      <c r="B152" s="155"/>
      <c r="C152" s="155"/>
      <c r="D152" s="157"/>
      <c r="E152" s="19" t="str">
        <f t="shared" si="11"/>
        <v/>
      </c>
      <c r="G152" s="82"/>
      <c r="H152" s="75"/>
      <c r="I152" s="75"/>
      <c r="J152" s="75"/>
      <c r="K152" s="75"/>
      <c r="L152" s="75"/>
      <c r="M152" s="75"/>
      <c r="N152" s="75"/>
      <c r="O152" s="75"/>
      <c r="P152" s="75"/>
      <c r="Q152" s="75"/>
    </row>
    <row r="153" spans="1:17" s="81" customFormat="1">
      <c r="A153" s="154">
        <v>142</v>
      </c>
      <c r="B153" s="155"/>
      <c r="C153" s="155"/>
      <c r="D153" s="157"/>
      <c r="E153" s="19" t="str">
        <f t="shared" si="11"/>
        <v/>
      </c>
      <c r="G153" s="82"/>
      <c r="H153" s="75"/>
      <c r="I153" s="75"/>
      <c r="J153" s="75"/>
      <c r="K153" s="75"/>
      <c r="L153" s="75"/>
      <c r="M153" s="75"/>
      <c r="N153" s="75"/>
      <c r="O153" s="75"/>
      <c r="P153" s="75"/>
      <c r="Q153" s="75"/>
    </row>
    <row r="154" spans="1:17" s="81" customFormat="1">
      <c r="A154" s="154">
        <v>143</v>
      </c>
      <c r="B154" s="155"/>
      <c r="C154" s="155"/>
      <c r="D154" s="157"/>
      <c r="E154" s="19" t="str">
        <f t="shared" si="11"/>
        <v/>
      </c>
      <c r="G154" s="82"/>
      <c r="H154" s="75"/>
      <c r="I154" s="75"/>
      <c r="J154" s="75"/>
      <c r="K154" s="75"/>
      <c r="L154" s="75"/>
      <c r="M154" s="75"/>
      <c r="N154" s="75"/>
      <c r="O154" s="75"/>
      <c r="P154" s="75"/>
      <c r="Q154" s="75"/>
    </row>
    <row r="155" spans="1:17" s="81" customFormat="1">
      <c r="A155" s="154">
        <v>144</v>
      </c>
      <c r="B155" s="155"/>
      <c r="C155" s="155"/>
      <c r="D155" s="157"/>
      <c r="E155" s="19" t="str">
        <f t="shared" si="11"/>
        <v/>
      </c>
      <c r="G155" s="82"/>
      <c r="H155" s="75"/>
      <c r="I155" s="75"/>
      <c r="J155" s="75"/>
      <c r="K155" s="75"/>
      <c r="L155" s="75"/>
      <c r="M155" s="75"/>
      <c r="N155" s="75"/>
      <c r="O155" s="75"/>
      <c r="P155" s="75"/>
      <c r="Q155" s="75"/>
    </row>
    <row r="156" spans="1:17" s="81" customFormat="1">
      <c r="A156" s="154">
        <v>145</v>
      </c>
      <c r="B156" s="155"/>
      <c r="C156" s="155"/>
      <c r="D156" s="157"/>
      <c r="E156" s="19" t="str">
        <f t="shared" si="11"/>
        <v/>
      </c>
      <c r="G156" s="82"/>
      <c r="H156" s="75"/>
      <c r="I156" s="75"/>
      <c r="J156" s="75"/>
      <c r="K156" s="75"/>
      <c r="L156" s="75"/>
      <c r="M156" s="75"/>
      <c r="N156" s="75"/>
      <c r="O156" s="75"/>
      <c r="P156" s="75"/>
      <c r="Q156" s="75"/>
    </row>
    <row r="157" spans="1:17" s="81" customFormat="1">
      <c r="A157" s="154">
        <v>146</v>
      </c>
      <c r="B157" s="155"/>
      <c r="C157" s="155"/>
      <c r="D157" s="157"/>
      <c r="E157" s="19" t="str">
        <f t="shared" si="11"/>
        <v/>
      </c>
      <c r="G157" s="82"/>
      <c r="H157" s="75"/>
      <c r="I157" s="75"/>
      <c r="J157" s="75"/>
      <c r="K157" s="75"/>
      <c r="L157" s="75"/>
      <c r="M157" s="75"/>
      <c r="N157" s="75"/>
      <c r="O157" s="75"/>
      <c r="P157" s="75"/>
      <c r="Q157" s="75"/>
    </row>
    <row r="158" spans="1:17" s="81" customFormat="1">
      <c r="A158" s="154">
        <v>147</v>
      </c>
      <c r="B158" s="155"/>
      <c r="C158" s="155"/>
      <c r="D158" s="157"/>
      <c r="E158" s="19" t="str">
        <f t="shared" si="11"/>
        <v/>
      </c>
      <c r="G158" s="82"/>
      <c r="H158" s="75"/>
      <c r="I158" s="75"/>
      <c r="J158" s="75"/>
      <c r="K158" s="75"/>
      <c r="L158" s="75"/>
      <c r="M158" s="75"/>
      <c r="N158" s="75"/>
      <c r="O158" s="75"/>
      <c r="P158" s="75"/>
      <c r="Q158" s="75"/>
    </row>
    <row r="159" spans="1:17" s="81" customFormat="1">
      <c r="A159" s="154">
        <v>148</v>
      </c>
      <c r="B159" s="155"/>
      <c r="C159" s="155"/>
      <c r="D159" s="157"/>
      <c r="E159" s="19" t="str">
        <f t="shared" si="11"/>
        <v/>
      </c>
      <c r="G159" s="82"/>
      <c r="H159" s="75"/>
      <c r="I159" s="75"/>
      <c r="J159" s="75"/>
      <c r="K159" s="75"/>
      <c r="L159" s="75"/>
      <c r="M159" s="75"/>
      <c r="N159" s="75"/>
      <c r="O159" s="75"/>
      <c r="P159" s="75"/>
      <c r="Q159" s="75"/>
    </row>
    <row r="160" spans="1:17" s="81" customFormat="1">
      <c r="A160" s="154">
        <v>149</v>
      </c>
      <c r="B160" s="155"/>
      <c r="C160" s="155"/>
      <c r="D160" s="157"/>
      <c r="E160" s="19" t="str">
        <f t="shared" si="11"/>
        <v/>
      </c>
      <c r="G160" s="82"/>
      <c r="H160" s="75"/>
      <c r="I160" s="75"/>
      <c r="J160" s="75"/>
      <c r="K160" s="75"/>
      <c r="L160" s="75"/>
      <c r="M160" s="75"/>
      <c r="N160" s="75"/>
      <c r="O160" s="75"/>
      <c r="P160" s="75"/>
      <c r="Q160" s="75"/>
    </row>
    <row r="161" spans="1:17" s="81" customFormat="1">
      <c r="A161" s="154">
        <v>150</v>
      </c>
      <c r="B161" s="155"/>
      <c r="C161" s="155"/>
      <c r="D161" s="157"/>
      <c r="E161" s="19" t="str">
        <f t="shared" si="11"/>
        <v/>
      </c>
      <c r="G161" s="82"/>
      <c r="H161" s="75"/>
      <c r="I161" s="75"/>
      <c r="J161" s="75"/>
      <c r="K161" s="75"/>
      <c r="L161" s="75"/>
      <c r="M161" s="75"/>
      <c r="N161" s="75"/>
      <c r="O161" s="75"/>
      <c r="P161" s="75"/>
      <c r="Q161" s="75"/>
    </row>
    <row r="162" spans="1:17" s="81" customFormat="1">
      <c r="A162" s="154">
        <v>151</v>
      </c>
      <c r="B162" s="155"/>
      <c r="C162" s="155"/>
      <c r="D162" s="157"/>
      <c r="E162" s="19" t="str">
        <f t="shared" si="11"/>
        <v/>
      </c>
      <c r="G162" s="82"/>
      <c r="H162" s="75"/>
      <c r="I162" s="75"/>
      <c r="J162" s="75"/>
      <c r="K162" s="75"/>
      <c r="L162" s="75"/>
      <c r="M162" s="75"/>
      <c r="N162" s="75"/>
      <c r="O162" s="75"/>
      <c r="P162" s="75"/>
      <c r="Q162" s="75"/>
    </row>
    <row r="163" spans="1:17" s="81" customFormat="1">
      <c r="A163" s="154">
        <v>152</v>
      </c>
      <c r="B163" s="155"/>
      <c r="C163" s="155"/>
      <c r="D163" s="157"/>
      <c r="E163" s="19" t="str">
        <f t="shared" si="11"/>
        <v/>
      </c>
      <c r="G163" s="82"/>
      <c r="H163" s="75"/>
      <c r="I163" s="75"/>
      <c r="J163" s="75"/>
      <c r="K163" s="75"/>
      <c r="L163" s="75"/>
      <c r="M163" s="75"/>
      <c r="N163" s="75"/>
      <c r="O163" s="75"/>
      <c r="P163" s="75"/>
      <c r="Q163" s="75"/>
    </row>
    <row r="164" spans="1:17" s="81" customFormat="1">
      <c r="A164" s="154">
        <v>153</v>
      </c>
      <c r="B164" s="155"/>
      <c r="C164" s="155"/>
      <c r="D164" s="157"/>
      <c r="E164" s="19" t="str">
        <f t="shared" si="11"/>
        <v/>
      </c>
      <c r="G164" s="82"/>
      <c r="H164" s="75"/>
      <c r="I164" s="75"/>
      <c r="J164" s="75"/>
      <c r="K164" s="75"/>
      <c r="L164" s="75"/>
      <c r="M164" s="75"/>
      <c r="N164" s="75"/>
      <c r="O164" s="75"/>
      <c r="P164" s="75"/>
      <c r="Q164" s="75"/>
    </row>
    <row r="165" spans="1:17" s="81" customFormat="1">
      <c r="A165" s="154">
        <v>154</v>
      </c>
      <c r="B165" s="155"/>
      <c r="C165" s="155"/>
      <c r="D165" s="157"/>
      <c r="E165" s="19" t="str">
        <f t="shared" si="11"/>
        <v/>
      </c>
      <c r="G165" s="82"/>
      <c r="H165" s="75"/>
      <c r="I165" s="75"/>
      <c r="J165" s="75"/>
      <c r="K165" s="75"/>
      <c r="L165" s="75"/>
      <c r="M165" s="75"/>
      <c r="N165" s="75"/>
      <c r="O165" s="75"/>
      <c r="P165" s="75"/>
      <c r="Q165" s="75"/>
    </row>
    <row r="166" spans="1:17" s="81" customFormat="1">
      <c r="A166" s="154">
        <v>155</v>
      </c>
      <c r="B166" s="155"/>
      <c r="C166" s="155"/>
      <c r="D166" s="157"/>
      <c r="E166" s="19" t="str">
        <f t="shared" si="11"/>
        <v/>
      </c>
      <c r="G166" s="82"/>
      <c r="H166" s="75"/>
      <c r="I166" s="75"/>
      <c r="J166" s="75"/>
      <c r="K166" s="75"/>
      <c r="L166" s="75"/>
      <c r="M166" s="75"/>
      <c r="N166" s="75"/>
      <c r="O166" s="75"/>
      <c r="P166" s="75"/>
      <c r="Q166" s="75"/>
    </row>
    <row r="167" spans="1:17" s="81" customFormat="1">
      <c r="A167" s="154">
        <v>156</v>
      </c>
      <c r="B167" s="155"/>
      <c r="C167" s="155"/>
      <c r="D167" s="157"/>
      <c r="E167" s="19" t="str">
        <f t="shared" si="11"/>
        <v/>
      </c>
      <c r="G167" s="82"/>
      <c r="H167" s="75"/>
      <c r="I167" s="75"/>
      <c r="J167" s="75"/>
      <c r="K167" s="75"/>
      <c r="L167" s="75"/>
      <c r="M167" s="75"/>
      <c r="N167" s="75"/>
      <c r="O167" s="75"/>
      <c r="P167" s="75"/>
      <c r="Q167" s="75"/>
    </row>
    <row r="168" spans="1:17" s="81" customFormat="1">
      <c r="A168" s="154">
        <v>157</v>
      </c>
      <c r="B168" s="155"/>
      <c r="C168" s="155"/>
      <c r="D168" s="157"/>
      <c r="E168" s="19" t="str">
        <f t="shared" si="11"/>
        <v/>
      </c>
      <c r="G168" s="82"/>
      <c r="H168" s="75"/>
      <c r="I168" s="75"/>
      <c r="J168" s="75"/>
      <c r="K168" s="75"/>
      <c r="L168" s="75"/>
      <c r="M168" s="75"/>
      <c r="N168" s="75"/>
      <c r="O168" s="75"/>
      <c r="P168" s="75"/>
      <c r="Q168" s="75"/>
    </row>
    <row r="169" spans="1:17" s="81" customFormat="1">
      <c r="A169" s="154">
        <v>158</v>
      </c>
      <c r="B169" s="155"/>
      <c r="C169" s="155"/>
      <c r="D169" s="157"/>
      <c r="E169" s="19" t="str">
        <f t="shared" si="11"/>
        <v/>
      </c>
      <c r="G169" s="82"/>
      <c r="H169" s="75"/>
      <c r="I169" s="75"/>
      <c r="J169" s="75"/>
      <c r="K169" s="75"/>
      <c r="L169" s="75"/>
      <c r="M169" s="75"/>
      <c r="N169" s="75"/>
      <c r="O169" s="75"/>
      <c r="P169" s="75"/>
      <c r="Q169" s="75"/>
    </row>
    <row r="170" spans="1:17" s="81" customFormat="1">
      <c r="A170" s="154">
        <v>159</v>
      </c>
      <c r="B170" s="155"/>
      <c r="C170" s="155"/>
      <c r="D170" s="157"/>
      <c r="E170" s="19" t="str">
        <f t="shared" si="11"/>
        <v/>
      </c>
      <c r="G170" s="82"/>
      <c r="H170" s="75"/>
      <c r="I170" s="75"/>
      <c r="J170" s="75"/>
      <c r="K170" s="75"/>
      <c r="L170" s="75"/>
      <c r="M170" s="75"/>
      <c r="N170" s="75"/>
      <c r="O170" s="75"/>
      <c r="P170" s="75"/>
      <c r="Q170" s="75"/>
    </row>
    <row r="171" spans="1:17" s="81" customFormat="1">
      <c r="A171" s="154">
        <v>160</v>
      </c>
      <c r="B171" s="155"/>
      <c r="C171" s="155"/>
      <c r="D171" s="157"/>
      <c r="E171" s="19" t="str">
        <f t="shared" si="11"/>
        <v/>
      </c>
      <c r="G171" s="82"/>
      <c r="H171" s="75"/>
      <c r="I171" s="75"/>
      <c r="J171" s="75"/>
      <c r="K171" s="75"/>
      <c r="L171" s="75"/>
      <c r="M171" s="75"/>
      <c r="N171" s="75"/>
      <c r="O171" s="75"/>
      <c r="P171" s="75"/>
      <c r="Q171" s="75"/>
    </row>
    <row r="172" spans="1:17" s="81" customFormat="1">
      <c r="A172" s="154">
        <v>161</v>
      </c>
      <c r="B172" s="155"/>
      <c r="C172" s="155"/>
      <c r="D172" s="157"/>
      <c r="E172" s="19" t="str">
        <f t="shared" si="11"/>
        <v/>
      </c>
      <c r="G172" s="82"/>
      <c r="H172" s="75"/>
      <c r="I172" s="75"/>
      <c r="J172" s="75"/>
      <c r="K172" s="75"/>
      <c r="L172" s="75"/>
      <c r="M172" s="75"/>
      <c r="N172" s="75"/>
      <c r="O172" s="75"/>
      <c r="P172" s="75"/>
      <c r="Q172" s="75"/>
    </row>
    <row r="173" spans="1:17" s="81" customFormat="1">
      <c r="A173" s="154">
        <v>162</v>
      </c>
      <c r="B173" s="155"/>
      <c r="C173" s="155"/>
      <c r="D173" s="157"/>
      <c r="E173" s="19" t="str">
        <f t="shared" si="11"/>
        <v/>
      </c>
      <c r="G173" s="82"/>
      <c r="H173" s="75"/>
      <c r="I173" s="75"/>
      <c r="J173" s="75"/>
      <c r="K173" s="75"/>
      <c r="L173" s="75"/>
      <c r="M173" s="75"/>
      <c r="N173" s="75"/>
      <c r="O173" s="75"/>
      <c r="P173" s="75"/>
      <c r="Q173" s="75"/>
    </row>
    <row r="174" spans="1:17" s="81" customFormat="1">
      <c r="A174" s="154">
        <v>163</v>
      </c>
      <c r="B174" s="155"/>
      <c r="C174" s="155"/>
      <c r="D174" s="157"/>
      <c r="E174" s="19" t="str">
        <f t="shared" si="11"/>
        <v/>
      </c>
      <c r="G174" s="82"/>
      <c r="H174" s="75"/>
      <c r="I174" s="75"/>
      <c r="J174" s="75"/>
      <c r="K174" s="75"/>
      <c r="L174" s="75"/>
      <c r="M174" s="75"/>
      <c r="N174" s="75"/>
      <c r="O174" s="75"/>
      <c r="P174" s="75"/>
      <c r="Q174" s="75"/>
    </row>
    <row r="175" spans="1:17" s="81" customFormat="1">
      <c r="A175" s="154">
        <v>164</v>
      </c>
      <c r="B175" s="155"/>
      <c r="C175" s="155"/>
      <c r="D175" s="157"/>
      <c r="E175" s="19" t="str">
        <f t="shared" si="11"/>
        <v/>
      </c>
      <c r="G175" s="82"/>
      <c r="H175" s="75"/>
      <c r="I175" s="75"/>
      <c r="J175" s="75"/>
      <c r="K175" s="75"/>
      <c r="L175" s="75"/>
      <c r="M175" s="75"/>
      <c r="N175" s="75"/>
      <c r="O175" s="75"/>
      <c r="P175" s="75"/>
      <c r="Q175" s="75"/>
    </row>
    <row r="176" spans="1:17" s="81" customFormat="1">
      <c r="A176" s="154">
        <v>165</v>
      </c>
      <c r="B176" s="155"/>
      <c r="C176" s="155"/>
      <c r="D176" s="157"/>
      <c r="E176" s="19" t="str">
        <f t="shared" si="11"/>
        <v/>
      </c>
      <c r="G176" s="82"/>
      <c r="H176" s="75"/>
      <c r="I176" s="75"/>
      <c r="J176" s="75"/>
      <c r="K176" s="75"/>
      <c r="L176" s="75"/>
      <c r="M176" s="75"/>
      <c r="N176" s="75"/>
      <c r="O176" s="75"/>
      <c r="P176" s="75"/>
      <c r="Q176" s="75"/>
    </row>
    <row r="177" spans="1:17" s="81" customFormat="1">
      <c r="A177" s="154">
        <v>166</v>
      </c>
      <c r="B177" s="155"/>
      <c r="C177" s="155"/>
      <c r="D177" s="157"/>
      <c r="E177" s="19" t="str">
        <f t="shared" si="11"/>
        <v/>
      </c>
      <c r="G177" s="82"/>
      <c r="H177" s="75"/>
      <c r="I177" s="75"/>
      <c r="J177" s="75"/>
      <c r="K177" s="75"/>
      <c r="L177" s="75"/>
      <c r="M177" s="75"/>
      <c r="N177" s="75"/>
      <c r="O177" s="75"/>
      <c r="P177" s="75"/>
      <c r="Q177" s="75"/>
    </row>
    <row r="178" spans="1:17" s="81" customFormat="1">
      <c r="A178" s="154">
        <v>167</v>
      </c>
      <c r="B178" s="155"/>
      <c r="C178" s="155"/>
      <c r="D178" s="157"/>
      <c r="E178" s="19" t="str">
        <f t="shared" si="11"/>
        <v/>
      </c>
      <c r="G178" s="82"/>
      <c r="H178" s="75"/>
      <c r="I178" s="75"/>
      <c r="J178" s="75"/>
      <c r="K178" s="75"/>
      <c r="L178" s="75"/>
      <c r="M178" s="75"/>
      <c r="N178" s="75"/>
      <c r="O178" s="75"/>
      <c r="P178" s="75"/>
      <c r="Q178" s="75"/>
    </row>
    <row r="179" spans="1:17" s="81" customFormat="1">
      <c r="A179" s="154">
        <v>168</v>
      </c>
      <c r="B179" s="155"/>
      <c r="C179" s="155"/>
      <c r="D179" s="157"/>
      <c r="E179" s="19" t="str">
        <f t="shared" si="11"/>
        <v/>
      </c>
      <c r="G179" s="82"/>
      <c r="H179" s="75"/>
      <c r="I179" s="75"/>
      <c r="J179" s="75"/>
      <c r="K179" s="75"/>
      <c r="L179" s="75"/>
      <c r="M179" s="75"/>
      <c r="N179" s="75"/>
      <c r="O179" s="75"/>
      <c r="P179" s="75"/>
      <c r="Q179" s="75"/>
    </row>
    <row r="180" spans="1:17" s="81" customFormat="1">
      <c r="A180" s="154">
        <v>169</v>
      </c>
      <c r="B180" s="155"/>
      <c r="C180" s="155"/>
      <c r="D180" s="157"/>
      <c r="E180" s="19" t="str">
        <f t="shared" si="11"/>
        <v/>
      </c>
      <c r="G180" s="82"/>
      <c r="H180" s="75"/>
      <c r="I180" s="75"/>
      <c r="J180" s="75"/>
      <c r="K180" s="75"/>
      <c r="L180" s="75"/>
      <c r="M180" s="75"/>
      <c r="N180" s="75"/>
      <c r="O180" s="75"/>
      <c r="P180" s="75"/>
      <c r="Q180" s="75"/>
    </row>
    <row r="181" spans="1:17" s="81" customFormat="1">
      <c r="A181" s="154">
        <v>170</v>
      </c>
      <c r="B181" s="155"/>
      <c r="C181" s="155"/>
      <c r="D181" s="157"/>
      <c r="E181" s="19" t="str">
        <f t="shared" si="11"/>
        <v/>
      </c>
      <c r="G181" s="82"/>
      <c r="H181" s="75"/>
      <c r="I181" s="75"/>
      <c r="J181" s="75"/>
      <c r="K181" s="75"/>
      <c r="L181" s="75"/>
      <c r="M181" s="75"/>
      <c r="N181" s="75"/>
      <c r="O181" s="75"/>
      <c r="P181" s="75"/>
      <c r="Q181" s="75"/>
    </row>
    <row r="182" spans="1:17" s="81" customFormat="1">
      <c r="A182" s="154">
        <v>171</v>
      </c>
      <c r="B182" s="155"/>
      <c r="C182" s="155"/>
      <c r="D182" s="157"/>
      <c r="E182" s="19" t="str">
        <f t="shared" si="11"/>
        <v/>
      </c>
      <c r="G182" s="82"/>
      <c r="H182" s="75"/>
      <c r="I182" s="75"/>
      <c r="J182" s="75"/>
      <c r="K182" s="75"/>
      <c r="L182" s="75"/>
      <c r="M182" s="75"/>
      <c r="N182" s="75"/>
      <c r="O182" s="75"/>
      <c r="P182" s="75"/>
      <c r="Q182" s="75"/>
    </row>
    <row r="183" spans="1:17" s="81" customFormat="1">
      <c r="A183" s="154">
        <v>172</v>
      </c>
      <c r="B183" s="155"/>
      <c r="C183" s="155"/>
      <c r="D183" s="157"/>
      <c r="E183" s="19" t="str">
        <f t="shared" si="11"/>
        <v/>
      </c>
      <c r="G183" s="82"/>
      <c r="H183" s="75"/>
      <c r="I183" s="75"/>
      <c r="J183" s="75"/>
      <c r="K183" s="75"/>
      <c r="L183" s="75"/>
      <c r="M183" s="75"/>
      <c r="N183" s="75"/>
      <c r="O183" s="75"/>
      <c r="P183" s="75"/>
      <c r="Q183" s="75"/>
    </row>
    <row r="184" spans="1:17" s="81" customFormat="1">
      <c r="A184" s="154">
        <v>173</v>
      </c>
      <c r="B184" s="155"/>
      <c r="C184" s="155"/>
      <c r="D184" s="157"/>
      <c r="E184" s="19" t="str">
        <f t="shared" si="11"/>
        <v/>
      </c>
      <c r="G184" s="82"/>
      <c r="H184" s="75"/>
      <c r="I184" s="75"/>
      <c r="J184" s="75"/>
      <c r="K184" s="75"/>
      <c r="L184" s="75"/>
      <c r="M184" s="75"/>
      <c r="N184" s="75"/>
      <c r="O184" s="75"/>
      <c r="P184" s="75"/>
      <c r="Q184" s="75"/>
    </row>
    <row r="185" spans="1:17" s="81" customFormat="1">
      <c r="A185" s="154">
        <v>174</v>
      </c>
      <c r="B185" s="155"/>
      <c r="C185" s="155"/>
      <c r="D185" s="157"/>
      <c r="E185" s="19" t="str">
        <f t="shared" si="11"/>
        <v/>
      </c>
      <c r="G185" s="82"/>
      <c r="H185" s="75"/>
      <c r="I185" s="75"/>
      <c r="J185" s="75"/>
      <c r="K185" s="75"/>
      <c r="L185" s="75"/>
      <c r="M185" s="75"/>
      <c r="N185" s="75"/>
      <c r="O185" s="75"/>
      <c r="P185" s="75"/>
      <c r="Q185" s="75"/>
    </row>
    <row r="186" spans="1:17" s="81" customFormat="1">
      <c r="A186" s="154">
        <v>175</v>
      </c>
      <c r="B186" s="155"/>
      <c r="C186" s="155"/>
      <c r="D186" s="157"/>
      <c r="E186" s="19" t="str">
        <f t="shared" si="11"/>
        <v/>
      </c>
      <c r="G186" s="82"/>
      <c r="H186" s="75"/>
      <c r="I186" s="75"/>
      <c r="J186" s="75"/>
      <c r="K186" s="75"/>
      <c r="L186" s="75"/>
      <c r="M186" s="75"/>
      <c r="N186" s="75"/>
      <c r="O186" s="75"/>
      <c r="P186" s="75"/>
      <c r="Q186" s="75"/>
    </row>
    <row r="187" spans="1:17" s="81" customFormat="1">
      <c r="A187" s="154">
        <v>176</v>
      </c>
      <c r="B187" s="155"/>
      <c r="C187" s="155"/>
      <c r="D187" s="157"/>
      <c r="E187" s="19" t="str">
        <f t="shared" si="11"/>
        <v/>
      </c>
      <c r="G187" s="82"/>
      <c r="H187" s="75"/>
      <c r="I187" s="75"/>
      <c r="J187" s="75"/>
      <c r="K187" s="75"/>
      <c r="L187" s="75"/>
      <c r="M187" s="75"/>
      <c r="N187" s="75"/>
      <c r="O187" s="75"/>
      <c r="P187" s="75"/>
      <c r="Q187" s="75"/>
    </row>
    <row r="188" spans="1:17" s="81" customFormat="1">
      <c r="A188" s="154">
        <v>177</v>
      </c>
      <c r="B188" s="155"/>
      <c r="C188" s="155"/>
      <c r="D188" s="157"/>
      <c r="E188" s="19" t="str">
        <f t="shared" si="11"/>
        <v/>
      </c>
      <c r="G188" s="82"/>
      <c r="H188" s="75"/>
      <c r="I188" s="75"/>
      <c r="J188" s="75"/>
      <c r="K188" s="75"/>
      <c r="L188" s="75"/>
      <c r="M188" s="75"/>
      <c r="N188" s="75"/>
      <c r="O188" s="75"/>
      <c r="P188" s="75"/>
      <c r="Q188" s="75"/>
    </row>
    <row r="189" spans="1:17" s="81" customFormat="1">
      <c r="A189" s="154">
        <v>178</v>
      </c>
      <c r="B189" s="155"/>
      <c r="C189" s="155"/>
      <c r="D189" s="157"/>
      <c r="E189" s="19" t="str">
        <f t="shared" si="11"/>
        <v/>
      </c>
      <c r="G189" s="82"/>
      <c r="H189" s="75"/>
      <c r="I189" s="75"/>
      <c r="J189" s="75"/>
      <c r="K189" s="75"/>
      <c r="L189" s="75"/>
      <c r="M189" s="75"/>
      <c r="N189" s="75"/>
      <c r="O189" s="75"/>
      <c r="P189" s="75"/>
      <c r="Q189" s="75"/>
    </row>
    <row r="190" spans="1:17" s="81" customFormat="1">
      <c r="A190" s="154">
        <v>179</v>
      </c>
      <c r="B190" s="155"/>
      <c r="C190" s="155"/>
      <c r="D190" s="157"/>
      <c r="E190" s="19" t="str">
        <f t="shared" si="11"/>
        <v/>
      </c>
      <c r="G190" s="82"/>
      <c r="H190" s="75"/>
      <c r="I190" s="75"/>
      <c r="J190" s="75"/>
      <c r="K190" s="75"/>
      <c r="L190" s="75"/>
      <c r="M190" s="75"/>
      <c r="N190" s="75"/>
      <c r="O190" s="75"/>
      <c r="P190" s="75"/>
      <c r="Q190" s="75"/>
    </row>
    <row r="191" spans="1:17" s="81" customFormat="1">
      <c r="A191" s="154">
        <v>180</v>
      </c>
      <c r="B191" s="155"/>
      <c r="C191" s="155"/>
      <c r="D191" s="157"/>
      <c r="E191" s="19" t="str">
        <f t="shared" si="11"/>
        <v/>
      </c>
      <c r="G191" s="82"/>
      <c r="H191" s="75"/>
      <c r="I191" s="75"/>
      <c r="J191" s="75"/>
      <c r="K191" s="75"/>
      <c r="L191" s="75"/>
      <c r="M191" s="75"/>
      <c r="N191" s="75"/>
      <c r="O191" s="75"/>
      <c r="P191" s="75"/>
      <c r="Q191" s="75"/>
    </row>
    <row r="192" spans="1:17" s="81" customFormat="1">
      <c r="A192" s="154">
        <v>181</v>
      </c>
      <c r="B192" s="155"/>
      <c r="C192" s="155"/>
      <c r="D192" s="157"/>
      <c r="E192" s="19" t="str">
        <f t="shared" si="11"/>
        <v/>
      </c>
      <c r="G192" s="82"/>
      <c r="H192" s="75"/>
      <c r="I192" s="75"/>
      <c r="J192" s="75"/>
      <c r="K192" s="75"/>
      <c r="L192" s="75"/>
      <c r="M192" s="75"/>
      <c r="N192" s="75"/>
      <c r="O192" s="75"/>
      <c r="P192" s="75"/>
      <c r="Q192" s="75"/>
    </row>
    <row r="193" spans="1:17" s="81" customFormat="1">
      <c r="A193" s="154">
        <v>182</v>
      </c>
      <c r="B193" s="155"/>
      <c r="C193" s="155"/>
      <c r="D193" s="157"/>
      <c r="E193" s="19" t="str">
        <f t="shared" si="11"/>
        <v/>
      </c>
      <c r="G193" s="82"/>
      <c r="H193" s="75"/>
      <c r="I193" s="75"/>
      <c r="J193" s="75"/>
      <c r="K193" s="75"/>
      <c r="L193" s="75"/>
      <c r="M193" s="75"/>
      <c r="N193" s="75"/>
      <c r="O193" s="75"/>
      <c r="P193" s="75"/>
      <c r="Q193" s="75"/>
    </row>
    <row r="194" spans="1:17" s="81" customFormat="1">
      <c r="A194" s="154">
        <v>183</v>
      </c>
      <c r="B194" s="155"/>
      <c r="C194" s="155"/>
      <c r="D194" s="157"/>
      <c r="E194" s="19" t="str">
        <f t="shared" si="11"/>
        <v/>
      </c>
      <c r="G194" s="82"/>
      <c r="H194" s="75"/>
      <c r="I194" s="75"/>
      <c r="J194" s="75"/>
      <c r="K194" s="75"/>
      <c r="L194" s="75"/>
      <c r="M194" s="75"/>
      <c r="N194" s="75"/>
      <c r="O194" s="75"/>
      <c r="P194" s="75"/>
      <c r="Q194" s="75"/>
    </row>
    <row r="195" spans="1:17" s="81" customFormat="1">
      <c r="A195" s="154">
        <v>184</v>
      </c>
      <c r="B195" s="155"/>
      <c r="C195" s="155"/>
      <c r="D195" s="157"/>
      <c r="E195" s="19" t="str">
        <f t="shared" si="11"/>
        <v/>
      </c>
      <c r="G195" s="82"/>
      <c r="H195" s="75"/>
      <c r="I195" s="75"/>
      <c r="J195" s="75"/>
      <c r="K195" s="75"/>
      <c r="L195" s="75"/>
      <c r="M195" s="75"/>
      <c r="N195" s="75"/>
      <c r="O195" s="75"/>
      <c r="P195" s="75"/>
      <c r="Q195" s="75"/>
    </row>
    <row r="196" spans="1:17" s="81" customFormat="1">
      <c r="A196" s="154">
        <v>185</v>
      </c>
      <c r="B196" s="155"/>
      <c r="C196" s="155"/>
      <c r="D196" s="157"/>
      <c r="E196" s="19" t="str">
        <f t="shared" si="11"/>
        <v/>
      </c>
      <c r="G196" s="82"/>
      <c r="H196" s="75"/>
      <c r="I196" s="75"/>
      <c r="J196" s="75"/>
      <c r="K196" s="75"/>
      <c r="L196" s="75"/>
      <c r="M196" s="75"/>
      <c r="N196" s="75"/>
      <c r="O196" s="75"/>
      <c r="P196" s="75"/>
      <c r="Q196" s="75"/>
    </row>
    <row r="197" spans="1:17" s="81" customFormat="1">
      <c r="A197" s="154">
        <v>186</v>
      </c>
      <c r="B197" s="155"/>
      <c r="C197" s="155"/>
      <c r="D197" s="157"/>
      <c r="E197" s="19" t="str">
        <f t="shared" si="11"/>
        <v/>
      </c>
      <c r="G197" s="82"/>
      <c r="H197" s="75"/>
      <c r="I197" s="75"/>
      <c r="J197" s="75"/>
      <c r="K197" s="75"/>
      <c r="L197" s="75"/>
      <c r="M197" s="75"/>
      <c r="N197" s="75"/>
      <c r="O197" s="75"/>
      <c r="P197" s="75"/>
      <c r="Q197" s="75"/>
    </row>
    <row r="198" spans="1:17" s="81" customFormat="1">
      <c r="A198" s="154">
        <v>187</v>
      </c>
      <c r="B198" s="155"/>
      <c r="C198" s="155"/>
      <c r="D198" s="157"/>
      <c r="E198" s="19" t="str">
        <f t="shared" si="11"/>
        <v/>
      </c>
      <c r="G198" s="82"/>
      <c r="H198" s="75"/>
      <c r="I198" s="75"/>
      <c r="J198" s="75"/>
      <c r="K198" s="75"/>
      <c r="L198" s="75"/>
      <c r="M198" s="75"/>
      <c r="N198" s="75"/>
      <c r="O198" s="75"/>
      <c r="P198" s="75"/>
      <c r="Q198" s="75"/>
    </row>
    <row r="199" spans="1:17" s="81" customFormat="1">
      <c r="A199" s="154">
        <v>188</v>
      </c>
      <c r="B199" s="155"/>
      <c r="C199" s="155"/>
      <c r="D199" s="157"/>
      <c r="E199" s="19" t="str">
        <f t="shared" si="11"/>
        <v/>
      </c>
      <c r="G199" s="82"/>
      <c r="H199" s="75"/>
      <c r="I199" s="75"/>
      <c r="J199" s="75"/>
      <c r="K199" s="75"/>
      <c r="L199" s="75"/>
      <c r="M199" s="75"/>
      <c r="N199" s="75"/>
      <c r="O199" s="75"/>
      <c r="P199" s="75"/>
      <c r="Q199" s="75"/>
    </row>
    <row r="200" spans="1:17" s="81" customFormat="1">
      <c r="A200" s="154">
        <v>189</v>
      </c>
      <c r="B200" s="155"/>
      <c r="C200" s="155"/>
      <c r="D200" s="157"/>
      <c r="E200" s="19" t="str">
        <f t="shared" si="11"/>
        <v/>
      </c>
      <c r="G200" s="82"/>
      <c r="H200" s="75"/>
      <c r="I200" s="75"/>
      <c r="J200" s="75"/>
      <c r="K200" s="75"/>
      <c r="L200" s="75"/>
      <c r="M200" s="75"/>
      <c r="N200" s="75"/>
      <c r="O200" s="75"/>
      <c r="P200" s="75"/>
      <c r="Q200" s="75"/>
    </row>
    <row r="201" spans="1:17" s="81" customFormat="1">
      <c r="A201" s="154">
        <v>190</v>
      </c>
      <c r="B201" s="155"/>
      <c r="C201" s="155"/>
      <c r="D201" s="157"/>
      <c r="E201" s="19" t="str">
        <f t="shared" si="11"/>
        <v/>
      </c>
      <c r="G201" s="82"/>
      <c r="H201" s="75"/>
      <c r="I201" s="75"/>
      <c r="J201" s="75"/>
      <c r="K201" s="75"/>
      <c r="L201" s="75"/>
      <c r="M201" s="75"/>
      <c r="N201" s="75"/>
      <c r="O201" s="75"/>
      <c r="P201" s="75"/>
      <c r="Q201" s="75"/>
    </row>
    <row r="202" spans="1:17" s="81" customFormat="1">
      <c r="A202" s="154">
        <v>191</v>
      </c>
      <c r="B202" s="155"/>
      <c r="C202" s="155"/>
      <c r="D202" s="157"/>
      <c r="E202" s="19" t="str">
        <f t="shared" si="11"/>
        <v/>
      </c>
      <c r="G202" s="82"/>
      <c r="H202" s="75"/>
      <c r="I202" s="75"/>
      <c r="J202" s="75"/>
      <c r="K202" s="75"/>
      <c r="L202" s="75"/>
      <c r="M202" s="75"/>
      <c r="N202" s="75"/>
      <c r="O202" s="75"/>
      <c r="P202" s="75"/>
      <c r="Q202" s="75"/>
    </row>
    <row r="203" spans="1:17" s="81" customFormat="1">
      <c r="A203" s="154">
        <v>192</v>
      </c>
      <c r="B203" s="155"/>
      <c r="C203" s="155"/>
      <c r="D203" s="157"/>
      <c r="E203" s="19" t="str">
        <f t="shared" si="11"/>
        <v/>
      </c>
      <c r="G203" s="82"/>
      <c r="H203" s="75"/>
      <c r="I203" s="75"/>
      <c r="J203" s="75"/>
      <c r="K203" s="75"/>
      <c r="L203" s="75"/>
      <c r="M203" s="75"/>
      <c r="N203" s="75"/>
      <c r="O203" s="75"/>
      <c r="P203" s="75"/>
      <c r="Q203" s="75"/>
    </row>
    <row r="204" spans="1:17" s="81" customFormat="1">
      <c r="A204" s="154">
        <v>193</v>
      </c>
      <c r="B204" s="155"/>
      <c r="C204" s="155"/>
      <c r="D204" s="157"/>
      <c r="E204" s="19" t="str">
        <f t="shared" ref="E204:E261" si="12">IF(OR($B204="",,$D204&lt;an_initial,$D204&gt;an_final),"",F204*(HLOOKUP(C204,iii5punctaje,2,FALSE)))</f>
        <v/>
      </c>
      <c r="G204" s="82"/>
      <c r="H204" s="75"/>
      <c r="I204" s="75"/>
      <c r="J204" s="75"/>
      <c r="K204" s="75"/>
      <c r="L204" s="75"/>
      <c r="M204" s="75"/>
      <c r="N204" s="75"/>
      <c r="O204" s="75"/>
      <c r="P204" s="75"/>
      <c r="Q204" s="75"/>
    </row>
    <row r="205" spans="1:17" s="81" customFormat="1">
      <c r="A205" s="154">
        <v>194</v>
      </c>
      <c r="B205" s="155"/>
      <c r="C205" s="155"/>
      <c r="D205" s="157"/>
      <c r="E205" s="19" t="str">
        <f t="shared" si="12"/>
        <v/>
      </c>
      <c r="G205" s="82"/>
      <c r="H205" s="75"/>
      <c r="I205" s="75"/>
      <c r="J205" s="75"/>
      <c r="K205" s="75"/>
      <c r="L205" s="75"/>
      <c r="M205" s="75"/>
      <c r="N205" s="75"/>
      <c r="O205" s="75"/>
      <c r="P205" s="75"/>
      <c r="Q205" s="75"/>
    </row>
    <row r="206" spans="1:17" s="81" customFormat="1">
      <c r="A206" s="154">
        <v>195</v>
      </c>
      <c r="B206" s="155"/>
      <c r="C206" s="155"/>
      <c r="D206" s="157"/>
      <c r="E206" s="19" t="str">
        <f t="shared" si="12"/>
        <v/>
      </c>
      <c r="G206" s="82"/>
      <c r="H206" s="75"/>
      <c r="I206" s="75"/>
      <c r="J206" s="75"/>
      <c r="K206" s="75"/>
      <c r="L206" s="75"/>
      <c r="M206" s="75"/>
      <c r="N206" s="75"/>
      <c r="O206" s="75"/>
      <c r="P206" s="75"/>
      <c r="Q206" s="75"/>
    </row>
    <row r="207" spans="1:17" s="81" customFormat="1">
      <c r="A207" s="154">
        <v>196</v>
      </c>
      <c r="B207" s="155"/>
      <c r="C207" s="155"/>
      <c r="D207" s="157"/>
      <c r="E207" s="19" t="str">
        <f t="shared" si="12"/>
        <v/>
      </c>
      <c r="G207" s="82"/>
      <c r="H207" s="75"/>
      <c r="I207" s="75"/>
      <c r="J207" s="75"/>
      <c r="K207" s="75"/>
      <c r="L207" s="75"/>
      <c r="M207" s="75"/>
      <c r="N207" s="75"/>
      <c r="O207" s="75"/>
      <c r="P207" s="75"/>
      <c r="Q207" s="75"/>
    </row>
    <row r="208" spans="1:17" s="81" customFormat="1">
      <c r="A208" s="154">
        <v>197</v>
      </c>
      <c r="B208" s="155"/>
      <c r="C208" s="155"/>
      <c r="D208" s="157"/>
      <c r="E208" s="19" t="str">
        <f t="shared" si="12"/>
        <v/>
      </c>
      <c r="G208" s="82"/>
      <c r="H208" s="75"/>
      <c r="I208" s="75"/>
      <c r="J208" s="75"/>
      <c r="K208" s="75"/>
      <c r="L208" s="75"/>
      <c r="M208" s="75"/>
      <c r="N208" s="75"/>
      <c r="O208" s="75"/>
      <c r="P208" s="75"/>
      <c r="Q208" s="75"/>
    </row>
    <row r="209" spans="1:17" s="81" customFormat="1">
      <c r="A209" s="154">
        <v>198</v>
      </c>
      <c r="B209" s="155"/>
      <c r="C209" s="155"/>
      <c r="D209" s="157"/>
      <c r="E209" s="19" t="str">
        <f t="shared" si="12"/>
        <v/>
      </c>
      <c r="G209" s="82"/>
      <c r="H209" s="75"/>
      <c r="I209" s="75"/>
      <c r="J209" s="75"/>
      <c r="K209" s="75"/>
      <c r="L209" s="75"/>
      <c r="M209" s="75"/>
      <c r="N209" s="75"/>
      <c r="O209" s="75"/>
      <c r="P209" s="75"/>
      <c r="Q209" s="75"/>
    </row>
    <row r="210" spans="1:17" s="81" customFormat="1">
      <c r="A210" s="154">
        <v>199</v>
      </c>
      <c r="B210" s="155"/>
      <c r="C210" s="155"/>
      <c r="D210" s="157"/>
      <c r="E210" s="19" t="str">
        <f t="shared" si="12"/>
        <v/>
      </c>
      <c r="G210" s="82"/>
      <c r="H210" s="75"/>
      <c r="I210" s="75"/>
      <c r="J210" s="75"/>
      <c r="K210" s="75"/>
      <c r="L210" s="75"/>
      <c r="M210" s="75"/>
      <c r="N210" s="75"/>
      <c r="O210" s="75"/>
      <c r="P210" s="75"/>
      <c r="Q210" s="75"/>
    </row>
    <row r="211" spans="1:17" s="81" customFormat="1">
      <c r="A211" s="154">
        <v>200</v>
      </c>
      <c r="B211" s="155"/>
      <c r="C211" s="155"/>
      <c r="D211" s="157"/>
      <c r="E211" s="19" t="str">
        <f t="shared" si="12"/>
        <v/>
      </c>
      <c r="G211" s="82"/>
      <c r="H211" s="75"/>
      <c r="I211" s="75"/>
      <c r="J211" s="75"/>
      <c r="K211" s="75"/>
      <c r="L211" s="75"/>
      <c r="M211" s="75"/>
      <c r="N211" s="75"/>
      <c r="O211" s="75"/>
      <c r="P211" s="75"/>
      <c r="Q211" s="75"/>
    </row>
    <row r="212" spans="1:17" s="81" customFormat="1">
      <c r="A212" s="154">
        <v>201</v>
      </c>
      <c r="B212" s="155"/>
      <c r="C212" s="155"/>
      <c r="D212" s="157"/>
      <c r="E212" s="19" t="str">
        <f t="shared" si="12"/>
        <v/>
      </c>
      <c r="G212" s="82"/>
      <c r="H212" s="75"/>
      <c r="I212" s="75"/>
      <c r="J212" s="75"/>
      <c r="K212" s="75"/>
      <c r="L212" s="75"/>
      <c r="M212" s="75"/>
      <c r="N212" s="75"/>
      <c r="O212" s="75"/>
      <c r="P212" s="75"/>
      <c r="Q212" s="75"/>
    </row>
    <row r="213" spans="1:17" s="81" customFormat="1">
      <c r="A213" s="154">
        <v>202</v>
      </c>
      <c r="B213" s="155"/>
      <c r="C213" s="155"/>
      <c r="D213" s="157"/>
      <c r="E213" s="19" t="str">
        <f t="shared" si="12"/>
        <v/>
      </c>
      <c r="G213" s="82"/>
      <c r="H213" s="75"/>
      <c r="I213" s="75"/>
      <c r="J213" s="75"/>
      <c r="K213" s="75"/>
      <c r="L213" s="75"/>
      <c r="M213" s="75"/>
      <c r="N213" s="75"/>
      <c r="O213" s="75"/>
      <c r="P213" s="75"/>
      <c r="Q213" s="75"/>
    </row>
    <row r="214" spans="1:17" s="81" customFormat="1">
      <c r="A214" s="154">
        <v>203</v>
      </c>
      <c r="B214" s="155"/>
      <c r="C214" s="155"/>
      <c r="D214" s="157"/>
      <c r="E214" s="19" t="str">
        <f t="shared" si="12"/>
        <v/>
      </c>
      <c r="G214" s="82"/>
      <c r="H214" s="75"/>
      <c r="I214" s="75"/>
      <c r="J214" s="75"/>
      <c r="K214" s="75"/>
      <c r="L214" s="75"/>
      <c r="M214" s="75"/>
      <c r="N214" s="75"/>
      <c r="O214" s="75"/>
      <c r="P214" s="75"/>
      <c r="Q214" s="75"/>
    </row>
    <row r="215" spans="1:17" s="81" customFormat="1">
      <c r="A215" s="154">
        <v>204</v>
      </c>
      <c r="B215" s="155"/>
      <c r="C215" s="155"/>
      <c r="D215" s="157"/>
      <c r="E215" s="19" t="str">
        <f t="shared" si="12"/>
        <v/>
      </c>
      <c r="G215" s="82"/>
      <c r="H215" s="75"/>
      <c r="I215" s="75"/>
      <c r="J215" s="75"/>
      <c r="K215" s="75"/>
      <c r="L215" s="75"/>
      <c r="M215" s="75"/>
      <c r="N215" s="75"/>
      <c r="O215" s="75"/>
      <c r="P215" s="75"/>
      <c r="Q215" s="75"/>
    </row>
    <row r="216" spans="1:17" s="81" customFormat="1">
      <c r="A216" s="154">
        <v>205</v>
      </c>
      <c r="B216" s="155"/>
      <c r="C216" s="155"/>
      <c r="D216" s="157"/>
      <c r="E216" s="19" t="str">
        <f t="shared" si="12"/>
        <v/>
      </c>
      <c r="G216" s="82"/>
      <c r="H216" s="75"/>
      <c r="I216" s="75"/>
      <c r="J216" s="75"/>
      <c r="K216" s="75"/>
      <c r="L216" s="75"/>
      <c r="M216" s="75"/>
      <c r="N216" s="75"/>
      <c r="O216" s="75"/>
      <c r="P216" s="75"/>
      <c r="Q216" s="75"/>
    </row>
    <row r="217" spans="1:17" s="81" customFormat="1">
      <c r="A217" s="154">
        <v>206</v>
      </c>
      <c r="B217" s="155"/>
      <c r="C217" s="155"/>
      <c r="D217" s="157"/>
      <c r="E217" s="19" t="str">
        <f t="shared" si="12"/>
        <v/>
      </c>
      <c r="G217" s="82"/>
      <c r="H217" s="75"/>
      <c r="I217" s="75"/>
      <c r="J217" s="75"/>
      <c r="K217" s="75"/>
      <c r="L217" s="75"/>
      <c r="M217" s="75"/>
      <c r="N217" s="75"/>
      <c r="O217" s="75"/>
      <c r="P217" s="75"/>
      <c r="Q217" s="75"/>
    </row>
    <row r="218" spans="1:17" s="81" customFormat="1">
      <c r="A218" s="154">
        <v>207</v>
      </c>
      <c r="B218" s="155"/>
      <c r="C218" s="155"/>
      <c r="D218" s="157"/>
      <c r="E218" s="19" t="str">
        <f t="shared" si="12"/>
        <v/>
      </c>
      <c r="G218" s="82"/>
      <c r="H218" s="75"/>
      <c r="I218" s="75"/>
      <c r="J218" s="75"/>
      <c r="K218" s="75"/>
      <c r="L218" s="75"/>
      <c r="M218" s="75"/>
      <c r="N218" s="75"/>
      <c r="O218" s="75"/>
      <c r="P218" s="75"/>
      <c r="Q218" s="75"/>
    </row>
    <row r="219" spans="1:17" s="81" customFormat="1">
      <c r="A219" s="154">
        <v>208</v>
      </c>
      <c r="B219" s="155"/>
      <c r="C219" s="155"/>
      <c r="D219" s="157"/>
      <c r="E219" s="19" t="str">
        <f t="shared" si="12"/>
        <v/>
      </c>
      <c r="G219" s="82"/>
      <c r="H219" s="75"/>
      <c r="I219" s="75"/>
      <c r="J219" s="75"/>
      <c r="K219" s="75"/>
      <c r="L219" s="75"/>
      <c r="M219" s="75"/>
      <c r="N219" s="75"/>
      <c r="O219" s="75"/>
      <c r="P219" s="75"/>
      <c r="Q219" s="75"/>
    </row>
    <row r="220" spans="1:17" s="81" customFormat="1">
      <c r="A220" s="154">
        <v>209</v>
      </c>
      <c r="B220" s="155"/>
      <c r="C220" s="155"/>
      <c r="D220" s="157"/>
      <c r="E220" s="19" t="str">
        <f t="shared" si="12"/>
        <v/>
      </c>
      <c r="G220" s="82"/>
      <c r="H220" s="75"/>
      <c r="I220" s="75"/>
      <c r="J220" s="75"/>
      <c r="K220" s="75"/>
      <c r="L220" s="75"/>
      <c r="M220" s="75"/>
      <c r="N220" s="75"/>
      <c r="O220" s="75"/>
      <c r="P220" s="75"/>
      <c r="Q220" s="75"/>
    </row>
    <row r="221" spans="1:17" s="81" customFormat="1">
      <c r="A221" s="154">
        <v>210</v>
      </c>
      <c r="B221" s="155"/>
      <c r="C221" s="155"/>
      <c r="D221" s="157"/>
      <c r="E221" s="19" t="str">
        <f t="shared" si="12"/>
        <v/>
      </c>
      <c r="G221" s="82"/>
      <c r="H221" s="75"/>
      <c r="I221" s="75"/>
      <c r="J221" s="75"/>
      <c r="K221" s="75"/>
      <c r="L221" s="75"/>
      <c r="M221" s="75"/>
      <c r="N221" s="75"/>
      <c r="O221" s="75"/>
      <c r="P221" s="75"/>
      <c r="Q221" s="75"/>
    </row>
    <row r="222" spans="1:17" s="81" customFormat="1">
      <c r="A222" s="154">
        <v>211</v>
      </c>
      <c r="B222" s="155"/>
      <c r="C222" s="155"/>
      <c r="D222" s="157"/>
      <c r="E222" s="19" t="str">
        <f t="shared" si="12"/>
        <v/>
      </c>
      <c r="G222" s="82"/>
      <c r="H222" s="75"/>
      <c r="I222" s="75"/>
      <c r="J222" s="75"/>
      <c r="K222" s="75"/>
      <c r="L222" s="75"/>
      <c r="M222" s="75"/>
      <c r="N222" s="75"/>
      <c r="O222" s="75"/>
      <c r="P222" s="75"/>
      <c r="Q222" s="75"/>
    </row>
    <row r="223" spans="1:17" s="81" customFormat="1">
      <c r="A223" s="154">
        <v>212</v>
      </c>
      <c r="B223" s="155"/>
      <c r="C223" s="155"/>
      <c r="D223" s="157"/>
      <c r="E223" s="19" t="str">
        <f t="shared" si="12"/>
        <v/>
      </c>
      <c r="G223" s="82"/>
      <c r="H223" s="75"/>
      <c r="I223" s="75"/>
      <c r="J223" s="75"/>
      <c r="K223" s="75"/>
      <c r="L223" s="75"/>
      <c r="M223" s="75"/>
      <c r="N223" s="75"/>
      <c r="O223" s="75"/>
      <c r="P223" s="75"/>
      <c r="Q223" s="75"/>
    </row>
    <row r="224" spans="1:17" s="81" customFormat="1">
      <c r="A224" s="154">
        <v>213</v>
      </c>
      <c r="B224" s="155"/>
      <c r="C224" s="155"/>
      <c r="D224" s="157"/>
      <c r="E224" s="19" t="str">
        <f t="shared" si="12"/>
        <v/>
      </c>
      <c r="G224" s="82"/>
      <c r="H224" s="75"/>
      <c r="I224" s="75"/>
      <c r="J224" s="75"/>
      <c r="K224" s="75"/>
      <c r="L224" s="75"/>
      <c r="M224" s="75"/>
      <c r="N224" s="75"/>
      <c r="O224" s="75"/>
      <c r="P224" s="75"/>
      <c r="Q224" s="75"/>
    </row>
    <row r="225" spans="1:17" s="81" customFormat="1">
      <c r="A225" s="154">
        <v>214</v>
      </c>
      <c r="B225" s="155"/>
      <c r="C225" s="155"/>
      <c r="D225" s="157"/>
      <c r="E225" s="19" t="str">
        <f t="shared" si="12"/>
        <v/>
      </c>
      <c r="G225" s="82"/>
      <c r="H225" s="75"/>
      <c r="I225" s="75"/>
      <c r="J225" s="75"/>
      <c r="K225" s="75"/>
      <c r="L225" s="75"/>
      <c r="M225" s="75"/>
      <c r="N225" s="75"/>
      <c r="O225" s="75"/>
      <c r="P225" s="75"/>
      <c r="Q225" s="75"/>
    </row>
    <row r="226" spans="1:17" s="81" customFormat="1">
      <c r="A226" s="154">
        <v>215</v>
      </c>
      <c r="B226" s="155"/>
      <c r="C226" s="155"/>
      <c r="D226" s="157"/>
      <c r="E226" s="19" t="str">
        <f t="shared" si="12"/>
        <v/>
      </c>
      <c r="G226" s="82"/>
      <c r="H226" s="75"/>
      <c r="I226" s="75"/>
      <c r="J226" s="75"/>
      <c r="K226" s="75"/>
      <c r="L226" s="75"/>
      <c r="M226" s="75"/>
      <c r="N226" s="75"/>
      <c r="O226" s="75"/>
      <c r="P226" s="75"/>
      <c r="Q226" s="75"/>
    </row>
    <row r="227" spans="1:17" s="81" customFormat="1">
      <c r="A227" s="154">
        <v>216</v>
      </c>
      <c r="B227" s="155"/>
      <c r="C227" s="155"/>
      <c r="D227" s="157"/>
      <c r="E227" s="19" t="str">
        <f t="shared" si="12"/>
        <v/>
      </c>
      <c r="G227" s="82"/>
      <c r="H227" s="75"/>
      <c r="I227" s="75"/>
      <c r="J227" s="75"/>
      <c r="K227" s="75"/>
      <c r="L227" s="75"/>
      <c r="M227" s="75"/>
      <c r="N227" s="75"/>
      <c r="O227" s="75"/>
      <c r="P227" s="75"/>
      <c r="Q227" s="75"/>
    </row>
    <row r="228" spans="1:17" s="81" customFormat="1">
      <c r="A228" s="154">
        <v>217</v>
      </c>
      <c r="B228" s="155"/>
      <c r="C228" s="155"/>
      <c r="D228" s="157"/>
      <c r="E228" s="19" t="str">
        <f t="shared" si="12"/>
        <v/>
      </c>
      <c r="G228" s="82"/>
      <c r="H228" s="75"/>
      <c r="I228" s="75"/>
      <c r="J228" s="75"/>
      <c r="K228" s="75"/>
      <c r="L228" s="75"/>
      <c r="M228" s="75"/>
      <c r="N228" s="75"/>
      <c r="O228" s="75"/>
      <c r="P228" s="75"/>
      <c r="Q228" s="75"/>
    </row>
    <row r="229" spans="1:17" s="81" customFormat="1">
      <c r="A229" s="154">
        <v>218</v>
      </c>
      <c r="B229" s="155"/>
      <c r="C229" s="155"/>
      <c r="D229" s="157"/>
      <c r="E229" s="19" t="str">
        <f t="shared" si="12"/>
        <v/>
      </c>
      <c r="G229" s="82"/>
      <c r="H229" s="75"/>
      <c r="I229" s="75"/>
      <c r="J229" s="75"/>
      <c r="K229" s="75"/>
      <c r="L229" s="75"/>
      <c r="M229" s="75"/>
      <c r="N229" s="75"/>
      <c r="O229" s="75"/>
      <c r="P229" s="75"/>
      <c r="Q229" s="75"/>
    </row>
    <row r="230" spans="1:17" s="81" customFormat="1">
      <c r="A230" s="154">
        <v>219</v>
      </c>
      <c r="B230" s="155"/>
      <c r="C230" s="155"/>
      <c r="D230" s="157"/>
      <c r="E230" s="19" t="str">
        <f t="shared" si="12"/>
        <v/>
      </c>
      <c r="G230" s="82"/>
      <c r="H230" s="75"/>
      <c r="I230" s="75"/>
      <c r="J230" s="75"/>
      <c r="K230" s="75"/>
      <c r="L230" s="75"/>
      <c r="M230" s="75"/>
      <c r="N230" s="75"/>
      <c r="O230" s="75"/>
      <c r="P230" s="75"/>
      <c r="Q230" s="75"/>
    </row>
    <row r="231" spans="1:17" s="81" customFormat="1">
      <c r="A231" s="154">
        <v>220</v>
      </c>
      <c r="B231" s="155"/>
      <c r="C231" s="155"/>
      <c r="D231" s="157"/>
      <c r="E231" s="19" t="str">
        <f t="shared" si="12"/>
        <v/>
      </c>
      <c r="G231" s="82"/>
      <c r="H231" s="75"/>
      <c r="I231" s="75"/>
      <c r="J231" s="75"/>
      <c r="K231" s="75"/>
      <c r="L231" s="75"/>
      <c r="M231" s="75"/>
      <c r="N231" s="75"/>
      <c r="O231" s="75"/>
      <c r="P231" s="75"/>
      <c r="Q231" s="75"/>
    </row>
    <row r="232" spans="1:17" s="81" customFormat="1">
      <c r="A232" s="154">
        <v>221</v>
      </c>
      <c r="B232" s="155"/>
      <c r="C232" s="155"/>
      <c r="D232" s="157"/>
      <c r="E232" s="19" t="str">
        <f t="shared" si="12"/>
        <v/>
      </c>
      <c r="G232" s="82"/>
      <c r="H232" s="75"/>
      <c r="I232" s="75"/>
      <c r="J232" s="75"/>
      <c r="K232" s="75"/>
      <c r="L232" s="75"/>
      <c r="M232" s="75"/>
      <c r="N232" s="75"/>
      <c r="O232" s="75"/>
      <c r="P232" s="75"/>
      <c r="Q232" s="75"/>
    </row>
    <row r="233" spans="1:17" s="81" customFormat="1">
      <c r="A233" s="154">
        <v>222</v>
      </c>
      <c r="B233" s="155"/>
      <c r="C233" s="155"/>
      <c r="D233" s="157"/>
      <c r="E233" s="19" t="str">
        <f t="shared" si="12"/>
        <v/>
      </c>
      <c r="G233" s="82"/>
      <c r="H233" s="75"/>
      <c r="I233" s="75"/>
      <c r="J233" s="75"/>
      <c r="K233" s="75"/>
      <c r="L233" s="75"/>
      <c r="M233" s="75"/>
      <c r="N233" s="75"/>
      <c r="O233" s="75"/>
      <c r="P233" s="75"/>
      <c r="Q233" s="75"/>
    </row>
    <row r="234" spans="1:17" s="81" customFormat="1">
      <c r="A234" s="154">
        <v>223</v>
      </c>
      <c r="B234" s="155"/>
      <c r="C234" s="155"/>
      <c r="D234" s="157"/>
      <c r="E234" s="19" t="str">
        <f t="shared" si="12"/>
        <v/>
      </c>
      <c r="G234" s="82"/>
      <c r="H234" s="75"/>
      <c r="I234" s="75"/>
      <c r="J234" s="75"/>
      <c r="K234" s="75"/>
      <c r="L234" s="75"/>
      <c r="M234" s="75"/>
      <c r="N234" s="75"/>
      <c r="O234" s="75"/>
      <c r="P234" s="75"/>
      <c r="Q234" s="75"/>
    </row>
    <row r="235" spans="1:17" s="81" customFormat="1">
      <c r="A235" s="154">
        <v>224</v>
      </c>
      <c r="B235" s="155"/>
      <c r="C235" s="155"/>
      <c r="D235" s="157"/>
      <c r="E235" s="19" t="str">
        <f t="shared" si="12"/>
        <v/>
      </c>
      <c r="G235" s="82"/>
      <c r="H235" s="75"/>
      <c r="I235" s="75"/>
      <c r="J235" s="75"/>
      <c r="K235" s="75"/>
      <c r="L235" s="75"/>
      <c r="M235" s="75"/>
      <c r="N235" s="75"/>
      <c r="O235" s="75"/>
      <c r="P235" s="75"/>
      <c r="Q235" s="75"/>
    </row>
    <row r="236" spans="1:17" s="81" customFormat="1">
      <c r="A236" s="154">
        <v>225</v>
      </c>
      <c r="B236" s="155"/>
      <c r="C236" s="155"/>
      <c r="D236" s="157"/>
      <c r="E236" s="19" t="str">
        <f t="shared" si="12"/>
        <v/>
      </c>
      <c r="G236" s="82"/>
      <c r="H236" s="75"/>
      <c r="I236" s="75"/>
      <c r="J236" s="75"/>
      <c r="K236" s="75"/>
      <c r="L236" s="75"/>
      <c r="M236" s="75"/>
      <c r="N236" s="75"/>
      <c r="O236" s="75"/>
      <c r="P236" s="75"/>
      <c r="Q236" s="75"/>
    </row>
    <row r="237" spans="1:17" s="81" customFormat="1">
      <c r="A237" s="154">
        <v>226</v>
      </c>
      <c r="B237" s="155"/>
      <c r="C237" s="155"/>
      <c r="D237" s="157"/>
      <c r="E237" s="19" t="str">
        <f t="shared" si="12"/>
        <v/>
      </c>
      <c r="G237" s="82"/>
      <c r="H237" s="75"/>
      <c r="I237" s="75"/>
      <c r="J237" s="75"/>
      <c r="K237" s="75"/>
      <c r="L237" s="75"/>
      <c r="M237" s="75"/>
      <c r="N237" s="75"/>
      <c r="O237" s="75"/>
      <c r="P237" s="75"/>
      <c r="Q237" s="75"/>
    </row>
    <row r="238" spans="1:17" s="81" customFormat="1">
      <c r="A238" s="154">
        <v>227</v>
      </c>
      <c r="B238" s="155"/>
      <c r="C238" s="155"/>
      <c r="D238" s="157"/>
      <c r="E238" s="19" t="str">
        <f t="shared" si="12"/>
        <v/>
      </c>
      <c r="G238" s="82"/>
      <c r="H238" s="75"/>
      <c r="I238" s="75"/>
      <c r="J238" s="75"/>
      <c r="K238" s="75"/>
      <c r="L238" s="75"/>
      <c r="M238" s="75"/>
      <c r="N238" s="75"/>
      <c r="O238" s="75"/>
      <c r="P238" s="75"/>
      <c r="Q238" s="75"/>
    </row>
    <row r="239" spans="1:17" s="81" customFormat="1">
      <c r="A239" s="154">
        <v>228</v>
      </c>
      <c r="B239" s="155"/>
      <c r="C239" s="155"/>
      <c r="D239" s="157"/>
      <c r="E239" s="19" t="str">
        <f t="shared" si="12"/>
        <v/>
      </c>
      <c r="G239" s="82"/>
      <c r="H239" s="75"/>
      <c r="I239" s="75"/>
      <c r="J239" s="75"/>
      <c r="K239" s="75"/>
      <c r="L239" s="75"/>
      <c r="M239" s="75"/>
      <c r="N239" s="75"/>
      <c r="O239" s="75"/>
      <c r="P239" s="75"/>
      <c r="Q239" s="75"/>
    </row>
    <row r="240" spans="1:17" s="81" customFormat="1">
      <c r="A240" s="154">
        <v>229</v>
      </c>
      <c r="B240" s="155"/>
      <c r="C240" s="155"/>
      <c r="D240" s="157"/>
      <c r="E240" s="19" t="str">
        <f t="shared" si="12"/>
        <v/>
      </c>
      <c r="G240" s="82"/>
      <c r="H240" s="75"/>
      <c r="I240" s="75"/>
      <c r="J240" s="75"/>
      <c r="K240" s="75"/>
      <c r="L240" s="75"/>
      <c r="M240" s="75"/>
      <c r="N240" s="75"/>
      <c r="O240" s="75"/>
      <c r="P240" s="75"/>
      <c r="Q240" s="75"/>
    </row>
    <row r="241" spans="1:17" s="81" customFormat="1">
      <c r="A241" s="154">
        <v>230</v>
      </c>
      <c r="B241" s="155"/>
      <c r="C241" s="155"/>
      <c r="D241" s="157"/>
      <c r="E241" s="19" t="str">
        <f t="shared" si="12"/>
        <v/>
      </c>
      <c r="G241" s="82"/>
      <c r="H241" s="75"/>
      <c r="I241" s="75"/>
      <c r="J241" s="75"/>
      <c r="K241" s="75"/>
      <c r="L241" s="75"/>
      <c r="M241" s="75"/>
      <c r="N241" s="75"/>
      <c r="O241" s="75"/>
      <c r="P241" s="75"/>
      <c r="Q241" s="75"/>
    </row>
    <row r="242" spans="1:17" s="81" customFormat="1">
      <c r="A242" s="154">
        <v>231</v>
      </c>
      <c r="B242" s="155"/>
      <c r="C242" s="155"/>
      <c r="D242" s="157"/>
      <c r="E242" s="19" t="str">
        <f t="shared" si="12"/>
        <v/>
      </c>
      <c r="G242" s="82"/>
      <c r="H242" s="75"/>
      <c r="I242" s="75"/>
      <c r="J242" s="75"/>
      <c r="K242" s="75"/>
      <c r="L242" s="75"/>
      <c r="M242" s="75"/>
      <c r="N242" s="75"/>
      <c r="O242" s="75"/>
      <c r="P242" s="75"/>
      <c r="Q242" s="75"/>
    </row>
    <row r="243" spans="1:17" s="81" customFormat="1">
      <c r="A243" s="154">
        <v>232</v>
      </c>
      <c r="B243" s="155"/>
      <c r="C243" s="155"/>
      <c r="D243" s="157"/>
      <c r="E243" s="19" t="str">
        <f t="shared" si="12"/>
        <v/>
      </c>
      <c r="G243" s="82"/>
      <c r="H243" s="75"/>
      <c r="I243" s="75"/>
      <c r="J243" s="75"/>
      <c r="K243" s="75"/>
      <c r="L243" s="75"/>
      <c r="M243" s="75"/>
      <c r="N243" s="75"/>
      <c r="O243" s="75"/>
      <c r="P243" s="75"/>
      <c r="Q243" s="75"/>
    </row>
    <row r="244" spans="1:17" s="81" customFormat="1">
      <c r="A244" s="154">
        <v>233</v>
      </c>
      <c r="B244" s="155"/>
      <c r="C244" s="155"/>
      <c r="D244" s="157"/>
      <c r="E244" s="19" t="str">
        <f t="shared" si="12"/>
        <v/>
      </c>
      <c r="G244" s="82"/>
      <c r="H244" s="75"/>
      <c r="I244" s="75"/>
      <c r="J244" s="75"/>
      <c r="K244" s="75"/>
      <c r="L244" s="75"/>
      <c r="M244" s="75"/>
      <c r="N244" s="75"/>
      <c r="O244" s="75"/>
      <c r="P244" s="75"/>
      <c r="Q244" s="75"/>
    </row>
    <row r="245" spans="1:17" s="81" customFormat="1">
      <c r="A245" s="154">
        <v>234</v>
      </c>
      <c r="B245" s="155"/>
      <c r="C245" s="155"/>
      <c r="D245" s="157"/>
      <c r="E245" s="19" t="str">
        <f t="shared" si="12"/>
        <v/>
      </c>
      <c r="G245" s="82"/>
      <c r="H245" s="75"/>
      <c r="I245" s="75"/>
      <c r="J245" s="75"/>
      <c r="K245" s="75"/>
      <c r="L245" s="75"/>
      <c r="M245" s="75"/>
      <c r="N245" s="75"/>
      <c r="O245" s="75"/>
      <c r="P245" s="75"/>
      <c r="Q245" s="75"/>
    </row>
    <row r="246" spans="1:17" s="81" customFormat="1">
      <c r="A246" s="154">
        <v>235</v>
      </c>
      <c r="B246" s="155"/>
      <c r="C246" s="155"/>
      <c r="D246" s="157"/>
      <c r="E246" s="19" t="str">
        <f t="shared" si="12"/>
        <v/>
      </c>
      <c r="G246" s="82"/>
      <c r="H246" s="75"/>
      <c r="I246" s="75"/>
      <c r="J246" s="75"/>
      <c r="K246" s="75"/>
      <c r="L246" s="75"/>
      <c r="M246" s="75"/>
      <c r="N246" s="75"/>
      <c r="O246" s="75"/>
      <c r="P246" s="75"/>
      <c r="Q246" s="75"/>
    </row>
    <row r="247" spans="1:17" s="81" customFormat="1">
      <c r="A247" s="154">
        <v>236</v>
      </c>
      <c r="B247" s="155"/>
      <c r="C247" s="155"/>
      <c r="D247" s="157"/>
      <c r="E247" s="19" t="str">
        <f t="shared" si="12"/>
        <v/>
      </c>
      <c r="G247" s="82"/>
      <c r="H247" s="75"/>
      <c r="I247" s="75"/>
      <c r="J247" s="75"/>
      <c r="K247" s="75"/>
      <c r="L247" s="75"/>
      <c r="M247" s="75"/>
      <c r="N247" s="75"/>
      <c r="O247" s="75"/>
      <c r="P247" s="75"/>
      <c r="Q247" s="75"/>
    </row>
    <row r="248" spans="1:17" s="81" customFormat="1">
      <c r="A248" s="154">
        <v>237</v>
      </c>
      <c r="B248" s="155"/>
      <c r="C248" s="155"/>
      <c r="D248" s="157"/>
      <c r="E248" s="19" t="str">
        <f t="shared" si="12"/>
        <v/>
      </c>
      <c r="G248" s="82"/>
      <c r="H248" s="75"/>
      <c r="I248" s="75"/>
      <c r="J248" s="75"/>
      <c r="K248" s="75"/>
      <c r="L248" s="75"/>
      <c r="M248" s="75"/>
      <c r="N248" s="75"/>
      <c r="O248" s="75"/>
      <c r="P248" s="75"/>
      <c r="Q248" s="75"/>
    </row>
    <row r="249" spans="1:17" s="81" customFormat="1">
      <c r="A249" s="154">
        <v>238</v>
      </c>
      <c r="B249" s="155"/>
      <c r="C249" s="155"/>
      <c r="D249" s="157"/>
      <c r="E249" s="19" t="str">
        <f t="shared" si="12"/>
        <v/>
      </c>
      <c r="G249" s="82"/>
      <c r="H249" s="75"/>
      <c r="I249" s="75"/>
      <c r="J249" s="75"/>
      <c r="K249" s="75"/>
      <c r="L249" s="75"/>
      <c r="M249" s="75"/>
      <c r="N249" s="75"/>
      <c r="O249" s="75"/>
      <c r="P249" s="75"/>
      <c r="Q249" s="75"/>
    </row>
    <row r="250" spans="1:17" s="81" customFormat="1">
      <c r="A250" s="154">
        <v>239</v>
      </c>
      <c r="B250" s="155"/>
      <c r="C250" s="155"/>
      <c r="D250" s="157"/>
      <c r="E250" s="19" t="str">
        <f t="shared" si="12"/>
        <v/>
      </c>
      <c r="G250" s="82"/>
      <c r="H250" s="75"/>
      <c r="I250" s="75"/>
      <c r="J250" s="75"/>
      <c r="K250" s="75"/>
      <c r="L250" s="75"/>
      <c r="M250" s="75"/>
      <c r="N250" s="75"/>
      <c r="O250" s="75"/>
      <c r="P250" s="75"/>
      <c r="Q250" s="75"/>
    </row>
    <row r="251" spans="1:17" s="81" customFormat="1">
      <c r="A251" s="154">
        <v>240</v>
      </c>
      <c r="B251" s="155"/>
      <c r="C251" s="155"/>
      <c r="D251" s="157"/>
      <c r="E251" s="19" t="str">
        <f t="shared" si="12"/>
        <v/>
      </c>
      <c r="G251" s="82"/>
      <c r="H251" s="75"/>
      <c r="I251" s="75"/>
      <c r="J251" s="75"/>
      <c r="K251" s="75"/>
      <c r="L251" s="75"/>
      <c r="M251" s="75"/>
      <c r="N251" s="75"/>
      <c r="O251" s="75"/>
      <c r="P251" s="75"/>
      <c r="Q251" s="75"/>
    </row>
    <row r="252" spans="1:17" s="81" customFormat="1">
      <c r="A252" s="154">
        <v>241</v>
      </c>
      <c r="B252" s="155"/>
      <c r="C252" s="155"/>
      <c r="D252" s="157"/>
      <c r="E252" s="19" t="str">
        <f t="shared" si="12"/>
        <v/>
      </c>
      <c r="G252" s="82"/>
      <c r="H252" s="75"/>
      <c r="I252" s="75"/>
      <c r="J252" s="75"/>
      <c r="K252" s="75"/>
      <c r="L252" s="75"/>
      <c r="M252" s="75"/>
      <c r="N252" s="75"/>
      <c r="O252" s="75"/>
      <c r="P252" s="75"/>
      <c r="Q252" s="75"/>
    </row>
    <row r="253" spans="1:17" s="81" customFormat="1">
      <c r="A253" s="154">
        <v>242</v>
      </c>
      <c r="B253" s="155"/>
      <c r="C253" s="155"/>
      <c r="D253" s="157"/>
      <c r="E253" s="19" t="str">
        <f t="shared" si="12"/>
        <v/>
      </c>
      <c r="G253" s="82"/>
      <c r="H253" s="75"/>
      <c r="I253" s="75"/>
      <c r="J253" s="75"/>
      <c r="K253" s="75"/>
      <c r="L253" s="75"/>
      <c r="M253" s="75"/>
      <c r="N253" s="75"/>
      <c r="O253" s="75"/>
      <c r="P253" s="75"/>
      <c r="Q253" s="75"/>
    </row>
    <row r="254" spans="1:17" s="81" customFormat="1">
      <c r="A254" s="154">
        <v>243</v>
      </c>
      <c r="B254" s="155"/>
      <c r="C254" s="155"/>
      <c r="D254" s="157"/>
      <c r="E254" s="19" t="str">
        <f t="shared" si="12"/>
        <v/>
      </c>
      <c r="G254" s="82"/>
      <c r="H254" s="75"/>
      <c r="I254" s="75"/>
      <c r="J254" s="75"/>
      <c r="K254" s="75"/>
      <c r="L254" s="75"/>
      <c r="M254" s="75"/>
      <c r="N254" s="75"/>
      <c r="O254" s="75"/>
      <c r="P254" s="75"/>
      <c r="Q254" s="75"/>
    </row>
    <row r="255" spans="1:17" s="81" customFormat="1">
      <c r="A255" s="154">
        <v>244</v>
      </c>
      <c r="B255" s="155"/>
      <c r="C255" s="155"/>
      <c r="D255" s="157"/>
      <c r="E255" s="19" t="str">
        <f t="shared" si="12"/>
        <v/>
      </c>
      <c r="G255" s="82"/>
      <c r="H255" s="75"/>
      <c r="I255" s="75"/>
      <c r="J255" s="75"/>
      <c r="K255" s="75"/>
      <c r="L255" s="75"/>
      <c r="M255" s="75"/>
      <c r="N255" s="75"/>
      <c r="O255" s="75"/>
      <c r="P255" s="75"/>
      <c r="Q255" s="75"/>
    </row>
    <row r="256" spans="1:17" s="81" customFormat="1">
      <c r="A256" s="154">
        <v>245</v>
      </c>
      <c r="B256" s="155"/>
      <c r="C256" s="155"/>
      <c r="D256" s="157"/>
      <c r="E256" s="19" t="str">
        <f t="shared" si="12"/>
        <v/>
      </c>
      <c r="G256" s="82"/>
      <c r="H256" s="75"/>
      <c r="I256" s="75"/>
      <c r="J256" s="75"/>
      <c r="K256" s="75"/>
      <c r="L256" s="75"/>
      <c r="M256" s="75"/>
      <c r="N256" s="75"/>
      <c r="O256" s="75"/>
      <c r="P256" s="75"/>
      <c r="Q256" s="75"/>
    </row>
    <row r="257" spans="1:17" s="81" customFormat="1">
      <c r="A257" s="154">
        <v>246</v>
      </c>
      <c r="B257" s="155"/>
      <c r="C257" s="155"/>
      <c r="D257" s="157"/>
      <c r="E257" s="19" t="str">
        <f t="shared" si="12"/>
        <v/>
      </c>
      <c r="G257" s="82"/>
      <c r="H257" s="75"/>
      <c r="I257" s="75"/>
      <c r="J257" s="75"/>
      <c r="K257" s="75"/>
      <c r="L257" s="75"/>
      <c r="M257" s="75"/>
      <c r="N257" s="75"/>
      <c r="O257" s="75"/>
      <c r="P257" s="75"/>
      <c r="Q257" s="75"/>
    </row>
    <row r="258" spans="1:17" s="81" customFormat="1">
      <c r="A258" s="154">
        <v>247</v>
      </c>
      <c r="B258" s="155"/>
      <c r="C258" s="155"/>
      <c r="D258" s="157"/>
      <c r="E258" s="19" t="str">
        <f t="shared" si="12"/>
        <v/>
      </c>
      <c r="G258" s="82"/>
      <c r="H258" s="75"/>
      <c r="I258" s="75"/>
      <c r="J258" s="75"/>
      <c r="K258" s="75"/>
      <c r="L258" s="75"/>
      <c r="M258" s="75"/>
      <c r="N258" s="75"/>
      <c r="O258" s="75"/>
      <c r="P258" s="75"/>
      <c r="Q258" s="75"/>
    </row>
    <row r="259" spans="1:17" s="81" customFormat="1">
      <c r="A259" s="154">
        <v>248</v>
      </c>
      <c r="B259" s="155"/>
      <c r="C259" s="155"/>
      <c r="D259" s="157"/>
      <c r="E259" s="19" t="str">
        <f t="shared" si="12"/>
        <v/>
      </c>
      <c r="G259" s="82"/>
      <c r="H259" s="75"/>
      <c r="I259" s="75"/>
      <c r="J259" s="75"/>
      <c r="K259" s="75"/>
      <c r="L259" s="75"/>
      <c r="M259" s="75"/>
      <c r="N259" s="75"/>
      <c r="O259" s="75"/>
      <c r="P259" s="75"/>
      <c r="Q259" s="75"/>
    </row>
    <row r="260" spans="1:17" s="81" customFormat="1">
      <c r="A260" s="154">
        <v>249</v>
      </c>
      <c r="B260" s="155"/>
      <c r="C260" s="155"/>
      <c r="D260" s="157"/>
      <c r="E260" s="19" t="str">
        <f t="shared" si="12"/>
        <v/>
      </c>
      <c r="G260" s="82"/>
      <c r="H260" s="75"/>
      <c r="I260" s="75"/>
      <c r="J260" s="75"/>
      <c r="K260" s="75"/>
      <c r="L260" s="75"/>
      <c r="M260" s="75"/>
      <c r="N260" s="75"/>
      <c r="O260" s="75"/>
      <c r="P260" s="75"/>
      <c r="Q260" s="75"/>
    </row>
    <row r="261" spans="1:17" s="81" customFormat="1">
      <c r="A261" s="154">
        <v>250</v>
      </c>
      <c r="B261" s="155"/>
      <c r="C261" s="155"/>
      <c r="D261" s="157"/>
      <c r="E261" s="19" t="str">
        <f t="shared" si="12"/>
        <v/>
      </c>
      <c r="G261" s="82"/>
      <c r="H261" s="75"/>
      <c r="I261" s="75"/>
      <c r="J261" s="75"/>
      <c r="K261" s="75"/>
      <c r="L261" s="75"/>
      <c r="M261" s="75"/>
      <c r="N261" s="75"/>
      <c r="O261" s="75"/>
      <c r="P261" s="75"/>
      <c r="Q261" s="75"/>
    </row>
  </sheetData>
  <sheetProtection sheet="1" objects="1" scenarios="1" formatCells="0" formatRows="0" insertRows="0"/>
  <mergeCells count="10">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&amp;LConfirm existenţa lucrărilorDirector de departament&amp;RCandidat</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sheetPr codeName="Sheet75">
    <pageSetUpPr fitToPage="1"/>
  </sheetPr>
  <dimension ref="A1:R261"/>
  <sheetViews>
    <sheetView workbookViewId="0">
      <selection activeCell="B12" sqref="B12:E14"/>
    </sheetView>
  </sheetViews>
  <sheetFormatPr defaultRowHeight="15.75"/>
  <cols>
    <col min="1" max="1" width="5.7109375" style="71" customWidth="1"/>
    <col min="2" max="2" width="36.28515625" style="75" customWidth="1"/>
    <col min="3" max="3" width="36" style="75" customWidth="1"/>
    <col min="4" max="4" width="48.28515625" style="75" customWidth="1"/>
    <col min="5" max="5" width="10.7109375" style="80" customWidth="1"/>
    <col min="6" max="6" width="17.7109375" style="75" customWidth="1"/>
    <col min="7" max="7" width="10.7109375" style="81" hidden="1" customWidth="1"/>
    <col min="8" max="8" width="9.140625" style="82" hidden="1" customWidth="1"/>
    <col min="9" max="9" width="9.140625" style="75" hidden="1" customWidth="1"/>
    <col min="10" max="19" width="9.140625" style="75" customWidth="1"/>
    <col min="20" max="16384" width="9.140625" style="75"/>
  </cols>
  <sheetData>
    <row r="1" spans="1:9" s="71" customFormat="1">
      <c r="A1" s="70" t="s">
        <v>482</v>
      </c>
      <c r="E1" s="72"/>
      <c r="F1" s="74"/>
      <c r="G1" s="73"/>
      <c r="H1" s="327"/>
    </row>
    <row r="2" spans="1:9" s="71" customFormat="1">
      <c r="A2" s="387" t="str">
        <f>IF(ISBLANK(facultate), IF(ISBLANK(departament),"","Departament " &amp; departament), "Facultatea " &amp; facultate)</f>
        <v>Facultatea Electronică și Telecomunicații</v>
      </c>
      <c r="E2" s="72"/>
      <c r="F2" s="74"/>
      <c r="G2" s="73"/>
      <c r="H2" s="327"/>
    </row>
    <row r="3" spans="1:9" s="71" customFormat="1">
      <c r="A3" s="387" t="str">
        <f>IF(ISBLANK(departament),"","Departamentul " &amp; departament)</f>
        <v>Departamentul Electronică Aplicată</v>
      </c>
      <c r="E3" s="72"/>
      <c r="F3" s="74"/>
      <c r="G3" s="73"/>
      <c r="H3" s="327"/>
    </row>
    <row r="4" spans="1:9">
      <c r="A4" s="460" t="s">
        <v>882</v>
      </c>
      <c r="B4" s="460"/>
      <c r="C4" s="460"/>
      <c r="D4" s="460"/>
      <c r="E4" s="460"/>
      <c r="F4" s="460"/>
      <c r="G4" s="460"/>
      <c r="H4" s="460"/>
    </row>
    <row r="5" spans="1:9">
      <c r="A5" s="460" t="s">
        <v>912</v>
      </c>
      <c r="B5" s="460"/>
      <c r="C5" s="460"/>
      <c r="D5" s="460"/>
      <c r="E5" s="460"/>
      <c r="F5" s="460"/>
      <c r="G5" s="239"/>
    </row>
    <row r="6" spans="1:9" ht="13.5" customHeight="1">
      <c r="E6" s="75"/>
      <c r="F6" s="388" t="str">
        <f>CONCATENATE(functie," ",nume_candidat)</f>
        <v>Șef de lucrări Papazian Petru</v>
      </c>
    </row>
    <row r="7" spans="1:9" ht="18.75" customHeight="1">
      <c r="A7" s="458" t="s">
        <v>337</v>
      </c>
      <c r="B7" s="458" t="s">
        <v>865</v>
      </c>
      <c r="C7" s="458" t="s">
        <v>913</v>
      </c>
      <c r="D7" s="458" t="s">
        <v>919</v>
      </c>
      <c r="E7" s="468" t="s">
        <v>2</v>
      </c>
      <c r="F7" s="458" t="s">
        <v>544</v>
      </c>
      <c r="G7" s="458" t="s">
        <v>4</v>
      </c>
      <c r="H7" s="479" t="s">
        <v>540</v>
      </c>
      <c r="I7" s="465" t="s">
        <v>551</v>
      </c>
    </row>
    <row r="8" spans="1:9" ht="18.75" customHeight="1">
      <c r="A8" s="475"/>
      <c r="B8" s="475"/>
      <c r="C8" s="475"/>
      <c r="D8" s="475"/>
      <c r="E8" s="469"/>
      <c r="F8" s="475"/>
      <c r="G8" s="475"/>
      <c r="H8" s="480"/>
      <c r="I8" s="465"/>
    </row>
    <row r="9" spans="1:9" ht="18.75" customHeight="1">
      <c r="A9" s="475"/>
      <c r="B9" s="475"/>
      <c r="C9" s="475"/>
      <c r="D9" s="475"/>
      <c r="E9" s="469"/>
      <c r="F9" s="459"/>
      <c r="G9" s="459"/>
      <c r="H9" s="480"/>
      <c r="I9" s="465"/>
    </row>
    <row r="10" spans="1:9" ht="18.75" customHeight="1">
      <c r="A10" s="459"/>
      <c r="B10" s="459"/>
      <c r="C10" s="459"/>
      <c r="D10" s="459"/>
      <c r="E10" s="470"/>
      <c r="F10" s="389" t="str">
        <f>CONCATENATE("ultimii ",durata_evaluare," ani")</f>
        <v>ultimii 5 ani</v>
      </c>
      <c r="G10" s="389" t="str">
        <f>CONCATENATE("ultimii                                  ",durata_evaluare," ani")</f>
        <v>ultimii                                  5 ani</v>
      </c>
      <c r="H10" s="481"/>
      <c r="I10" s="465"/>
    </row>
    <row r="11" spans="1:9">
      <c r="A11" s="99"/>
      <c r="B11" s="76"/>
      <c r="C11" s="76"/>
      <c r="D11" s="76"/>
      <c r="E11" s="40"/>
      <c r="F11" s="158">
        <f t="shared" ref="F11:G11" si="0">SUMIF(F12:F110,"&gt;0")</f>
        <v>0</v>
      </c>
      <c r="G11" s="4">
        <f t="shared" si="0"/>
        <v>0</v>
      </c>
      <c r="H11" s="336"/>
    </row>
    <row r="12" spans="1:9">
      <c r="A12" s="48">
        <v>1</v>
      </c>
      <c r="B12" s="8"/>
      <c r="C12" s="8"/>
      <c r="D12" s="8"/>
      <c r="E12" s="232"/>
      <c r="F12" s="19" t="str">
        <f t="shared" ref="F12:F75" si="1">IF(OR($B12="",,$E12&lt;an_initial,$E12&gt;an_final),"",G12*(HLOOKUP(D12,iii6punctaje,2,FALSE)))</f>
        <v/>
      </c>
      <c r="G12" s="69" t="str">
        <f t="shared" ref="G12:G43" si="2">IF(OR($B12="",,$E12="",$E12&gt;an_final),"",IF($E12&gt;=an_initial,1,""))</f>
        <v/>
      </c>
      <c r="H12" s="390" t="b">
        <f t="shared" ref="H12:H75" si="3">IF(nume_candidat="",FALSE,ISNUMBER(SEARCH(nume_candidat,$B12)))</f>
        <v>0</v>
      </c>
      <c r="I12" s="391">
        <f t="shared" ref="I12:I43" si="4">LEN(B12)-LEN(SUBSTITUTE(B12,",",""))+1</f>
        <v>1</v>
      </c>
    </row>
    <row r="13" spans="1:9">
      <c r="A13" s="48">
        <v>2</v>
      </c>
      <c r="B13" s="8"/>
      <c r="C13" s="8"/>
      <c r="D13" s="8"/>
      <c r="E13" s="232"/>
      <c r="F13" s="19" t="str">
        <f t="shared" si="1"/>
        <v/>
      </c>
      <c r="G13" s="69" t="str">
        <f t="shared" si="2"/>
        <v/>
      </c>
      <c r="H13" s="390" t="b">
        <f t="shared" si="3"/>
        <v>0</v>
      </c>
      <c r="I13" s="391">
        <f t="shared" si="4"/>
        <v>1</v>
      </c>
    </row>
    <row r="14" spans="1:9">
      <c r="A14" s="48">
        <v>3</v>
      </c>
      <c r="B14" s="8"/>
      <c r="C14" s="8"/>
      <c r="D14" s="8"/>
      <c r="E14" s="232"/>
      <c r="F14" s="19" t="str">
        <f t="shared" si="1"/>
        <v/>
      </c>
      <c r="G14" s="69" t="str">
        <f t="shared" si="2"/>
        <v/>
      </c>
      <c r="H14" s="390" t="b">
        <f t="shared" si="3"/>
        <v>0</v>
      </c>
      <c r="I14" s="391">
        <f t="shared" si="4"/>
        <v>1</v>
      </c>
    </row>
    <row r="15" spans="1:9">
      <c r="A15" s="48">
        <v>4</v>
      </c>
      <c r="B15" s="7"/>
      <c r="C15" s="7"/>
      <c r="D15" s="7"/>
      <c r="E15" s="228"/>
      <c r="F15" s="19" t="str">
        <f t="shared" si="1"/>
        <v/>
      </c>
      <c r="G15" s="69" t="str">
        <f t="shared" si="2"/>
        <v/>
      </c>
      <c r="H15" s="390" t="b">
        <f t="shared" si="3"/>
        <v>0</v>
      </c>
      <c r="I15" s="391">
        <f t="shared" si="4"/>
        <v>1</v>
      </c>
    </row>
    <row r="16" spans="1:9">
      <c r="A16" s="48">
        <v>5</v>
      </c>
      <c r="B16" s="7"/>
      <c r="C16" s="7"/>
      <c r="D16" s="7"/>
      <c r="E16" s="228"/>
      <c r="F16" s="19" t="str">
        <f t="shared" si="1"/>
        <v/>
      </c>
      <c r="G16" s="69" t="str">
        <f t="shared" si="2"/>
        <v/>
      </c>
      <c r="H16" s="390" t="b">
        <f t="shared" si="3"/>
        <v>0</v>
      </c>
      <c r="I16" s="391">
        <f t="shared" si="4"/>
        <v>1</v>
      </c>
    </row>
    <row r="17" spans="1:9">
      <c r="A17" s="48">
        <v>6</v>
      </c>
      <c r="B17" s="7"/>
      <c r="C17" s="7"/>
      <c r="D17" s="7"/>
      <c r="E17" s="228"/>
      <c r="F17" s="19" t="str">
        <f t="shared" si="1"/>
        <v/>
      </c>
      <c r="G17" s="69" t="str">
        <f t="shared" si="2"/>
        <v/>
      </c>
      <c r="H17" s="390" t="b">
        <f t="shared" si="3"/>
        <v>0</v>
      </c>
      <c r="I17" s="391">
        <f t="shared" si="4"/>
        <v>1</v>
      </c>
    </row>
    <row r="18" spans="1:9">
      <c r="A18" s="48">
        <v>7</v>
      </c>
      <c r="B18" s="7"/>
      <c r="C18" s="7"/>
      <c r="D18" s="7"/>
      <c r="E18" s="228"/>
      <c r="F18" s="19" t="str">
        <f t="shared" si="1"/>
        <v/>
      </c>
      <c r="G18" s="69" t="str">
        <f t="shared" si="2"/>
        <v/>
      </c>
      <c r="H18" s="390" t="b">
        <f t="shared" si="3"/>
        <v>0</v>
      </c>
      <c r="I18" s="391">
        <f t="shared" si="4"/>
        <v>1</v>
      </c>
    </row>
    <row r="19" spans="1:9">
      <c r="A19" s="48">
        <v>8</v>
      </c>
      <c r="B19" s="7"/>
      <c r="C19" s="7"/>
      <c r="D19" s="7"/>
      <c r="E19" s="228"/>
      <c r="F19" s="19" t="str">
        <f t="shared" si="1"/>
        <v/>
      </c>
      <c r="G19" s="69" t="str">
        <f t="shared" si="2"/>
        <v/>
      </c>
      <c r="H19" s="390" t="b">
        <f t="shared" si="3"/>
        <v>0</v>
      </c>
      <c r="I19" s="391">
        <f t="shared" si="4"/>
        <v>1</v>
      </c>
    </row>
    <row r="20" spans="1:9">
      <c r="A20" s="48">
        <v>9</v>
      </c>
      <c r="B20" s="7"/>
      <c r="C20" s="7"/>
      <c r="D20" s="7"/>
      <c r="E20" s="228"/>
      <c r="F20" s="19" t="str">
        <f t="shared" si="1"/>
        <v/>
      </c>
      <c r="G20" s="69" t="str">
        <f t="shared" si="2"/>
        <v/>
      </c>
      <c r="H20" s="390" t="b">
        <f t="shared" si="3"/>
        <v>0</v>
      </c>
      <c r="I20" s="391">
        <f t="shared" si="4"/>
        <v>1</v>
      </c>
    </row>
    <row r="21" spans="1:9">
      <c r="A21" s="48">
        <v>10</v>
      </c>
      <c r="B21" s="7"/>
      <c r="C21" s="7"/>
      <c r="D21" s="7"/>
      <c r="E21" s="228"/>
      <c r="F21" s="19" t="str">
        <f t="shared" si="1"/>
        <v/>
      </c>
      <c r="G21" s="69" t="str">
        <f t="shared" si="2"/>
        <v/>
      </c>
      <c r="H21" s="390" t="b">
        <f t="shared" si="3"/>
        <v>0</v>
      </c>
      <c r="I21" s="391">
        <f t="shared" si="4"/>
        <v>1</v>
      </c>
    </row>
    <row r="22" spans="1:9">
      <c r="A22" s="48">
        <v>11</v>
      </c>
      <c r="B22" s="7"/>
      <c r="C22" s="7"/>
      <c r="D22" s="7"/>
      <c r="E22" s="228"/>
      <c r="F22" s="19" t="str">
        <f t="shared" si="1"/>
        <v/>
      </c>
      <c r="G22" s="69" t="str">
        <f t="shared" si="2"/>
        <v/>
      </c>
      <c r="H22" s="390" t="b">
        <f t="shared" si="3"/>
        <v>0</v>
      </c>
      <c r="I22" s="391">
        <f t="shared" si="4"/>
        <v>1</v>
      </c>
    </row>
    <row r="23" spans="1:9">
      <c r="A23" s="48">
        <v>12</v>
      </c>
      <c r="B23" s="7"/>
      <c r="C23" s="7"/>
      <c r="D23" s="7"/>
      <c r="E23" s="228"/>
      <c r="F23" s="19" t="str">
        <f t="shared" si="1"/>
        <v/>
      </c>
      <c r="G23" s="69" t="str">
        <f t="shared" si="2"/>
        <v/>
      </c>
      <c r="H23" s="390" t="b">
        <f t="shared" si="3"/>
        <v>0</v>
      </c>
      <c r="I23" s="391">
        <f t="shared" si="4"/>
        <v>1</v>
      </c>
    </row>
    <row r="24" spans="1:9">
      <c r="A24" s="48">
        <v>13</v>
      </c>
      <c r="B24" s="7"/>
      <c r="C24" s="7"/>
      <c r="D24" s="7"/>
      <c r="E24" s="228"/>
      <c r="F24" s="19" t="str">
        <f t="shared" si="1"/>
        <v/>
      </c>
      <c r="G24" s="69" t="str">
        <f t="shared" si="2"/>
        <v/>
      </c>
      <c r="H24" s="390" t="b">
        <f t="shared" si="3"/>
        <v>0</v>
      </c>
      <c r="I24" s="391">
        <f t="shared" si="4"/>
        <v>1</v>
      </c>
    </row>
    <row r="25" spans="1:9">
      <c r="A25" s="48">
        <v>14</v>
      </c>
      <c r="B25" s="7"/>
      <c r="C25" s="7"/>
      <c r="D25" s="7"/>
      <c r="E25" s="228"/>
      <c r="F25" s="19" t="str">
        <f t="shared" si="1"/>
        <v/>
      </c>
      <c r="G25" s="69" t="str">
        <f t="shared" si="2"/>
        <v/>
      </c>
      <c r="H25" s="390" t="b">
        <f t="shared" si="3"/>
        <v>0</v>
      </c>
      <c r="I25" s="391">
        <f t="shared" si="4"/>
        <v>1</v>
      </c>
    </row>
    <row r="26" spans="1:9">
      <c r="A26" s="48">
        <v>15</v>
      </c>
      <c r="B26" s="7"/>
      <c r="C26" s="7"/>
      <c r="D26" s="7"/>
      <c r="E26" s="228"/>
      <c r="F26" s="19" t="str">
        <f t="shared" si="1"/>
        <v/>
      </c>
      <c r="G26" s="69" t="str">
        <f t="shared" si="2"/>
        <v/>
      </c>
      <c r="H26" s="390" t="b">
        <f t="shared" si="3"/>
        <v>0</v>
      </c>
      <c r="I26" s="391">
        <f t="shared" si="4"/>
        <v>1</v>
      </c>
    </row>
    <row r="27" spans="1:9">
      <c r="A27" s="48">
        <v>16</v>
      </c>
      <c r="B27" s="7"/>
      <c r="C27" s="7"/>
      <c r="D27" s="7"/>
      <c r="E27" s="228"/>
      <c r="F27" s="19" t="str">
        <f t="shared" si="1"/>
        <v/>
      </c>
      <c r="G27" s="69" t="str">
        <f t="shared" si="2"/>
        <v/>
      </c>
      <c r="H27" s="390" t="b">
        <f t="shared" si="3"/>
        <v>0</v>
      </c>
      <c r="I27" s="391">
        <f t="shared" si="4"/>
        <v>1</v>
      </c>
    </row>
    <row r="28" spans="1:9">
      <c r="A28" s="48">
        <v>17</v>
      </c>
      <c r="B28" s="7"/>
      <c r="C28" s="7"/>
      <c r="D28" s="7"/>
      <c r="E28" s="228"/>
      <c r="F28" s="19" t="str">
        <f t="shared" si="1"/>
        <v/>
      </c>
      <c r="G28" s="69" t="str">
        <f t="shared" si="2"/>
        <v/>
      </c>
      <c r="H28" s="390" t="b">
        <f t="shared" si="3"/>
        <v>0</v>
      </c>
      <c r="I28" s="391">
        <f t="shared" si="4"/>
        <v>1</v>
      </c>
    </row>
    <row r="29" spans="1:9">
      <c r="A29" s="48">
        <v>18</v>
      </c>
      <c r="B29" s="7"/>
      <c r="C29" s="7"/>
      <c r="D29" s="7"/>
      <c r="E29" s="228"/>
      <c r="F29" s="19" t="str">
        <f t="shared" si="1"/>
        <v/>
      </c>
      <c r="G29" s="69" t="str">
        <f t="shared" si="2"/>
        <v/>
      </c>
      <c r="H29" s="390" t="b">
        <f t="shared" si="3"/>
        <v>0</v>
      </c>
      <c r="I29" s="391">
        <f t="shared" si="4"/>
        <v>1</v>
      </c>
    </row>
    <row r="30" spans="1:9">
      <c r="A30" s="48">
        <v>19</v>
      </c>
      <c r="B30" s="7"/>
      <c r="C30" s="7"/>
      <c r="D30" s="7"/>
      <c r="E30" s="228"/>
      <c r="F30" s="19" t="str">
        <f t="shared" si="1"/>
        <v/>
      </c>
      <c r="G30" s="69" t="str">
        <f t="shared" si="2"/>
        <v/>
      </c>
      <c r="H30" s="390" t="b">
        <f t="shared" si="3"/>
        <v>0</v>
      </c>
      <c r="I30" s="391">
        <f t="shared" si="4"/>
        <v>1</v>
      </c>
    </row>
    <row r="31" spans="1:9">
      <c r="A31" s="48">
        <v>20</v>
      </c>
      <c r="B31" s="7"/>
      <c r="C31" s="7"/>
      <c r="D31" s="7"/>
      <c r="E31" s="228"/>
      <c r="F31" s="19" t="str">
        <f t="shared" si="1"/>
        <v/>
      </c>
      <c r="G31" s="69" t="str">
        <f t="shared" si="2"/>
        <v/>
      </c>
      <c r="H31" s="390" t="b">
        <f t="shared" si="3"/>
        <v>0</v>
      </c>
      <c r="I31" s="391">
        <f t="shared" si="4"/>
        <v>1</v>
      </c>
    </row>
    <row r="32" spans="1:9">
      <c r="A32" s="48">
        <v>21</v>
      </c>
      <c r="B32" s="7"/>
      <c r="C32" s="7"/>
      <c r="D32" s="7"/>
      <c r="E32" s="228"/>
      <c r="F32" s="19" t="str">
        <f t="shared" si="1"/>
        <v/>
      </c>
      <c r="G32" s="69" t="str">
        <f t="shared" si="2"/>
        <v/>
      </c>
      <c r="H32" s="390" t="b">
        <f t="shared" si="3"/>
        <v>0</v>
      </c>
      <c r="I32" s="391">
        <f t="shared" si="4"/>
        <v>1</v>
      </c>
    </row>
    <row r="33" spans="1:9">
      <c r="A33" s="48">
        <v>22</v>
      </c>
      <c r="B33" s="7"/>
      <c r="C33" s="7"/>
      <c r="D33" s="7"/>
      <c r="E33" s="228"/>
      <c r="F33" s="19" t="str">
        <f t="shared" si="1"/>
        <v/>
      </c>
      <c r="G33" s="69" t="str">
        <f t="shared" si="2"/>
        <v/>
      </c>
      <c r="H33" s="390" t="b">
        <f t="shared" si="3"/>
        <v>0</v>
      </c>
      <c r="I33" s="391">
        <f t="shared" si="4"/>
        <v>1</v>
      </c>
    </row>
    <row r="34" spans="1:9">
      <c r="A34" s="48">
        <v>23</v>
      </c>
      <c r="B34" s="7"/>
      <c r="C34" s="7"/>
      <c r="D34" s="7"/>
      <c r="E34" s="228"/>
      <c r="F34" s="19" t="str">
        <f t="shared" si="1"/>
        <v/>
      </c>
      <c r="G34" s="69" t="str">
        <f t="shared" si="2"/>
        <v/>
      </c>
      <c r="H34" s="390" t="b">
        <f t="shared" si="3"/>
        <v>0</v>
      </c>
      <c r="I34" s="391">
        <f t="shared" si="4"/>
        <v>1</v>
      </c>
    </row>
    <row r="35" spans="1:9">
      <c r="A35" s="48">
        <v>24</v>
      </c>
      <c r="B35" s="7"/>
      <c r="C35" s="7"/>
      <c r="D35" s="7"/>
      <c r="E35" s="228"/>
      <c r="F35" s="19" t="str">
        <f t="shared" si="1"/>
        <v/>
      </c>
      <c r="G35" s="69" t="str">
        <f t="shared" si="2"/>
        <v/>
      </c>
      <c r="H35" s="390" t="b">
        <f t="shared" si="3"/>
        <v>0</v>
      </c>
      <c r="I35" s="391">
        <f t="shared" si="4"/>
        <v>1</v>
      </c>
    </row>
    <row r="36" spans="1:9">
      <c r="A36" s="48">
        <v>25</v>
      </c>
      <c r="B36" s="7"/>
      <c r="C36" s="7"/>
      <c r="D36" s="7"/>
      <c r="E36" s="228"/>
      <c r="F36" s="19" t="str">
        <f t="shared" si="1"/>
        <v/>
      </c>
      <c r="G36" s="69" t="str">
        <f t="shared" si="2"/>
        <v/>
      </c>
      <c r="H36" s="390" t="b">
        <f t="shared" si="3"/>
        <v>0</v>
      </c>
      <c r="I36" s="391">
        <f t="shared" si="4"/>
        <v>1</v>
      </c>
    </row>
    <row r="37" spans="1:9">
      <c r="A37" s="48">
        <v>26</v>
      </c>
      <c r="B37" s="7"/>
      <c r="C37" s="7"/>
      <c r="D37" s="7"/>
      <c r="E37" s="228"/>
      <c r="F37" s="19" t="str">
        <f t="shared" si="1"/>
        <v/>
      </c>
      <c r="G37" s="69" t="str">
        <f t="shared" si="2"/>
        <v/>
      </c>
      <c r="H37" s="390" t="b">
        <f t="shared" si="3"/>
        <v>0</v>
      </c>
      <c r="I37" s="391">
        <f t="shared" si="4"/>
        <v>1</v>
      </c>
    </row>
    <row r="38" spans="1:9">
      <c r="A38" s="48">
        <v>27</v>
      </c>
      <c r="B38" s="7"/>
      <c r="C38" s="7"/>
      <c r="D38" s="7"/>
      <c r="E38" s="228"/>
      <c r="F38" s="19" t="str">
        <f t="shared" si="1"/>
        <v/>
      </c>
      <c r="G38" s="69" t="str">
        <f t="shared" si="2"/>
        <v/>
      </c>
      <c r="H38" s="390" t="b">
        <f t="shared" si="3"/>
        <v>0</v>
      </c>
      <c r="I38" s="391">
        <f t="shared" si="4"/>
        <v>1</v>
      </c>
    </row>
    <row r="39" spans="1:9">
      <c r="A39" s="48">
        <v>28</v>
      </c>
      <c r="B39" s="7"/>
      <c r="C39" s="7"/>
      <c r="D39" s="7"/>
      <c r="E39" s="228"/>
      <c r="F39" s="19" t="str">
        <f t="shared" si="1"/>
        <v/>
      </c>
      <c r="G39" s="69" t="str">
        <f t="shared" si="2"/>
        <v/>
      </c>
      <c r="H39" s="390" t="b">
        <f t="shared" si="3"/>
        <v>0</v>
      </c>
      <c r="I39" s="391">
        <f t="shared" si="4"/>
        <v>1</v>
      </c>
    </row>
    <row r="40" spans="1:9">
      <c r="A40" s="48">
        <v>29</v>
      </c>
      <c r="B40" s="7"/>
      <c r="C40" s="7"/>
      <c r="D40" s="7"/>
      <c r="E40" s="228"/>
      <c r="F40" s="19" t="str">
        <f t="shared" si="1"/>
        <v/>
      </c>
      <c r="G40" s="69" t="str">
        <f t="shared" si="2"/>
        <v/>
      </c>
      <c r="H40" s="390" t="b">
        <f t="shared" si="3"/>
        <v>0</v>
      </c>
      <c r="I40" s="391">
        <f t="shared" si="4"/>
        <v>1</v>
      </c>
    </row>
    <row r="41" spans="1:9">
      <c r="A41" s="48">
        <v>30</v>
      </c>
      <c r="B41" s="7"/>
      <c r="C41" s="7"/>
      <c r="D41" s="7"/>
      <c r="E41" s="228"/>
      <c r="F41" s="19" t="str">
        <f t="shared" si="1"/>
        <v/>
      </c>
      <c r="G41" s="69" t="str">
        <f t="shared" si="2"/>
        <v/>
      </c>
      <c r="H41" s="390" t="b">
        <f t="shared" si="3"/>
        <v>0</v>
      </c>
      <c r="I41" s="391">
        <f t="shared" si="4"/>
        <v>1</v>
      </c>
    </row>
    <row r="42" spans="1:9">
      <c r="A42" s="48">
        <v>31</v>
      </c>
      <c r="B42" s="7"/>
      <c r="C42" s="7"/>
      <c r="D42" s="7"/>
      <c r="E42" s="228"/>
      <c r="F42" s="19" t="str">
        <f t="shared" si="1"/>
        <v/>
      </c>
      <c r="G42" s="69" t="str">
        <f t="shared" si="2"/>
        <v/>
      </c>
      <c r="H42" s="390" t="b">
        <f t="shared" si="3"/>
        <v>0</v>
      </c>
      <c r="I42" s="391">
        <f t="shared" si="4"/>
        <v>1</v>
      </c>
    </row>
    <row r="43" spans="1:9">
      <c r="A43" s="48">
        <v>32</v>
      </c>
      <c r="B43" s="7"/>
      <c r="C43" s="7"/>
      <c r="D43" s="7"/>
      <c r="E43" s="228"/>
      <c r="F43" s="19" t="str">
        <f t="shared" si="1"/>
        <v/>
      </c>
      <c r="G43" s="69" t="str">
        <f t="shared" si="2"/>
        <v/>
      </c>
      <c r="H43" s="390" t="b">
        <f t="shared" si="3"/>
        <v>0</v>
      </c>
      <c r="I43" s="391">
        <f t="shared" si="4"/>
        <v>1</v>
      </c>
    </row>
    <row r="44" spans="1:9">
      <c r="A44" s="48">
        <v>33</v>
      </c>
      <c r="B44" s="7"/>
      <c r="C44" s="7"/>
      <c r="D44" s="7"/>
      <c r="E44" s="228"/>
      <c r="F44" s="19" t="str">
        <f t="shared" si="1"/>
        <v/>
      </c>
      <c r="G44" s="69" t="str">
        <f t="shared" ref="G44:G75" si="5">IF(OR($B44="",,$E44="",$E44&gt;an_final),"",IF($E44&gt;=an_initial,1,""))</f>
        <v/>
      </c>
      <c r="H44" s="390" t="b">
        <f t="shared" si="3"/>
        <v>0</v>
      </c>
      <c r="I44" s="391">
        <f t="shared" ref="I44:I75" si="6">LEN(B44)-LEN(SUBSTITUTE(B44,",",""))+1</f>
        <v>1</v>
      </c>
    </row>
    <row r="45" spans="1:9">
      <c r="A45" s="48">
        <v>34</v>
      </c>
      <c r="B45" s="7"/>
      <c r="C45" s="7"/>
      <c r="D45" s="7"/>
      <c r="E45" s="228"/>
      <c r="F45" s="19" t="str">
        <f t="shared" si="1"/>
        <v/>
      </c>
      <c r="G45" s="69" t="str">
        <f t="shared" si="5"/>
        <v/>
      </c>
      <c r="H45" s="390" t="b">
        <f t="shared" si="3"/>
        <v>0</v>
      </c>
      <c r="I45" s="391">
        <f t="shared" si="6"/>
        <v>1</v>
      </c>
    </row>
    <row r="46" spans="1:9">
      <c r="A46" s="48">
        <v>35</v>
      </c>
      <c r="B46" s="7"/>
      <c r="C46" s="7"/>
      <c r="D46" s="7"/>
      <c r="E46" s="228"/>
      <c r="F46" s="19" t="str">
        <f t="shared" si="1"/>
        <v/>
      </c>
      <c r="G46" s="69" t="str">
        <f t="shared" si="5"/>
        <v/>
      </c>
      <c r="H46" s="390" t="b">
        <f t="shared" si="3"/>
        <v>0</v>
      </c>
      <c r="I46" s="391">
        <f t="shared" si="6"/>
        <v>1</v>
      </c>
    </row>
    <row r="47" spans="1:9">
      <c r="A47" s="48">
        <v>36</v>
      </c>
      <c r="B47" s="7"/>
      <c r="C47" s="7"/>
      <c r="D47" s="7"/>
      <c r="E47" s="228"/>
      <c r="F47" s="19" t="str">
        <f t="shared" si="1"/>
        <v/>
      </c>
      <c r="G47" s="69" t="str">
        <f t="shared" si="5"/>
        <v/>
      </c>
      <c r="H47" s="390" t="b">
        <f t="shared" si="3"/>
        <v>0</v>
      </c>
      <c r="I47" s="391">
        <f t="shared" si="6"/>
        <v>1</v>
      </c>
    </row>
    <row r="48" spans="1:9">
      <c r="A48" s="48">
        <v>37</v>
      </c>
      <c r="B48" s="7"/>
      <c r="C48" s="7"/>
      <c r="D48" s="7"/>
      <c r="E48" s="228"/>
      <c r="F48" s="19" t="str">
        <f t="shared" si="1"/>
        <v/>
      </c>
      <c r="G48" s="69" t="str">
        <f t="shared" si="5"/>
        <v/>
      </c>
      <c r="H48" s="390" t="b">
        <f t="shared" si="3"/>
        <v>0</v>
      </c>
      <c r="I48" s="391">
        <f t="shared" si="6"/>
        <v>1</v>
      </c>
    </row>
    <row r="49" spans="1:9">
      <c r="A49" s="48">
        <v>38</v>
      </c>
      <c r="B49" s="7"/>
      <c r="C49" s="7"/>
      <c r="D49" s="7"/>
      <c r="E49" s="228"/>
      <c r="F49" s="19" t="str">
        <f t="shared" si="1"/>
        <v/>
      </c>
      <c r="G49" s="69" t="str">
        <f t="shared" si="5"/>
        <v/>
      </c>
      <c r="H49" s="390" t="b">
        <f t="shared" si="3"/>
        <v>0</v>
      </c>
      <c r="I49" s="391">
        <f t="shared" si="6"/>
        <v>1</v>
      </c>
    </row>
    <row r="50" spans="1:9">
      <c r="A50" s="48">
        <v>39</v>
      </c>
      <c r="B50" s="7"/>
      <c r="C50" s="7"/>
      <c r="D50" s="7"/>
      <c r="E50" s="228"/>
      <c r="F50" s="19" t="str">
        <f t="shared" si="1"/>
        <v/>
      </c>
      <c r="G50" s="69" t="str">
        <f t="shared" si="5"/>
        <v/>
      </c>
      <c r="H50" s="390" t="b">
        <f t="shared" si="3"/>
        <v>0</v>
      </c>
      <c r="I50" s="391">
        <f t="shared" si="6"/>
        <v>1</v>
      </c>
    </row>
    <row r="51" spans="1:9">
      <c r="A51" s="48">
        <v>40</v>
      </c>
      <c r="B51" s="7"/>
      <c r="C51" s="7"/>
      <c r="D51" s="7"/>
      <c r="E51" s="228"/>
      <c r="F51" s="19" t="str">
        <f t="shared" si="1"/>
        <v/>
      </c>
      <c r="G51" s="69" t="str">
        <f t="shared" si="5"/>
        <v/>
      </c>
      <c r="H51" s="390" t="b">
        <f t="shared" si="3"/>
        <v>0</v>
      </c>
      <c r="I51" s="391">
        <f t="shared" si="6"/>
        <v>1</v>
      </c>
    </row>
    <row r="52" spans="1:9">
      <c r="A52" s="48">
        <v>41</v>
      </c>
      <c r="B52" s="7"/>
      <c r="C52" s="7"/>
      <c r="D52" s="7"/>
      <c r="E52" s="228"/>
      <c r="F52" s="19" t="str">
        <f t="shared" si="1"/>
        <v/>
      </c>
      <c r="G52" s="69" t="str">
        <f t="shared" si="5"/>
        <v/>
      </c>
      <c r="H52" s="390" t="b">
        <f t="shared" si="3"/>
        <v>0</v>
      </c>
      <c r="I52" s="391">
        <f t="shared" si="6"/>
        <v>1</v>
      </c>
    </row>
    <row r="53" spans="1:9">
      <c r="A53" s="48">
        <v>42</v>
      </c>
      <c r="B53" s="7"/>
      <c r="C53" s="7"/>
      <c r="D53" s="7"/>
      <c r="E53" s="228"/>
      <c r="F53" s="19" t="str">
        <f t="shared" si="1"/>
        <v/>
      </c>
      <c r="G53" s="69" t="str">
        <f t="shared" si="5"/>
        <v/>
      </c>
      <c r="H53" s="390" t="b">
        <f t="shared" si="3"/>
        <v>0</v>
      </c>
      <c r="I53" s="391">
        <f t="shared" si="6"/>
        <v>1</v>
      </c>
    </row>
    <row r="54" spans="1:9">
      <c r="A54" s="48">
        <v>43</v>
      </c>
      <c r="B54" s="7"/>
      <c r="C54" s="7"/>
      <c r="D54" s="7"/>
      <c r="E54" s="228"/>
      <c r="F54" s="19" t="str">
        <f t="shared" si="1"/>
        <v/>
      </c>
      <c r="G54" s="69" t="str">
        <f t="shared" si="5"/>
        <v/>
      </c>
      <c r="H54" s="390" t="b">
        <f t="shared" si="3"/>
        <v>0</v>
      </c>
      <c r="I54" s="391">
        <f t="shared" si="6"/>
        <v>1</v>
      </c>
    </row>
    <row r="55" spans="1:9">
      <c r="A55" s="48">
        <v>44</v>
      </c>
      <c r="B55" s="7"/>
      <c r="C55" s="7"/>
      <c r="D55" s="7"/>
      <c r="E55" s="228"/>
      <c r="F55" s="19" t="str">
        <f t="shared" si="1"/>
        <v/>
      </c>
      <c r="G55" s="69" t="str">
        <f t="shared" si="5"/>
        <v/>
      </c>
      <c r="H55" s="390" t="b">
        <f t="shared" si="3"/>
        <v>0</v>
      </c>
      <c r="I55" s="391">
        <f t="shared" si="6"/>
        <v>1</v>
      </c>
    </row>
    <row r="56" spans="1:9">
      <c r="A56" s="48">
        <v>45</v>
      </c>
      <c r="B56" s="7"/>
      <c r="C56" s="7"/>
      <c r="D56" s="7"/>
      <c r="E56" s="228"/>
      <c r="F56" s="19" t="str">
        <f t="shared" si="1"/>
        <v/>
      </c>
      <c r="G56" s="69" t="str">
        <f t="shared" si="5"/>
        <v/>
      </c>
      <c r="H56" s="390" t="b">
        <f t="shared" si="3"/>
        <v>0</v>
      </c>
      <c r="I56" s="391">
        <f t="shared" si="6"/>
        <v>1</v>
      </c>
    </row>
    <row r="57" spans="1:9">
      <c r="A57" s="48">
        <v>46</v>
      </c>
      <c r="B57" s="7"/>
      <c r="C57" s="7"/>
      <c r="D57" s="7"/>
      <c r="E57" s="228"/>
      <c r="F57" s="19" t="str">
        <f t="shared" si="1"/>
        <v/>
      </c>
      <c r="G57" s="69" t="str">
        <f t="shared" si="5"/>
        <v/>
      </c>
      <c r="H57" s="390" t="b">
        <f t="shared" si="3"/>
        <v>0</v>
      </c>
      <c r="I57" s="391">
        <f t="shared" si="6"/>
        <v>1</v>
      </c>
    </row>
    <row r="58" spans="1:9">
      <c r="A58" s="48">
        <v>47</v>
      </c>
      <c r="B58" s="7"/>
      <c r="C58" s="7"/>
      <c r="D58" s="7"/>
      <c r="E58" s="228"/>
      <c r="F58" s="19" t="str">
        <f t="shared" si="1"/>
        <v/>
      </c>
      <c r="G58" s="69" t="str">
        <f t="shared" si="5"/>
        <v/>
      </c>
      <c r="H58" s="390" t="b">
        <f t="shared" si="3"/>
        <v>0</v>
      </c>
      <c r="I58" s="391">
        <f t="shared" si="6"/>
        <v>1</v>
      </c>
    </row>
    <row r="59" spans="1:9">
      <c r="A59" s="48">
        <v>48</v>
      </c>
      <c r="B59" s="7"/>
      <c r="C59" s="7"/>
      <c r="D59" s="7"/>
      <c r="E59" s="228"/>
      <c r="F59" s="19" t="str">
        <f t="shared" si="1"/>
        <v/>
      </c>
      <c r="G59" s="69" t="str">
        <f t="shared" si="5"/>
        <v/>
      </c>
      <c r="H59" s="390" t="b">
        <f t="shared" si="3"/>
        <v>0</v>
      </c>
      <c r="I59" s="391">
        <f t="shared" si="6"/>
        <v>1</v>
      </c>
    </row>
    <row r="60" spans="1:9">
      <c r="A60" s="48">
        <v>49</v>
      </c>
      <c r="B60" s="7"/>
      <c r="C60" s="7"/>
      <c r="D60" s="7"/>
      <c r="E60" s="228"/>
      <c r="F60" s="19" t="str">
        <f t="shared" si="1"/>
        <v/>
      </c>
      <c r="G60" s="69" t="str">
        <f t="shared" si="5"/>
        <v/>
      </c>
      <c r="H60" s="390" t="b">
        <f t="shared" si="3"/>
        <v>0</v>
      </c>
      <c r="I60" s="391">
        <f t="shared" si="6"/>
        <v>1</v>
      </c>
    </row>
    <row r="61" spans="1:9">
      <c r="A61" s="48">
        <v>50</v>
      </c>
      <c r="B61" s="7"/>
      <c r="C61" s="7"/>
      <c r="D61" s="7"/>
      <c r="E61" s="228"/>
      <c r="F61" s="19" t="str">
        <f t="shared" si="1"/>
        <v/>
      </c>
      <c r="G61" s="69" t="str">
        <f t="shared" si="5"/>
        <v/>
      </c>
      <c r="H61" s="390" t="b">
        <f t="shared" si="3"/>
        <v>0</v>
      </c>
      <c r="I61" s="391">
        <f t="shared" si="6"/>
        <v>1</v>
      </c>
    </row>
    <row r="62" spans="1:9">
      <c r="A62" s="48">
        <v>51</v>
      </c>
      <c r="B62" s="7"/>
      <c r="C62" s="7"/>
      <c r="D62" s="7"/>
      <c r="E62" s="228"/>
      <c r="F62" s="19" t="str">
        <f t="shared" si="1"/>
        <v/>
      </c>
      <c r="G62" s="69" t="str">
        <f t="shared" si="5"/>
        <v/>
      </c>
      <c r="H62" s="390" t="b">
        <f t="shared" si="3"/>
        <v>0</v>
      </c>
      <c r="I62" s="391">
        <f t="shared" si="6"/>
        <v>1</v>
      </c>
    </row>
    <row r="63" spans="1:9">
      <c r="A63" s="48">
        <v>52</v>
      </c>
      <c r="B63" s="7"/>
      <c r="C63" s="7"/>
      <c r="D63" s="7"/>
      <c r="E63" s="228"/>
      <c r="F63" s="19" t="str">
        <f t="shared" si="1"/>
        <v/>
      </c>
      <c r="G63" s="69" t="str">
        <f t="shared" si="5"/>
        <v/>
      </c>
      <c r="H63" s="390" t="b">
        <f t="shared" si="3"/>
        <v>0</v>
      </c>
      <c r="I63" s="391">
        <f t="shared" si="6"/>
        <v>1</v>
      </c>
    </row>
    <row r="64" spans="1:9">
      <c r="A64" s="48">
        <v>53</v>
      </c>
      <c r="B64" s="7"/>
      <c r="C64" s="7"/>
      <c r="D64" s="7"/>
      <c r="E64" s="228"/>
      <c r="F64" s="19" t="str">
        <f t="shared" si="1"/>
        <v/>
      </c>
      <c r="G64" s="69" t="str">
        <f t="shared" si="5"/>
        <v/>
      </c>
      <c r="H64" s="390" t="b">
        <f t="shared" si="3"/>
        <v>0</v>
      </c>
      <c r="I64" s="391">
        <f t="shared" si="6"/>
        <v>1</v>
      </c>
    </row>
    <row r="65" spans="1:9">
      <c r="A65" s="48">
        <v>54</v>
      </c>
      <c r="B65" s="7"/>
      <c r="C65" s="7"/>
      <c r="D65" s="7"/>
      <c r="E65" s="228"/>
      <c r="F65" s="19" t="str">
        <f t="shared" si="1"/>
        <v/>
      </c>
      <c r="G65" s="69" t="str">
        <f t="shared" si="5"/>
        <v/>
      </c>
      <c r="H65" s="390" t="b">
        <f t="shared" si="3"/>
        <v>0</v>
      </c>
      <c r="I65" s="391">
        <f t="shared" si="6"/>
        <v>1</v>
      </c>
    </row>
    <row r="66" spans="1:9">
      <c r="A66" s="48">
        <v>55</v>
      </c>
      <c r="B66" s="7"/>
      <c r="C66" s="7"/>
      <c r="D66" s="7"/>
      <c r="E66" s="228"/>
      <c r="F66" s="19" t="str">
        <f t="shared" si="1"/>
        <v/>
      </c>
      <c r="G66" s="69" t="str">
        <f t="shared" si="5"/>
        <v/>
      </c>
      <c r="H66" s="390" t="b">
        <f t="shared" si="3"/>
        <v>0</v>
      </c>
      <c r="I66" s="391">
        <f t="shared" si="6"/>
        <v>1</v>
      </c>
    </row>
    <row r="67" spans="1:9">
      <c r="A67" s="48">
        <v>56</v>
      </c>
      <c r="B67" s="7"/>
      <c r="C67" s="7"/>
      <c r="D67" s="7"/>
      <c r="E67" s="228"/>
      <c r="F67" s="19" t="str">
        <f t="shared" si="1"/>
        <v/>
      </c>
      <c r="G67" s="69" t="str">
        <f t="shared" si="5"/>
        <v/>
      </c>
      <c r="H67" s="390" t="b">
        <f t="shared" si="3"/>
        <v>0</v>
      </c>
      <c r="I67" s="391">
        <f t="shared" si="6"/>
        <v>1</v>
      </c>
    </row>
    <row r="68" spans="1:9">
      <c r="A68" s="48">
        <v>57</v>
      </c>
      <c r="B68" s="7"/>
      <c r="C68" s="7"/>
      <c r="D68" s="7"/>
      <c r="E68" s="228"/>
      <c r="F68" s="19" t="str">
        <f t="shared" si="1"/>
        <v/>
      </c>
      <c r="G68" s="69" t="str">
        <f t="shared" si="5"/>
        <v/>
      </c>
      <c r="H68" s="390" t="b">
        <f t="shared" si="3"/>
        <v>0</v>
      </c>
      <c r="I68" s="391">
        <f t="shared" si="6"/>
        <v>1</v>
      </c>
    </row>
    <row r="69" spans="1:9">
      <c r="A69" s="48">
        <v>58</v>
      </c>
      <c r="B69" s="7"/>
      <c r="C69" s="7"/>
      <c r="D69" s="7"/>
      <c r="E69" s="228"/>
      <c r="F69" s="19" t="str">
        <f t="shared" si="1"/>
        <v/>
      </c>
      <c r="G69" s="69" t="str">
        <f t="shared" si="5"/>
        <v/>
      </c>
      <c r="H69" s="390" t="b">
        <f t="shared" si="3"/>
        <v>0</v>
      </c>
      <c r="I69" s="391">
        <f t="shared" si="6"/>
        <v>1</v>
      </c>
    </row>
    <row r="70" spans="1:9">
      <c r="A70" s="48">
        <v>59</v>
      </c>
      <c r="B70" s="7"/>
      <c r="C70" s="7"/>
      <c r="D70" s="7"/>
      <c r="E70" s="228"/>
      <c r="F70" s="19" t="str">
        <f t="shared" si="1"/>
        <v/>
      </c>
      <c r="G70" s="69" t="str">
        <f t="shared" si="5"/>
        <v/>
      </c>
      <c r="H70" s="390" t="b">
        <f t="shared" si="3"/>
        <v>0</v>
      </c>
      <c r="I70" s="391">
        <f t="shared" si="6"/>
        <v>1</v>
      </c>
    </row>
    <row r="71" spans="1:9">
      <c r="A71" s="48">
        <v>60</v>
      </c>
      <c r="B71" s="7"/>
      <c r="C71" s="7"/>
      <c r="D71" s="7"/>
      <c r="E71" s="228"/>
      <c r="F71" s="19" t="str">
        <f t="shared" si="1"/>
        <v/>
      </c>
      <c r="G71" s="69" t="str">
        <f t="shared" si="5"/>
        <v/>
      </c>
      <c r="H71" s="390" t="b">
        <f t="shared" si="3"/>
        <v>0</v>
      </c>
      <c r="I71" s="391">
        <f t="shared" si="6"/>
        <v>1</v>
      </c>
    </row>
    <row r="72" spans="1:9">
      <c r="A72" s="48">
        <v>61</v>
      </c>
      <c r="B72" s="7"/>
      <c r="C72" s="7"/>
      <c r="D72" s="7"/>
      <c r="E72" s="228"/>
      <c r="F72" s="19" t="str">
        <f t="shared" si="1"/>
        <v/>
      </c>
      <c r="G72" s="69" t="str">
        <f t="shared" si="5"/>
        <v/>
      </c>
      <c r="H72" s="390" t="b">
        <f t="shared" si="3"/>
        <v>0</v>
      </c>
      <c r="I72" s="391">
        <f t="shared" si="6"/>
        <v>1</v>
      </c>
    </row>
    <row r="73" spans="1:9">
      <c r="A73" s="48">
        <v>62</v>
      </c>
      <c r="B73" s="7"/>
      <c r="C73" s="7"/>
      <c r="D73" s="7"/>
      <c r="E73" s="228"/>
      <c r="F73" s="19" t="str">
        <f t="shared" si="1"/>
        <v/>
      </c>
      <c r="G73" s="69" t="str">
        <f t="shared" si="5"/>
        <v/>
      </c>
      <c r="H73" s="390" t="b">
        <f t="shared" si="3"/>
        <v>0</v>
      </c>
      <c r="I73" s="391">
        <f t="shared" si="6"/>
        <v>1</v>
      </c>
    </row>
    <row r="74" spans="1:9">
      <c r="A74" s="48">
        <v>63</v>
      </c>
      <c r="B74" s="7"/>
      <c r="C74" s="7"/>
      <c r="D74" s="7"/>
      <c r="E74" s="228"/>
      <c r="F74" s="19" t="str">
        <f t="shared" si="1"/>
        <v/>
      </c>
      <c r="G74" s="69" t="str">
        <f t="shared" si="5"/>
        <v/>
      </c>
      <c r="H74" s="390" t="b">
        <f t="shared" si="3"/>
        <v>0</v>
      </c>
      <c r="I74" s="391">
        <f t="shared" si="6"/>
        <v>1</v>
      </c>
    </row>
    <row r="75" spans="1:9">
      <c r="A75" s="48">
        <v>64</v>
      </c>
      <c r="B75" s="7"/>
      <c r="C75" s="7"/>
      <c r="D75" s="7"/>
      <c r="E75" s="228"/>
      <c r="F75" s="19" t="str">
        <f t="shared" si="1"/>
        <v/>
      </c>
      <c r="G75" s="69" t="str">
        <f t="shared" si="5"/>
        <v/>
      </c>
      <c r="H75" s="390" t="b">
        <f t="shared" si="3"/>
        <v>0</v>
      </c>
      <c r="I75" s="391">
        <f t="shared" si="6"/>
        <v>1</v>
      </c>
    </row>
    <row r="76" spans="1:9">
      <c r="A76" s="48">
        <v>65</v>
      </c>
      <c r="B76" s="7"/>
      <c r="C76" s="7"/>
      <c r="D76" s="7"/>
      <c r="E76" s="228"/>
      <c r="F76" s="19" t="str">
        <f t="shared" ref="F76:F139" si="7">IF(OR($B76="",,$E76&lt;an_initial,$E76&gt;an_final),"",G76*(HLOOKUP(D76,iii6punctaje,2,FALSE)))</f>
        <v/>
      </c>
      <c r="G76" s="69" t="str">
        <f t="shared" ref="G76:G110" si="8">IF(OR($B76="",,$E76="",$E76&gt;an_final),"",IF($E76&gt;=an_initial,1,""))</f>
        <v/>
      </c>
      <c r="H76" s="390" t="b">
        <f t="shared" ref="H76:H110" si="9">IF(nume_candidat="",FALSE,ISNUMBER(SEARCH(nume_candidat,$B76)))</f>
        <v>0</v>
      </c>
      <c r="I76" s="391">
        <f t="shared" ref="I76:I110" si="10">LEN(B76)-LEN(SUBSTITUTE(B76,",",""))+1</f>
        <v>1</v>
      </c>
    </row>
    <row r="77" spans="1:9">
      <c r="A77" s="48">
        <v>66</v>
      </c>
      <c r="B77" s="7"/>
      <c r="C77" s="7"/>
      <c r="D77" s="7"/>
      <c r="E77" s="228"/>
      <c r="F77" s="19" t="str">
        <f t="shared" si="7"/>
        <v/>
      </c>
      <c r="G77" s="69" t="str">
        <f t="shared" si="8"/>
        <v/>
      </c>
      <c r="H77" s="390" t="b">
        <f t="shared" si="9"/>
        <v>0</v>
      </c>
      <c r="I77" s="391">
        <f t="shared" si="10"/>
        <v>1</v>
      </c>
    </row>
    <row r="78" spans="1:9">
      <c r="A78" s="48">
        <v>67</v>
      </c>
      <c r="B78" s="7"/>
      <c r="C78" s="7"/>
      <c r="D78" s="7"/>
      <c r="E78" s="228"/>
      <c r="F78" s="19" t="str">
        <f t="shared" si="7"/>
        <v/>
      </c>
      <c r="G78" s="69" t="str">
        <f t="shared" si="8"/>
        <v/>
      </c>
      <c r="H78" s="390" t="b">
        <f t="shared" si="9"/>
        <v>0</v>
      </c>
      <c r="I78" s="391">
        <f t="shared" si="10"/>
        <v>1</v>
      </c>
    </row>
    <row r="79" spans="1:9">
      <c r="A79" s="48">
        <v>68</v>
      </c>
      <c r="B79" s="7"/>
      <c r="C79" s="7"/>
      <c r="D79" s="7"/>
      <c r="E79" s="228"/>
      <c r="F79" s="19" t="str">
        <f t="shared" si="7"/>
        <v/>
      </c>
      <c r="G79" s="69" t="str">
        <f t="shared" si="8"/>
        <v/>
      </c>
      <c r="H79" s="390" t="b">
        <f t="shared" si="9"/>
        <v>0</v>
      </c>
      <c r="I79" s="391">
        <f t="shared" si="10"/>
        <v>1</v>
      </c>
    </row>
    <row r="80" spans="1:9">
      <c r="A80" s="48">
        <v>69</v>
      </c>
      <c r="B80" s="7"/>
      <c r="C80" s="7"/>
      <c r="D80" s="7"/>
      <c r="E80" s="228"/>
      <c r="F80" s="19" t="str">
        <f t="shared" si="7"/>
        <v/>
      </c>
      <c r="G80" s="69" t="str">
        <f t="shared" si="8"/>
        <v/>
      </c>
      <c r="H80" s="390" t="b">
        <f t="shared" si="9"/>
        <v>0</v>
      </c>
      <c r="I80" s="391">
        <f t="shared" si="10"/>
        <v>1</v>
      </c>
    </row>
    <row r="81" spans="1:9">
      <c r="A81" s="48">
        <v>70</v>
      </c>
      <c r="B81" s="7"/>
      <c r="C81" s="7"/>
      <c r="D81" s="7"/>
      <c r="E81" s="228"/>
      <c r="F81" s="19" t="str">
        <f t="shared" si="7"/>
        <v/>
      </c>
      <c r="G81" s="69" t="str">
        <f t="shared" si="8"/>
        <v/>
      </c>
      <c r="H81" s="390" t="b">
        <f t="shared" si="9"/>
        <v>0</v>
      </c>
      <c r="I81" s="391">
        <f t="shared" si="10"/>
        <v>1</v>
      </c>
    </row>
    <row r="82" spans="1:9">
      <c r="A82" s="48">
        <v>71</v>
      </c>
      <c r="B82" s="7"/>
      <c r="C82" s="7"/>
      <c r="D82" s="7"/>
      <c r="E82" s="228"/>
      <c r="F82" s="19" t="str">
        <f t="shared" si="7"/>
        <v/>
      </c>
      <c r="G82" s="69" t="str">
        <f t="shared" si="8"/>
        <v/>
      </c>
      <c r="H82" s="390" t="b">
        <f t="shared" si="9"/>
        <v>0</v>
      </c>
      <c r="I82" s="391">
        <f t="shared" si="10"/>
        <v>1</v>
      </c>
    </row>
    <row r="83" spans="1:9">
      <c r="A83" s="48">
        <v>72</v>
      </c>
      <c r="B83" s="7"/>
      <c r="C83" s="7"/>
      <c r="D83" s="7"/>
      <c r="E83" s="228"/>
      <c r="F83" s="19" t="str">
        <f t="shared" si="7"/>
        <v/>
      </c>
      <c r="G83" s="69" t="str">
        <f t="shared" si="8"/>
        <v/>
      </c>
      <c r="H83" s="390" t="b">
        <f t="shared" si="9"/>
        <v>0</v>
      </c>
      <c r="I83" s="391">
        <f t="shared" si="10"/>
        <v>1</v>
      </c>
    </row>
    <row r="84" spans="1:9">
      <c r="A84" s="48">
        <v>73</v>
      </c>
      <c r="B84" s="7"/>
      <c r="C84" s="7"/>
      <c r="D84" s="7"/>
      <c r="E84" s="228"/>
      <c r="F84" s="19" t="str">
        <f t="shared" si="7"/>
        <v/>
      </c>
      <c r="G84" s="69" t="str">
        <f t="shared" si="8"/>
        <v/>
      </c>
      <c r="H84" s="390" t="b">
        <f t="shared" si="9"/>
        <v>0</v>
      </c>
      <c r="I84" s="391">
        <f t="shared" si="10"/>
        <v>1</v>
      </c>
    </row>
    <row r="85" spans="1:9">
      <c r="A85" s="48">
        <v>74</v>
      </c>
      <c r="B85" s="7"/>
      <c r="C85" s="7"/>
      <c r="D85" s="7"/>
      <c r="E85" s="228"/>
      <c r="F85" s="19" t="str">
        <f t="shared" si="7"/>
        <v/>
      </c>
      <c r="G85" s="69" t="str">
        <f t="shared" si="8"/>
        <v/>
      </c>
      <c r="H85" s="390" t="b">
        <f t="shared" si="9"/>
        <v>0</v>
      </c>
      <c r="I85" s="391">
        <f t="shared" si="10"/>
        <v>1</v>
      </c>
    </row>
    <row r="86" spans="1:9">
      <c r="A86" s="48">
        <v>75</v>
      </c>
      <c r="B86" s="7"/>
      <c r="C86" s="7"/>
      <c r="D86" s="7"/>
      <c r="E86" s="228"/>
      <c r="F86" s="19" t="str">
        <f t="shared" si="7"/>
        <v/>
      </c>
      <c r="G86" s="69" t="str">
        <f t="shared" si="8"/>
        <v/>
      </c>
      <c r="H86" s="390" t="b">
        <f t="shared" si="9"/>
        <v>0</v>
      </c>
      <c r="I86" s="391">
        <f t="shared" si="10"/>
        <v>1</v>
      </c>
    </row>
    <row r="87" spans="1:9">
      <c r="A87" s="48">
        <v>76</v>
      </c>
      <c r="B87" s="7"/>
      <c r="C87" s="7"/>
      <c r="D87" s="7"/>
      <c r="E87" s="228"/>
      <c r="F87" s="19" t="str">
        <f t="shared" si="7"/>
        <v/>
      </c>
      <c r="G87" s="69" t="str">
        <f t="shared" si="8"/>
        <v/>
      </c>
      <c r="H87" s="390" t="b">
        <f t="shared" si="9"/>
        <v>0</v>
      </c>
      <c r="I87" s="391">
        <f t="shared" si="10"/>
        <v>1</v>
      </c>
    </row>
    <row r="88" spans="1:9">
      <c r="A88" s="48">
        <v>77</v>
      </c>
      <c r="B88" s="7"/>
      <c r="C88" s="7"/>
      <c r="D88" s="7"/>
      <c r="E88" s="228"/>
      <c r="F88" s="19" t="str">
        <f t="shared" si="7"/>
        <v/>
      </c>
      <c r="G88" s="69" t="str">
        <f t="shared" si="8"/>
        <v/>
      </c>
      <c r="H88" s="390" t="b">
        <f t="shared" si="9"/>
        <v>0</v>
      </c>
      <c r="I88" s="391">
        <f t="shared" si="10"/>
        <v>1</v>
      </c>
    </row>
    <row r="89" spans="1:9">
      <c r="A89" s="48">
        <v>78</v>
      </c>
      <c r="B89" s="7"/>
      <c r="C89" s="7"/>
      <c r="D89" s="7"/>
      <c r="E89" s="228"/>
      <c r="F89" s="19" t="str">
        <f t="shared" si="7"/>
        <v/>
      </c>
      <c r="G89" s="69" t="str">
        <f t="shared" si="8"/>
        <v/>
      </c>
      <c r="H89" s="390" t="b">
        <f t="shared" si="9"/>
        <v>0</v>
      </c>
      <c r="I89" s="391">
        <f t="shared" si="10"/>
        <v>1</v>
      </c>
    </row>
    <row r="90" spans="1:9">
      <c r="A90" s="48">
        <v>79</v>
      </c>
      <c r="B90" s="7"/>
      <c r="C90" s="7"/>
      <c r="D90" s="7"/>
      <c r="E90" s="228"/>
      <c r="F90" s="19" t="str">
        <f t="shared" si="7"/>
        <v/>
      </c>
      <c r="G90" s="69" t="str">
        <f t="shared" si="8"/>
        <v/>
      </c>
      <c r="H90" s="390" t="b">
        <f t="shared" si="9"/>
        <v>0</v>
      </c>
      <c r="I90" s="391">
        <f t="shared" si="10"/>
        <v>1</v>
      </c>
    </row>
    <row r="91" spans="1:9">
      <c r="A91" s="48">
        <v>80</v>
      </c>
      <c r="B91" s="7"/>
      <c r="C91" s="7"/>
      <c r="D91" s="7"/>
      <c r="E91" s="228"/>
      <c r="F91" s="19" t="str">
        <f t="shared" si="7"/>
        <v/>
      </c>
      <c r="G91" s="69" t="str">
        <f t="shared" si="8"/>
        <v/>
      </c>
      <c r="H91" s="390" t="b">
        <f t="shared" si="9"/>
        <v>0</v>
      </c>
      <c r="I91" s="391">
        <f t="shared" si="10"/>
        <v>1</v>
      </c>
    </row>
    <row r="92" spans="1:9">
      <c r="A92" s="48">
        <v>81</v>
      </c>
      <c r="B92" s="7"/>
      <c r="C92" s="7"/>
      <c r="D92" s="7"/>
      <c r="E92" s="228"/>
      <c r="F92" s="19" t="str">
        <f t="shared" si="7"/>
        <v/>
      </c>
      <c r="G92" s="69" t="str">
        <f t="shared" si="8"/>
        <v/>
      </c>
      <c r="H92" s="390" t="b">
        <f t="shared" si="9"/>
        <v>0</v>
      </c>
      <c r="I92" s="391">
        <f t="shared" si="10"/>
        <v>1</v>
      </c>
    </row>
    <row r="93" spans="1:9">
      <c r="A93" s="48">
        <v>82</v>
      </c>
      <c r="B93" s="7"/>
      <c r="C93" s="7"/>
      <c r="D93" s="7"/>
      <c r="E93" s="228"/>
      <c r="F93" s="19" t="str">
        <f t="shared" si="7"/>
        <v/>
      </c>
      <c r="G93" s="69" t="str">
        <f t="shared" si="8"/>
        <v/>
      </c>
      <c r="H93" s="390" t="b">
        <f t="shared" si="9"/>
        <v>0</v>
      </c>
      <c r="I93" s="391">
        <f t="shared" si="10"/>
        <v>1</v>
      </c>
    </row>
    <row r="94" spans="1:9">
      <c r="A94" s="48">
        <v>83</v>
      </c>
      <c r="B94" s="7"/>
      <c r="C94" s="7"/>
      <c r="D94" s="7"/>
      <c r="E94" s="228"/>
      <c r="F94" s="19" t="str">
        <f t="shared" si="7"/>
        <v/>
      </c>
      <c r="G94" s="69" t="str">
        <f t="shared" si="8"/>
        <v/>
      </c>
      <c r="H94" s="390" t="b">
        <f t="shared" si="9"/>
        <v>0</v>
      </c>
      <c r="I94" s="391">
        <f t="shared" si="10"/>
        <v>1</v>
      </c>
    </row>
    <row r="95" spans="1:9">
      <c r="A95" s="48">
        <v>84</v>
      </c>
      <c r="B95" s="7"/>
      <c r="C95" s="7"/>
      <c r="D95" s="7"/>
      <c r="E95" s="228"/>
      <c r="F95" s="19" t="str">
        <f t="shared" si="7"/>
        <v/>
      </c>
      <c r="G95" s="69" t="str">
        <f t="shared" si="8"/>
        <v/>
      </c>
      <c r="H95" s="390" t="b">
        <f t="shared" si="9"/>
        <v>0</v>
      </c>
      <c r="I95" s="391">
        <f t="shared" si="10"/>
        <v>1</v>
      </c>
    </row>
    <row r="96" spans="1:9">
      <c r="A96" s="48">
        <v>85</v>
      </c>
      <c r="B96" s="7"/>
      <c r="C96" s="7"/>
      <c r="D96" s="7"/>
      <c r="E96" s="228"/>
      <c r="F96" s="19" t="str">
        <f t="shared" si="7"/>
        <v/>
      </c>
      <c r="G96" s="69" t="str">
        <f t="shared" si="8"/>
        <v/>
      </c>
      <c r="H96" s="390" t="b">
        <f t="shared" si="9"/>
        <v>0</v>
      </c>
      <c r="I96" s="391">
        <f t="shared" si="10"/>
        <v>1</v>
      </c>
    </row>
    <row r="97" spans="1:9">
      <c r="A97" s="48">
        <v>86</v>
      </c>
      <c r="B97" s="7"/>
      <c r="C97" s="7"/>
      <c r="D97" s="7"/>
      <c r="E97" s="228"/>
      <c r="F97" s="19" t="str">
        <f t="shared" si="7"/>
        <v/>
      </c>
      <c r="G97" s="69" t="str">
        <f t="shared" si="8"/>
        <v/>
      </c>
      <c r="H97" s="390" t="b">
        <f t="shared" si="9"/>
        <v>0</v>
      </c>
      <c r="I97" s="391">
        <f t="shared" si="10"/>
        <v>1</v>
      </c>
    </row>
    <row r="98" spans="1:9">
      <c r="A98" s="48">
        <v>87</v>
      </c>
      <c r="B98" s="7"/>
      <c r="C98" s="7"/>
      <c r="D98" s="7"/>
      <c r="E98" s="228"/>
      <c r="F98" s="19" t="str">
        <f t="shared" si="7"/>
        <v/>
      </c>
      <c r="G98" s="69" t="str">
        <f t="shared" si="8"/>
        <v/>
      </c>
      <c r="H98" s="390" t="b">
        <f t="shared" si="9"/>
        <v>0</v>
      </c>
      <c r="I98" s="391">
        <f t="shared" si="10"/>
        <v>1</v>
      </c>
    </row>
    <row r="99" spans="1:9">
      <c r="A99" s="48">
        <v>88</v>
      </c>
      <c r="B99" s="7"/>
      <c r="C99" s="7"/>
      <c r="D99" s="7"/>
      <c r="E99" s="228"/>
      <c r="F99" s="19" t="str">
        <f t="shared" si="7"/>
        <v/>
      </c>
      <c r="G99" s="69" t="str">
        <f t="shared" si="8"/>
        <v/>
      </c>
      <c r="H99" s="390" t="b">
        <f t="shared" si="9"/>
        <v>0</v>
      </c>
      <c r="I99" s="391">
        <f t="shared" si="10"/>
        <v>1</v>
      </c>
    </row>
    <row r="100" spans="1:9">
      <c r="A100" s="48">
        <v>89</v>
      </c>
      <c r="B100" s="7"/>
      <c r="C100" s="7"/>
      <c r="D100" s="7"/>
      <c r="E100" s="228"/>
      <c r="F100" s="19" t="str">
        <f t="shared" si="7"/>
        <v/>
      </c>
      <c r="G100" s="69" t="str">
        <f t="shared" si="8"/>
        <v/>
      </c>
      <c r="H100" s="390" t="b">
        <f t="shared" si="9"/>
        <v>0</v>
      </c>
      <c r="I100" s="391">
        <f t="shared" si="10"/>
        <v>1</v>
      </c>
    </row>
    <row r="101" spans="1:9">
      <c r="A101" s="48">
        <v>90</v>
      </c>
      <c r="B101" s="7"/>
      <c r="C101" s="7"/>
      <c r="D101" s="7"/>
      <c r="E101" s="228"/>
      <c r="F101" s="19" t="str">
        <f t="shared" si="7"/>
        <v/>
      </c>
      <c r="G101" s="69" t="str">
        <f t="shared" si="8"/>
        <v/>
      </c>
      <c r="H101" s="390" t="b">
        <f t="shared" si="9"/>
        <v>0</v>
      </c>
      <c r="I101" s="391">
        <f t="shared" si="10"/>
        <v>1</v>
      </c>
    </row>
    <row r="102" spans="1:9">
      <c r="A102" s="48">
        <v>91</v>
      </c>
      <c r="B102" s="7"/>
      <c r="C102" s="7"/>
      <c r="D102" s="7"/>
      <c r="E102" s="228"/>
      <c r="F102" s="19" t="str">
        <f t="shared" si="7"/>
        <v/>
      </c>
      <c r="G102" s="69" t="str">
        <f t="shared" si="8"/>
        <v/>
      </c>
      <c r="H102" s="390" t="b">
        <f t="shared" si="9"/>
        <v>0</v>
      </c>
      <c r="I102" s="391">
        <f t="shared" si="10"/>
        <v>1</v>
      </c>
    </row>
    <row r="103" spans="1:9">
      <c r="A103" s="48">
        <v>92</v>
      </c>
      <c r="B103" s="7"/>
      <c r="C103" s="7"/>
      <c r="D103" s="7"/>
      <c r="E103" s="228"/>
      <c r="F103" s="19" t="str">
        <f t="shared" si="7"/>
        <v/>
      </c>
      <c r="G103" s="69" t="str">
        <f t="shared" si="8"/>
        <v/>
      </c>
      <c r="H103" s="390" t="b">
        <f t="shared" si="9"/>
        <v>0</v>
      </c>
      <c r="I103" s="391">
        <f t="shared" si="10"/>
        <v>1</v>
      </c>
    </row>
    <row r="104" spans="1:9">
      <c r="A104" s="48">
        <v>93</v>
      </c>
      <c r="B104" s="7"/>
      <c r="C104" s="7"/>
      <c r="D104" s="7"/>
      <c r="E104" s="228"/>
      <c r="F104" s="19" t="str">
        <f t="shared" si="7"/>
        <v/>
      </c>
      <c r="G104" s="69" t="str">
        <f t="shared" si="8"/>
        <v/>
      </c>
      <c r="H104" s="390" t="b">
        <f t="shared" si="9"/>
        <v>0</v>
      </c>
      <c r="I104" s="391">
        <f t="shared" si="10"/>
        <v>1</v>
      </c>
    </row>
    <row r="105" spans="1:9">
      <c r="A105" s="48">
        <v>94</v>
      </c>
      <c r="B105" s="7"/>
      <c r="C105" s="7"/>
      <c r="D105" s="7"/>
      <c r="E105" s="228"/>
      <c r="F105" s="19" t="str">
        <f t="shared" si="7"/>
        <v/>
      </c>
      <c r="G105" s="69" t="str">
        <f t="shared" si="8"/>
        <v/>
      </c>
      <c r="H105" s="390" t="b">
        <f t="shared" si="9"/>
        <v>0</v>
      </c>
      <c r="I105" s="391">
        <f t="shared" si="10"/>
        <v>1</v>
      </c>
    </row>
    <row r="106" spans="1:9">
      <c r="A106" s="48">
        <v>95</v>
      </c>
      <c r="B106" s="7"/>
      <c r="C106" s="7"/>
      <c r="D106" s="7"/>
      <c r="E106" s="228"/>
      <c r="F106" s="19" t="str">
        <f t="shared" si="7"/>
        <v/>
      </c>
      <c r="G106" s="69" t="str">
        <f t="shared" si="8"/>
        <v/>
      </c>
      <c r="H106" s="390" t="b">
        <f t="shared" si="9"/>
        <v>0</v>
      </c>
      <c r="I106" s="391">
        <f t="shared" si="10"/>
        <v>1</v>
      </c>
    </row>
    <row r="107" spans="1:9">
      <c r="A107" s="48">
        <v>96</v>
      </c>
      <c r="B107" s="7"/>
      <c r="C107" s="7"/>
      <c r="D107" s="7"/>
      <c r="E107" s="228"/>
      <c r="F107" s="19" t="str">
        <f t="shared" si="7"/>
        <v/>
      </c>
      <c r="G107" s="69" t="str">
        <f t="shared" si="8"/>
        <v/>
      </c>
      <c r="H107" s="390" t="b">
        <f t="shared" si="9"/>
        <v>0</v>
      </c>
      <c r="I107" s="391">
        <f t="shared" si="10"/>
        <v>1</v>
      </c>
    </row>
    <row r="108" spans="1:9">
      <c r="A108" s="48">
        <v>97</v>
      </c>
      <c r="B108" s="7"/>
      <c r="C108" s="7"/>
      <c r="D108" s="7"/>
      <c r="E108" s="228"/>
      <c r="F108" s="19" t="str">
        <f t="shared" si="7"/>
        <v/>
      </c>
      <c r="G108" s="69" t="str">
        <f t="shared" si="8"/>
        <v/>
      </c>
      <c r="H108" s="390" t="b">
        <f t="shared" si="9"/>
        <v>0</v>
      </c>
      <c r="I108" s="391">
        <f t="shared" si="10"/>
        <v>1</v>
      </c>
    </row>
    <row r="109" spans="1:9">
      <c r="A109" s="48">
        <v>98</v>
      </c>
      <c r="B109" s="7"/>
      <c r="C109" s="7"/>
      <c r="D109" s="7"/>
      <c r="E109" s="228"/>
      <c r="F109" s="19" t="str">
        <f t="shared" si="7"/>
        <v/>
      </c>
      <c r="G109" s="69" t="str">
        <f t="shared" si="8"/>
        <v/>
      </c>
      <c r="H109" s="390" t="b">
        <f t="shared" si="9"/>
        <v>0</v>
      </c>
      <c r="I109" s="391">
        <f t="shared" si="10"/>
        <v>1</v>
      </c>
    </row>
    <row r="110" spans="1:9">
      <c r="A110" s="154">
        <v>99</v>
      </c>
      <c r="B110" s="7"/>
      <c r="C110" s="7"/>
      <c r="D110" s="7"/>
      <c r="E110" s="228"/>
      <c r="F110" s="19" t="str">
        <f t="shared" si="7"/>
        <v/>
      </c>
      <c r="G110" s="69" t="str">
        <f t="shared" si="8"/>
        <v/>
      </c>
      <c r="H110" s="390" t="b">
        <f t="shared" si="9"/>
        <v>0</v>
      </c>
      <c r="I110" s="391">
        <f t="shared" si="10"/>
        <v>1</v>
      </c>
    </row>
    <row r="111" spans="1:9">
      <c r="A111" s="154">
        <v>100</v>
      </c>
      <c r="B111" s="155"/>
      <c r="C111" s="155"/>
      <c r="D111" s="155"/>
      <c r="E111" s="157"/>
      <c r="F111" s="19" t="str">
        <f t="shared" si="7"/>
        <v/>
      </c>
    </row>
    <row r="112" spans="1:9">
      <c r="A112" s="154">
        <v>101</v>
      </c>
      <c r="B112" s="155"/>
      <c r="C112" s="155"/>
      <c r="D112" s="155"/>
      <c r="E112" s="157"/>
      <c r="F112" s="19" t="str">
        <f t="shared" si="7"/>
        <v/>
      </c>
    </row>
    <row r="113" spans="1:18">
      <c r="A113" s="154">
        <v>102</v>
      </c>
      <c r="B113" s="155"/>
      <c r="C113" s="155"/>
      <c r="D113" s="155"/>
      <c r="E113" s="157"/>
      <c r="F113" s="19" t="str">
        <f t="shared" si="7"/>
        <v/>
      </c>
    </row>
    <row r="114" spans="1:18">
      <c r="A114" s="154">
        <v>103</v>
      </c>
      <c r="B114" s="155"/>
      <c r="C114" s="155"/>
      <c r="D114" s="155"/>
      <c r="E114" s="157"/>
      <c r="F114" s="19" t="str">
        <f t="shared" si="7"/>
        <v/>
      </c>
    </row>
    <row r="115" spans="1:18" s="81" customFormat="1">
      <c r="A115" s="154">
        <v>104</v>
      </c>
      <c r="B115" s="155"/>
      <c r="C115" s="155"/>
      <c r="D115" s="155"/>
      <c r="E115" s="157"/>
      <c r="F115" s="19" t="str">
        <f t="shared" si="7"/>
        <v/>
      </c>
      <c r="H115" s="82"/>
      <c r="I115" s="75"/>
      <c r="J115" s="75"/>
      <c r="K115" s="75"/>
      <c r="L115" s="75"/>
      <c r="M115" s="75"/>
      <c r="N115" s="75"/>
      <c r="O115" s="75"/>
      <c r="P115" s="75"/>
      <c r="Q115" s="75"/>
      <c r="R115" s="75"/>
    </row>
    <row r="116" spans="1:18" s="81" customFormat="1">
      <c r="A116" s="154">
        <v>105</v>
      </c>
      <c r="B116" s="155"/>
      <c r="C116" s="155"/>
      <c r="D116" s="155"/>
      <c r="E116" s="157"/>
      <c r="F116" s="19" t="str">
        <f t="shared" si="7"/>
        <v/>
      </c>
      <c r="H116" s="82"/>
      <c r="I116" s="75"/>
      <c r="J116" s="75"/>
      <c r="K116" s="75"/>
      <c r="L116" s="75"/>
      <c r="M116" s="75"/>
      <c r="N116" s="75"/>
      <c r="O116" s="75"/>
      <c r="P116" s="75"/>
      <c r="Q116" s="75"/>
      <c r="R116" s="75"/>
    </row>
    <row r="117" spans="1:18" s="81" customFormat="1">
      <c r="A117" s="154">
        <v>106</v>
      </c>
      <c r="B117" s="155"/>
      <c r="C117" s="155"/>
      <c r="D117" s="155"/>
      <c r="E117" s="157"/>
      <c r="F117" s="19" t="str">
        <f t="shared" si="7"/>
        <v/>
      </c>
      <c r="H117" s="82"/>
      <c r="I117" s="75"/>
      <c r="J117" s="75"/>
      <c r="K117" s="75"/>
      <c r="L117" s="75"/>
      <c r="M117" s="75"/>
      <c r="N117" s="75"/>
      <c r="O117" s="75"/>
      <c r="P117" s="75"/>
      <c r="Q117" s="75"/>
      <c r="R117" s="75"/>
    </row>
    <row r="118" spans="1:18" s="81" customFormat="1">
      <c r="A118" s="154">
        <v>107</v>
      </c>
      <c r="B118" s="155"/>
      <c r="C118" s="155"/>
      <c r="D118" s="155"/>
      <c r="E118" s="157"/>
      <c r="F118" s="19" t="str">
        <f t="shared" si="7"/>
        <v/>
      </c>
      <c r="H118" s="82"/>
      <c r="I118" s="75"/>
      <c r="J118" s="75"/>
      <c r="K118" s="75"/>
      <c r="L118" s="75"/>
      <c r="M118" s="75"/>
      <c r="N118" s="75"/>
      <c r="O118" s="75"/>
      <c r="P118" s="75"/>
      <c r="Q118" s="75"/>
      <c r="R118" s="75"/>
    </row>
    <row r="119" spans="1:18" s="81" customFormat="1">
      <c r="A119" s="154">
        <v>108</v>
      </c>
      <c r="B119" s="155"/>
      <c r="C119" s="155"/>
      <c r="D119" s="155"/>
      <c r="E119" s="157"/>
      <c r="F119" s="19" t="str">
        <f t="shared" si="7"/>
        <v/>
      </c>
      <c r="H119" s="82"/>
      <c r="I119" s="75"/>
      <c r="J119" s="75"/>
      <c r="K119" s="75"/>
      <c r="L119" s="75"/>
      <c r="M119" s="75"/>
      <c r="N119" s="75"/>
      <c r="O119" s="75"/>
      <c r="P119" s="75"/>
      <c r="Q119" s="75"/>
      <c r="R119" s="75"/>
    </row>
    <row r="120" spans="1:18" s="81" customFormat="1">
      <c r="A120" s="154">
        <v>109</v>
      </c>
      <c r="B120" s="155"/>
      <c r="C120" s="155"/>
      <c r="D120" s="155"/>
      <c r="E120" s="157"/>
      <c r="F120" s="19" t="str">
        <f t="shared" si="7"/>
        <v/>
      </c>
      <c r="H120" s="82"/>
      <c r="I120" s="75"/>
      <c r="J120" s="75"/>
      <c r="K120" s="75"/>
      <c r="L120" s="75"/>
      <c r="M120" s="75"/>
      <c r="N120" s="75"/>
      <c r="O120" s="75"/>
      <c r="P120" s="75"/>
      <c r="Q120" s="75"/>
      <c r="R120" s="75"/>
    </row>
    <row r="121" spans="1:18" s="81" customFormat="1">
      <c r="A121" s="154">
        <v>110</v>
      </c>
      <c r="B121" s="155"/>
      <c r="C121" s="155"/>
      <c r="D121" s="155"/>
      <c r="E121" s="157"/>
      <c r="F121" s="19" t="str">
        <f t="shared" si="7"/>
        <v/>
      </c>
      <c r="H121" s="82"/>
      <c r="I121" s="75"/>
      <c r="J121" s="75"/>
      <c r="K121" s="75"/>
      <c r="L121" s="75"/>
      <c r="M121" s="75"/>
      <c r="N121" s="75"/>
      <c r="O121" s="75"/>
      <c r="P121" s="75"/>
      <c r="Q121" s="75"/>
      <c r="R121" s="75"/>
    </row>
    <row r="122" spans="1:18" s="81" customFormat="1">
      <c r="A122" s="154">
        <v>111</v>
      </c>
      <c r="B122" s="155"/>
      <c r="C122" s="155"/>
      <c r="D122" s="155"/>
      <c r="E122" s="157"/>
      <c r="F122" s="19" t="str">
        <f t="shared" si="7"/>
        <v/>
      </c>
      <c r="H122" s="82"/>
      <c r="I122" s="75"/>
      <c r="J122" s="75"/>
      <c r="K122" s="75"/>
      <c r="L122" s="75"/>
      <c r="M122" s="75"/>
      <c r="N122" s="75"/>
      <c r="O122" s="75"/>
      <c r="P122" s="75"/>
      <c r="Q122" s="75"/>
      <c r="R122" s="75"/>
    </row>
    <row r="123" spans="1:18" s="81" customFormat="1">
      <c r="A123" s="154">
        <v>112</v>
      </c>
      <c r="B123" s="155"/>
      <c r="C123" s="155"/>
      <c r="D123" s="155"/>
      <c r="E123" s="157"/>
      <c r="F123" s="19" t="str">
        <f t="shared" si="7"/>
        <v/>
      </c>
      <c r="H123" s="82"/>
      <c r="I123" s="75"/>
      <c r="J123" s="75"/>
      <c r="K123" s="75"/>
      <c r="L123" s="75"/>
      <c r="M123" s="75"/>
      <c r="N123" s="75"/>
      <c r="O123" s="75"/>
      <c r="P123" s="75"/>
      <c r="Q123" s="75"/>
      <c r="R123" s="75"/>
    </row>
    <row r="124" spans="1:18" s="81" customFormat="1">
      <c r="A124" s="154">
        <v>113</v>
      </c>
      <c r="B124" s="155"/>
      <c r="C124" s="155"/>
      <c r="D124" s="155"/>
      <c r="E124" s="157"/>
      <c r="F124" s="19" t="str">
        <f t="shared" si="7"/>
        <v/>
      </c>
      <c r="H124" s="82"/>
      <c r="I124" s="75"/>
      <c r="J124" s="75"/>
      <c r="K124" s="75"/>
      <c r="L124" s="75"/>
      <c r="M124" s="75"/>
      <c r="N124" s="75"/>
      <c r="O124" s="75"/>
      <c r="P124" s="75"/>
      <c r="Q124" s="75"/>
      <c r="R124" s="75"/>
    </row>
    <row r="125" spans="1:18" s="81" customFormat="1">
      <c r="A125" s="154">
        <v>114</v>
      </c>
      <c r="B125" s="155"/>
      <c r="C125" s="155"/>
      <c r="D125" s="155"/>
      <c r="E125" s="157"/>
      <c r="F125" s="19" t="str">
        <f t="shared" si="7"/>
        <v/>
      </c>
      <c r="H125" s="82"/>
      <c r="I125" s="75"/>
      <c r="J125" s="75"/>
      <c r="K125" s="75"/>
      <c r="L125" s="75"/>
      <c r="M125" s="75"/>
      <c r="N125" s="75"/>
      <c r="O125" s="75"/>
      <c r="P125" s="75"/>
      <c r="Q125" s="75"/>
      <c r="R125" s="75"/>
    </row>
    <row r="126" spans="1:18" s="81" customFormat="1">
      <c r="A126" s="154">
        <v>115</v>
      </c>
      <c r="B126" s="155"/>
      <c r="C126" s="155"/>
      <c r="D126" s="155"/>
      <c r="E126" s="157"/>
      <c r="F126" s="19" t="str">
        <f t="shared" si="7"/>
        <v/>
      </c>
      <c r="H126" s="82"/>
      <c r="I126" s="75"/>
      <c r="J126" s="75"/>
      <c r="K126" s="75"/>
      <c r="L126" s="75"/>
      <c r="M126" s="75"/>
      <c r="N126" s="75"/>
      <c r="O126" s="75"/>
      <c r="P126" s="75"/>
      <c r="Q126" s="75"/>
      <c r="R126" s="75"/>
    </row>
    <row r="127" spans="1:18" s="81" customFormat="1">
      <c r="A127" s="154">
        <v>116</v>
      </c>
      <c r="B127" s="155"/>
      <c r="C127" s="155"/>
      <c r="D127" s="155"/>
      <c r="E127" s="157"/>
      <c r="F127" s="19" t="str">
        <f t="shared" si="7"/>
        <v/>
      </c>
      <c r="H127" s="82"/>
      <c r="I127" s="75"/>
      <c r="J127" s="75"/>
      <c r="K127" s="75"/>
      <c r="L127" s="75"/>
      <c r="M127" s="75"/>
      <c r="N127" s="75"/>
      <c r="O127" s="75"/>
      <c r="P127" s="75"/>
      <c r="Q127" s="75"/>
      <c r="R127" s="75"/>
    </row>
    <row r="128" spans="1:18" s="81" customFormat="1">
      <c r="A128" s="154">
        <v>117</v>
      </c>
      <c r="B128" s="155"/>
      <c r="C128" s="155"/>
      <c r="D128" s="155"/>
      <c r="E128" s="157"/>
      <c r="F128" s="19" t="str">
        <f t="shared" si="7"/>
        <v/>
      </c>
      <c r="H128" s="82"/>
      <c r="I128" s="75"/>
      <c r="J128" s="75"/>
      <c r="K128" s="75"/>
      <c r="L128" s="75"/>
      <c r="M128" s="75"/>
      <c r="N128" s="75"/>
      <c r="O128" s="75"/>
      <c r="P128" s="75"/>
      <c r="Q128" s="75"/>
      <c r="R128" s="75"/>
    </row>
    <row r="129" spans="1:18" s="81" customFormat="1">
      <c r="A129" s="154">
        <v>118</v>
      </c>
      <c r="B129" s="155"/>
      <c r="C129" s="155"/>
      <c r="D129" s="155"/>
      <c r="E129" s="157"/>
      <c r="F129" s="19" t="str">
        <f t="shared" si="7"/>
        <v/>
      </c>
      <c r="H129" s="82"/>
      <c r="I129" s="75"/>
      <c r="J129" s="75"/>
      <c r="K129" s="75"/>
      <c r="L129" s="75"/>
      <c r="M129" s="75"/>
      <c r="N129" s="75"/>
      <c r="O129" s="75"/>
      <c r="P129" s="75"/>
      <c r="Q129" s="75"/>
      <c r="R129" s="75"/>
    </row>
    <row r="130" spans="1:18" s="81" customFormat="1">
      <c r="A130" s="154">
        <v>119</v>
      </c>
      <c r="B130" s="155"/>
      <c r="C130" s="155"/>
      <c r="D130" s="155"/>
      <c r="E130" s="157"/>
      <c r="F130" s="19" t="str">
        <f t="shared" si="7"/>
        <v/>
      </c>
      <c r="H130" s="82"/>
      <c r="I130" s="75"/>
      <c r="J130" s="75"/>
      <c r="K130" s="75"/>
      <c r="L130" s="75"/>
      <c r="M130" s="75"/>
      <c r="N130" s="75"/>
      <c r="O130" s="75"/>
      <c r="P130" s="75"/>
      <c r="Q130" s="75"/>
      <c r="R130" s="75"/>
    </row>
    <row r="131" spans="1:18" s="81" customFormat="1">
      <c r="A131" s="154">
        <v>120</v>
      </c>
      <c r="B131" s="155"/>
      <c r="C131" s="155"/>
      <c r="D131" s="155"/>
      <c r="E131" s="157"/>
      <c r="F131" s="19" t="str">
        <f t="shared" si="7"/>
        <v/>
      </c>
      <c r="H131" s="82"/>
      <c r="I131" s="75"/>
      <c r="J131" s="75"/>
      <c r="K131" s="75"/>
      <c r="L131" s="75"/>
      <c r="M131" s="75"/>
      <c r="N131" s="75"/>
      <c r="O131" s="75"/>
      <c r="P131" s="75"/>
      <c r="Q131" s="75"/>
      <c r="R131" s="75"/>
    </row>
    <row r="132" spans="1:18" s="81" customFormat="1">
      <c r="A132" s="154">
        <v>121</v>
      </c>
      <c r="B132" s="155"/>
      <c r="C132" s="155"/>
      <c r="D132" s="155"/>
      <c r="E132" s="157"/>
      <c r="F132" s="19" t="str">
        <f t="shared" si="7"/>
        <v/>
      </c>
      <c r="H132" s="82"/>
      <c r="I132" s="75"/>
      <c r="J132" s="75"/>
      <c r="K132" s="75"/>
      <c r="L132" s="75"/>
      <c r="M132" s="75"/>
      <c r="N132" s="75"/>
      <c r="O132" s="75"/>
      <c r="P132" s="75"/>
      <c r="Q132" s="75"/>
      <c r="R132" s="75"/>
    </row>
    <row r="133" spans="1:18" s="81" customFormat="1">
      <c r="A133" s="154">
        <v>122</v>
      </c>
      <c r="B133" s="155"/>
      <c r="C133" s="155"/>
      <c r="D133" s="155"/>
      <c r="E133" s="157"/>
      <c r="F133" s="19" t="str">
        <f t="shared" si="7"/>
        <v/>
      </c>
      <c r="H133" s="82"/>
      <c r="I133" s="75"/>
      <c r="J133" s="75"/>
      <c r="K133" s="75"/>
      <c r="L133" s="75"/>
      <c r="M133" s="75"/>
      <c r="N133" s="75"/>
      <c r="O133" s="75"/>
      <c r="P133" s="75"/>
      <c r="Q133" s="75"/>
      <c r="R133" s="75"/>
    </row>
    <row r="134" spans="1:18" s="81" customFormat="1">
      <c r="A134" s="154">
        <v>123</v>
      </c>
      <c r="B134" s="155"/>
      <c r="C134" s="155"/>
      <c r="D134" s="155"/>
      <c r="E134" s="157"/>
      <c r="F134" s="19" t="str">
        <f t="shared" si="7"/>
        <v/>
      </c>
      <c r="H134" s="82"/>
      <c r="I134" s="75"/>
      <c r="J134" s="75"/>
      <c r="K134" s="75"/>
      <c r="L134" s="75"/>
      <c r="M134" s="75"/>
      <c r="N134" s="75"/>
      <c r="O134" s="75"/>
      <c r="P134" s="75"/>
      <c r="Q134" s="75"/>
      <c r="R134" s="75"/>
    </row>
    <row r="135" spans="1:18" s="81" customFormat="1">
      <c r="A135" s="154">
        <v>124</v>
      </c>
      <c r="B135" s="155"/>
      <c r="C135" s="155"/>
      <c r="D135" s="155"/>
      <c r="E135" s="157"/>
      <c r="F135" s="19" t="str">
        <f t="shared" si="7"/>
        <v/>
      </c>
      <c r="H135" s="82"/>
      <c r="I135" s="75"/>
      <c r="J135" s="75"/>
      <c r="K135" s="75"/>
      <c r="L135" s="75"/>
      <c r="M135" s="75"/>
      <c r="N135" s="75"/>
      <c r="O135" s="75"/>
      <c r="P135" s="75"/>
      <c r="Q135" s="75"/>
      <c r="R135" s="75"/>
    </row>
    <row r="136" spans="1:18" s="81" customFormat="1">
      <c r="A136" s="154">
        <v>125</v>
      </c>
      <c r="B136" s="155"/>
      <c r="C136" s="155"/>
      <c r="D136" s="155"/>
      <c r="E136" s="157"/>
      <c r="F136" s="19" t="str">
        <f t="shared" si="7"/>
        <v/>
      </c>
      <c r="H136" s="82"/>
      <c r="I136" s="75"/>
      <c r="J136" s="75"/>
      <c r="K136" s="75"/>
      <c r="L136" s="75"/>
      <c r="M136" s="75"/>
      <c r="N136" s="75"/>
      <c r="O136" s="75"/>
      <c r="P136" s="75"/>
      <c r="Q136" s="75"/>
      <c r="R136" s="75"/>
    </row>
    <row r="137" spans="1:18" s="81" customFormat="1">
      <c r="A137" s="154">
        <v>126</v>
      </c>
      <c r="B137" s="155"/>
      <c r="C137" s="155"/>
      <c r="D137" s="155"/>
      <c r="E137" s="157"/>
      <c r="F137" s="19" t="str">
        <f t="shared" si="7"/>
        <v/>
      </c>
      <c r="H137" s="82"/>
      <c r="I137" s="75"/>
      <c r="J137" s="75"/>
      <c r="K137" s="75"/>
      <c r="L137" s="75"/>
      <c r="M137" s="75"/>
      <c r="N137" s="75"/>
      <c r="O137" s="75"/>
      <c r="P137" s="75"/>
      <c r="Q137" s="75"/>
      <c r="R137" s="75"/>
    </row>
    <row r="138" spans="1:18" s="81" customFormat="1">
      <c r="A138" s="154">
        <v>127</v>
      </c>
      <c r="B138" s="155"/>
      <c r="C138" s="155"/>
      <c r="D138" s="155"/>
      <c r="E138" s="157"/>
      <c r="F138" s="19" t="str">
        <f t="shared" si="7"/>
        <v/>
      </c>
      <c r="H138" s="82"/>
      <c r="I138" s="75"/>
      <c r="J138" s="75"/>
      <c r="K138" s="75"/>
      <c r="L138" s="75"/>
      <c r="M138" s="75"/>
      <c r="N138" s="75"/>
      <c r="O138" s="75"/>
      <c r="P138" s="75"/>
      <c r="Q138" s="75"/>
      <c r="R138" s="75"/>
    </row>
    <row r="139" spans="1:18" s="81" customFormat="1">
      <c r="A139" s="154">
        <v>128</v>
      </c>
      <c r="B139" s="155"/>
      <c r="C139" s="155"/>
      <c r="D139" s="155"/>
      <c r="E139" s="157"/>
      <c r="F139" s="19" t="str">
        <f t="shared" si="7"/>
        <v/>
      </c>
      <c r="H139" s="82"/>
      <c r="I139" s="75"/>
      <c r="J139" s="75"/>
      <c r="K139" s="75"/>
      <c r="L139" s="75"/>
      <c r="M139" s="75"/>
      <c r="N139" s="75"/>
      <c r="O139" s="75"/>
      <c r="P139" s="75"/>
      <c r="Q139" s="75"/>
      <c r="R139" s="75"/>
    </row>
    <row r="140" spans="1:18" s="81" customFormat="1">
      <c r="A140" s="154">
        <v>129</v>
      </c>
      <c r="B140" s="155"/>
      <c r="C140" s="155"/>
      <c r="D140" s="155"/>
      <c r="E140" s="157"/>
      <c r="F140" s="19" t="str">
        <f t="shared" ref="F140:F203" si="11">IF(OR($B140="",,$E140&lt;an_initial,$E140&gt;an_final),"",G140*(HLOOKUP(D140,iii6punctaje,2,FALSE)))</f>
        <v/>
      </c>
      <c r="H140" s="82"/>
      <c r="I140" s="75"/>
      <c r="J140" s="75"/>
      <c r="K140" s="75"/>
      <c r="L140" s="75"/>
      <c r="M140" s="75"/>
      <c r="N140" s="75"/>
      <c r="O140" s="75"/>
      <c r="P140" s="75"/>
      <c r="Q140" s="75"/>
      <c r="R140" s="75"/>
    </row>
    <row r="141" spans="1:18" s="81" customFormat="1">
      <c r="A141" s="154">
        <v>130</v>
      </c>
      <c r="B141" s="155"/>
      <c r="C141" s="155"/>
      <c r="D141" s="155"/>
      <c r="E141" s="157"/>
      <c r="F141" s="19" t="str">
        <f t="shared" si="11"/>
        <v/>
      </c>
      <c r="H141" s="82"/>
      <c r="I141" s="75"/>
      <c r="J141" s="75"/>
      <c r="K141" s="75"/>
      <c r="L141" s="75"/>
      <c r="M141" s="75"/>
      <c r="N141" s="75"/>
      <c r="O141" s="75"/>
      <c r="P141" s="75"/>
      <c r="Q141" s="75"/>
      <c r="R141" s="75"/>
    </row>
    <row r="142" spans="1:18" s="81" customFormat="1">
      <c r="A142" s="154">
        <v>131</v>
      </c>
      <c r="B142" s="155"/>
      <c r="C142" s="155"/>
      <c r="D142" s="155"/>
      <c r="E142" s="157"/>
      <c r="F142" s="19" t="str">
        <f t="shared" si="11"/>
        <v/>
      </c>
      <c r="H142" s="82"/>
      <c r="I142" s="75"/>
      <c r="J142" s="75"/>
      <c r="K142" s="75"/>
      <c r="L142" s="75"/>
      <c r="M142" s="75"/>
      <c r="N142" s="75"/>
      <c r="O142" s="75"/>
      <c r="P142" s="75"/>
      <c r="Q142" s="75"/>
      <c r="R142" s="75"/>
    </row>
    <row r="143" spans="1:18" s="81" customFormat="1">
      <c r="A143" s="154">
        <v>132</v>
      </c>
      <c r="B143" s="155"/>
      <c r="C143" s="155"/>
      <c r="D143" s="155"/>
      <c r="E143" s="157"/>
      <c r="F143" s="19" t="str">
        <f t="shared" si="11"/>
        <v/>
      </c>
      <c r="H143" s="82"/>
      <c r="I143" s="75"/>
      <c r="J143" s="75"/>
      <c r="K143" s="75"/>
      <c r="L143" s="75"/>
      <c r="M143" s="75"/>
      <c r="N143" s="75"/>
      <c r="O143" s="75"/>
      <c r="P143" s="75"/>
      <c r="Q143" s="75"/>
      <c r="R143" s="75"/>
    </row>
    <row r="144" spans="1:18" s="81" customFormat="1">
      <c r="A144" s="154">
        <v>133</v>
      </c>
      <c r="B144" s="155"/>
      <c r="C144" s="155"/>
      <c r="D144" s="155"/>
      <c r="E144" s="157"/>
      <c r="F144" s="19" t="str">
        <f t="shared" si="11"/>
        <v/>
      </c>
      <c r="H144" s="82"/>
      <c r="I144" s="75"/>
      <c r="J144" s="75"/>
      <c r="K144" s="75"/>
      <c r="L144" s="75"/>
      <c r="M144" s="75"/>
      <c r="N144" s="75"/>
      <c r="O144" s="75"/>
      <c r="P144" s="75"/>
      <c r="Q144" s="75"/>
      <c r="R144" s="75"/>
    </row>
    <row r="145" spans="1:18" s="81" customFormat="1">
      <c r="A145" s="154">
        <v>134</v>
      </c>
      <c r="B145" s="155"/>
      <c r="C145" s="155"/>
      <c r="D145" s="155"/>
      <c r="E145" s="157"/>
      <c r="F145" s="19" t="str">
        <f t="shared" si="11"/>
        <v/>
      </c>
      <c r="H145" s="82"/>
      <c r="I145" s="75"/>
      <c r="J145" s="75"/>
      <c r="K145" s="75"/>
      <c r="L145" s="75"/>
      <c r="M145" s="75"/>
      <c r="N145" s="75"/>
      <c r="O145" s="75"/>
      <c r="P145" s="75"/>
      <c r="Q145" s="75"/>
      <c r="R145" s="75"/>
    </row>
    <row r="146" spans="1:18" s="81" customFormat="1">
      <c r="A146" s="154">
        <v>135</v>
      </c>
      <c r="B146" s="155"/>
      <c r="C146" s="155"/>
      <c r="D146" s="155"/>
      <c r="E146" s="157"/>
      <c r="F146" s="19" t="str">
        <f t="shared" si="11"/>
        <v/>
      </c>
      <c r="H146" s="82"/>
      <c r="I146" s="75"/>
      <c r="J146" s="75"/>
      <c r="K146" s="75"/>
      <c r="L146" s="75"/>
      <c r="M146" s="75"/>
      <c r="N146" s="75"/>
      <c r="O146" s="75"/>
      <c r="P146" s="75"/>
      <c r="Q146" s="75"/>
      <c r="R146" s="75"/>
    </row>
    <row r="147" spans="1:18" s="81" customFormat="1">
      <c r="A147" s="154">
        <v>136</v>
      </c>
      <c r="B147" s="155"/>
      <c r="C147" s="155"/>
      <c r="D147" s="155"/>
      <c r="E147" s="157"/>
      <c r="F147" s="19" t="str">
        <f t="shared" si="11"/>
        <v/>
      </c>
      <c r="H147" s="82"/>
      <c r="I147" s="75"/>
      <c r="J147" s="75"/>
      <c r="K147" s="75"/>
      <c r="L147" s="75"/>
      <c r="M147" s="75"/>
      <c r="N147" s="75"/>
      <c r="O147" s="75"/>
      <c r="P147" s="75"/>
      <c r="Q147" s="75"/>
      <c r="R147" s="75"/>
    </row>
    <row r="148" spans="1:18" s="81" customFormat="1">
      <c r="A148" s="154">
        <v>137</v>
      </c>
      <c r="B148" s="155"/>
      <c r="C148" s="155"/>
      <c r="D148" s="155"/>
      <c r="E148" s="157"/>
      <c r="F148" s="19" t="str">
        <f t="shared" si="11"/>
        <v/>
      </c>
      <c r="H148" s="82"/>
      <c r="I148" s="75"/>
      <c r="J148" s="75"/>
      <c r="K148" s="75"/>
      <c r="L148" s="75"/>
      <c r="M148" s="75"/>
      <c r="N148" s="75"/>
      <c r="O148" s="75"/>
      <c r="P148" s="75"/>
      <c r="Q148" s="75"/>
      <c r="R148" s="75"/>
    </row>
    <row r="149" spans="1:18" s="81" customFormat="1">
      <c r="A149" s="154">
        <v>138</v>
      </c>
      <c r="B149" s="155"/>
      <c r="C149" s="155"/>
      <c r="D149" s="155"/>
      <c r="E149" s="157"/>
      <c r="F149" s="19" t="str">
        <f t="shared" si="11"/>
        <v/>
      </c>
      <c r="H149" s="82"/>
      <c r="I149" s="75"/>
      <c r="J149" s="75"/>
      <c r="K149" s="75"/>
      <c r="L149" s="75"/>
      <c r="M149" s="75"/>
      <c r="N149" s="75"/>
      <c r="O149" s="75"/>
      <c r="P149" s="75"/>
      <c r="Q149" s="75"/>
      <c r="R149" s="75"/>
    </row>
    <row r="150" spans="1:18" s="81" customFormat="1">
      <c r="A150" s="154">
        <v>139</v>
      </c>
      <c r="B150" s="155"/>
      <c r="C150" s="155"/>
      <c r="D150" s="155"/>
      <c r="E150" s="157"/>
      <c r="F150" s="19" t="str">
        <f t="shared" si="11"/>
        <v/>
      </c>
      <c r="H150" s="82"/>
      <c r="I150" s="75"/>
      <c r="J150" s="75"/>
      <c r="K150" s="75"/>
      <c r="L150" s="75"/>
      <c r="M150" s="75"/>
      <c r="N150" s="75"/>
      <c r="O150" s="75"/>
      <c r="P150" s="75"/>
      <c r="Q150" s="75"/>
      <c r="R150" s="75"/>
    </row>
    <row r="151" spans="1:18" s="81" customFormat="1">
      <c r="A151" s="154">
        <v>140</v>
      </c>
      <c r="B151" s="155"/>
      <c r="C151" s="155"/>
      <c r="D151" s="155"/>
      <c r="E151" s="157"/>
      <c r="F151" s="19" t="str">
        <f t="shared" si="11"/>
        <v/>
      </c>
      <c r="H151" s="82"/>
      <c r="I151" s="75"/>
      <c r="J151" s="75"/>
      <c r="K151" s="75"/>
      <c r="L151" s="75"/>
      <c r="M151" s="75"/>
      <c r="N151" s="75"/>
      <c r="O151" s="75"/>
      <c r="P151" s="75"/>
      <c r="Q151" s="75"/>
      <c r="R151" s="75"/>
    </row>
    <row r="152" spans="1:18" s="81" customFormat="1">
      <c r="A152" s="154">
        <v>141</v>
      </c>
      <c r="B152" s="155"/>
      <c r="C152" s="155"/>
      <c r="D152" s="155"/>
      <c r="E152" s="157"/>
      <c r="F152" s="19" t="str">
        <f t="shared" si="11"/>
        <v/>
      </c>
      <c r="H152" s="82"/>
      <c r="I152" s="75"/>
      <c r="J152" s="75"/>
      <c r="K152" s="75"/>
      <c r="L152" s="75"/>
      <c r="M152" s="75"/>
      <c r="N152" s="75"/>
      <c r="O152" s="75"/>
      <c r="P152" s="75"/>
      <c r="Q152" s="75"/>
      <c r="R152" s="75"/>
    </row>
    <row r="153" spans="1:18" s="81" customFormat="1">
      <c r="A153" s="154">
        <v>142</v>
      </c>
      <c r="B153" s="155"/>
      <c r="C153" s="155"/>
      <c r="D153" s="155"/>
      <c r="E153" s="157"/>
      <c r="F153" s="19" t="str">
        <f t="shared" si="11"/>
        <v/>
      </c>
      <c r="H153" s="82"/>
      <c r="I153" s="75"/>
      <c r="J153" s="75"/>
      <c r="K153" s="75"/>
      <c r="L153" s="75"/>
      <c r="M153" s="75"/>
      <c r="N153" s="75"/>
      <c r="O153" s="75"/>
      <c r="P153" s="75"/>
      <c r="Q153" s="75"/>
      <c r="R153" s="75"/>
    </row>
    <row r="154" spans="1:18" s="81" customFormat="1">
      <c r="A154" s="154">
        <v>143</v>
      </c>
      <c r="B154" s="155"/>
      <c r="C154" s="155"/>
      <c r="D154" s="155"/>
      <c r="E154" s="157"/>
      <c r="F154" s="19" t="str">
        <f t="shared" si="11"/>
        <v/>
      </c>
      <c r="H154" s="82"/>
      <c r="I154" s="75"/>
      <c r="J154" s="75"/>
      <c r="K154" s="75"/>
      <c r="L154" s="75"/>
      <c r="M154" s="75"/>
      <c r="N154" s="75"/>
      <c r="O154" s="75"/>
      <c r="P154" s="75"/>
      <c r="Q154" s="75"/>
      <c r="R154" s="75"/>
    </row>
    <row r="155" spans="1:18" s="81" customFormat="1">
      <c r="A155" s="154">
        <v>144</v>
      </c>
      <c r="B155" s="155"/>
      <c r="C155" s="155"/>
      <c r="D155" s="155"/>
      <c r="E155" s="157"/>
      <c r="F155" s="19" t="str">
        <f t="shared" si="11"/>
        <v/>
      </c>
      <c r="H155" s="82"/>
      <c r="I155" s="75"/>
      <c r="J155" s="75"/>
      <c r="K155" s="75"/>
      <c r="L155" s="75"/>
      <c r="M155" s="75"/>
      <c r="N155" s="75"/>
      <c r="O155" s="75"/>
      <c r="P155" s="75"/>
      <c r="Q155" s="75"/>
      <c r="R155" s="75"/>
    </row>
    <row r="156" spans="1:18" s="81" customFormat="1">
      <c r="A156" s="154">
        <v>145</v>
      </c>
      <c r="B156" s="155"/>
      <c r="C156" s="155"/>
      <c r="D156" s="155"/>
      <c r="E156" s="157"/>
      <c r="F156" s="19" t="str">
        <f t="shared" si="11"/>
        <v/>
      </c>
      <c r="H156" s="82"/>
      <c r="I156" s="75"/>
      <c r="J156" s="75"/>
      <c r="K156" s="75"/>
      <c r="L156" s="75"/>
      <c r="M156" s="75"/>
      <c r="N156" s="75"/>
      <c r="O156" s="75"/>
      <c r="P156" s="75"/>
      <c r="Q156" s="75"/>
      <c r="R156" s="75"/>
    </row>
    <row r="157" spans="1:18" s="81" customFormat="1">
      <c r="A157" s="154">
        <v>146</v>
      </c>
      <c r="B157" s="155"/>
      <c r="C157" s="155"/>
      <c r="D157" s="155"/>
      <c r="E157" s="157"/>
      <c r="F157" s="19" t="str">
        <f t="shared" si="11"/>
        <v/>
      </c>
      <c r="H157" s="82"/>
      <c r="I157" s="75"/>
      <c r="J157" s="75"/>
      <c r="K157" s="75"/>
      <c r="L157" s="75"/>
      <c r="M157" s="75"/>
      <c r="N157" s="75"/>
      <c r="O157" s="75"/>
      <c r="P157" s="75"/>
      <c r="Q157" s="75"/>
      <c r="R157" s="75"/>
    </row>
    <row r="158" spans="1:18" s="81" customFormat="1">
      <c r="A158" s="154">
        <v>147</v>
      </c>
      <c r="B158" s="155"/>
      <c r="C158" s="155"/>
      <c r="D158" s="155"/>
      <c r="E158" s="157"/>
      <c r="F158" s="19" t="str">
        <f t="shared" si="11"/>
        <v/>
      </c>
      <c r="H158" s="82"/>
      <c r="I158" s="75"/>
      <c r="J158" s="75"/>
      <c r="K158" s="75"/>
      <c r="L158" s="75"/>
      <c r="M158" s="75"/>
      <c r="N158" s="75"/>
      <c r="O158" s="75"/>
      <c r="P158" s="75"/>
      <c r="Q158" s="75"/>
      <c r="R158" s="75"/>
    </row>
    <row r="159" spans="1:18" s="81" customFormat="1">
      <c r="A159" s="154">
        <v>148</v>
      </c>
      <c r="B159" s="155"/>
      <c r="C159" s="155"/>
      <c r="D159" s="155"/>
      <c r="E159" s="157"/>
      <c r="F159" s="19" t="str">
        <f t="shared" si="11"/>
        <v/>
      </c>
      <c r="H159" s="82"/>
      <c r="I159" s="75"/>
      <c r="J159" s="75"/>
      <c r="K159" s="75"/>
      <c r="L159" s="75"/>
      <c r="M159" s="75"/>
      <c r="N159" s="75"/>
      <c r="O159" s="75"/>
      <c r="P159" s="75"/>
      <c r="Q159" s="75"/>
      <c r="R159" s="75"/>
    </row>
    <row r="160" spans="1:18" s="81" customFormat="1">
      <c r="A160" s="154">
        <v>149</v>
      </c>
      <c r="B160" s="155"/>
      <c r="C160" s="155"/>
      <c r="D160" s="155"/>
      <c r="E160" s="157"/>
      <c r="F160" s="19" t="str">
        <f t="shared" si="11"/>
        <v/>
      </c>
      <c r="H160" s="82"/>
      <c r="I160" s="75"/>
      <c r="J160" s="75"/>
      <c r="K160" s="75"/>
      <c r="L160" s="75"/>
      <c r="M160" s="75"/>
      <c r="N160" s="75"/>
      <c r="O160" s="75"/>
      <c r="P160" s="75"/>
      <c r="Q160" s="75"/>
      <c r="R160" s="75"/>
    </row>
    <row r="161" spans="1:18" s="81" customFormat="1">
      <c r="A161" s="154">
        <v>150</v>
      </c>
      <c r="B161" s="155"/>
      <c r="C161" s="155"/>
      <c r="D161" s="155"/>
      <c r="E161" s="157"/>
      <c r="F161" s="19" t="str">
        <f t="shared" si="11"/>
        <v/>
      </c>
      <c r="H161" s="82"/>
      <c r="I161" s="75"/>
      <c r="J161" s="75"/>
      <c r="K161" s="75"/>
      <c r="L161" s="75"/>
      <c r="M161" s="75"/>
      <c r="N161" s="75"/>
      <c r="O161" s="75"/>
      <c r="P161" s="75"/>
      <c r="Q161" s="75"/>
      <c r="R161" s="75"/>
    </row>
    <row r="162" spans="1:18" s="81" customFormat="1">
      <c r="A162" s="154">
        <v>151</v>
      </c>
      <c r="B162" s="155"/>
      <c r="C162" s="155"/>
      <c r="D162" s="155"/>
      <c r="E162" s="157"/>
      <c r="F162" s="19" t="str">
        <f t="shared" si="11"/>
        <v/>
      </c>
      <c r="H162" s="82"/>
      <c r="I162" s="75"/>
      <c r="J162" s="75"/>
      <c r="K162" s="75"/>
      <c r="L162" s="75"/>
      <c r="M162" s="75"/>
      <c r="N162" s="75"/>
      <c r="O162" s="75"/>
      <c r="P162" s="75"/>
      <c r="Q162" s="75"/>
      <c r="R162" s="75"/>
    </row>
    <row r="163" spans="1:18" s="81" customFormat="1">
      <c r="A163" s="154">
        <v>152</v>
      </c>
      <c r="B163" s="155"/>
      <c r="C163" s="155"/>
      <c r="D163" s="155"/>
      <c r="E163" s="157"/>
      <c r="F163" s="19" t="str">
        <f t="shared" si="11"/>
        <v/>
      </c>
      <c r="H163" s="82"/>
      <c r="I163" s="75"/>
      <c r="J163" s="75"/>
      <c r="K163" s="75"/>
      <c r="L163" s="75"/>
      <c r="M163" s="75"/>
      <c r="N163" s="75"/>
      <c r="O163" s="75"/>
      <c r="P163" s="75"/>
      <c r="Q163" s="75"/>
      <c r="R163" s="75"/>
    </row>
    <row r="164" spans="1:18" s="81" customFormat="1">
      <c r="A164" s="154">
        <v>153</v>
      </c>
      <c r="B164" s="155"/>
      <c r="C164" s="155"/>
      <c r="D164" s="155"/>
      <c r="E164" s="157"/>
      <c r="F164" s="19" t="str">
        <f t="shared" si="11"/>
        <v/>
      </c>
      <c r="H164" s="82"/>
      <c r="I164" s="75"/>
      <c r="J164" s="75"/>
      <c r="K164" s="75"/>
      <c r="L164" s="75"/>
      <c r="M164" s="75"/>
      <c r="N164" s="75"/>
      <c r="O164" s="75"/>
      <c r="P164" s="75"/>
      <c r="Q164" s="75"/>
      <c r="R164" s="75"/>
    </row>
    <row r="165" spans="1:18" s="81" customFormat="1">
      <c r="A165" s="154">
        <v>154</v>
      </c>
      <c r="B165" s="155"/>
      <c r="C165" s="155"/>
      <c r="D165" s="155"/>
      <c r="E165" s="157"/>
      <c r="F165" s="19" t="str">
        <f t="shared" si="11"/>
        <v/>
      </c>
      <c r="H165" s="82"/>
      <c r="I165" s="75"/>
      <c r="J165" s="75"/>
      <c r="K165" s="75"/>
      <c r="L165" s="75"/>
      <c r="M165" s="75"/>
      <c r="N165" s="75"/>
      <c r="O165" s="75"/>
      <c r="P165" s="75"/>
      <c r="Q165" s="75"/>
      <c r="R165" s="75"/>
    </row>
    <row r="166" spans="1:18" s="81" customFormat="1">
      <c r="A166" s="154">
        <v>155</v>
      </c>
      <c r="B166" s="155"/>
      <c r="C166" s="155"/>
      <c r="D166" s="155"/>
      <c r="E166" s="157"/>
      <c r="F166" s="19" t="str">
        <f t="shared" si="11"/>
        <v/>
      </c>
      <c r="H166" s="82"/>
      <c r="I166" s="75"/>
      <c r="J166" s="75"/>
      <c r="K166" s="75"/>
      <c r="L166" s="75"/>
      <c r="M166" s="75"/>
      <c r="N166" s="75"/>
      <c r="O166" s="75"/>
      <c r="P166" s="75"/>
      <c r="Q166" s="75"/>
      <c r="R166" s="75"/>
    </row>
    <row r="167" spans="1:18" s="81" customFormat="1">
      <c r="A167" s="154">
        <v>156</v>
      </c>
      <c r="B167" s="155"/>
      <c r="C167" s="155"/>
      <c r="D167" s="155"/>
      <c r="E167" s="157"/>
      <c r="F167" s="19" t="str">
        <f t="shared" si="11"/>
        <v/>
      </c>
      <c r="H167" s="82"/>
      <c r="I167" s="75"/>
      <c r="J167" s="75"/>
      <c r="K167" s="75"/>
      <c r="L167" s="75"/>
      <c r="M167" s="75"/>
      <c r="N167" s="75"/>
      <c r="O167" s="75"/>
      <c r="P167" s="75"/>
      <c r="Q167" s="75"/>
      <c r="R167" s="75"/>
    </row>
    <row r="168" spans="1:18" s="81" customFormat="1">
      <c r="A168" s="154">
        <v>157</v>
      </c>
      <c r="B168" s="155"/>
      <c r="C168" s="155"/>
      <c r="D168" s="155"/>
      <c r="E168" s="157"/>
      <c r="F168" s="19" t="str">
        <f t="shared" si="11"/>
        <v/>
      </c>
      <c r="H168" s="82"/>
      <c r="I168" s="75"/>
      <c r="J168" s="75"/>
      <c r="K168" s="75"/>
      <c r="L168" s="75"/>
      <c r="M168" s="75"/>
      <c r="N168" s="75"/>
      <c r="O168" s="75"/>
      <c r="P168" s="75"/>
      <c r="Q168" s="75"/>
      <c r="R168" s="75"/>
    </row>
    <row r="169" spans="1:18" s="81" customFormat="1">
      <c r="A169" s="154">
        <v>158</v>
      </c>
      <c r="B169" s="155"/>
      <c r="C169" s="155"/>
      <c r="D169" s="155"/>
      <c r="E169" s="157"/>
      <c r="F169" s="19" t="str">
        <f t="shared" si="11"/>
        <v/>
      </c>
      <c r="H169" s="82"/>
      <c r="I169" s="75"/>
      <c r="J169" s="75"/>
      <c r="K169" s="75"/>
      <c r="L169" s="75"/>
      <c r="M169" s="75"/>
      <c r="N169" s="75"/>
      <c r="O169" s="75"/>
      <c r="P169" s="75"/>
      <c r="Q169" s="75"/>
      <c r="R169" s="75"/>
    </row>
    <row r="170" spans="1:18" s="81" customFormat="1">
      <c r="A170" s="154">
        <v>159</v>
      </c>
      <c r="B170" s="155"/>
      <c r="C170" s="155"/>
      <c r="D170" s="155"/>
      <c r="E170" s="157"/>
      <c r="F170" s="19" t="str">
        <f t="shared" si="11"/>
        <v/>
      </c>
      <c r="H170" s="82"/>
      <c r="I170" s="75"/>
      <c r="J170" s="75"/>
      <c r="K170" s="75"/>
      <c r="L170" s="75"/>
      <c r="M170" s="75"/>
      <c r="N170" s="75"/>
      <c r="O170" s="75"/>
      <c r="P170" s="75"/>
      <c r="Q170" s="75"/>
      <c r="R170" s="75"/>
    </row>
    <row r="171" spans="1:18" s="81" customFormat="1">
      <c r="A171" s="154">
        <v>160</v>
      </c>
      <c r="B171" s="155"/>
      <c r="C171" s="155"/>
      <c r="D171" s="155"/>
      <c r="E171" s="157"/>
      <c r="F171" s="19" t="str">
        <f t="shared" si="11"/>
        <v/>
      </c>
      <c r="H171" s="82"/>
      <c r="I171" s="75"/>
      <c r="J171" s="75"/>
      <c r="K171" s="75"/>
      <c r="L171" s="75"/>
      <c r="M171" s="75"/>
      <c r="N171" s="75"/>
      <c r="O171" s="75"/>
      <c r="P171" s="75"/>
      <c r="Q171" s="75"/>
      <c r="R171" s="75"/>
    </row>
    <row r="172" spans="1:18" s="81" customFormat="1">
      <c r="A172" s="154">
        <v>161</v>
      </c>
      <c r="B172" s="155"/>
      <c r="C172" s="155"/>
      <c r="D172" s="155"/>
      <c r="E172" s="157"/>
      <c r="F172" s="19" t="str">
        <f t="shared" si="11"/>
        <v/>
      </c>
      <c r="H172" s="82"/>
      <c r="I172" s="75"/>
      <c r="J172" s="75"/>
      <c r="K172" s="75"/>
      <c r="L172" s="75"/>
      <c r="M172" s="75"/>
      <c r="N172" s="75"/>
      <c r="O172" s="75"/>
      <c r="P172" s="75"/>
      <c r="Q172" s="75"/>
      <c r="R172" s="75"/>
    </row>
    <row r="173" spans="1:18" s="81" customFormat="1">
      <c r="A173" s="154">
        <v>162</v>
      </c>
      <c r="B173" s="155"/>
      <c r="C173" s="155"/>
      <c r="D173" s="155"/>
      <c r="E173" s="157"/>
      <c r="F173" s="19" t="str">
        <f t="shared" si="11"/>
        <v/>
      </c>
      <c r="H173" s="82"/>
      <c r="I173" s="75"/>
      <c r="J173" s="75"/>
      <c r="K173" s="75"/>
      <c r="L173" s="75"/>
      <c r="M173" s="75"/>
      <c r="N173" s="75"/>
      <c r="O173" s="75"/>
      <c r="P173" s="75"/>
      <c r="Q173" s="75"/>
      <c r="R173" s="75"/>
    </row>
    <row r="174" spans="1:18" s="81" customFormat="1">
      <c r="A174" s="154">
        <v>163</v>
      </c>
      <c r="B174" s="155"/>
      <c r="C174" s="155"/>
      <c r="D174" s="155"/>
      <c r="E174" s="157"/>
      <c r="F174" s="19" t="str">
        <f t="shared" si="11"/>
        <v/>
      </c>
      <c r="H174" s="82"/>
      <c r="I174" s="75"/>
      <c r="J174" s="75"/>
      <c r="K174" s="75"/>
      <c r="L174" s="75"/>
      <c r="M174" s="75"/>
      <c r="N174" s="75"/>
      <c r="O174" s="75"/>
      <c r="P174" s="75"/>
      <c r="Q174" s="75"/>
      <c r="R174" s="75"/>
    </row>
    <row r="175" spans="1:18" s="81" customFormat="1">
      <c r="A175" s="154">
        <v>164</v>
      </c>
      <c r="B175" s="155"/>
      <c r="C175" s="155"/>
      <c r="D175" s="155"/>
      <c r="E175" s="157"/>
      <c r="F175" s="19" t="str">
        <f t="shared" si="11"/>
        <v/>
      </c>
      <c r="H175" s="82"/>
      <c r="I175" s="75"/>
      <c r="J175" s="75"/>
      <c r="K175" s="75"/>
      <c r="L175" s="75"/>
      <c r="M175" s="75"/>
      <c r="N175" s="75"/>
      <c r="O175" s="75"/>
      <c r="P175" s="75"/>
      <c r="Q175" s="75"/>
      <c r="R175" s="75"/>
    </row>
    <row r="176" spans="1:18" s="81" customFormat="1">
      <c r="A176" s="154">
        <v>165</v>
      </c>
      <c r="B176" s="155"/>
      <c r="C176" s="155"/>
      <c r="D176" s="155"/>
      <c r="E176" s="157"/>
      <c r="F176" s="19" t="str">
        <f t="shared" si="11"/>
        <v/>
      </c>
      <c r="H176" s="82"/>
      <c r="I176" s="75"/>
      <c r="J176" s="75"/>
      <c r="K176" s="75"/>
      <c r="L176" s="75"/>
      <c r="M176" s="75"/>
      <c r="N176" s="75"/>
      <c r="O176" s="75"/>
      <c r="P176" s="75"/>
      <c r="Q176" s="75"/>
      <c r="R176" s="75"/>
    </row>
    <row r="177" spans="1:18" s="81" customFormat="1">
      <c r="A177" s="154">
        <v>166</v>
      </c>
      <c r="B177" s="155"/>
      <c r="C177" s="155"/>
      <c r="D177" s="155"/>
      <c r="E177" s="157"/>
      <c r="F177" s="19" t="str">
        <f t="shared" si="11"/>
        <v/>
      </c>
      <c r="H177" s="82"/>
      <c r="I177" s="75"/>
      <c r="J177" s="75"/>
      <c r="K177" s="75"/>
      <c r="L177" s="75"/>
      <c r="M177" s="75"/>
      <c r="N177" s="75"/>
      <c r="O177" s="75"/>
      <c r="P177" s="75"/>
      <c r="Q177" s="75"/>
      <c r="R177" s="75"/>
    </row>
    <row r="178" spans="1:18" s="81" customFormat="1">
      <c r="A178" s="154">
        <v>167</v>
      </c>
      <c r="B178" s="155"/>
      <c r="C178" s="155"/>
      <c r="D178" s="155"/>
      <c r="E178" s="157"/>
      <c r="F178" s="19" t="str">
        <f t="shared" si="11"/>
        <v/>
      </c>
      <c r="H178" s="82"/>
      <c r="I178" s="75"/>
      <c r="J178" s="75"/>
      <c r="K178" s="75"/>
      <c r="L178" s="75"/>
      <c r="M178" s="75"/>
      <c r="N178" s="75"/>
      <c r="O178" s="75"/>
      <c r="P178" s="75"/>
      <c r="Q178" s="75"/>
      <c r="R178" s="75"/>
    </row>
    <row r="179" spans="1:18" s="81" customFormat="1">
      <c r="A179" s="154">
        <v>168</v>
      </c>
      <c r="B179" s="155"/>
      <c r="C179" s="155"/>
      <c r="D179" s="155"/>
      <c r="E179" s="157"/>
      <c r="F179" s="19" t="str">
        <f t="shared" si="11"/>
        <v/>
      </c>
      <c r="H179" s="82"/>
      <c r="I179" s="75"/>
      <c r="J179" s="75"/>
      <c r="K179" s="75"/>
      <c r="L179" s="75"/>
      <c r="M179" s="75"/>
      <c r="N179" s="75"/>
      <c r="O179" s="75"/>
      <c r="P179" s="75"/>
      <c r="Q179" s="75"/>
      <c r="R179" s="75"/>
    </row>
    <row r="180" spans="1:18" s="81" customFormat="1">
      <c r="A180" s="154">
        <v>169</v>
      </c>
      <c r="B180" s="155"/>
      <c r="C180" s="155"/>
      <c r="D180" s="155"/>
      <c r="E180" s="157"/>
      <c r="F180" s="19" t="str">
        <f t="shared" si="11"/>
        <v/>
      </c>
      <c r="H180" s="82"/>
      <c r="I180" s="75"/>
      <c r="J180" s="75"/>
      <c r="K180" s="75"/>
      <c r="L180" s="75"/>
      <c r="M180" s="75"/>
      <c r="N180" s="75"/>
      <c r="O180" s="75"/>
      <c r="P180" s="75"/>
      <c r="Q180" s="75"/>
      <c r="R180" s="75"/>
    </row>
    <row r="181" spans="1:18" s="81" customFormat="1">
      <c r="A181" s="154">
        <v>170</v>
      </c>
      <c r="B181" s="155"/>
      <c r="C181" s="155"/>
      <c r="D181" s="155"/>
      <c r="E181" s="157"/>
      <c r="F181" s="19" t="str">
        <f t="shared" si="11"/>
        <v/>
      </c>
      <c r="H181" s="82"/>
      <c r="I181" s="75"/>
      <c r="J181" s="75"/>
      <c r="K181" s="75"/>
      <c r="L181" s="75"/>
      <c r="M181" s="75"/>
      <c r="N181" s="75"/>
      <c r="O181" s="75"/>
      <c r="P181" s="75"/>
      <c r="Q181" s="75"/>
      <c r="R181" s="75"/>
    </row>
    <row r="182" spans="1:18" s="81" customFormat="1">
      <c r="A182" s="154">
        <v>171</v>
      </c>
      <c r="B182" s="155"/>
      <c r="C182" s="155"/>
      <c r="D182" s="155"/>
      <c r="E182" s="157"/>
      <c r="F182" s="19" t="str">
        <f t="shared" si="11"/>
        <v/>
      </c>
      <c r="H182" s="82"/>
      <c r="I182" s="75"/>
      <c r="J182" s="75"/>
      <c r="K182" s="75"/>
      <c r="L182" s="75"/>
      <c r="M182" s="75"/>
      <c r="N182" s="75"/>
      <c r="O182" s="75"/>
      <c r="P182" s="75"/>
      <c r="Q182" s="75"/>
      <c r="R182" s="75"/>
    </row>
    <row r="183" spans="1:18" s="81" customFormat="1">
      <c r="A183" s="154">
        <v>172</v>
      </c>
      <c r="B183" s="155"/>
      <c r="C183" s="155"/>
      <c r="D183" s="155"/>
      <c r="E183" s="157"/>
      <c r="F183" s="19" t="str">
        <f t="shared" si="11"/>
        <v/>
      </c>
      <c r="H183" s="82"/>
      <c r="I183" s="75"/>
      <c r="J183" s="75"/>
      <c r="K183" s="75"/>
      <c r="L183" s="75"/>
      <c r="M183" s="75"/>
      <c r="N183" s="75"/>
      <c r="O183" s="75"/>
      <c r="P183" s="75"/>
      <c r="Q183" s="75"/>
      <c r="R183" s="75"/>
    </row>
    <row r="184" spans="1:18" s="81" customFormat="1">
      <c r="A184" s="154">
        <v>173</v>
      </c>
      <c r="B184" s="155"/>
      <c r="C184" s="155"/>
      <c r="D184" s="155"/>
      <c r="E184" s="157"/>
      <c r="F184" s="19" t="str">
        <f t="shared" si="11"/>
        <v/>
      </c>
      <c r="H184" s="82"/>
      <c r="I184" s="75"/>
      <c r="J184" s="75"/>
      <c r="K184" s="75"/>
      <c r="L184" s="75"/>
      <c r="M184" s="75"/>
      <c r="N184" s="75"/>
      <c r="O184" s="75"/>
      <c r="P184" s="75"/>
      <c r="Q184" s="75"/>
      <c r="R184" s="75"/>
    </row>
    <row r="185" spans="1:18" s="81" customFormat="1">
      <c r="A185" s="154">
        <v>174</v>
      </c>
      <c r="B185" s="155"/>
      <c r="C185" s="155"/>
      <c r="D185" s="155"/>
      <c r="E185" s="157"/>
      <c r="F185" s="19" t="str">
        <f t="shared" si="11"/>
        <v/>
      </c>
      <c r="H185" s="82"/>
      <c r="I185" s="75"/>
      <c r="J185" s="75"/>
      <c r="K185" s="75"/>
      <c r="L185" s="75"/>
      <c r="M185" s="75"/>
      <c r="N185" s="75"/>
      <c r="O185" s="75"/>
      <c r="P185" s="75"/>
      <c r="Q185" s="75"/>
      <c r="R185" s="75"/>
    </row>
    <row r="186" spans="1:18" s="81" customFormat="1">
      <c r="A186" s="154">
        <v>175</v>
      </c>
      <c r="B186" s="155"/>
      <c r="C186" s="155"/>
      <c r="D186" s="155"/>
      <c r="E186" s="157"/>
      <c r="F186" s="19" t="str">
        <f t="shared" si="11"/>
        <v/>
      </c>
      <c r="H186" s="82"/>
      <c r="I186" s="75"/>
      <c r="J186" s="75"/>
      <c r="K186" s="75"/>
      <c r="L186" s="75"/>
      <c r="M186" s="75"/>
      <c r="N186" s="75"/>
      <c r="O186" s="75"/>
      <c r="P186" s="75"/>
      <c r="Q186" s="75"/>
      <c r="R186" s="75"/>
    </row>
    <row r="187" spans="1:18" s="81" customFormat="1">
      <c r="A187" s="154">
        <v>176</v>
      </c>
      <c r="B187" s="155"/>
      <c r="C187" s="155"/>
      <c r="D187" s="155"/>
      <c r="E187" s="157"/>
      <c r="F187" s="19" t="str">
        <f t="shared" si="11"/>
        <v/>
      </c>
      <c r="H187" s="82"/>
      <c r="I187" s="75"/>
      <c r="J187" s="75"/>
      <c r="K187" s="75"/>
      <c r="L187" s="75"/>
      <c r="M187" s="75"/>
      <c r="N187" s="75"/>
      <c r="O187" s="75"/>
      <c r="P187" s="75"/>
      <c r="Q187" s="75"/>
      <c r="R187" s="75"/>
    </row>
    <row r="188" spans="1:18" s="81" customFormat="1">
      <c r="A188" s="154">
        <v>177</v>
      </c>
      <c r="B188" s="155"/>
      <c r="C188" s="155"/>
      <c r="D188" s="155"/>
      <c r="E188" s="157"/>
      <c r="F188" s="19" t="str">
        <f t="shared" si="11"/>
        <v/>
      </c>
      <c r="H188" s="82"/>
      <c r="I188" s="75"/>
      <c r="J188" s="75"/>
      <c r="K188" s="75"/>
      <c r="L188" s="75"/>
      <c r="M188" s="75"/>
      <c r="N188" s="75"/>
      <c r="O188" s="75"/>
      <c r="P188" s="75"/>
      <c r="Q188" s="75"/>
      <c r="R188" s="75"/>
    </row>
    <row r="189" spans="1:18" s="81" customFormat="1">
      <c r="A189" s="154">
        <v>178</v>
      </c>
      <c r="B189" s="155"/>
      <c r="C189" s="155"/>
      <c r="D189" s="155"/>
      <c r="E189" s="157"/>
      <c r="F189" s="19" t="str">
        <f t="shared" si="11"/>
        <v/>
      </c>
      <c r="H189" s="82"/>
      <c r="I189" s="75"/>
      <c r="J189" s="75"/>
      <c r="K189" s="75"/>
      <c r="L189" s="75"/>
      <c r="M189" s="75"/>
      <c r="N189" s="75"/>
      <c r="O189" s="75"/>
      <c r="P189" s="75"/>
      <c r="Q189" s="75"/>
      <c r="R189" s="75"/>
    </row>
    <row r="190" spans="1:18" s="81" customFormat="1">
      <c r="A190" s="154">
        <v>179</v>
      </c>
      <c r="B190" s="155"/>
      <c r="C190" s="155"/>
      <c r="D190" s="155"/>
      <c r="E190" s="157"/>
      <c r="F190" s="19" t="str">
        <f t="shared" si="11"/>
        <v/>
      </c>
      <c r="H190" s="82"/>
      <c r="I190" s="75"/>
      <c r="J190" s="75"/>
      <c r="K190" s="75"/>
      <c r="L190" s="75"/>
      <c r="M190" s="75"/>
      <c r="N190" s="75"/>
      <c r="O190" s="75"/>
      <c r="P190" s="75"/>
      <c r="Q190" s="75"/>
      <c r="R190" s="75"/>
    </row>
    <row r="191" spans="1:18" s="81" customFormat="1">
      <c r="A191" s="154">
        <v>180</v>
      </c>
      <c r="B191" s="155"/>
      <c r="C191" s="155"/>
      <c r="D191" s="155"/>
      <c r="E191" s="157"/>
      <c r="F191" s="19" t="str">
        <f t="shared" si="11"/>
        <v/>
      </c>
      <c r="H191" s="82"/>
      <c r="I191" s="75"/>
      <c r="J191" s="75"/>
      <c r="K191" s="75"/>
      <c r="L191" s="75"/>
      <c r="M191" s="75"/>
      <c r="N191" s="75"/>
      <c r="O191" s="75"/>
      <c r="P191" s="75"/>
      <c r="Q191" s="75"/>
      <c r="R191" s="75"/>
    </row>
    <row r="192" spans="1:18" s="81" customFormat="1">
      <c r="A192" s="154">
        <v>181</v>
      </c>
      <c r="B192" s="155"/>
      <c r="C192" s="155"/>
      <c r="D192" s="155"/>
      <c r="E192" s="157"/>
      <c r="F192" s="19" t="str">
        <f t="shared" si="11"/>
        <v/>
      </c>
      <c r="H192" s="82"/>
      <c r="I192" s="75"/>
      <c r="J192" s="75"/>
      <c r="K192" s="75"/>
      <c r="L192" s="75"/>
      <c r="M192" s="75"/>
      <c r="N192" s="75"/>
      <c r="O192" s="75"/>
      <c r="P192" s="75"/>
      <c r="Q192" s="75"/>
      <c r="R192" s="75"/>
    </row>
    <row r="193" spans="1:18" s="81" customFormat="1">
      <c r="A193" s="154">
        <v>182</v>
      </c>
      <c r="B193" s="155"/>
      <c r="C193" s="155"/>
      <c r="D193" s="155"/>
      <c r="E193" s="157"/>
      <c r="F193" s="19" t="str">
        <f t="shared" si="11"/>
        <v/>
      </c>
      <c r="H193" s="82"/>
      <c r="I193" s="75"/>
      <c r="J193" s="75"/>
      <c r="K193" s="75"/>
      <c r="L193" s="75"/>
      <c r="M193" s="75"/>
      <c r="N193" s="75"/>
      <c r="O193" s="75"/>
      <c r="P193" s="75"/>
      <c r="Q193" s="75"/>
      <c r="R193" s="75"/>
    </row>
    <row r="194" spans="1:18" s="81" customFormat="1">
      <c r="A194" s="154">
        <v>183</v>
      </c>
      <c r="B194" s="155"/>
      <c r="C194" s="155"/>
      <c r="D194" s="155"/>
      <c r="E194" s="157"/>
      <c r="F194" s="19" t="str">
        <f t="shared" si="11"/>
        <v/>
      </c>
      <c r="H194" s="82"/>
      <c r="I194" s="75"/>
      <c r="J194" s="75"/>
      <c r="K194" s="75"/>
      <c r="L194" s="75"/>
      <c r="M194" s="75"/>
      <c r="N194" s="75"/>
      <c r="O194" s="75"/>
      <c r="P194" s="75"/>
      <c r="Q194" s="75"/>
      <c r="R194" s="75"/>
    </row>
    <row r="195" spans="1:18" s="81" customFormat="1">
      <c r="A195" s="154">
        <v>184</v>
      </c>
      <c r="B195" s="155"/>
      <c r="C195" s="155"/>
      <c r="D195" s="155"/>
      <c r="E195" s="157"/>
      <c r="F195" s="19" t="str">
        <f t="shared" si="11"/>
        <v/>
      </c>
      <c r="H195" s="82"/>
      <c r="I195" s="75"/>
      <c r="J195" s="75"/>
      <c r="K195" s="75"/>
      <c r="L195" s="75"/>
      <c r="M195" s="75"/>
      <c r="N195" s="75"/>
      <c r="O195" s="75"/>
      <c r="P195" s="75"/>
      <c r="Q195" s="75"/>
      <c r="R195" s="75"/>
    </row>
    <row r="196" spans="1:18" s="81" customFormat="1">
      <c r="A196" s="154">
        <v>185</v>
      </c>
      <c r="B196" s="155"/>
      <c r="C196" s="155"/>
      <c r="D196" s="155"/>
      <c r="E196" s="157"/>
      <c r="F196" s="19" t="str">
        <f t="shared" si="11"/>
        <v/>
      </c>
      <c r="H196" s="82"/>
      <c r="I196" s="75"/>
      <c r="J196" s="75"/>
      <c r="K196" s="75"/>
      <c r="L196" s="75"/>
      <c r="M196" s="75"/>
      <c r="N196" s="75"/>
      <c r="O196" s="75"/>
      <c r="P196" s="75"/>
      <c r="Q196" s="75"/>
      <c r="R196" s="75"/>
    </row>
    <row r="197" spans="1:18" s="81" customFormat="1">
      <c r="A197" s="154">
        <v>186</v>
      </c>
      <c r="B197" s="155"/>
      <c r="C197" s="155"/>
      <c r="D197" s="155"/>
      <c r="E197" s="157"/>
      <c r="F197" s="19" t="str">
        <f t="shared" si="11"/>
        <v/>
      </c>
      <c r="H197" s="82"/>
      <c r="I197" s="75"/>
      <c r="J197" s="75"/>
      <c r="K197" s="75"/>
      <c r="L197" s="75"/>
      <c r="M197" s="75"/>
      <c r="N197" s="75"/>
      <c r="O197" s="75"/>
      <c r="P197" s="75"/>
      <c r="Q197" s="75"/>
      <c r="R197" s="75"/>
    </row>
    <row r="198" spans="1:18" s="81" customFormat="1">
      <c r="A198" s="154">
        <v>187</v>
      </c>
      <c r="B198" s="155"/>
      <c r="C198" s="155"/>
      <c r="D198" s="155"/>
      <c r="E198" s="157"/>
      <c r="F198" s="19" t="str">
        <f t="shared" si="11"/>
        <v/>
      </c>
      <c r="H198" s="82"/>
      <c r="I198" s="75"/>
      <c r="J198" s="75"/>
      <c r="K198" s="75"/>
      <c r="L198" s="75"/>
      <c r="M198" s="75"/>
      <c r="N198" s="75"/>
      <c r="O198" s="75"/>
      <c r="P198" s="75"/>
      <c r="Q198" s="75"/>
      <c r="R198" s="75"/>
    </row>
    <row r="199" spans="1:18" s="81" customFormat="1">
      <c r="A199" s="154">
        <v>188</v>
      </c>
      <c r="B199" s="155"/>
      <c r="C199" s="155"/>
      <c r="D199" s="155"/>
      <c r="E199" s="157"/>
      <c r="F199" s="19" t="str">
        <f t="shared" si="11"/>
        <v/>
      </c>
      <c r="H199" s="82"/>
      <c r="I199" s="75"/>
      <c r="J199" s="75"/>
      <c r="K199" s="75"/>
      <c r="L199" s="75"/>
      <c r="M199" s="75"/>
      <c r="N199" s="75"/>
      <c r="O199" s="75"/>
      <c r="P199" s="75"/>
      <c r="Q199" s="75"/>
      <c r="R199" s="75"/>
    </row>
    <row r="200" spans="1:18" s="81" customFormat="1">
      <c r="A200" s="154">
        <v>189</v>
      </c>
      <c r="B200" s="155"/>
      <c r="C200" s="155"/>
      <c r="D200" s="155"/>
      <c r="E200" s="157"/>
      <c r="F200" s="19" t="str">
        <f t="shared" si="11"/>
        <v/>
      </c>
      <c r="H200" s="82"/>
      <c r="I200" s="75"/>
      <c r="J200" s="75"/>
      <c r="K200" s="75"/>
      <c r="L200" s="75"/>
      <c r="M200" s="75"/>
      <c r="N200" s="75"/>
      <c r="O200" s="75"/>
      <c r="P200" s="75"/>
      <c r="Q200" s="75"/>
      <c r="R200" s="75"/>
    </row>
    <row r="201" spans="1:18" s="81" customFormat="1">
      <c r="A201" s="154">
        <v>190</v>
      </c>
      <c r="B201" s="155"/>
      <c r="C201" s="155"/>
      <c r="D201" s="155"/>
      <c r="E201" s="157"/>
      <c r="F201" s="19" t="str">
        <f t="shared" si="11"/>
        <v/>
      </c>
      <c r="H201" s="82"/>
      <c r="I201" s="75"/>
      <c r="J201" s="75"/>
      <c r="K201" s="75"/>
      <c r="L201" s="75"/>
      <c r="M201" s="75"/>
      <c r="N201" s="75"/>
      <c r="O201" s="75"/>
      <c r="P201" s="75"/>
      <c r="Q201" s="75"/>
      <c r="R201" s="75"/>
    </row>
    <row r="202" spans="1:18" s="81" customFormat="1">
      <c r="A202" s="154">
        <v>191</v>
      </c>
      <c r="B202" s="155"/>
      <c r="C202" s="155"/>
      <c r="D202" s="155"/>
      <c r="E202" s="157"/>
      <c r="F202" s="19" t="str">
        <f t="shared" si="11"/>
        <v/>
      </c>
      <c r="H202" s="82"/>
      <c r="I202" s="75"/>
      <c r="J202" s="75"/>
      <c r="K202" s="75"/>
      <c r="L202" s="75"/>
      <c r="M202" s="75"/>
      <c r="N202" s="75"/>
      <c r="O202" s="75"/>
      <c r="P202" s="75"/>
      <c r="Q202" s="75"/>
      <c r="R202" s="75"/>
    </row>
    <row r="203" spans="1:18" s="81" customFormat="1">
      <c r="A203" s="154">
        <v>192</v>
      </c>
      <c r="B203" s="155"/>
      <c r="C203" s="155"/>
      <c r="D203" s="155"/>
      <c r="E203" s="157"/>
      <c r="F203" s="19" t="str">
        <f t="shared" si="11"/>
        <v/>
      </c>
      <c r="H203" s="82"/>
      <c r="I203" s="75"/>
      <c r="J203" s="75"/>
      <c r="K203" s="75"/>
      <c r="L203" s="75"/>
      <c r="M203" s="75"/>
      <c r="N203" s="75"/>
      <c r="O203" s="75"/>
      <c r="P203" s="75"/>
      <c r="Q203" s="75"/>
      <c r="R203" s="75"/>
    </row>
    <row r="204" spans="1:18" s="81" customFormat="1">
      <c r="A204" s="154">
        <v>193</v>
      </c>
      <c r="B204" s="155"/>
      <c r="C204" s="155"/>
      <c r="D204" s="155"/>
      <c r="E204" s="157"/>
      <c r="F204" s="19" t="str">
        <f t="shared" ref="F204:F261" si="12">IF(OR($B204="",,$E204&lt;an_initial,$E204&gt;an_final),"",G204*(HLOOKUP(D204,iii6punctaje,2,FALSE)))</f>
        <v/>
      </c>
      <c r="H204" s="82"/>
      <c r="I204" s="75"/>
      <c r="J204" s="75"/>
      <c r="K204" s="75"/>
      <c r="L204" s="75"/>
      <c r="M204" s="75"/>
      <c r="N204" s="75"/>
      <c r="O204" s="75"/>
      <c r="P204" s="75"/>
      <c r="Q204" s="75"/>
      <c r="R204" s="75"/>
    </row>
    <row r="205" spans="1:18" s="81" customFormat="1">
      <c r="A205" s="154">
        <v>194</v>
      </c>
      <c r="B205" s="155"/>
      <c r="C205" s="155"/>
      <c r="D205" s="155"/>
      <c r="E205" s="157"/>
      <c r="F205" s="19" t="str">
        <f t="shared" si="12"/>
        <v/>
      </c>
      <c r="H205" s="82"/>
      <c r="I205" s="75"/>
      <c r="J205" s="75"/>
      <c r="K205" s="75"/>
      <c r="L205" s="75"/>
      <c r="M205" s="75"/>
      <c r="N205" s="75"/>
      <c r="O205" s="75"/>
      <c r="P205" s="75"/>
      <c r="Q205" s="75"/>
      <c r="R205" s="75"/>
    </row>
    <row r="206" spans="1:18" s="81" customFormat="1">
      <c r="A206" s="154">
        <v>195</v>
      </c>
      <c r="B206" s="155"/>
      <c r="C206" s="155"/>
      <c r="D206" s="155"/>
      <c r="E206" s="157"/>
      <c r="F206" s="19" t="str">
        <f t="shared" si="12"/>
        <v/>
      </c>
      <c r="H206" s="82"/>
      <c r="I206" s="75"/>
      <c r="J206" s="75"/>
      <c r="K206" s="75"/>
      <c r="L206" s="75"/>
      <c r="M206" s="75"/>
      <c r="N206" s="75"/>
      <c r="O206" s="75"/>
      <c r="P206" s="75"/>
      <c r="Q206" s="75"/>
      <c r="R206" s="75"/>
    </row>
    <row r="207" spans="1:18" s="81" customFormat="1">
      <c r="A207" s="154">
        <v>196</v>
      </c>
      <c r="B207" s="155"/>
      <c r="C207" s="155"/>
      <c r="D207" s="155"/>
      <c r="E207" s="157"/>
      <c r="F207" s="19" t="str">
        <f t="shared" si="12"/>
        <v/>
      </c>
      <c r="H207" s="82"/>
      <c r="I207" s="75"/>
      <c r="J207" s="75"/>
      <c r="K207" s="75"/>
      <c r="L207" s="75"/>
      <c r="M207" s="75"/>
      <c r="N207" s="75"/>
      <c r="O207" s="75"/>
      <c r="P207" s="75"/>
      <c r="Q207" s="75"/>
      <c r="R207" s="75"/>
    </row>
    <row r="208" spans="1:18" s="81" customFormat="1">
      <c r="A208" s="154">
        <v>197</v>
      </c>
      <c r="B208" s="155"/>
      <c r="C208" s="155"/>
      <c r="D208" s="155"/>
      <c r="E208" s="157"/>
      <c r="F208" s="19" t="str">
        <f t="shared" si="12"/>
        <v/>
      </c>
      <c r="H208" s="82"/>
      <c r="I208" s="75"/>
      <c r="J208" s="75"/>
      <c r="K208" s="75"/>
      <c r="L208" s="75"/>
      <c r="M208" s="75"/>
      <c r="N208" s="75"/>
      <c r="O208" s="75"/>
      <c r="P208" s="75"/>
      <c r="Q208" s="75"/>
      <c r="R208" s="75"/>
    </row>
    <row r="209" spans="1:18" s="81" customFormat="1">
      <c r="A209" s="154">
        <v>198</v>
      </c>
      <c r="B209" s="155"/>
      <c r="C209" s="155"/>
      <c r="D209" s="155"/>
      <c r="E209" s="157"/>
      <c r="F209" s="19" t="str">
        <f t="shared" si="12"/>
        <v/>
      </c>
      <c r="H209" s="82"/>
      <c r="I209" s="75"/>
      <c r="J209" s="75"/>
      <c r="K209" s="75"/>
      <c r="L209" s="75"/>
      <c r="M209" s="75"/>
      <c r="N209" s="75"/>
      <c r="O209" s="75"/>
      <c r="P209" s="75"/>
      <c r="Q209" s="75"/>
      <c r="R209" s="75"/>
    </row>
    <row r="210" spans="1:18" s="81" customFormat="1">
      <c r="A210" s="154">
        <v>199</v>
      </c>
      <c r="B210" s="155"/>
      <c r="C210" s="155"/>
      <c r="D210" s="155"/>
      <c r="E210" s="157"/>
      <c r="F210" s="19" t="str">
        <f t="shared" si="12"/>
        <v/>
      </c>
      <c r="H210" s="82"/>
      <c r="I210" s="75"/>
      <c r="J210" s="75"/>
      <c r="K210" s="75"/>
      <c r="L210" s="75"/>
      <c r="M210" s="75"/>
      <c r="N210" s="75"/>
      <c r="O210" s="75"/>
      <c r="P210" s="75"/>
      <c r="Q210" s="75"/>
      <c r="R210" s="75"/>
    </row>
    <row r="211" spans="1:18" s="81" customFormat="1">
      <c r="A211" s="154">
        <v>200</v>
      </c>
      <c r="B211" s="155"/>
      <c r="C211" s="155"/>
      <c r="D211" s="155"/>
      <c r="E211" s="157"/>
      <c r="F211" s="19" t="str">
        <f t="shared" si="12"/>
        <v/>
      </c>
      <c r="H211" s="82"/>
      <c r="I211" s="75"/>
      <c r="J211" s="75"/>
      <c r="K211" s="75"/>
      <c r="L211" s="75"/>
      <c r="M211" s="75"/>
      <c r="N211" s="75"/>
      <c r="O211" s="75"/>
      <c r="P211" s="75"/>
      <c r="Q211" s="75"/>
      <c r="R211" s="75"/>
    </row>
    <row r="212" spans="1:18" s="81" customFormat="1">
      <c r="A212" s="154">
        <v>201</v>
      </c>
      <c r="B212" s="155"/>
      <c r="C212" s="155"/>
      <c r="D212" s="155"/>
      <c r="E212" s="157"/>
      <c r="F212" s="19" t="str">
        <f t="shared" si="12"/>
        <v/>
      </c>
      <c r="H212" s="82"/>
      <c r="I212" s="75"/>
      <c r="J212" s="75"/>
      <c r="K212" s="75"/>
      <c r="L212" s="75"/>
      <c r="M212" s="75"/>
      <c r="N212" s="75"/>
      <c r="O212" s="75"/>
      <c r="P212" s="75"/>
      <c r="Q212" s="75"/>
      <c r="R212" s="75"/>
    </row>
    <row r="213" spans="1:18" s="81" customFormat="1">
      <c r="A213" s="154">
        <v>202</v>
      </c>
      <c r="B213" s="155"/>
      <c r="C213" s="155"/>
      <c r="D213" s="155"/>
      <c r="E213" s="157"/>
      <c r="F213" s="19" t="str">
        <f t="shared" si="12"/>
        <v/>
      </c>
      <c r="H213" s="82"/>
      <c r="I213" s="75"/>
      <c r="J213" s="75"/>
      <c r="K213" s="75"/>
      <c r="L213" s="75"/>
      <c r="M213" s="75"/>
      <c r="N213" s="75"/>
      <c r="O213" s="75"/>
      <c r="P213" s="75"/>
      <c r="Q213" s="75"/>
      <c r="R213" s="75"/>
    </row>
    <row r="214" spans="1:18" s="81" customFormat="1">
      <c r="A214" s="154">
        <v>203</v>
      </c>
      <c r="B214" s="155"/>
      <c r="C214" s="155"/>
      <c r="D214" s="155"/>
      <c r="E214" s="157"/>
      <c r="F214" s="19" t="str">
        <f t="shared" si="12"/>
        <v/>
      </c>
      <c r="H214" s="82"/>
      <c r="I214" s="75"/>
      <c r="J214" s="75"/>
      <c r="K214" s="75"/>
      <c r="L214" s="75"/>
      <c r="M214" s="75"/>
      <c r="N214" s="75"/>
      <c r="O214" s="75"/>
      <c r="P214" s="75"/>
      <c r="Q214" s="75"/>
      <c r="R214" s="75"/>
    </row>
    <row r="215" spans="1:18" s="81" customFormat="1">
      <c r="A215" s="154">
        <v>204</v>
      </c>
      <c r="B215" s="155"/>
      <c r="C215" s="155"/>
      <c r="D215" s="155"/>
      <c r="E215" s="157"/>
      <c r="F215" s="19" t="str">
        <f t="shared" si="12"/>
        <v/>
      </c>
      <c r="H215" s="82"/>
      <c r="I215" s="75"/>
      <c r="J215" s="75"/>
      <c r="K215" s="75"/>
      <c r="L215" s="75"/>
      <c r="M215" s="75"/>
      <c r="N215" s="75"/>
      <c r="O215" s="75"/>
      <c r="P215" s="75"/>
      <c r="Q215" s="75"/>
      <c r="R215" s="75"/>
    </row>
    <row r="216" spans="1:18" s="81" customFormat="1">
      <c r="A216" s="154">
        <v>205</v>
      </c>
      <c r="B216" s="155"/>
      <c r="C216" s="155"/>
      <c r="D216" s="155"/>
      <c r="E216" s="157"/>
      <c r="F216" s="19" t="str">
        <f t="shared" si="12"/>
        <v/>
      </c>
      <c r="H216" s="82"/>
      <c r="I216" s="75"/>
      <c r="J216" s="75"/>
      <c r="K216" s="75"/>
      <c r="L216" s="75"/>
      <c r="M216" s="75"/>
      <c r="N216" s="75"/>
      <c r="O216" s="75"/>
      <c r="P216" s="75"/>
      <c r="Q216" s="75"/>
      <c r="R216" s="75"/>
    </row>
    <row r="217" spans="1:18" s="81" customFormat="1">
      <c r="A217" s="154">
        <v>206</v>
      </c>
      <c r="B217" s="155"/>
      <c r="C217" s="155"/>
      <c r="D217" s="155"/>
      <c r="E217" s="157"/>
      <c r="F217" s="19" t="str">
        <f t="shared" si="12"/>
        <v/>
      </c>
      <c r="H217" s="82"/>
      <c r="I217" s="75"/>
      <c r="J217" s="75"/>
      <c r="K217" s="75"/>
      <c r="L217" s="75"/>
      <c r="M217" s="75"/>
      <c r="N217" s="75"/>
      <c r="O217" s="75"/>
      <c r="P217" s="75"/>
      <c r="Q217" s="75"/>
      <c r="R217" s="75"/>
    </row>
    <row r="218" spans="1:18" s="81" customFormat="1">
      <c r="A218" s="154">
        <v>207</v>
      </c>
      <c r="B218" s="155"/>
      <c r="C218" s="155"/>
      <c r="D218" s="155"/>
      <c r="E218" s="157"/>
      <c r="F218" s="19" t="str">
        <f t="shared" si="12"/>
        <v/>
      </c>
      <c r="H218" s="82"/>
      <c r="I218" s="75"/>
      <c r="J218" s="75"/>
      <c r="K218" s="75"/>
      <c r="L218" s="75"/>
      <c r="M218" s="75"/>
      <c r="N218" s="75"/>
      <c r="O218" s="75"/>
      <c r="P218" s="75"/>
      <c r="Q218" s="75"/>
      <c r="R218" s="75"/>
    </row>
    <row r="219" spans="1:18" s="81" customFormat="1">
      <c r="A219" s="154">
        <v>208</v>
      </c>
      <c r="B219" s="155"/>
      <c r="C219" s="155"/>
      <c r="D219" s="155"/>
      <c r="E219" s="157"/>
      <c r="F219" s="19" t="str">
        <f t="shared" si="12"/>
        <v/>
      </c>
      <c r="H219" s="82"/>
      <c r="I219" s="75"/>
      <c r="J219" s="75"/>
      <c r="K219" s="75"/>
      <c r="L219" s="75"/>
      <c r="M219" s="75"/>
      <c r="N219" s="75"/>
      <c r="O219" s="75"/>
      <c r="P219" s="75"/>
      <c r="Q219" s="75"/>
      <c r="R219" s="75"/>
    </row>
    <row r="220" spans="1:18" s="81" customFormat="1">
      <c r="A220" s="154">
        <v>209</v>
      </c>
      <c r="B220" s="155"/>
      <c r="C220" s="155"/>
      <c r="D220" s="155"/>
      <c r="E220" s="157"/>
      <c r="F220" s="19" t="str">
        <f t="shared" si="12"/>
        <v/>
      </c>
      <c r="H220" s="82"/>
      <c r="I220" s="75"/>
      <c r="J220" s="75"/>
      <c r="K220" s="75"/>
      <c r="L220" s="75"/>
      <c r="M220" s="75"/>
      <c r="N220" s="75"/>
      <c r="O220" s="75"/>
      <c r="P220" s="75"/>
      <c r="Q220" s="75"/>
      <c r="R220" s="75"/>
    </row>
    <row r="221" spans="1:18" s="81" customFormat="1">
      <c r="A221" s="154">
        <v>210</v>
      </c>
      <c r="B221" s="155"/>
      <c r="C221" s="155"/>
      <c r="D221" s="155"/>
      <c r="E221" s="157"/>
      <c r="F221" s="19" t="str">
        <f t="shared" si="12"/>
        <v/>
      </c>
      <c r="H221" s="82"/>
      <c r="I221" s="75"/>
      <c r="J221" s="75"/>
      <c r="K221" s="75"/>
      <c r="L221" s="75"/>
      <c r="M221" s="75"/>
      <c r="N221" s="75"/>
      <c r="O221" s="75"/>
      <c r="P221" s="75"/>
      <c r="Q221" s="75"/>
      <c r="R221" s="75"/>
    </row>
    <row r="222" spans="1:18" s="81" customFormat="1">
      <c r="A222" s="154">
        <v>211</v>
      </c>
      <c r="B222" s="155"/>
      <c r="C222" s="155"/>
      <c r="D222" s="155"/>
      <c r="E222" s="157"/>
      <c r="F222" s="19" t="str">
        <f t="shared" si="12"/>
        <v/>
      </c>
      <c r="H222" s="82"/>
      <c r="I222" s="75"/>
      <c r="J222" s="75"/>
      <c r="K222" s="75"/>
      <c r="L222" s="75"/>
      <c r="M222" s="75"/>
      <c r="N222" s="75"/>
      <c r="O222" s="75"/>
      <c r="P222" s="75"/>
      <c r="Q222" s="75"/>
      <c r="R222" s="75"/>
    </row>
    <row r="223" spans="1:18" s="81" customFormat="1">
      <c r="A223" s="154">
        <v>212</v>
      </c>
      <c r="B223" s="155"/>
      <c r="C223" s="155"/>
      <c r="D223" s="155"/>
      <c r="E223" s="157"/>
      <c r="F223" s="19" t="str">
        <f t="shared" si="12"/>
        <v/>
      </c>
      <c r="H223" s="82"/>
      <c r="I223" s="75"/>
      <c r="J223" s="75"/>
      <c r="K223" s="75"/>
      <c r="L223" s="75"/>
      <c r="M223" s="75"/>
      <c r="N223" s="75"/>
      <c r="O223" s="75"/>
      <c r="P223" s="75"/>
      <c r="Q223" s="75"/>
      <c r="R223" s="75"/>
    </row>
    <row r="224" spans="1:18" s="81" customFormat="1">
      <c r="A224" s="154">
        <v>213</v>
      </c>
      <c r="B224" s="155"/>
      <c r="C224" s="155"/>
      <c r="D224" s="155"/>
      <c r="E224" s="157"/>
      <c r="F224" s="19" t="str">
        <f t="shared" si="12"/>
        <v/>
      </c>
      <c r="H224" s="82"/>
      <c r="I224" s="75"/>
      <c r="J224" s="75"/>
      <c r="K224" s="75"/>
      <c r="L224" s="75"/>
      <c r="M224" s="75"/>
      <c r="N224" s="75"/>
      <c r="O224" s="75"/>
      <c r="P224" s="75"/>
      <c r="Q224" s="75"/>
      <c r="R224" s="75"/>
    </row>
    <row r="225" spans="1:18" s="81" customFormat="1">
      <c r="A225" s="154">
        <v>214</v>
      </c>
      <c r="B225" s="155"/>
      <c r="C225" s="155"/>
      <c r="D225" s="155"/>
      <c r="E225" s="157"/>
      <c r="F225" s="19" t="str">
        <f t="shared" si="12"/>
        <v/>
      </c>
      <c r="H225" s="82"/>
      <c r="I225" s="75"/>
      <c r="J225" s="75"/>
      <c r="K225" s="75"/>
      <c r="L225" s="75"/>
      <c r="M225" s="75"/>
      <c r="N225" s="75"/>
      <c r="O225" s="75"/>
      <c r="P225" s="75"/>
      <c r="Q225" s="75"/>
      <c r="R225" s="75"/>
    </row>
    <row r="226" spans="1:18" s="81" customFormat="1">
      <c r="A226" s="154">
        <v>215</v>
      </c>
      <c r="B226" s="155"/>
      <c r="C226" s="155"/>
      <c r="D226" s="155"/>
      <c r="E226" s="157"/>
      <c r="F226" s="19" t="str">
        <f t="shared" si="12"/>
        <v/>
      </c>
      <c r="H226" s="82"/>
      <c r="I226" s="75"/>
      <c r="J226" s="75"/>
      <c r="K226" s="75"/>
      <c r="L226" s="75"/>
      <c r="M226" s="75"/>
      <c r="N226" s="75"/>
      <c r="O226" s="75"/>
      <c r="P226" s="75"/>
      <c r="Q226" s="75"/>
      <c r="R226" s="75"/>
    </row>
    <row r="227" spans="1:18" s="81" customFormat="1">
      <c r="A227" s="154">
        <v>216</v>
      </c>
      <c r="B227" s="155"/>
      <c r="C227" s="155"/>
      <c r="D227" s="155"/>
      <c r="E227" s="157"/>
      <c r="F227" s="19" t="str">
        <f t="shared" si="12"/>
        <v/>
      </c>
      <c r="H227" s="82"/>
      <c r="I227" s="75"/>
      <c r="J227" s="75"/>
      <c r="K227" s="75"/>
      <c r="L227" s="75"/>
      <c r="M227" s="75"/>
      <c r="N227" s="75"/>
      <c r="O227" s="75"/>
      <c r="P227" s="75"/>
      <c r="Q227" s="75"/>
      <c r="R227" s="75"/>
    </row>
    <row r="228" spans="1:18" s="81" customFormat="1">
      <c r="A228" s="154">
        <v>217</v>
      </c>
      <c r="B228" s="155"/>
      <c r="C228" s="155"/>
      <c r="D228" s="155"/>
      <c r="E228" s="157"/>
      <c r="F228" s="19" t="str">
        <f t="shared" si="12"/>
        <v/>
      </c>
      <c r="H228" s="82"/>
      <c r="I228" s="75"/>
      <c r="J228" s="75"/>
      <c r="K228" s="75"/>
      <c r="L228" s="75"/>
      <c r="M228" s="75"/>
      <c r="N228" s="75"/>
      <c r="O228" s="75"/>
      <c r="P228" s="75"/>
      <c r="Q228" s="75"/>
      <c r="R228" s="75"/>
    </row>
    <row r="229" spans="1:18" s="81" customFormat="1">
      <c r="A229" s="154">
        <v>218</v>
      </c>
      <c r="B229" s="155"/>
      <c r="C229" s="155"/>
      <c r="D229" s="155"/>
      <c r="E229" s="157"/>
      <c r="F229" s="19" t="str">
        <f t="shared" si="12"/>
        <v/>
      </c>
      <c r="H229" s="82"/>
      <c r="I229" s="75"/>
      <c r="J229" s="75"/>
      <c r="K229" s="75"/>
      <c r="L229" s="75"/>
      <c r="M229" s="75"/>
      <c r="N229" s="75"/>
      <c r="O229" s="75"/>
      <c r="P229" s="75"/>
      <c r="Q229" s="75"/>
      <c r="R229" s="75"/>
    </row>
    <row r="230" spans="1:18" s="81" customFormat="1">
      <c r="A230" s="154">
        <v>219</v>
      </c>
      <c r="B230" s="155"/>
      <c r="C230" s="155"/>
      <c r="D230" s="155"/>
      <c r="E230" s="157"/>
      <c r="F230" s="19" t="str">
        <f t="shared" si="12"/>
        <v/>
      </c>
      <c r="H230" s="82"/>
      <c r="I230" s="75"/>
      <c r="J230" s="75"/>
      <c r="K230" s="75"/>
      <c r="L230" s="75"/>
      <c r="M230" s="75"/>
      <c r="N230" s="75"/>
      <c r="O230" s="75"/>
      <c r="P230" s="75"/>
      <c r="Q230" s="75"/>
      <c r="R230" s="75"/>
    </row>
    <row r="231" spans="1:18" s="81" customFormat="1">
      <c r="A231" s="154">
        <v>220</v>
      </c>
      <c r="B231" s="155"/>
      <c r="C231" s="155"/>
      <c r="D231" s="155"/>
      <c r="E231" s="157"/>
      <c r="F231" s="19" t="str">
        <f t="shared" si="12"/>
        <v/>
      </c>
      <c r="H231" s="82"/>
      <c r="I231" s="75"/>
      <c r="J231" s="75"/>
      <c r="K231" s="75"/>
      <c r="L231" s="75"/>
      <c r="M231" s="75"/>
      <c r="N231" s="75"/>
      <c r="O231" s="75"/>
      <c r="P231" s="75"/>
      <c r="Q231" s="75"/>
      <c r="R231" s="75"/>
    </row>
    <row r="232" spans="1:18" s="81" customFormat="1">
      <c r="A232" s="154">
        <v>221</v>
      </c>
      <c r="B232" s="155"/>
      <c r="C232" s="155"/>
      <c r="D232" s="155"/>
      <c r="E232" s="157"/>
      <c r="F232" s="19" t="str">
        <f t="shared" si="12"/>
        <v/>
      </c>
      <c r="H232" s="82"/>
      <c r="I232" s="75"/>
      <c r="J232" s="75"/>
      <c r="K232" s="75"/>
      <c r="L232" s="75"/>
      <c r="M232" s="75"/>
      <c r="N232" s="75"/>
      <c r="O232" s="75"/>
      <c r="P232" s="75"/>
      <c r="Q232" s="75"/>
      <c r="R232" s="75"/>
    </row>
    <row r="233" spans="1:18" s="81" customFormat="1">
      <c r="A233" s="154">
        <v>222</v>
      </c>
      <c r="B233" s="155"/>
      <c r="C233" s="155"/>
      <c r="D233" s="155"/>
      <c r="E233" s="157"/>
      <c r="F233" s="19" t="str">
        <f t="shared" si="12"/>
        <v/>
      </c>
      <c r="H233" s="82"/>
      <c r="I233" s="75"/>
      <c r="J233" s="75"/>
      <c r="K233" s="75"/>
      <c r="L233" s="75"/>
      <c r="M233" s="75"/>
      <c r="N233" s="75"/>
      <c r="O233" s="75"/>
      <c r="P233" s="75"/>
      <c r="Q233" s="75"/>
      <c r="R233" s="75"/>
    </row>
    <row r="234" spans="1:18" s="81" customFormat="1">
      <c r="A234" s="154">
        <v>223</v>
      </c>
      <c r="B234" s="155"/>
      <c r="C234" s="155"/>
      <c r="D234" s="155"/>
      <c r="E234" s="157"/>
      <c r="F234" s="19" t="str">
        <f t="shared" si="12"/>
        <v/>
      </c>
      <c r="H234" s="82"/>
      <c r="I234" s="75"/>
      <c r="J234" s="75"/>
      <c r="K234" s="75"/>
      <c r="L234" s="75"/>
      <c r="M234" s="75"/>
      <c r="N234" s="75"/>
      <c r="O234" s="75"/>
      <c r="P234" s="75"/>
      <c r="Q234" s="75"/>
      <c r="R234" s="75"/>
    </row>
    <row r="235" spans="1:18" s="81" customFormat="1">
      <c r="A235" s="154">
        <v>224</v>
      </c>
      <c r="B235" s="155"/>
      <c r="C235" s="155"/>
      <c r="D235" s="155"/>
      <c r="E235" s="157"/>
      <c r="F235" s="19" t="str">
        <f t="shared" si="12"/>
        <v/>
      </c>
      <c r="H235" s="82"/>
      <c r="I235" s="75"/>
      <c r="J235" s="75"/>
      <c r="K235" s="75"/>
      <c r="L235" s="75"/>
      <c r="M235" s="75"/>
      <c r="N235" s="75"/>
      <c r="O235" s="75"/>
      <c r="P235" s="75"/>
      <c r="Q235" s="75"/>
      <c r="R235" s="75"/>
    </row>
    <row r="236" spans="1:18" s="81" customFormat="1">
      <c r="A236" s="154">
        <v>225</v>
      </c>
      <c r="B236" s="155"/>
      <c r="C236" s="155"/>
      <c r="D236" s="155"/>
      <c r="E236" s="157"/>
      <c r="F236" s="19" t="str">
        <f t="shared" si="12"/>
        <v/>
      </c>
      <c r="H236" s="82"/>
      <c r="I236" s="75"/>
      <c r="J236" s="75"/>
      <c r="K236" s="75"/>
      <c r="L236" s="75"/>
      <c r="M236" s="75"/>
      <c r="N236" s="75"/>
      <c r="O236" s="75"/>
      <c r="P236" s="75"/>
      <c r="Q236" s="75"/>
      <c r="R236" s="75"/>
    </row>
    <row r="237" spans="1:18" s="81" customFormat="1">
      <c r="A237" s="154">
        <v>226</v>
      </c>
      <c r="B237" s="155"/>
      <c r="C237" s="155"/>
      <c r="D237" s="155"/>
      <c r="E237" s="157"/>
      <c r="F237" s="19" t="str">
        <f t="shared" si="12"/>
        <v/>
      </c>
      <c r="H237" s="82"/>
      <c r="I237" s="75"/>
      <c r="J237" s="75"/>
      <c r="K237" s="75"/>
      <c r="L237" s="75"/>
      <c r="M237" s="75"/>
      <c r="N237" s="75"/>
      <c r="O237" s="75"/>
      <c r="P237" s="75"/>
      <c r="Q237" s="75"/>
      <c r="R237" s="75"/>
    </row>
    <row r="238" spans="1:18" s="81" customFormat="1">
      <c r="A238" s="154">
        <v>227</v>
      </c>
      <c r="B238" s="155"/>
      <c r="C238" s="155"/>
      <c r="D238" s="155"/>
      <c r="E238" s="157"/>
      <c r="F238" s="19" t="str">
        <f t="shared" si="12"/>
        <v/>
      </c>
      <c r="H238" s="82"/>
      <c r="I238" s="75"/>
      <c r="J238" s="75"/>
      <c r="K238" s="75"/>
      <c r="L238" s="75"/>
      <c r="M238" s="75"/>
      <c r="N238" s="75"/>
      <c r="O238" s="75"/>
      <c r="P238" s="75"/>
      <c r="Q238" s="75"/>
      <c r="R238" s="75"/>
    </row>
    <row r="239" spans="1:18" s="81" customFormat="1">
      <c r="A239" s="154">
        <v>228</v>
      </c>
      <c r="B239" s="155"/>
      <c r="C239" s="155"/>
      <c r="D239" s="155"/>
      <c r="E239" s="157"/>
      <c r="F239" s="19" t="str">
        <f t="shared" si="12"/>
        <v/>
      </c>
      <c r="H239" s="82"/>
      <c r="I239" s="75"/>
      <c r="J239" s="75"/>
      <c r="K239" s="75"/>
      <c r="L239" s="75"/>
      <c r="M239" s="75"/>
      <c r="N239" s="75"/>
      <c r="O239" s="75"/>
      <c r="P239" s="75"/>
      <c r="Q239" s="75"/>
      <c r="R239" s="75"/>
    </row>
    <row r="240" spans="1:18" s="81" customFormat="1">
      <c r="A240" s="154">
        <v>229</v>
      </c>
      <c r="B240" s="155"/>
      <c r="C240" s="155"/>
      <c r="D240" s="155"/>
      <c r="E240" s="157"/>
      <c r="F240" s="19" t="str">
        <f t="shared" si="12"/>
        <v/>
      </c>
      <c r="H240" s="82"/>
      <c r="I240" s="75"/>
      <c r="J240" s="75"/>
      <c r="K240" s="75"/>
      <c r="L240" s="75"/>
      <c r="M240" s="75"/>
      <c r="N240" s="75"/>
      <c r="O240" s="75"/>
      <c r="P240" s="75"/>
      <c r="Q240" s="75"/>
      <c r="R240" s="75"/>
    </row>
    <row r="241" spans="1:18" s="81" customFormat="1">
      <c r="A241" s="154">
        <v>230</v>
      </c>
      <c r="B241" s="155"/>
      <c r="C241" s="155"/>
      <c r="D241" s="155"/>
      <c r="E241" s="157"/>
      <c r="F241" s="19" t="str">
        <f t="shared" si="12"/>
        <v/>
      </c>
      <c r="H241" s="82"/>
      <c r="I241" s="75"/>
      <c r="J241" s="75"/>
      <c r="K241" s="75"/>
      <c r="L241" s="75"/>
      <c r="M241" s="75"/>
      <c r="N241" s="75"/>
      <c r="O241" s="75"/>
      <c r="P241" s="75"/>
      <c r="Q241" s="75"/>
      <c r="R241" s="75"/>
    </row>
    <row r="242" spans="1:18" s="81" customFormat="1">
      <c r="A242" s="154">
        <v>231</v>
      </c>
      <c r="B242" s="155"/>
      <c r="C242" s="155"/>
      <c r="D242" s="155"/>
      <c r="E242" s="157"/>
      <c r="F242" s="19" t="str">
        <f t="shared" si="12"/>
        <v/>
      </c>
      <c r="H242" s="82"/>
      <c r="I242" s="75"/>
      <c r="J242" s="75"/>
      <c r="K242" s="75"/>
      <c r="L242" s="75"/>
      <c r="M242" s="75"/>
      <c r="N242" s="75"/>
      <c r="O242" s="75"/>
      <c r="P242" s="75"/>
      <c r="Q242" s="75"/>
      <c r="R242" s="75"/>
    </row>
    <row r="243" spans="1:18" s="81" customFormat="1">
      <c r="A243" s="154">
        <v>232</v>
      </c>
      <c r="B243" s="155"/>
      <c r="C243" s="155"/>
      <c r="D243" s="155"/>
      <c r="E243" s="157"/>
      <c r="F243" s="19" t="str">
        <f t="shared" si="12"/>
        <v/>
      </c>
      <c r="H243" s="82"/>
      <c r="I243" s="75"/>
      <c r="J243" s="75"/>
      <c r="K243" s="75"/>
      <c r="L243" s="75"/>
      <c r="M243" s="75"/>
      <c r="N243" s="75"/>
      <c r="O243" s="75"/>
      <c r="P243" s="75"/>
      <c r="Q243" s="75"/>
      <c r="R243" s="75"/>
    </row>
    <row r="244" spans="1:18" s="81" customFormat="1">
      <c r="A244" s="154">
        <v>233</v>
      </c>
      <c r="B244" s="155"/>
      <c r="C244" s="155"/>
      <c r="D244" s="155"/>
      <c r="E244" s="157"/>
      <c r="F244" s="19" t="str">
        <f t="shared" si="12"/>
        <v/>
      </c>
      <c r="H244" s="82"/>
      <c r="I244" s="75"/>
      <c r="J244" s="75"/>
      <c r="K244" s="75"/>
      <c r="L244" s="75"/>
      <c r="M244" s="75"/>
      <c r="N244" s="75"/>
      <c r="O244" s="75"/>
      <c r="P244" s="75"/>
      <c r="Q244" s="75"/>
      <c r="R244" s="75"/>
    </row>
    <row r="245" spans="1:18" s="81" customFormat="1">
      <c r="A245" s="154">
        <v>234</v>
      </c>
      <c r="B245" s="155"/>
      <c r="C245" s="155"/>
      <c r="D245" s="155"/>
      <c r="E245" s="157"/>
      <c r="F245" s="19" t="str">
        <f t="shared" si="12"/>
        <v/>
      </c>
      <c r="H245" s="82"/>
      <c r="I245" s="75"/>
      <c r="J245" s="75"/>
      <c r="K245" s="75"/>
      <c r="L245" s="75"/>
      <c r="M245" s="75"/>
      <c r="N245" s="75"/>
      <c r="O245" s="75"/>
      <c r="P245" s="75"/>
      <c r="Q245" s="75"/>
      <c r="R245" s="75"/>
    </row>
    <row r="246" spans="1:18" s="81" customFormat="1">
      <c r="A246" s="154">
        <v>235</v>
      </c>
      <c r="B246" s="155"/>
      <c r="C246" s="155"/>
      <c r="D246" s="155"/>
      <c r="E246" s="157"/>
      <c r="F246" s="19" t="str">
        <f t="shared" si="12"/>
        <v/>
      </c>
      <c r="H246" s="82"/>
      <c r="I246" s="75"/>
      <c r="J246" s="75"/>
      <c r="K246" s="75"/>
      <c r="L246" s="75"/>
      <c r="M246" s="75"/>
      <c r="N246" s="75"/>
      <c r="O246" s="75"/>
      <c r="P246" s="75"/>
      <c r="Q246" s="75"/>
      <c r="R246" s="75"/>
    </row>
    <row r="247" spans="1:18" s="81" customFormat="1">
      <c r="A247" s="154">
        <v>236</v>
      </c>
      <c r="B247" s="155"/>
      <c r="C247" s="155"/>
      <c r="D247" s="155"/>
      <c r="E247" s="157"/>
      <c r="F247" s="19" t="str">
        <f t="shared" si="12"/>
        <v/>
      </c>
      <c r="H247" s="82"/>
      <c r="I247" s="75"/>
      <c r="J247" s="75"/>
      <c r="K247" s="75"/>
      <c r="L247" s="75"/>
      <c r="M247" s="75"/>
      <c r="N247" s="75"/>
      <c r="O247" s="75"/>
      <c r="P247" s="75"/>
      <c r="Q247" s="75"/>
      <c r="R247" s="75"/>
    </row>
    <row r="248" spans="1:18" s="81" customFormat="1">
      <c r="A248" s="154">
        <v>237</v>
      </c>
      <c r="B248" s="155"/>
      <c r="C248" s="155"/>
      <c r="D248" s="155"/>
      <c r="E248" s="157"/>
      <c r="F248" s="19" t="str">
        <f t="shared" si="12"/>
        <v/>
      </c>
      <c r="H248" s="82"/>
      <c r="I248" s="75"/>
      <c r="J248" s="75"/>
      <c r="K248" s="75"/>
      <c r="L248" s="75"/>
      <c r="M248" s="75"/>
      <c r="N248" s="75"/>
      <c r="O248" s="75"/>
      <c r="P248" s="75"/>
      <c r="Q248" s="75"/>
      <c r="R248" s="75"/>
    </row>
    <row r="249" spans="1:18" s="81" customFormat="1">
      <c r="A249" s="154">
        <v>238</v>
      </c>
      <c r="B249" s="155"/>
      <c r="C249" s="155"/>
      <c r="D249" s="155"/>
      <c r="E249" s="157"/>
      <c r="F249" s="19" t="str">
        <f t="shared" si="12"/>
        <v/>
      </c>
      <c r="H249" s="82"/>
      <c r="I249" s="75"/>
      <c r="J249" s="75"/>
      <c r="K249" s="75"/>
      <c r="L249" s="75"/>
      <c r="M249" s="75"/>
      <c r="N249" s="75"/>
      <c r="O249" s="75"/>
      <c r="P249" s="75"/>
      <c r="Q249" s="75"/>
      <c r="R249" s="75"/>
    </row>
    <row r="250" spans="1:18" s="81" customFormat="1">
      <c r="A250" s="154">
        <v>239</v>
      </c>
      <c r="B250" s="155"/>
      <c r="C250" s="155"/>
      <c r="D250" s="155"/>
      <c r="E250" s="157"/>
      <c r="F250" s="19" t="str">
        <f t="shared" si="12"/>
        <v/>
      </c>
      <c r="H250" s="82"/>
      <c r="I250" s="75"/>
      <c r="J250" s="75"/>
      <c r="K250" s="75"/>
      <c r="L250" s="75"/>
      <c r="M250" s="75"/>
      <c r="N250" s="75"/>
      <c r="O250" s="75"/>
      <c r="P250" s="75"/>
      <c r="Q250" s="75"/>
      <c r="R250" s="75"/>
    </row>
    <row r="251" spans="1:18" s="81" customFormat="1">
      <c r="A251" s="154">
        <v>240</v>
      </c>
      <c r="B251" s="155"/>
      <c r="C251" s="155"/>
      <c r="D251" s="155"/>
      <c r="E251" s="157"/>
      <c r="F251" s="19" t="str">
        <f t="shared" si="12"/>
        <v/>
      </c>
      <c r="H251" s="82"/>
      <c r="I251" s="75"/>
      <c r="J251" s="75"/>
      <c r="K251" s="75"/>
      <c r="L251" s="75"/>
      <c r="M251" s="75"/>
      <c r="N251" s="75"/>
      <c r="O251" s="75"/>
      <c r="P251" s="75"/>
      <c r="Q251" s="75"/>
      <c r="R251" s="75"/>
    </row>
    <row r="252" spans="1:18" s="81" customFormat="1">
      <c r="A252" s="154">
        <v>241</v>
      </c>
      <c r="B252" s="155"/>
      <c r="C252" s="155"/>
      <c r="D252" s="155"/>
      <c r="E252" s="157"/>
      <c r="F252" s="19" t="str">
        <f t="shared" si="12"/>
        <v/>
      </c>
      <c r="H252" s="82"/>
      <c r="I252" s="75"/>
      <c r="J252" s="75"/>
      <c r="K252" s="75"/>
      <c r="L252" s="75"/>
      <c r="M252" s="75"/>
      <c r="N252" s="75"/>
      <c r="O252" s="75"/>
      <c r="P252" s="75"/>
      <c r="Q252" s="75"/>
      <c r="R252" s="75"/>
    </row>
    <row r="253" spans="1:18" s="81" customFormat="1">
      <c r="A253" s="154">
        <v>242</v>
      </c>
      <c r="B253" s="155"/>
      <c r="C253" s="155"/>
      <c r="D253" s="155"/>
      <c r="E253" s="157"/>
      <c r="F253" s="19" t="str">
        <f t="shared" si="12"/>
        <v/>
      </c>
      <c r="H253" s="82"/>
      <c r="I253" s="75"/>
      <c r="J253" s="75"/>
      <c r="K253" s="75"/>
      <c r="L253" s="75"/>
      <c r="M253" s="75"/>
      <c r="N253" s="75"/>
      <c r="O253" s="75"/>
      <c r="P253" s="75"/>
      <c r="Q253" s="75"/>
      <c r="R253" s="75"/>
    </row>
    <row r="254" spans="1:18" s="81" customFormat="1">
      <c r="A254" s="154">
        <v>243</v>
      </c>
      <c r="B254" s="155"/>
      <c r="C254" s="155"/>
      <c r="D254" s="155"/>
      <c r="E254" s="157"/>
      <c r="F254" s="19" t="str">
        <f t="shared" si="12"/>
        <v/>
      </c>
      <c r="H254" s="82"/>
      <c r="I254" s="75"/>
      <c r="J254" s="75"/>
      <c r="K254" s="75"/>
      <c r="L254" s="75"/>
      <c r="M254" s="75"/>
      <c r="N254" s="75"/>
      <c r="O254" s="75"/>
      <c r="P254" s="75"/>
      <c r="Q254" s="75"/>
      <c r="R254" s="75"/>
    </row>
    <row r="255" spans="1:18" s="81" customFormat="1">
      <c r="A255" s="154">
        <v>244</v>
      </c>
      <c r="B255" s="155"/>
      <c r="C255" s="155"/>
      <c r="D255" s="155"/>
      <c r="E255" s="157"/>
      <c r="F255" s="19" t="str">
        <f t="shared" si="12"/>
        <v/>
      </c>
      <c r="H255" s="82"/>
      <c r="I255" s="75"/>
      <c r="J255" s="75"/>
      <c r="K255" s="75"/>
      <c r="L255" s="75"/>
      <c r="M255" s="75"/>
      <c r="N255" s="75"/>
      <c r="O255" s="75"/>
      <c r="P255" s="75"/>
      <c r="Q255" s="75"/>
      <c r="R255" s="75"/>
    </row>
    <row r="256" spans="1:18" s="81" customFormat="1">
      <c r="A256" s="154">
        <v>245</v>
      </c>
      <c r="B256" s="155"/>
      <c r="C256" s="155"/>
      <c r="D256" s="155"/>
      <c r="E256" s="157"/>
      <c r="F256" s="19" t="str">
        <f t="shared" si="12"/>
        <v/>
      </c>
      <c r="H256" s="82"/>
      <c r="I256" s="75"/>
      <c r="J256" s="75"/>
      <c r="K256" s="75"/>
      <c r="L256" s="75"/>
      <c r="M256" s="75"/>
      <c r="N256" s="75"/>
      <c r="O256" s="75"/>
      <c r="P256" s="75"/>
      <c r="Q256" s="75"/>
      <c r="R256" s="75"/>
    </row>
    <row r="257" spans="1:18" s="81" customFormat="1">
      <c r="A257" s="154">
        <v>246</v>
      </c>
      <c r="B257" s="155"/>
      <c r="C257" s="155"/>
      <c r="D257" s="155"/>
      <c r="E257" s="157"/>
      <c r="F257" s="19" t="str">
        <f t="shared" si="12"/>
        <v/>
      </c>
      <c r="H257" s="82"/>
      <c r="I257" s="75"/>
      <c r="J257" s="75"/>
      <c r="K257" s="75"/>
      <c r="L257" s="75"/>
      <c r="M257" s="75"/>
      <c r="N257" s="75"/>
      <c r="O257" s="75"/>
      <c r="P257" s="75"/>
      <c r="Q257" s="75"/>
      <c r="R257" s="75"/>
    </row>
    <row r="258" spans="1:18" s="81" customFormat="1">
      <c r="A258" s="154">
        <v>247</v>
      </c>
      <c r="B258" s="155"/>
      <c r="C258" s="155"/>
      <c r="D258" s="155"/>
      <c r="E258" s="157"/>
      <c r="F258" s="19" t="str">
        <f t="shared" si="12"/>
        <v/>
      </c>
      <c r="H258" s="82"/>
      <c r="I258" s="75"/>
      <c r="J258" s="75"/>
      <c r="K258" s="75"/>
      <c r="L258" s="75"/>
      <c r="M258" s="75"/>
      <c r="N258" s="75"/>
      <c r="O258" s="75"/>
      <c r="P258" s="75"/>
      <c r="Q258" s="75"/>
      <c r="R258" s="75"/>
    </row>
    <row r="259" spans="1:18" s="81" customFormat="1">
      <c r="A259" s="154">
        <v>248</v>
      </c>
      <c r="B259" s="155"/>
      <c r="C259" s="155"/>
      <c r="D259" s="155"/>
      <c r="E259" s="157"/>
      <c r="F259" s="19" t="str">
        <f t="shared" si="12"/>
        <v/>
      </c>
      <c r="H259" s="82"/>
      <c r="I259" s="75"/>
      <c r="J259" s="75"/>
      <c r="K259" s="75"/>
      <c r="L259" s="75"/>
      <c r="M259" s="75"/>
      <c r="N259" s="75"/>
      <c r="O259" s="75"/>
      <c r="P259" s="75"/>
      <c r="Q259" s="75"/>
      <c r="R259" s="75"/>
    </row>
    <row r="260" spans="1:18" s="81" customFormat="1">
      <c r="A260" s="154">
        <v>249</v>
      </c>
      <c r="B260" s="155"/>
      <c r="C260" s="155"/>
      <c r="D260" s="155"/>
      <c r="E260" s="157"/>
      <c r="F260" s="19" t="str">
        <f t="shared" si="12"/>
        <v/>
      </c>
      <c r="H260" s="82"/>
      <c r="I260" s="75"/>
      <c r="J260" s="75"/>
      <c r="K260" s="75"/>
      <c r="L260" s="75"/>
      <c r="M260" s="75"/>
      <c r="N260" s="75"/>
      <c r="O260" s="75"/>
      <c r="P260" s="75"/>
      <c r="Q260" s="75"/>
      <c r="R260" s="75"/>
    </row>
    <row r="261" spans="1:18" s="81" customFormat="1">
      <c r="A261" s="154">
        <v>250</v>
      </c>
      <c r="B261" s="155"/>
      <c r="C261" s="155"/>
      <c r="D261" s="155"/>
      <c r="E261" s="157"/>
      <c r="F261" s="19" t="str">
        <f t="shared" si="12"/>
        <v/>
      </c>
      <c r="H261" s="82"/>
      <c r="I261" s="75"/>
      <c r="J261" s="75"/>
      <c r="K261" s="75"/>
      <c r="L261" s="75"/>
      <c r="M261" s="75"/>
      <c r="N261" s="75"/>
      <c r="O261" s="75"/>
      <c r="P261" s="75"/>
      <c r="Q261" s="75"/>
      <c r="R261" s="75"/>
    </row>
  </sheetData>
  <sheetProtection sheet="1" objects="1" scenarios="1" formatCells="0" formatRows="0" insertRows="0"/>
  <mergeCells count="11">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&amp;LConfirm existenţa lucrărilorDirector de departament&amp;RCandidat</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sheetPr codeName="Sheet76">
    <pageSetUpPr fitToPage="1"/>
  </sheetPr>
  <dimension ref="A1:N261"/>
  <sheetViews>
    <sheetView workbookViewId="0">
      <selection activeCell="D21" sqref="D21"/>
    </sheetView>
  </sheetViews>
  <sheetFormatPr defaultRowHeight="15.75"/>
  <cols>
    <col min="1" max="1" width="5.7109375" style="71" customWidth="1"/>
    <col min="2" max="2" width="36.28515625" style="75" hidden="1" customWidth="1"/>
    <col min="3" max="3" width="48.28515625" style="75" customWidth="1"/>
    <col min="4" max="4" width="10.7109375" style="80" customWidth="1"/>
    <col min="5" max="5" width="17.7109375" style="75" customWidth="1"/>
    <col min="6" max="15" width="9.140625" style="75" customWidth="1"/>
    <col min="16" max="16384" width="9.140625" style="75"/>
  </cols>
  <sheetData>
    <row r="1" spans="1:5" s="71" customFormat="1">
      <c r="A1" s="70" t="s">
        <v>482</v>
      </c>
      <c r="D1" s="72"/>
      <c r="E1" s="74"/>
    </row>
    <row r="2" spans="1:5" s="71" customFormat="1">
      <c r="A2" s="387" t="str">
        <f>IF(ISBLANK(facultate), IF(ISBLANK(departament),"","Departament " &amp; departament), "Facultatea " &amp; facultate)</f>
        <v>Facultatea Electronică și Telecomunicații</v>
      </c>
      <c r="D2" s="72"/>
      <c r="E2" s="74"/>
    </row>
    <row r="3" spans="1:5" s="71" customFormat="1">
      <c r="A3" s="387" t="str">
        <f>IF(ISBLANK(departament),"","Departamentul " &amp; departament)</f>
        <v>Departamentul Electronică Aplicată</v>
      </c>
      <c r="D3" s="72"/>
      <c r="E3" s="74"/>
    </row>
    <row r="4" spans="1:5">
      <c r="A4" s="460" t="s">
        <v>882</v>
      </c>
      <c r="B4" s="460"/>
      <c r="C4" s="460"/>
      <c r="D4" s="460"/>
      <c r="E4" s="460"/>
    </row>
    <row r="5" spans="1:5">
      <c r="A5" s="460" t="s">
        <v>920</v>
      </c>
      <c r="B5" s="460"/>
      <c r="C5" s="460"/>
      <c r="D5" s="460"/>
      <c r="E5" s="460"/>
    </row>
    <row r="6" spans="1:5" ht="13.5" customHeight="1">
      <c r="D6" s="75"/>
      <c r="E6" s="388" t="str">
        <f>CONCATENATE(functie," ",nume_candidat)</f>
        <v>Șef de lucrări Papazian Petru</v>
      </c>
    </row>
    <row r="7" spans="1:5" ht="18.75" customHeight="1">
      <c r="A7" s="458" t="s">
        <v>337</v>
      </c>
      <c r="B7" s="458" t="s">
        <v>921</v>
      </c>
      <c r="C7" s="458" t="s">
        <v>1104</v>
      </c>
      <c r="D7" s="468" t="s">
        <v>2</v>
      </c>
      <c r="E7" s="458" t="s">
        <v>544</v>
      </c>
    </row>
    <row r="8" spans="1:5" ht="18.75" customHeight="1">
      <c r="A8" s="475"/>
      <c r="B8" s="475"/>
      <c r="C8" s="475"/>
      <c r="D8" s="469"/>
      <c r="E8" s="475"/>
    </row>
    <row r="9" spans="1:5" ht="18.75" customHeight="1">
      <c r="A9" s="475"/>
      <c r="B9" s="475"/>
      <c r="C9" s="475"/>
      <c r="D9" s="469"/>
      <c r="E9" s="459"/>
    </row>
    <row r="10" spans="1:5" ht="18.75" customHeight="1">
      <c r="A10" s="459"/>
      <c r="B10" s="459"/>
      <c r="C10" s="459"/>
      <c r="D10" s="470"/>
      <c r="E10" s="389" t="str">
        <f>CONCATENATE("ultimii ",durata_evaluare," ani")</f>
        <v>ultimii 5 ani</v>
      </c>
    </row>
    <row r="11" spans="1:5">
      <c r="A11" s="99"/>
      <c r="B11" s="76"/>
      <c r="C11" s="76"/>
      <c r="D11" s="40"/>
      <c r="E11" s="158">
        <f t="shared" ref="E11" si="0">SUMIF(E12:E110,"&gt;0")</f>
        <v>0</v>
      </c>
    </row>
    <row r="12" spans="1:5">
      <c r="A12" s="48">
        <v>1</v>
      </c>
      <c r="B12" s="8" t="s">
        <v>915</v>
      </c>
      <c r="C12" s="8" t="s">
        <v>915</v>
      </c>
      <c r="D12" s="232"/>
      <c r="E12" s="19" t="str">
        <f t="shared" ref="E12:E75" si="1">IF(OR(,,$D12&lt;an_initial,$D12&gt;an_final),"",(HLOOKUP(C12,iii7punctaje,2,FALSE)))</f>
        <v/>
      </c>
    </row>
    <row r="13" spans="1:5">
      <c r="A13" s="48">
        <v>2</v>
      </c>
      <c r="B13" s="8" t="s">
        <v>924</v>
      </c>
      <c r="C13" s="8" t="s">
        <v>923</v>
      </c>
      <c r="D13" s="232"/>
      <c r="E13" s="423" t="str">
        <f t="shared" si="1"/>
        <v/>
      </c>
    </row>
    <row r="14" spans="1:5">
      <c r="A14" s="48">
        <v>3</v>
      </c>
      <c r="B14" s="8" t="s">
        <v>924</v>
      </c>
      <c r="C14" s="8" t="s">
        <v>923</v>
      </c>
      <c r="D14" s="232"/>
      <c r="E14" s="423" t="str">
        <f t="shared" si="1"/>
        <v/>
      </c>
    </row>
    <row r="15" spans="1:5">
      <c r="A15" s="48">
        <v>4</v>
      </c>
      <c r="B15" s="7"/>
      <c r="C15" s="7"/>
      <c r="D15" s="228"/>
      <c r="E15" s="423" t="str">
        <f t="shared" si="1"/>
        <v/>
      </c>
    </row>
    <row r="16" spans="1:5">
      <c r="A16" s="48">
        <v>5</v>
      </c>
      <c r="B16" s="7"/>
      <c r="C16" s="7"/>
      <c r="D16" s="228"/>
      <c r="E16" s="423" t="str">
        <f t="shared" si="1"/>
        <v/>
      </c>
    </row>
    <row r="17" spans="1:5">
      <c r="A17" s="48">
        <v>6</v>
      </c>
      <c r="B17" s="7"/>
      <c r="C17" s="7"/>
      <c r="D17" s="228"/>
      <c r="E17" s="423" t="str">
        <f t="shared" si="1"/>
        <v/>
      </c>
    </row>
    <row r="18" spans="1:5">
      <c r="A18" s="48">
        <v>7</v>
      </c>
      <c r="B18" s="7"/>
      <c r="C18" s="7"/>
      <c r="D18" s="228"/>
      <c r="E18" s="423" t="str">
        <f t="shared" si="1"/>
        <v/>
      </c>
    </row>
    <row r="19" spans="1:5">
      <c r="A19" s="48">
        <v>8</v>
      </c>
      <c r="B19" s="7"/>
      <c r="C19" s="7"/>
      <c r="D19" s="228"/>
      <c r="E19" s="423" t="str">
        <f t="shared" si="1"/>
        <v/>
      </c>
    </row>
    <row r="20" spans="1:5">
      <c r="A20" s="48">
        <v>9</v>
      </c>
      <c r="B20" s="7"/>
      <c r="C20" s="7"/>
      <c r="D20" s="228"/>
      <c r="E20" s="423" t="str">
        <f t="shared" si="1"/>
        <v/>
      </c>
    </row>
    <row r="21" spans="1:5">
      <c r="A21" s="48">
        <v>10</v>
      </c>
      <c r="B21" s="7"/>
      <c r="C21" s="7"/>
      <c r="D21" s="228"/>
      <c r="E21" s="423" t="str">
        <f t="shared" si="1"/>
        <v/>
      </c>
    </row>
    <row r="22" spans="1:5">
      <c r="A22" s="48">
        <v>11</v>
      </c>
      <c r="B22" s="7"/>
      <c r="C22" s="7"/>
      <c r="D22" s="228"/>
      <c r="E22" s="423" t="str">
        <f t="shared" si="1"/>
        <v/>
      </c>
    </row>
    <row r="23" spans="1:5">
      <c r="A23" s="48">
        <v>12</v>
      </c>
      <c r="B23" s="7"/>
      <c r="C23" s="7"/>
      <c r="D23" s="228"/>
      <c r="E23" s="423" t="str">
        <f t="shared" si="1"/>
        <v/>
      </c>
    </row>
    <row r="24" spans="1:5">
      <c r="A24" s="48">
        <v>13</v>
      </c>
      <c r="B24" s="7"/>
      <c r="C24" s="7"/>
      <c r="D24" s="228"/>
      <c r="E24" s="423" t="str">
        <f t="shared" si="1"/>
        <v/>
      </c>
    </row>
    <row r="25" spans="1:5">
      <c r="A25" s="48">
        <v>14</v>
      </c>
      <c r="B25" s="7"/>
      <c r="C25" s="7"/>
      <c r="D25" s="228"/>
      <c r="E25" s="423" t="str">
        <f t="shared" si="1"/>
        <v/>
      </c>
    </row>
    <row r="26" spans="1:5">
      <c r="A26" s="48">
        <v>15</v>
      </c>
      <c r="B26" s="7"/>
      <c r="C26" s="7"/>
      <c r="D26" s="228"/>
      <c r="E26" s="423" t="str">
        <f t="shared" si="1"/>
        <v/>
      </c>
    </row>
    <row r="27" spans="1:5">
      <c r="A27" s="48">
        <v>16</v>
      </c>
      <c r="B27" s="7"/>
      <c r="C27" s="7"/>
      <c r="D27" s="228"/>
      <c r="E27" s="423" t="str">
        <f t="shared" si="1"/>
        <v/>
      </c>
    </row>
    <row r="28" spans="1:5">
      <c r="A28" s="48">
        <v>17</v>
      </c>
      <c r="B28" s="7"/>
      <c r="C28" s="7"/>
      <c r="D28" s="228"/>
      <c r="E28" s="423" t="str">
        <f t="shared" si="1"/>
        <v/>
      </c>
    </row>
    <row r="29" spans="1:5">
      <c r="A29" s="48">
        <v>18</v>
      </c>
      <c r="B29" s="7"/>
      <c r="C29" s="7"/>
      <c r="D29" s="228"/>
      <c r="E29" s="423" t="str">
        <f t="shared" si="1"/>
        <v/>
      </c>
    </row>
    <row r="30" spans="1:5">
      <c r="A30" s="48">
        <v>19</v>
      </c>
      <c r="B30" s="7"/>
      <c r="C30" s="7"/>
      <c r="D30" s="228"/>
      <c r="E30" s="423" t="str">
        <f t="shared" si="1"/>
        <v/>
      </c>
    </row>
    <row r="31" spans="1:5">
      <c r="A31" s="48">
        <v>20</v>
      </c>
      <c r="B31" s="7"/>
      <c r="C31" s="7"/>
      <c r="D31" s="228"/>
      <c r="E31" s="423" t="str">
        <f t="shared" si="1"/>
        <v/>
      </c>
    </row>
    <row r="32" spans="1:5">
      <c r="A32" s="48">
        <v>21</v>
      </c>
      <c r="B32" s="7"/>
      <c r="C32" s="7"/>
      <c r="D32" s="228"/>
      <c r="E32" s="423" t="str">
        <f t="shared" si="1"/>
        <v/>
      </c>
    </row>
    <row r="33" spans="1:5">
      <c r="A33" s="48">
        <v>22</v>
      </c>
      <c r="B33" s="7"/>
      <c r="C33" s="7"/>
      <c r="D33" s="228"/>
      <c r="E33" s="423" t="str">
        <f t="shared" si="1"/>
        <v/>
      </c>
    </row>
    <row r="34" spans="1:5">
      <c r="A34" s="48">
        <v>23</v>
      </c>
      <c r="B34" s="7"/>
      <c r="C34" s="7"/>
      <c r="D34" s="228"/>
      <c r="E34" s="423" t="str">
        <f t="shared" si="1"/>
        <v/>
      </c>
    </row>
    <row r="35" spans="1:5">
      <c r="A35" s="48">
        <v>24</v>
      </c>
      <c r="B35" s="7"/>
      <c r="C35" s="7"/>
      <c r="D35" s="228"/>
      <c r="E35" s="423" t="str">
        <f t="shared" si="1"/>
        <v/>
      </c>
    </row>
    <row r="36" spans="1:5">
      <c r="A36" s="48">
        <v>25</v>
      </c>
      <c r="B36" s="7"/>
      <c r="C36" s="7"/>
      <c r="D36" s="228"/>
      <c r="E36" s="423" t="str">
        <f t="shared" si="1"/>
        <v/>
      </c>
    </row>
    <row r="37" spans="1:5">
      <c r="A37" s="48">
        <v>26</v>
      </c>
      <c r="B37" s="7"/>
      <c r="C37" s="7"/>
      <c r="D37" s="228"/>
      <c r="E37" s="423" t="str">
        <f t="shared" si="1"/>
        <v/>
      </c>
    </row>
    <row r="38" spans="1:5">
      <c r="A38" s="48">
        <v>27</v>
      </c>
      <c r="B38" s="7"/>
      <c r="C38" s="7"/>
      <c r="D38" s="228"/>
      <c r="E38" s="423" t="str">
        <f t="shared" si="1"/>
        <v/>
      </c>
    </row>
    <row r="39" spans="1:5">
      <c r="A39" s="48">
        <v>28</v>
      </c>
      <c r="B39" s="7"/>
      <c r="C39" s="7"/>
      <c r="D39" s="228"/>
      <c r="E39" s="423" t="str">
        <f t="shared" si="1"/>
        <v/>
      </c>
    </row>
    <row r="40" spans="1:5">
      <c r="A40" s="48">
        <v>29</v>
      </c>
      <c r="B40" s="7"/>
      <c r="C40" s="7"/>
      <c r="D40" s="228"/>
      <c r="E40" s="423" t="str">
        <f t="shared" si="1"/>
        <v/>
      </c>
    </row>
    <row r="41" spans="1:5">
      <c r="A41" s="48">
        <v>30</v>
      </c>
      <c r="B41" s="7"/>
      <c r="C41" s="7"/>
      <c r="D41" s="228"/>
      <c r="E41" s="423" t="str">
        <f t="shared" si="1"/>
        <v/>
      </c>
    </row>
    <row r="42" spans="1:5">
      <c r="A42" s="48">
        <v>31</v>
      </c>
      <c r="B42" s="7"/>
      <c r="C42" s="7"/>
      <c r="D42" s="228"/>
      <c r="E42" s="423" t="str">
        <f t="shared" si="1"/>
        <v/>
      </c>
    </row>
    <row r="43" spans="1:5">
      <c r="A43" s="48">
        <v>32</v>
      </c>
      <c r="B43" s="7"/>
      <c r="C43" s="7"/>
      <c r="D43" s="228"/>
      <c r="E43" s="423" t="str">
        <f t="shared" si="1"/>
        <v/>
      </c>
    </row>
    <row r="44" spans="1:5">
      <c r="A44" s="48">
        <v>33</v>
      </c>
      <c r="B44" s="7"/>
      <c r="C44" s="7"/>
      <c r="D44" s="228"/>
      <c r="E44" s="423" t="str">
        <f t="shared" si="1"/>
        <v/>
      </c>
    </row>
    <row r="45" spans="1:5">
      <c r="A45" s="48">
        <v>34</v>
      </c>
      <c r="B45" s="7"/>
      <c r="C45" s="7"/>
      <c r="D45" s="228"/>
      <c r="E45" s="423" t="str">
        <f t="shared" si="1"/>
        <v/>
      </c>
    </row>
    <row r="46" spans="1:5">
      <c r="A46" s="48">
        <v>35</v>
      </c>
      <c r="B46" s="7"/>
      <c r="C46" s="7"/>
      <c r="D46" s="228"/>
      <c r="E46" s="423" t="str">
        <f t="shared" si="1"/>
        <v/>
      </c>
    </row>
    <row r="47" spans="1:5">
      <c r="A47" s="48">
        <v>36</v>
      </c>
      <c r="B47" s="7"/>
      <c r="C47" s="7"/>
      <c r="D47" s="228"/>
      <c r="E47" s="423" t="str">
        <f t="shared" si="1"/>
        <v/>
      </c>
    </row>
    <row r="48" spans="1:5">
      <c r="A48" s="48">
        <v>37</v>
      </c>
      <c r="B48" s="7"/>
      <c r="C48" s="7"/>
      <c r="D48" s="228"/>
      <c r="E48" s="423" t="str">
        <f t="shared" si="1"/>
        <v/>
      </c>
    </row>
    <row r="49" spans="1:5">
      <c r="A49" s="48">
        <v>38</v>
      </c>
      <c r="B49" s="7"/>
      <c r="C49" s="7"/>
      <c r="D49" s="228"/>
      <c r="E49" s="423" t="str">
        <f t="shared" si="1"/>
        <v/>
      </c>
    </row>
    <row r="50" spans="1:5">
      <c r="A50" s="48">
        <v>39</v>
      </c>
      <c r="B50" s="7"/>
      <c r="C50" s="7"/>
      <c r="D50" s="228"/>
      <c r="E50" s="423" t="str">
        <f t="shared" si="1"/>
        <v/>
      </c>
    </row>
    <row r="51" spans="1:5">
      <c r="A51" s="48">
        <v>40</v>
      </c>
      <c r="B51" s="7"/>
      <c r="C51" s="7"/>
      <c r="D51" s="228"/>
      <c r="E51" s="423" t="str">
        <f t="shared" si="1"/>
        <v/>
      </c>
    </row>
    <row r="52" spans="1:5">
      <c r="A52" s="48">
        <v>41</v>
      </c>
      <c r="B52" s="7"/>
      <c r="C52" s="7"/>
      <c r="D52" s="228"/>
      <c r="E52" s="423" t="str">
        <f t="shared" si="1"/>
        <v/>
      </c>
    </row>
    <row r="53" spans="1:5">
      <c r="A53" s="48">
        <v>42</v>
      </c>
      <c r="B53" s="7"/>
      <c r="C53" s="7"/>
      <c r="D53" s="228"/>
      <c r="E53" s="423" t="str">
        <f t="shared" si="1"/>
        <v/>
      </c>
    </row>
    <row r="54" spans="1:5">
      <c r="A54" s="48">
        <v>43</v>
      </c>
      <c r="B54" s="7"/>
      <c r="C54" s="7"/>
      <c r="D54" s="228"/>
      <c r="E54" s="423" t="str">
        <f t="shared" si="1"/>
        <v/>
      </c>
    </row>
    <row r="55" spans="1:5">
      <c r="A55" s="48">
        <v>44</v>
      </c>
      <c r="B55" s="7"/>
      <c r="C55" s="7"/>
      <c r="D55" s="228"/>
      <c r="E55" s="423" t="str">
        <f t="shared" si="1"/>
        <v/>
      </c>
    </row>
    <row r="56" spans="1:5">
      <c r="A56" s="48">
        <v>45</v>
      </c>
      <c r="B56" s="7"/>
      <c r="C56" s="7"/>
      <c r="D56" s="228"/>
      <c r="E56" s="423" t="str">
        <f t="shared" si="1"/>
        <v/>
      </c>
    </row>
    <row r="57" spans="1:5">
      <c r="A57" s="48">
        <v>46</v>
      </c>
      <c r="B57" s="7"/>
      <c r="C57" s="7"/>
      <c r="D57" s="228"/>
      <c r="E57" s="423" t="str">
        <f t="shared" si="1"/>
        <v/>
      </c>
    </row>
    <row r="58" spans="1:5">
      <c r="A58" s="48">
        <v>47</v>
      </c>
      <c r="B58" s="7"/>
      <c r="C58" s="7"/>
      <c r="D58" s="228"/>
      <c r="E58" s="423" t="str">
        <f t="shared" si="1"/>
        <v/>
      </c>
    </row>
    <row r="59" spans="1:5">
      <c r="A59" s="48">
        <v>48</v>
      </c>
      <c r="B59" s="7"/>
      <c r="C59" s="7"/>
      <c r="D59" s="228"/>
      <c r="E59" s="423" t="str">
        <f t="shared" si="1"/>
        <v/>
      </c>
    </row>
    <row r="60" spans="1:5">
      <c r="A60" s="48">
        <v>49</v>
      </c>
      <c r="B60" s="7"/>
      <c r="C60" s="7"/>
      <c r="D60" s="228"/>
      <c r="E60" s="423" t="str">
        <f t="shared" si="1"/>
        <v/>
      </c>
    </row>
    <row r="61" spans="1:5">
      <c r="A61" s="48">
        <v>50</v>
      </c>
      <c r="B61" s="7"/>
      <c r="C61" s="7"/>
      <c r="D61" s="228"/>
      <c r="E61" s="423" t="str">
        <f t="shared" si="1"/>
        <v/>
      </c>
    </row>
    <row r="62" spans="1:5">
      <c r="A62" s="48">
        <v>51</v>
      </c>
      <c r="B62" s="7"/>
      <c r="C62" s="7"/>
      <c r="D62" s="228"/>
      <c r="E62" s="423" t="str">
        <f t="shared" si="1"/>
        <v/>
      </c>
    </row>
    <row r="63" spans="1:5">
      <c r="A63" s="48">
        <v>52</v>
      </c>
      <c r="B63" s="7"/>
      <c r="C63" s="7"/>
      <c r="D63" s="228"/>
      <c r="E63" s="423" t="str">
        <f t="shared" si="1"/>
        <v/>
      </c>
    </row>
    <row r="64" spans="1:5">
      <c r="A64" s="48">
        <v>53</v>
      </c>
      <c r="B64" s="7"/>
      <c r="C64" s="7"/>
      <c r="D64" s="228"/>
      <c r="E64" s="423" t="str">
        <f t="shared" si="1"/>
        <v/>
      </c>
    </row>
    <row r="65" spans="1:5">
      <c r="A65" s="48">
        <v>54</v>
      </c>
      <c r="B65" s="7"/>
      <c r="C65" s="7"/>
      <c r="D65" s="228"/>
      <c r="E65" s="423" t="str">
        <f t="shared" si="1"/>
        <v/>
      </c>
    </row>
    <row r="66" spans="1:5">
      <c r="A66" s="48">
        <v>55</v>
      </c>
      <c r="B66" s="7"/>
      <c r="C66" s="7"/>
      <c r="D66" s="228"/>
      <c r="E66" s="423" t="str">
        <f t="shared" si="1"/>
        <v/>
      </c>
    </row>
    <row r="67" spans="1:5">
      <c r="A67" s="48">
        <v>56</v>
      </c>
      <c r="B67" s="7"/>
      <c r="C67" s="7"/>
      <c r="D67" s="228"/>
      <c r="E67" s="423" t="str">
        <f t="shared" si="1"/>
        <v/>
      </c>
    </row>
    <row r="68" spans="1:5">
      <c r="A68" s="48">
        <v>57</v>
      </c>
      <c r="B68" s="7"/>
      <c r="C68" s="7"/>
      <c r="D68" s="228"/>
      <c r="E68" s="423" t="str">
        <f t="shared" si="1"/>
        <v/>
      </c>
    </row>
    <row r="69" spans="1:5">
      <c r="A69" s="48">
        <v>58</v>
      </c>
      <c r="B69" s="7"/>
      <c r="C69" s="7"/>
      <c r="D69" s="228"/>
      <c r="E69" s="423" t="str">
        <f t="shared" si="1"/>
        <v/>
      </c>
    </row>
    <row r="70" spans="1:5">
      <c r="A70" s="48">
        <v>59</v>
      </c>
      <c r="B70" s="7"/>
      <c r="C70" s="7"/>
      <c r="D70" s="228"/>
      <c r="E70" s="423" t="str">
        <f t="shared" si="1"/>
        <v/>
      </c>
    </row>
    <row r="71" spans="1:5">
      <c r="A71" s="48">
        <v>60</v>
      </c>
      <c r="B71" s="7"/>
      <c r="C71" s="7"/>
      <c r="D71" s="228"/>
      <c r="E71" s="423" t="str">
        <f t="shared" si="1"/>
        <v/>
      </c>
    </row>
    <row r="72" spans="1:5">
      <c r="A72" s="48">
        <v>61</v>
      </c>
      <c r="B72" s="7"/>
      <c r="C72" s="7"/>
      <c r="D72" s="228"/>
      <c r="E72" s="423" t="str">
        <f t="shared" si="1"/>
        <v/>
      </c>
    </row>
    <row r="73" spans="1:5">
      <c r="A73" s="48">
        <v>62</v>
      </c>
      <c r="B73" s="7"/>
      <c r="C73" s="7"/>
      <c r="D73" s="228"/>
      <c r="E73" s="423" t="str">
        <f t="shared" si="1"/>
        <v/>
      </c>
    </row>
    <row r="74" spans="1:5">
      <c r="A74" s="48">
        <v>63</v>
      </c>
      <c r="B74" s="7"/>
      <c r="C74" s="7"/>
      <c r="D74" s="228"/>
      <c r="E74" s="423" t="str">
        <f t="shared" si="1"/>
        <v/>
      </c>
    </row>
    <row r="75" spans="1:5">
      <c r="A75" s="48">
        <v>64</v>
      </c>
      <c r="B75" s="7"/>
      <c r="C75" s="7"/>
      <c r="D75" s="228"/>
      <c r="E75" s="423" t="str">
        <f t="shared" si="1"/>
        <v/>
      </c>
    </row>
    <row r="76" spans="1:5">
      <c r="A76" s="48">
        <v>65</v>
      </c>
      <c r="B76" s="7"/>
      <c r="C76" s="7"/>
      <c r="D76" s="228"/>
      <c r="E76" s="423" t="str">
        <f t="shared" ref="E76:E139" si="2">IF(OR(,,$D76&lt;an_initial,$D76&gt;an_final),"",(HLOOKUP(C76,iii7punctaje,2,FALSE)))</f>
        <v/>
      </c>
    </row>
    <row r="77" spans="1:5">
      <c r="A77" s="48">
        <v>66</v>
      </c>
      <c r="B77" s="7"/>
      <c r="C77" s="7"/>
      <c r="D77" s="228"/>
      <c r="E77" s="423" t="str">
        <f t="shared" si="2"/>
        <v/>
      </c>
    </row>
    <row r="78" spans="1:5">
      <c r="A78" s="48">
        <v>67</v>
      </c>
      <c r="B78" s="7"/>
      <c r="C78" s="7"/>
      <c r="D78" s="228"/>
      <c r="E78" s="423" t="str">
        <f t="shared" si="2"/>
        <v/>
      </c>
    </row>
    <row r="79" spans="1:5">
      <c r="A79" s="48">
        <v>68</v>
      </c>
      <c r="B79" s="7"/>
      <c r="C79" s="7"/>
      <c r="D79" s="228"/>
      <c r="E79" s="423" t="str">
        <f t="shared" si="2"/>
        <v/>
      </c>
    </row>
    <row r="80" spans="1:5">
      <c r="A80" s="48">
        <v>69</v>
      </c>
      <c r="B80" s="7"/>
      <c r="C80" s="7"/>
      <c r="D80" s="228"/>
      <c r="E80" s="423" t="str">
        <f t="shared" si="2"/>
        <v/>
      </c>
    </row>
    <row r="81" spans="1:5">
      <c r="A81" s="48">
        <v>70</v>
      </c>
      <c r="B81" s="7"/>
      <c r="C81" s="7"/>
      <c r="D81" s="228"/>
      <c r="E81" s="423" t="str">
        <f t="shared" si="2"/>
        <v/>
      </c>
    </row>
    <row r="82" spans="1:5">
      <c r="A82" s="48">
        <v>71</v>
      </c>
      <c r="B82" s="7"/>
      <c r="C82" s="7"/>
      <c r="D82" s="228"/>
      <c r="E82" s="423" t="str">
        <f t="shared" si="2"/>
        <v/>
      </c>
    </row>
    <row r="83" spans="1:5">
      <c r="A83" s="48">
        <v>72</v>
      </c>
      <c r="B83" s="7"/>
      <c r="C83" s="7"/>
      <c r="D83" s="228"/>
      <c r="E83" s="423" t="str">
        <f t="shared" si="2"/>
        <v/>
      </c>
    </row>
    <row r="84" spans="1:5">
      <c r="A84" s="48">
        <v>73</v>
      </c>
      <c r="B84" s="7"/>
      <c r="C84" s="7"/>
      <c r="D84" s="228"/>
      <c r="E84" s="423" t="str">
        <f t="shared" si="2"/>
        <v/>
      </c>
    </row>
    <row r="85" spans="1:5">
      <c r="A85" s="48">
        <v>74</v>
      </c>
      <c r="B85" s="7"/>
      <c r="C85" s="7"/>
      <c r="D85" s="228"/>
      <c r="E85" s="423" t="str">
        <f t="shared" si="2"/>
        <v/>
      </c>
    </row>
    <row r="86" spans="1:5">
      <c r="A86" s="48">
        <v>75</v>
      </c>
      <c r="B86" s="7"/>
      <c r="C86" s="7"/>
      <c r="D86" s="228"/>
      <c r="E86" s="423" t="str">
        <f t="shared" si="2"/>
        <v/>
      </c>
    </row>
    <row r="87" spans="1:5">
      <c r="A87" s="48">
        <v>76</v>
      </c>
      <c r="B87" s="7"/>
      <c r="C87" s="7"/>
      <c r="D87" s="228"/>
      <c r="E87" s="423" t="str">
        <f t="shared" si="2"/>
        <v/>
      </c>
    </row>
    <row r="88" spans="1:5">
      <c r="A88" s="48">
        <v>77</v>
      </c>
      <c r="B88" s="7"/>
      <c r="C88" s="7"/>
      <c r="D88" s="228"/>
      <c r="E88" s="423" t="str">
        <f t="shared" si="2"/>
        <v/>
      </c>
    </row>
    <row r="89" spans="1:5">
      <c r="A89" s="48">
        <v>78</v>
      </c>
      <c r="B89" s="7"/>
      <c r="C89" s="7"/>
      <c r="D89" s="228"/>
      <c r="E89" s="423" t="str">
        <f t="shared" si="2"/>
        <v/>
      </c>
    </row>
    <row r="90" spans="1:5">
      <c r="A90" s="48">
        <v>79</v>
      </c>
      <c r="B90" s="7"/>
      <c r="C90" s="7"/>
      <c r="D90" s="228"/>
      <c r="E90" s="423" t="str">
        <f t="shared" si="2"/>
        <v/>
      </c>
    </row>
    <row r="91" spans="1:5">
      <c r="A91" s="48">
        <v>80</v>
      </c>
      <c r="B91" s="7"/>
      <c r="C91" s="7"/>
      <c r="D91" s="228"/>
      <c r="E91" s="423" t="str">
        <f t="shared" si="2"/>
        <v/>
      </c>
    </row>
    <row r="92" spans="1:5">
      <c r="A92" s="48">
        <v>81</v>
      </c>
      <c r="B92" s="7"/>
      <c r="C92" s="7"/>
      <c r="D92" s="228"/>
      <c r="E92" s="423" t="str">
        <f t="shared" si="2"/>
        <v/>
      </c>
    </row>
    <row r="93" spans="1:5">
      <c r="A93" s="48">
        <v>82</v>
      </c>
      <c r="B93" s="7"/>
      <c r="C93" s="7"/>
      <c r="D93" s="228"/>
      <c r="E93" s="423" t="str">
        <f t="shared" si="2"/>
        <v/>
      </c>
    </row>
    <row r="94" spans="1:5">
      <c r="A94" s="48">
        <v>83</v>
      </c>
      <c r="B94" s="7"/>
      <c r="C94" s="7"/>
      <c r="D94" s="228"/>
      <c r="E94" s="423" t="str">
        <f t="shared" si="2"/>
        <v/>
      </c>
    </row>
    <row r="95" spans="1:5">
      <c r="A95" s="48">
        <v>84</v>
      </c>
      <c r="B95" s="7"/>
      <c r="C95" s="7"/>
      <c r="D95" s="228"/>
      <c r="E95" s="423" t="str">
        <f t="shared" si="2"/>
        <v/>
      </c>
    </row>
    <row r="96" spans="1:5">
      <c r="A96" s="48">
        <v>85</v>
      </c>
      <c r="B96" s="7"/>
      <c r="C96" s="7"/>
      <c r="D96" s="228"/>
      <c r="E96" s="423" t="str">
        <f t="shared" si="2"/>
        <v/>
      </c>
    </row>
    <row r="97" spans="1:5">
      <c r="A97" s="48">
        <v>86</v>
      </c>
      <c r="B97" s="7"/>
      <c r="C97" s="7"/>
      <c r="D97" s="228"/>
      <c r="E97" s="423" t="str">
        <f t="shared" si="2"/>
        <v/>
      </c>
    </row>
    <row r="98" spans="1:5">
      <c r="A98" s="48">
        <v>87</v>
      </c>
      <c r="B98" s="7"/>
      <c r="C98" s="7"/>
      <c r="D98" s="228"/>
      <c r="E98" s="423" t="str">
        <f t="shared" si="2"/>
        <v/>
      </c>
    </row>
    <row r="99" spans="1:5">
      <c r="A99" s="48">
        <v>88</v>
      </c>
      <c r="B99" s="7"/>
      <c r="C99" s="7"/>
      <c r="D99" s="228"/>
      <c r="E99" s="423" t="str">
        <f t="shared" si="2"/>
        <v/>
      </c>
    </row>
    <row r="100" spans="1:5">
      <c r="A100" s="48">
        <v>89</v>
      </c>
      <c r="B100" s="7"/>
      <c r="C100" s="7"/>
      <c r="D100" s="228"/>
      <c r="E100" s="423" t="str">
        <f t="shared" si="2"/>
        <v/>
      </c>
    </row>
    <row r="101" spans="1:5">
      <c r="A101" s="48">
        <v>90</v>
      </c>
      <c r="B101" s="7"/>
      <c r="C101" s="7"/>
      <c r="D101" s="228"/>
      <c r="E101" s="423" t="str">
        <f t="shared" si="2"/>
        <v/>
      </c>
    </row>
    <row r="102" spans="1:5">
      <c r="A102" s="48">
        <v>91</v>
      </c>
      <c r="B102" s="7"/>
      <c r="C102" s="7"/>
      <c r="D102" s="228"/>
      <c r="E102" s="423" t="str">
        <f t="shared" si="2"/>
        <v/>
      </c>
    </row>
    <row r="103" spans="1:5">
      <c r="A103" s="48">
        <v>92</v>
      </c>
      <c r="B103" s="7"/>
      <c r="C103" s="7"/>
      <c r="D103" s="228"/>
      <c r="E103" s="423" t="str">
        <f t="shared" si="2"/>
        <v/>
      </c>
    </row>
    <row r="104" spans="1:5">
      <c r="A104" s="48">
        <v>93</v>
      </c>
      <c r="B104" s="7"/>
      <c r="C104" s="7"/>
      <c r="D104" s="228"/>
      <c r="E104" s="423" t="str">
        <f t="shared" si="2"/>
        <v/>
      </c>
    </row>
    <row r="105" spans="1:5">
      <c r="A105" s="48">
        <v>94</v>
      </c>
      <c r="B105" s="7"/>
      <c r="C105" s="7"/>
      <c r="D105" s="228"/>
      <c r="E105" s="423" t="str">
        <f t="shared" si="2"/>
        <v/>
      </c>
    </row>
    <row r="106" spans="1:5">
      <c r="A106" s="48">
        <v>95</v>
      </c>
      <c r="B106" s="7"/>
      <c r="C106" s="7"/>
      <c r="D106" s="228"/>
      <c r="E106" s="423" t="str">
        <f t="shared" si="2"/>
        <v/>
      </c>
    </row>
    <row r="107" spans="1:5">
      <c r="A107" s="48">
        <v>96</v>
      </c>
      <c r="B107" s="7"/>
      <c r="C107" s="7"/>
      <c r="D107" s="228"/>
      <c r="E107" s="423" t="str">
        <f t="shared" si="2"/>
        <v/>
      </c>
    </row>
    <row r="108" spans="1:5">
      <c r="A108" s="48">
        <v>97</v>
      </c>
      <c r="B108" s="7"/>
      <c r="C108" s="7"/>
      <c r="D108" s="228"/>
      <c r="E108" s="423" t="str">
        <f t="shared" si="2"/>
        <v/>
      </c>
    </row>
    <row r="109" spans="1:5">
      <c r="A109" s="48">
        <v>98</v>
      </c>
      <c r="B109" s="7"/>
      <c r="C109" s="7"/>
      <c r="D109" s="228"/>
      <c r="E109" s="423" t="str">
        <f t="shared" si="2"/>
        <v/>
      </c>
    </row>
    <row r="110" spans="1:5">
      <c r="A110" s="154">
        <v>99</v>
      </c>
      <c r="B110" s="7"/>
      <c r="C110" s="7"/>
      <c r="D110" s="228"/>
      <c r="E110" s="423" t="str">
        <f t="shared" si="2"/>
        <v/>
      </c>
    </row>
    <row r="111" spans="1:5">
      <c r="A111" s="154">
        <v>100</v>
      </c>
      <c r="B111" s="155"/>
      <c r="C111" s="155"/>
      <c r="D111" s="157"/>
      <c r="E111" s="423" t="str">
        <f t="shared" si="2"/>
        <v/>
      </c>
    </row>
    <row r="112" spans="1:5">
      <c r="A112" s="154">
        <v>101</v>
      </c>
      <c r="B112" s="155"/>
      <c r="C112" s="155"/>
      <c r="D112" s="157"/>
      <c r="E112" s="423" t="str">
        <f t="shared" si="2"/>
        <v/>
      </c>
    </row>
    <row r="113" spans="1:14">
      <c r="A113" s="154">
        <v>102</v>
      </c>
      <c r="B113" s="155"/>
      <c r="C113" s="155"/>
      <c r="D113" s="157"/>
      <c r="E113" s="423" t="str">
        <f t="shared" si="2"/>
        <v/>
      </c>
    </row>
    <row r="114" spans="1:14">
      <c r="A114" s="154">
        <v>103</v>
      </c>
      <c r="B114" s="155"/>
      <c r="C114" s="155"/>
      <c r="D114" s="157"/>
      <c r="E114" s="423" t="str">
        <f t="shared" si="2"/>
        <v/>
      </c>
    </row>
    <row r="115" spans="1:14" s="81" customFormat="1">
      <c r="A115" s="154">
        <v>104</v>
      </c>
      <c r="B115" s="155"/>
      <c r="C115" s="155"/>
      <c r="D115" s="157"/>
      <c r="E115" s="423" t="str">
        <f t="shared" si="2"/>
        <v/>
      </c>
      <c r="F115" s="75"/>
      <c r="G115" s="75"/>
      <c r="H115" s="75"/>
      <c r="I115" s="75"/>
      <c r="J115" s="75"/>
      <c r="K115" s="75"/>
      <c r="L115" s="75"/>
      <c r="M115" s="75"/>
      <c r="N115" s="75"/>
    </row>
    <row r="116" spans="1:14" s="81" customFormat="1">
      <c r="A116" s="154">
        <v>105</v>
      </c>
      <c r="B116" s="155"/>
      <c r="C116" s="155"/>
      <c r="D116" s="157"/>
      <c r="E116" s="423" t="str">
        <f t="shared" si="2"/>
        <v/>
      </c>
      <c r="F116" s="75"/>
      <c r="G116" s="75"/>
      <c r="H116" s="75"/>
      <c r="I116" s="75"/>
      <c r="J116" s="75"/>
      <c r="K116" s="75"/>
      <c r="L116" s="75"/>
      <c r="M116" s="75"/>
      <c r="N116" s="75"/>
    </row>
    <row r="117" spans="1:14" s="81" customFormat="1">
      <c r="A117" s="154">
        <v>106</v>
      </c>
      <c r="B117" s="155"/>
      <c r="C117" s="155"/>
      <c r="D117" s="157"/>
      <c r="E117" s="423" t="str">
        <f t="shared" si="2"/>
        <v/>
      </c>
      <c r="F117" s="75"/>
      <c r="G117" s="75"/>
      <c r="H117" s="75"/>
      <c r="I117" s="75"/>
      <c r="J117" s="75"/>
      <c r="K117" s="75"/>
      <c r="L117" s="75"/>
      <c r="M117" s="75"/>
      <c r="N117" s="75"/>
    </row>
    <row r="118" spans="1:14" s="81" customFormat="1">
      <c r="A118" s="154">
        <v>107</v>
      </c>
      <c r="B118" s="155"/>
      <c r="C118" s="155"/>
      <c r="D118" s="157"/>
      <c r="E118" s="423" t="str">
        <f t="shared" si="2"/>
        <v/>
      </c>
      <c r="F118" s="75"/>
      <c r="G118" s="75"/>
      <c r="H118" s="75"/>
      <c r="I118" s="75"/>
      <c r="J118" s="75"/>
      <c r="K118" s="75"/>
      <c r="L118" s="75"/>
      <c r="M118" s="75"/>
      <c r="N118" s="75"/>
    </row>
    <row r="119" spans="1:14" s="81" customFormat="1">
      <c r="A119" s="154">
        <v>108</v>
      </c>
      <c r="B119" s="155"/>
      <c r="C119" s="155"/>
      <c r="D119" s="157"/>
      <c r="E119" s="423" t="str">
        <f t="shared" si="2"/>
        <v/>
      </c>
      <c r="F119" s="75"/>
      <c r="G119" s="75"/>
      <c r="H119" s="75"/>
      <c r="I119" s="75"/>
      <c r="J119" s="75"/>
      <c r="K119" s="75"/>
      <c r="L119" s="75"/>
      <c r="M119" s="75"/>
      <c r="N119" s="75"/>
    </row>
    <row r="120" spans="1:14" s="81" customFormat="1">
      <c r="A120" s="154">
        <v>109</v>
      </c>
      <c r="B120" s="155"/>
      <c r="C120" s="155"/>
      <c r="D120" s="157"/>
      <c r="E120" s="423" t="str">
        <f t="shared" si="2"/>
        <v/>
      </c>
      <c r="F120" s="75"/>
      <c r="G120" s="75"/>
      <c r="H120" s="75"/>
      <c r="I120" s="75"/>
      <c r="J120" s="75"/>
      <c r="K120" s="75"/>
      <c r="L120" s="75"/>
      <c r="M120" s="75"/>
      <c r="N120" s="75"/>
    </row>
    <row r="121" spans="1:14" s="81" customFormat="1">
      <c r="A121" s="154">
        <v>110</v>
      </c>
      <c r="B121" s="155"/>
      <c r="C121" s="155"/>
      <c r="D121" s="157"/>
      <c r="E121" s="423" t="str">
        <f t="shared" si="2"/>
        <v/>
      </c>
      <c r="F121" s="75"/>
      <c r="G121" s="75"/>
      <c r="H121" s="75"/>
      <c r="I121" s="75"/>
      <c r="J121" s="75"/>
      <c r="K121" s="75"/>
      <c r="L121" s="75"/>
      <c r="M121" s="75"/>
      <c r="N121" s="75"/>
    </row>
    <row r="122" spans="1:14" s="81" customFormat="1">
      <c r="A122" s="154">
        <v>111</v>
      </c>
      <c r="B122" s="155"/>
      <c r="C122" s="155"/>
      <c r="D122" s="157"/>
      <c r="E122" s="423" t="str">
        <f t="shared" si="2"/>
        <v/>
      </c>
      <c r="F122" s="75"/>
      <c r="G122" s="75"/>
      <c r="H122" s="75"/>
      <c r="I122" s="75"/>
      <c r="J122" s="75"/>
      <c r="K122" s="75"/>
      <c r="L122" s="75"/>
      <c r="M122" s="75"/>
      <c r="N122" s="75"/>
    </row>
    <row r="123" spans="1:14" s="81" customFormat="1">
      <c r="A123" s="154">
        <v>112</v>
      </c>
      <c r="B123" s="155"/>
      <c r="C123" s="155"/>
      <c r="D123" s="157"/>
      <c r="E123" s="423" t="str">
        <f t="shared" si="2"/>
        <v/>
      </c>
      <c r="F123" s="75"/>
      <c r="G123" s="75"/>
      <c r="H123" s="75"/>
      <c r="I123" s="75"/>
      <c r="J123" s="75"/>
      <c r="K123" s="75"/>
      <c r="L123" s="75"/>
      <c r="M123" s="75"/>
      <c r="N123" s="75"/>
    </row>
    <row r="124" spans="1:14" s="81" customFormat="1">
      <c r="A124" s="154">
        <v>113</v>
      </c>
      <c r="B124" s="155"/>
      <c r="C124" s="155"/>
      <c r="D124" s="157"/>
      <c r="E124" s="423" t="str">
        <f t="shared" si="2"/>
        <v/>
      </c>
      <c r="F124" s="75"/>
      <c r="G124" s="75"/>
      <c r="H124" s="75"/>
      <c r="I124" s="75"/>
      <c r="J124" s="75"/>
      <c r="K124" s="75"/>
      <c r="L124" s="75"/>
      <c r="M124" s="75"/>
      <c r="N124" s="75"/>
    </row>
    <row r="125" spans="1:14" s="81" customFormat="1">
      <c r="A125" s="154">
        <v>114</v>
      </c>
      <c r="B125" s="155"/>
      <c r="C125" s="155"/>
      <c r="D125" s="157"/>
      <c r="E125" s="423" t="str">
        <f t="shared" si="2"/>
        <v/>
      </c>
      <c r="F125" s="75"/>
      <c r="G125" s="75"/>
      <c r="H125" s="75"/>
      <c r="I125" s="75"/>
      <c r="J125" s="75"/>
      <c r="K125" s="75"/>
      <c r="L125" s="75"/>
      <c r="M125" s="75"/>
      <c r="N125" s="75"/>
    </row>
    <row r="126" spans="1:14" s="81" customFormat="1">
      <c r="A126" s="154">
        <v>115</v>
      </c>
      <c r="B126" s="155"/>
      <c r="C126" s="155"/>
      <c r="D126" s="157"/>
      <c r="E126" s="423" t="str">
        <f t="shared" si="2"/>
        <v/>
      </c>
      <c r="F126" s="75"/>
      <c r="G126" s="75"/>
      <c r="H126" s="75"/>
      <c r="I126" s="75"/>
      <c r="J126" s="75"/>
      <c r="K126" s="75"/>
      <c r="L126" s="75"/>
      <c r="M126" s="75"/>
      <c r="N126" s="75"/>
    </row>
    <row r="127" spans="1:14" s="81" customFormat="1">
      <c r="A127" s="154">
        <v>116</v>
      </c>
      <c r="B127" s="155"/>
      <c r="C127" s="155"/>
      <c r="D127" s="157"/>
      <c r="E127" s="423" t="str">
        <f t="shared" si="2"/>
        <v/>
      </c>
      <c r="F127" s="75"/>
      <c r="G127" s="75"/>
      <c r="H127" s="75"/>
      <c r="I127" s="75"/>
      <c r="J127" s="75"/>
      <c r="K127" s="75"/>
      <c r="L127" s="75"/>
      <c r="M127" s="75"/>
      <c r="N127" s="75"/>
    </row>
    <row r="128" spans="1:14" s="81" customFormat="1">
      <c r="A128" s="154">
        <v>117</v>
      </c>
      <c r="B128" s="155"/>
      <c r="C128" s="155"/>
      <c r="D128" s="157"/>
      <c r="E128" s="423" t="str">
        <f t="shared" si="2"/>
        <v/>
      </c>
      <c r="F128" s="75"/>
      <c r="G128" s="75"/>
      <c r="H128" s="75"/>
      <c r="I128" s="75"/>
      <c r="J128" s="75"/>
      <c r="K128" s="75"/>
      <c r="L128" s="75"/>
      <c r="M128" s="75"/>
      <c r="N128" s="75"/>
    </row>
    <row r="129" spans="1:14" s="81" customFormat="1">
      <c r="A129" s="154">
        <v>118</v>
      </c>
      <c r="B129" s="155"/>
      <c r="C129" s="155"/>
      <c r="D129" s="157"/>
      <c r="E129" s="423" t="str">
        <f t="shared" si="2"/>
        <v/>
      </c>
      <c r="F129" s="75"/>
      <c r="G129" s="75"/>
      <c r="H129" s="75"/>
      <c r="I129" s="75"/>
      <c r="J129" s="75"/>
      <c r="K129" s="75"/>
      <c r="L129" s="75"/>
      <c r="M129" s="75"/>
      <c r="N129" s="75"/>
    </row>
    <row r="130" spans="1:14" s="81" customFormat="1">
      <c r="A130" s="154">
        <v>119</v>
      </c>
      <c r="B130" s="155"/>
      <c r="C130" s="155"/>
      <c r="D130" s="157"/>
      <c r="E130" s="423" t="str">
        <f t="shared" si="2"/>
        <v/>
      </c>
      <c r="F130" s="75"/>
      <c r="G130" s="75"/>
      <c r="H130" s="75"/>
      <c r="I130" s="75"/>
      <c r="J130" s="75"/>
      <c r="K130" s="75"/>
      <c r="L130" s="75"/>
      <c r="M130" s="75"/>
      <c r="N130" s="75"/>
    </row>
    <row r="131" spans="1:14" s="81" customFormat="1">
      <c r="A131" s="154">
        <v>120</v>
      </c>
      <c r="B131" s="155"/>
      <c r="C131" s="155"/>
      <c r="D131" s="157"/>
      <c r="E131" s="423" t="str">
        <f t="shared" si="2"/>
        <v/>
      </c>
      <c r="F131" s="75"/>
      <c r="G131" s="75"/>
      <c r="H131" s="75"/>
      <c r="I131" s="75"/>
      <c r="J131" s="75"/>
      <c r="K131" s="75"/>
      <c r="L131" s="75"/>
      <c r="M131" s="75"/>
      <c r="N131" s="75"/>
    </row>
    <row r="132" spans="1:14" s="81" customFormat="1">
      <c r="A132" s="154">
        <v>121</v>
      </c>
      <c r="B132" s="155"/>
      <c r="C132" s="155"/>
      <c r="D132" s="157"/>
      <c r="E132" s="423" t="str">
        <f t="shared" si="2"/>
        <v/>
      </c>
      <c r="F132" s="75"/>
      <c r="G132" s="75"/>
      <c r="H132" s="75"/>
      <c r="I132" s="75"/>
      <c r="J132" s="75"/>
      <c r="K132" s="75"/>
      <c r="L132" s="75"/>
      <c r="M132" s="75"/>
      <c r="N132" s="75"/>
    </row>
    <row r="133" spans="1:14" s="81" customFormat="1">
      <c r="A133" s="154">
        <v>122</v>
      </c>
      <c r="B133" s="155"/>
      <c r="C133" s="155"/>
      <c r="D133" s="157"/>
      <c r="E133" s="423" t="str">
        <f t="shared" si="2"/>
        <v/>
      </c>
      <c r="F133" s="75"/>
      <c r="G133" s="75"/>
      <c r="H133" s="75"/>
      <c r="I133" s="75"/>
      <c r="J133" s="75"/>
      <c r="K133" s="75"/>
      <c r="L133" s="75"/>
      <c r="M133" s="75"/>
      <c r="N133" s="75"/>
    </row>
    <row r="134" spans="1:14" s="81" customFormat="1">
      <c r="A134" s="154">
        <v>123</v>
      </c>
      <c r="B134" s="155"/>
      <c r="C134" s="155"/>
      <c r="D134" s="157"/>
      <c r="E134" s="423" t="str">
        <f t="shared" si="2"/>
        <v/>
      </c>
      <c r="F134" s="75"/>
      <c r="G134" s="75"/>
      <c r="H134" s="75"/>
      <c r="I134" s="75"/>
      <c r="J134" s="75"/>
      <c r="K134" s="75"/>
      <c r="L134" s="75"/>
      <c r="M134" s="75"/>
      <c r="N134" s="75"/>
    </row>
    <row r="135" spans="1:14" s="81" customFormat="1">
      <c r="A135" s="154">
        <v>124</v>
      </c>
      <c r="B135" s="155"/>
      <c r="C135" s="155"/>
      <c r="D135" s="157"/>
      <c r="E135" s="423" t="str">
        <f t="shared" si="2"/>
        <v/>
      </c>
      <c r="F135" s="75"/>
      <c r="G135" s="75"/>
      <c r="H135" s="75"/>
      <c r="I135" s="75"/>
      <c r="J135" s="75"/>
      <c r="K135" s="75"/>
      <c r="L135" s="75"/>
      <c r="M135" s="75"/>
      <c r="N135" s="75"/>
    </row>
    <row r="136" spans="1:14" s="81" customFormat="1">
      <c r="A136" s="154">
        <v>125</v>
      </c>
      <c r="B136" s="155"/>
      <c r="C136" s="155"/>
      <c r="D136" s="157"/>
      <c r="E136" s="423" t="str">
        <f t="shared" si="2"/>
        <v/>
      </c>
      <c r="F136" s="75"/>
      <c r="G136" s="75"/>
      <c r="H136" s="75"/>
      <c r="I136" s="75"/>
      <c r="J136" s="75"/>
      <c r="K136" s="75"/>
      <c r="L136" s="75"/>
      <c r="M136" s="75"/>
      <c r="N136" s="75"/>
    </row>
    <row r="137" spans="1:14" s="81" customFormat="1">
      <c r="A137" s="154">
        <v>126</v>
      </c>
      <c r="B137" s="155"/>
      <c r="C137" s="155"/>
      <c r="D137" s="157"/>
      <c r="E137" s="423" t="str">
        <f t="shared" si="2"/>
        <v/>
      </c>
      <c r="F137" s="75"/>
      <c r="G137" s="75"/>
      <c r="H137" s="75"/>
      <c r="I137" s="75"/>
      <c r="J137" s="75"/>
      <c r="K137" s="75"/>
      <c r="L137" s="75"/>
      <c r="M137" s="75"/>
      <c r="N137" s="75"/>
    </row>
    <row r="138" spans="1:14" s="81" customFormat="1">
      <c r="A138" s="154">
        <v>127</v>
      </c>
      <c r="B138" s="155"/>
      <c r="C138" s="155"/>
      <c r="D138" s="157"/>
      <c r="E138" s="423" t="str">
        <f t="shared" si="2"/>
        <v/>
      </c>
      <c r="F138" s="75"/>
      <c r="G138" s="75"/>
      <c r="H138" s="75"/>
      <c r="I138" s="75"/>
      <c r="J138" s="75"/>
      <c r="K138" s="75"/>
      <c r="L138" s="75"/>
      <c r="M138" s="75"/>
      <c r="N138" s="75"/>
    </row>
    <row r="139" spans="1:14" s="81" customFormat="1">
      <c r="A139" s="154">
        <v>128</v>
      </c>
      <c r="B139" s="155"/>
      <c r="C139" s="155"/>
      <c r="D139" s="157"/>
      <c r="E139" s="423" t="str">
        <f t="shared" si="2"/>
        <v/>
      </c>
      <c r="F139" s="75"/>
      <c r="G139" s="75"/>
      <c r="H139" s="75"/>
      <c r="I139" s="75"/>
      <c r="J139" s="75"/>
      <c r="K139" s="75"/>
      <c r="L139" s="75"/>
      <c r="M139" s="75"/>
      <c r="N139" s="75"/>
    </row>
    <row r="140" spans="1:14" s="81" customFormat="1">
      <c r="A140" s="154">
        <v>129</v>
      </c>
      <c r="B140" s="155"/>
      <c r="C140" s="155"/>
      <c r="D140" s="157"/>
      <c r="E140" s="423" t="str">
        <f t="shared" ref="E140:E203" si="3">IF(OR(,,$D140&lt;an_initial,$D140&gt;an_final),"",(HLOOKUP(C140,iii7punctaje,2,FALSE)))</f>
        <v/>
      </c>
      <c r="F140" s="75"/>
      <c r="G140" s="75"/>
      <c r="H140" s="75"/>
      <c r="I140" s="75"/>
      <c r="J140" s="75"/>
      <c r="K140" s="75"/>
      <c r="L140" s="75"/>
      <c r="M140" s="75"/>
      <c r="N140" s="75"/>
    </row>
    <row r="141" spans="1:14" s="81" customFormat="1">
      <c r="A141" s="154">
        <v>130</v>
      </c>
      <c r="B141" s="155"/>
      <c r="C141" s="155"/>
      <c r="D141" s="157"/>
      <c r="E141" s="423" t="str">
        <f t="shared" si="3"/>
        <v/>
      </c>
      <c r="F141" s="75"/>
      <c r="G141" s="75"/>
      <c r="H141" s="75"/>
      <c r="I141" s="75"/>
      <c r="J141" s="75"/>
      <c r="K141" s="75"/>
      <c r="L141" s="75"/>
      <c r="M141" s="75"/>
      <c r="N141" s="75"/>
    </row>
    <row r="142" spans="1:14" s="81" customFormat="1">
      <c r="A142" s="154">
        <v>131</v>
      </c>
      <c r="B142" s="155"/>
      <c r="C142" s="155"/>
      <c r="D142" s="157"/>
      <c r="E142" s="423" t="str">
        <f t="shared" si="3"/>
        <v/>
      </c>
      <c r="F142" s="75"/>
      <c r="G142" s="75"/>
      <c r="H142" s="75"/>
      <c r="I142" s="75"/>
      <c r="J142" s="75"/>
      <c r="K142" s="75"/>
      <c r="L142" s="75"/>
      <c r="M142" s="75"/>
      <c r="N142" s="75"/>
    </row>
    <row r="143" spans="1:14" s="81" customFormat="1">
      <c r="A143" s="154">
        <v>132</v>
      </c>
      <c r="B143" s="155"/>
      <c r="C143" s="155"/>
      <c r="D143" s="157"/>
      <c r="E143" s="423" t="str">
        <f t="shared" si="3"/>
        <v/>
      </c>
      <c r="F143" s="75"/>
      <c r="G143" s="75"/>
      <c r="H143" s="75"/>
      <c r="I143" s="75"/>
      <c r="J143" s="75"/>
      <c r="K143" s="75"/>
      <c r="L143" s="75"/>
      <c r="M143" s="75"/>
      <c r="N143" s="75"/>
    </row>
    <row r="144" spans="1:14" s="81" customFormat="1">
      <c r="A144" s="154">
        <v>133</v>
      </c>
      <c r="B144" s="155"/>
      <c r="C144" s="155"/>
      <c r="D144" s="157"/>
      <c r="E144" s="423" t="str">
        <f t="shared" si="3"/>
        <v/>
      </c>
      <c r="F144" s="75"/>
      <c r="G144" s="75"/>
      <c r="H144" s="75"/>
      <c r="I144" s="75"/>
      <c r="J144" s="75"/>
      <c r="K144" s="75"/>
      <c r="L144" s="75"/>
      <c r="M144" s="75"/>
      <c r="N144" s="75"/>
    </row>
    <row r="145" spans="1:14" s="81" customFormat="1">
      <c r="A145" s="154">
        <v>134</v>
      </c>
      <c r="B145" s="155"/>
      <c r="C145" s="155"/>
      <c r="D145" s="157"/>
      <c r="E145" s="423" t="str">
        <f t="shared" si="3"/>
        <v/>
      </c>
      <c r="F145" s="75"/>
      <c r="G145" s="75"/>
      <c r="H145" s="75"/>
      <c r="I145" s="75"/>
      <c r="J145" s="75"/>
      <c r="K145" s="75"/>
      <c r="L145" s="75"/>
      <c r="M145" s="75"/>
      <c r="N145" s="75"/>
    </row>
    <row r="146" spans="1:14" s="81" customFormat="1">
      <c r="A146" s="154">
        <v>135</v>
      </c>
      <c r="B146" s="155"/>
      <c r="C146" s="155"/>
      <c r="D146" s="157"/>
      <c r="E146" s="423" t="str">
        <f t="shared" si="3"/>
        <v/>
      </c>
      <c r="F146" s="75"/>
      <c r="G146" s="75"/>
      <c r="H146" s="75"/>
      <c r="I146" s="75"/>
      <c r="J146" s="75"/>
      <c r="K146" s="75"/>
      <c r="L146" s="75"/>
      <c r="M146" s="75"/>
      <c r="N146" s="75"/>
    </row>
    <row r="147" spans="1:14" s="81" customFormat="1">
      <c r="A147" s="154">
        <v>136</v>
      </c>
      <c r="B147" s="155"/>
      <c r="C147" s="155"/>
      <c r="D147" s="157"/>
      <c r="E147" s="423" t="str">
        <f t="shared" si="3"/>
        <v/>
      </c>
      <c r="F147" s="75"/>
      <c r="G147" s="75"/>
      <c r="H147" s="75"/>
      <c r="I147" s="75"/>
      <c r="J147" s="75"/>
      <c r="K147" s="75"/>
      <c r="L147" s="75"/>
      <c r="M147" s="75"/>
      <c r="N147" s="75"/>
    </row>
    <row r="148" spans="1:14" s="81" customFormat="1">
      <c r="A148" s="154">
        <v>137</v>
      </c>
      <c r="B148" s="155"/>
      <c r="C148" s="155"/>
      <c r="D148" s="157"/>
      <c r="E148" s="423" t="str">
        <f t="shared" si="3"/>
        <v/>
      </c>
      <c r="F148" s="75"/>
      <c r="G148" s="75"/>
      <c r="H148" s="75"/>
      <c r="I148" s="75"/>
      <c r="J148" s="75"/>
      <c r="K148" s="75"/>
      <c r="L148" s="75"/>
      <c r="M148" s="75"/>
      <c r="N148" s="75"/>
    </row>
    <row r="149" spans="1:14" s="81" customFormat="1">
      <c r="A149" s="154">
        <v>138</v>
      </c>
      <c r="B149" s="155"/>
      <c r="C149" s="155"/>
      <c r="D149" s="157"/>
      <c r="E149" s="423" t="str">
        <f t="shared" si="3"/>
        <v/>
      </c>
      <c r="F149" s="75"/>
      <c r="G149" s="75"/>
      <c r="H149" s="75"/>
      <c r="I149" s="75"/>
      <c r="J149" s="75"/>
      <c r="K149" s="75"/>
      <c r="L149" s="75"/>
      <c r="M149" s="75"/>
      <c r="N149" s="75"/>
    </row>
    <row r="150" spans="1:14" s="81" customFormat="1">
      <c r="A150" s="154">
        <v>139</v>
      </c>
      <c r="B150" s="155"/>
      <c r="C150" s="155"/>
      <c r="D150" s="157"/>
      <c r="E150" s="423" t="str">
        <f t="shared" si="3"/>
        <v/>
      </c>
      <c r="F150" s="75"/>
      <c r="G150" s="75"/>
      <c r="H150" s="75"/>
      <c r="I150" s="75"/>
      <c r="J150" s="75"/>
      <c r="K150" s="75"/>
      <c r="L150" s="75"/>
      <c r="M150" s="75"/>
      <c r="N150" s="75"/>
    </row>
    <row r="151" spans="1:14" s="81" customFormat="1">
      <c r="A151" s="154">
        <v>140</v>
      </c>
      <c r="B151" s="155"/>
      <c r="C151" s="155"/>
      <c r="D151" s="157"/>
      <c r="E151" s="423" t="str">
        <f t="shared" si="3"/>
        <v/>
      </c>
      <c r="F151" s="75"/>
      <c r="G151" s="75"/>
      <c r="H151" s="75"/>
      <c r="I151" s="75"/>
      <c r="J151" s="75"/>
      <c r="K151" s="75"/>
      <c r="L151" s="75"/>
      <c r="M151" s="75"/>
      <c r="N151" s="75"/>
    </row>
    <row r="152" spans="1:14" s="81" customFormat="1">
      <c r="A152" s="154">
        <v>141</v>
      </c>
      <c r="B152" s="155"/>
      <c r="C152" s="155"/>
      <c r="D152" s="157"/>
      <c r="E152" s="423" t="str">
        <f t="shared" si="3"/>
        <v/>
      </c>
      <c r="F152" s="75"/>
      <c r="G152" s="75"/>
      <c r="H152" s="75"/>
      <c r="I152" s="75"/>
      <c r="J152" s="75"/>
      <c r="K152" s="75"/>
      <c r="L152" s="75"/>
      <c r="M152" s="75"/>
      <c r="N152" s="75"/>
    </row>
    <row r="153" spans="1:14" s="81" customFormat="1">
      <c r="A153" s="154">
        <v>142</v>
      </c>
      <c r="B153" s="155"/>
      <c r="C153" s="155"/>
      <c r="D153" s="157"/>
      <c r="E153" s="423" t="str">
        <f t="shared" si="3"/>
        <v/>
      </c>
      <c r="F153" s="75"/>
      <c r="G153" s="75"/>
      <c r="H153" s="75"/>
      <c r="I153" s="75"/>
      <c r="J153" s="75"/>
      <c r="K153" s="75"/>
      <c r="L153" s="75"/>
      <c r="M153" s="75"/>
      <c r="N153" s="75"/>
    </row>
    <row r="154" spans="1:14" s="81" customFormat="1">
      <c r="A154" s="154">
        <v>143</v>
      </c>
      <c r="B154" s="155"/>
      <c r="C154" s="155"/>
      <c r="D154" s="157"/>
      <c r="E154" s="423" t="str">
        <f t="shared" si="3"/>
        <v/>
      </c>
      <c r="F154" s="75"/>
      <c r="G154" s="75"/>
      <c r="H154" s="75"/>
      <c r="I154" s="75"/>
      <c r="J154" s="75"/>
      <c r="K154" s="75"/>
      <c r="L154" s="75"/>
      <c r="M154" s="75"/>
      <c r="N154" s="75"/>
    </row>
    <row r="155" spans="1:14" s="81" customFormat="1">
      <c r="A155" s="154">
        <v>144</v>
      </c>
      <c r="B155" s="155"/>
      <c r="C155" s="155"/>
      <c r="D155" s="157"/>
      <c r="E155" s="423" t="str">
        <f t="shared" si="3"/>
        <v/>
      </c>
      <c r="F155" s="75"/>
      <c r="G155" s="75"/>
      <c r="H155" s="75"/>
      <c r="I155" s="75"/>
      <c r="J155" s="75"/>
      <c r="K155" s="75"/>
      <c r="L155" s="75"/>
      <c r="M155" s="75"/>
      <c r="N155" s="75"/>
    </row>
    <row r="156" spans="1:14" s="81" customFormat="1">
      <c r="A156" s="154">
        <v>145</v>
      </c>
      <c r="B156" s="155"/>
      <c r="C156" s="155"/>
      <c r="D156" s="157"/>
      <c r="E156" s="423" t="str">
        <f t="shared" si="3"/>
        <v/>
      </c>
      <c r="F156" s="75"/>
      <c r="G156" s="75"/>
      <c r="H156" s="75"/>
      <c r="I156" s="75"/>
      <c r="J156" s="75"/>
      <c r="K156" s="75"/>
      <c r="L156" s="75"/>
      <c r="M156" s="75"/>
      <c r="N156" s="75"/>
    </row>
    <row r="157" spans="1:14" s="81" customFormat="1">
      <c r="A157" s="154">
        <v>146</v>
      </c>
      <c r="B157" s="155"/>
      <c r="C157" s="155"/>
      <c r="D157" s="157"/>
      <c r="E157" s="423" t="str">
        <f t="shared" si="3"/>
        <v/>
      </c>
      <c r="F157" s="75"/>
      <c r="G157" s="75"/>
      <c r="H157" s="75"/>
      <c r="I157" s="75"/>
      <c r="J157" s="75"/>
      <c r="K157" s="75"/>
      <c r="L157" s="75"/>
      <c r="M157" s="75"/>
      <c r="N157" s="75"/>
    </row>
    <row r="158" spans="1:14" s="81" customFormat="1">
      <c r="A158" s="154">
        <v>147</v>
      </c>
      <c r="B158" s="155"/>
      <c r="C158" s="155"/>
      <c r="D158" s="157"/>
      <c r="E158" s="423" t="str">
        <f t="shared" si="3"/>
        <v/>
      </c>
      <c r="F158" s="75"/>
      <c r="G158" s="75"/>
      <c r="H158" s="75"/>
      <c r="I158" s="75"/>
      <c r="J158" s="75"/>
      <c r="K158" s="75"/>
      <c r="L158" s="75"/>
      <c r="M158" s="75"/>
      <c r="N158" s="75"/>
    </row>
    <row r="159" spans="1:14" s="81" customFormat="1">
      <c r="A159" s="154">
        <v>148</v>
      </c>
      <c r="B159" s="155"/>
      <c r="C159" s="155"/>
      <c r="D159" s="157"/>
      <c r="E159" s="423" t="str">
        <f t="shared" si="3"/>
        <v/>
      </c>
      <c r="F159" s="75"/>
      <c r="G159" s="75"/>
      <c r="H159" s="75"/>
      <c r="I159" s="75"/>
      <c r="J159" s="75"/>
      <c r="K159" s="75"/>
      <c r="L159" s="75"/>
      <c r="M159" s="75"/>
      <c r="N159" s="75"/>
    </row>
    <row r="160" spans="1:14" s="81" customFormat="1">
      <c r="A160" s="154">
        <v>149</v>
      </c>
      <c r="B160" s="155"/>
      <c r="C160" s="155"/>
      <c r="D160" s="157"/>
      <c r="E160" s="423" t="str">
        <f t="shared" si="3"/>
        <v/>
      </c>
      <c r="F160" s="75"/>
      <c r="G160" s="75"/>
      <c r="H160" s="75"/>
      <c r="I160" s="75"/>
      <c r="J160" s="75"/>
      <c r="K160" s="75"/>
      <c r="L160" s="75"/>
      <c r="M160" s="75"/>
      <c r="N160" s="75"/>
    </row>
    <row r="161" spans="1:14" s="81" customFormat="1">
      <c r="A161" s="154">
        <v>150</v>
      </c>
      <c r="B161" s="155"/>
      <c r="C161" s="155"/>
      <c r="D161" s="157"/>
      <c r="E161" s="423" t="str">
        <f t="shared" si="3"/>
        <v/>
      </c>
      <c r="F161" s="75"/>
      <c r="G161" s="75"/>
      <c r="H161" s="75"/>
      <c r="I161" s="75"/>
      <c r="J161" s="75"/>
      <c r="K161" s="75"/>
      <c r="L161" s="75"/>
      <c r="M161" s="75"/>
      <c r="N161" s="75"/>
    </row>
    <row r="162" spans="1:14" s="81" customFormat="1">
      <c r="A162" s="154">
        <v>151</v>
      </c>
      <c r="B162" s="155"/>
      <c r="C162" s="155"/>
      <c r="D162" s="157"/>
      <c r="E162" s="423" t="str">
        <f t="shared" si="3"/>
        <v/>
      </c>
      <c r="F162" s="75"/>
      <c r="G162" s="75"/>
      <c r="H162" s="75"/>
      <c r="I162" s="75"/>
      <c r="J162" s="75"/>
      <c r="K162" s="75"/>
      <c r="L162" s="75"/>
      <c r="M162" s="75"/>
      <c r="N162" s="75"/>
    </row>
    <row r="163" spans="1:14" s="81" customFormat="1">
      <c r="A163" s="154">
        <v>152</v>
      </c>
      <c r="B163" s="155"/>
      <c r="C163" s="155"/>
      <c r="D163" s="157"/>
      <c r="E163" s="423" t="str">
        <f t="shared" si="3"/>
        <v/>
      </c>
      <c r="F163" s="75"/>
      <c r="G163" s="75"/>
      <c r="H163" s="75"/>
      <c r="I163" s="75"/>
      <c r="J163" s="75"/>
      <c r="K163" s="75"/>
      <c r="L163" s="75"/>
      <c r="M163" s="75"/>
      <c r="N163" s="75"/>
    </row>
    <row r="164" spans="1:14" s="81" customFormat="1">
      <c r="A164" s="154">
        <v>153</v>
      </c>
      <c r="B164" s="155"/>
      <c r="C164" s="155"/>
      <c r="D164" s="157"/>
      <c r="E164" s="423" t="str">
        <f t="shared" si="3"/>
        <v/>
      </c>
      <c r="F164" s="75"/>
      <c r="G164" s="75"/>
      <c r="H164" s="75"/>
      <c r="I164" s="75"/>
      <c r="J164" s="75"/>
      <c r="K164" s="75"/>
      <c r="L164" s="75"/>
      <c r="M164" s="75"/>
      <c r="N164" s="75"/>
    </row>
    <row r="165" spans="1:14" s="81" customFormat="1">
      <c r="A165" s="154">
        <v>154</v>
      </c>
      <c r="B165" s="155"/>
      <c r="C165" s="155"/>
      <c r="D165" s="157"/>
      <c r="E165" s="423" t="str">
        <f t="shared" si="3"/>
        <v/>
      </c>
      <c r="F165" s="75"/>
      <c r="G165" s="75"/>
      <c r="H165" s="75"/>
      <c r="I165" s="75"/>
      <c r="J165" s="75"/>
      <c r="K165" s="75"/>
      <c r="L165" s="75"/>
      <c r="M165" s="75"/>
      <c r="N165" s="75"/>
    </row>
    <row r="166" spans="1:14" s="81" customFormat="1">
      <c r="A166" s="154">
        <v>155</v>
      </c>
      <c r="B166" s="155"/>
      <c r="C166" s="155"/>
      <c r="D166" s="157"/>
      <c r="E166" s="423" t="str">
        <f t="shared" si="3"/>
        <v/>
      </c>
      <c r="F166" s="75"/>
      <c r="G166" s="75"/>
      <c r="H166" s="75"/>
      <c r="I166" s="75"/>
      <c r="J166" s="75"/>
      <c r="K166" s="75"/>
      <c r="L166" s="75"/>
      <c r="M166" s="75"/>
      <c r="N166" s="75"/>
    </row>
    <row r="167" spans="1:14" s="81" customFormat="1">
      <c r="A167" s="154">
        <v>156</v>
      </c>
      <c r="B167" s="155"/>
      <c r="C167" s="155"/>
      <c r="D167" s="157"/>
      <c r="E167" s="423" t="str">
        <f t="shared" si="3"/>
        <v/>
      </c>
      <c r="F167" s="75"/>
      <c r="G167" s="75"/>
      <c r="H167" s="75"/>
      <c r="I167" s="75"/>
      <c r="J167" s="75"/>
      <c r="K167" s="75"/>
      <c r="L167" s="75"/>
      <c r="M167" s="75"/>
      <c r="N167" s="75"/>
    </row>
    <row r="168" spans="1:14" s="81" customFormat="1">
      <c r="A168" s="154">
        <v>157</v>
      </c>
      <c r="B168" s="155"/>
      <c r="C168" s="155"/>
      <c r="D168" s="157"/>
      <c r="E168" s="423" t="str">
        <f t="shared" si="3"/>
        <v/>
      </c>
      <c r="F168" s="75"/>
      <c r="G168" s="75"/>
      <c r="H168" s="75"/>
      <c r="I168" s="75"/>
      <c r="J168" s="75"/>
      <c r="K168" s="75"/>
      <c r="L168" s="75"/>
      <c r="M168" s="75"/>
      <c r="N168" s="75"/>
    </row>
    <row r="169" spans="1:14" s="81" customFormat="1">
      <c r="A169" s="154">
        <v>158</v>
      </c>
      <c r="B169" s="155"/>
      <c r="C169" s="155"/>
      <c r="D169" s="157"/>
      <c r="E169" s="423" t="str">
        <f t="shared" si="3"/>
        <v/>
      </c>
      <c r="F169" s="75"/>
      <c r="G169" s="75"/>
      <c r="H169" s="75"/>
      <c r="I169" s="75"/>
      <c r="J169" s="75"/>
      <c r="K169" s="75"/>
      <c r="L169" s="75"/>
      <c r="M169" s="75"/>
      <c r="N169" s="75"/>
    </row>
    <row r="170" spans="1:14" s="81" customFormat="1">
      <c r="A170" s="154">
        <v>159</v>
      </c>
      <c r="B170" s="155"/>
      <c r="C170" s="155"/>
      <c r="D170" s="157"/>
      <c r="E170" s="423" t="str">
        <f t="shared" si="3"/>
        <v/>
      </c>
      <c r="F170" s="75"/>
      <c r="G170" s="75"/>
      <c r="H170" s="75"/>
      <c r="I170" s="75"/>
      <c r="J170" s="75"/>
      <c r="K170" s="75"/>
      <c r="L170" s="75"/>
      <c r="M170" s="75"/>
      <c r="N170" s="75"/>
    </row>
    <row r="171" spans="1:14" s="81" customFormat="1">
      <c r="A171" s="154">
        <v>160</v>
      </c>
      <c r="B171" s="155"/>
      <c r="C171" s="155"/>
      <c r="D171" s="157"/>
      <c r="E171" s="423" t="str">
        <f t="shared" si="3"/>
        <v/>
      </c>
      <c r="F171" s="75"/>
      <c r="G171" s="75"/>
      <c r="H171" s="75"/>
      <c r="I171" s="75"/>
      <c r="J171" s="75"/>
      <c r="K171" s="75"/>
      <c r="L171" s="75"/>
      <c r="M171" s="75"/>
      <c r="N171" s="75"/>
    </row>
    <row r="172" spans="1:14" s="81" customFormat="1">
      <c r="A172" s="154">
        <v>161</v>
      </c>
      <c r="B172" s="155"/>
      <c r="C172" s="155"/>
      <c r="D172" s="157"/>
      <c r="E172" s="423" t="str">
        <f t="shared" si="3"/>
        <v/>
      </c>
      <c r="F172" s="75"/>
      <c r="G172" s="75"/>
      <c r="H172" s="75"/>
      <c r="I172" s="75"/>
      <c r="J172" s="75"/>
      <c r="K172" s="75"/>
      <c r="L172" s="75"/>
      <c r="M172" s="75"/>
      <c r="N172" s="75"/>
    </row>
    <row r="173" spans="1:14" s="81" customFormat="1">
      <c r="A173" s="154">
        <v>162</v>
      </c>
      <c r="B173" s="155"/>
      <c r="C173" s="155"/>
      <c r="D173" s="157"/>
      <c r="E173" s="423" t="str">
        <f t="shared" si="3"/>
        <v/>
      </c>
      <c r="F173" s="75"/>
      <c r="G173" s="75"/>
      <c r="H173" s="75"/>
      <c r="I173" s="75"/>
      <c r="J173" s="75"/>
      <c r="K173" s="75"/>
      <c r="L173" s="75"/>
      <c r="M173" s="75"/>
      <c r="N173" s="75"/>
    </row>
    <row r="174" spans="1:14" s="81" customFormat="1">
      <c r="A174" s="154">
        <v>163</v>
      </c>
      <c r="B174" s="155"/>
      <c r="C174" s="155"/>
      <c r="D174" s="157"/>
      <c r="E174" s="423" t="str">
        <f t="shared" si="3"/>
        <v/>
      </c>
      <c r="F174" s="75"/>
      <c r="G174" s="75"/>
      <c r="H174" s="75"/>
      <c r="I174" s="75"/>
      <c r="J174" s="75"/>
      <c r="K174" s="75"/>
      <c r="L174" s="75"/>
      <c r="M174" s="75"/>
      <c r="N174" s="75"/>
    </row>
    <row r="175" spans="1:14" s="81" customFormat="1">
      <c r="A175" s="154">
        <v>164</v>
      </c>
      <c r="B175" s="155"/>
      <c r="C175" s="155"/>
      <c r="D175" s="157"/>
      <c r="E175" s="423" t="str">
        <f t="shared" si="3"/>
        <v/>
      </c>
      <c r="F175" s="75"/>
      <c r="G175" s="75"/>
      <c r="H175" s="75"/>
      <c r="I175" s="75"/>
      <c r="J175" s="75"/>
      <c r="K175" s="75"/>
      <c r="L175" s="75"/>
      <c r="M175" s="75"/>
      <c r="N175" s="75"/>
    </row>
    <row r="176" spans="1:14" s="81" customFormat="1">
      <c r="A176" s="154">
        <v>165</v>
      </c>
      <c r="B176" s="155"/>
      <c r="C176" s="155"/>
      <c r="D176" s="157"/>
      <c r="E176" s="423" t="str">
        <f t="shared" si="3"/>
        <v/>
      </c>
      <c r="F176" s="75"/>
      <c r="G176" s="75"/>
      <c r="H176" s="75"/>
      <c r="I176" s="75"/>
      <c r="J176" s="75"/>
      <c r="K176" s="75"/>
      <c r="L176" s="75"/>
      <c r="M176" s="75"/>
      <c r="N176" s="75"/>
    </row>
    <row r="177" spans="1:14" s="81" customFormat="1">
      <c r="A177" s="154">
        <v>166</v>
      </c>
      <c r="B177" s="155"/>
      <c r="C177" s="155"/>
      <c r="D177" s="157"/>
      <c r="E177" s="423" t="str">
        <f t="shared" si="3"/>
        <v/>
      </c>
      <c r="F177" s="75"/>
      <c r="G177" s="75"/>
      <c r="H177" s="75"/>
      <c r="I177" s="75"/>
      <c r="J177" s="75"/>
      <c r="K177" s="75"/>
      <c r="L177" s="75"/>
      <c r="M177" s="75"/>
      <c r="N177" s="75"/>
    </row>
    <row r="178" spans="1:14" s="81" customFormat="1">
      <c r="A178" s="154">
        <v>167</v>
      </c>
      <c r="B178" s="155"/>
      <c r="C178" s="155"/>
      <c r="D178" s="157"/>
      <c r="E178" s="423" t="str">
        <f t="shared" si="3"/>
        <v/>
      </c>
      <c r="F178" s="75"/>
      <c r="G178" s="75"/>
      <c r="H178" s="75"/>
      <c r="I178" s="75"/>
      <c r="J178" s="75"/>
      <c r="K178" s="75"/>
      <c r="L178" s="75"/>
      <c r="M178" s="75"/>
      <c r="N178" s="75"/>
    </row>
    <row r="179" spans="1:14" s="81" customFormat="1">
      <c r="A179" s="154">
        <v>168</v>
      </c>
      <c r="B179" s="155"/>
      <c r="C179" s="155"/>
      <c r="D179" s="157"/>
      <c r="E179" s="423" t="str">
        <f t="shared" si="3"/>
        <v/>
      </c>
      <c r="F179" s="75"/>
      <c r="G179" s="75"/>
      <c r="H179" s="75"/>
      <c r="I179" s="75"/>
      <c r="J179" s="75"/>
      <c r="K179" s="75"/>
      <c r="L179" s="75"/>
      <c r="M179" s="75"/>
      <c r="N179" s="75"/>
    </row>
    <row r="180" spans="1:14" s="81" customFormat="1">
      <c r="A180" s="154">
        <v>169</v>
      </c>
      <c r="B180" s="155"/>
      <c r="C180" s="155"/>
      <c r="D180" s="157"/>
      <c r="E180" s="423" t="str">
        <f t="shared" si="3"/>
        <v/>
      </c>
      <c r="F180" s="75"/>
      <c r="G180" s="75"/>
      <c r="H180" s="75"/>
      <c r="I180" s="75"/>
      <c r="J180" s="75"/>
      <c r="K180" s="75"/>
      <c r="L180" s="75"/>
      <c r="M180" s="75"/>
      <c r="N180" s="75"/>
    </row>
    <row r="181" spans="1:14" s="81" customFormat="1">
      <c r="A181" s="154">
        <v>170</v>
      </c>
      <c r="B181" s="155"/>
      <c r="C181" s="155"/>
      <c r="D181" s="157"/>
      <c r="E181" s="423" t="str">
        <f t="shared" si="3"/>
        <v/>
      </c>
      <c r="F181" s="75"/>
      <c r="G181" s="75"/>
      <c r="H181" s="75"/>
      <c r="I181" s="75"/>
      <c r="J181" s="75"/>
      <c r="K181" s="75"/>
      <c r="L181" s="75"/>
      <c r="M181" s="75"/>
      <c r="N181" s="75"/>
    </row>
    <row r="182" spans="1:14" s="81" customFormat="1">
      <c r="A182" s="154">
        <v>171</v>
      </c>
      <c r="B182" s="155"/>
      <c r="C182" s="155"/>
      <c r="D182" s="157"/>
      <c r="E182" s="423" t="str">
        <f t="shared" si="3"/>
        <v/>
      </c>
      <c r="F182" s="75"/>
      <c r="G182" s="75"/>
      <c r="H182" s="75"/>
      <c r="I182" s="75"/>
      <c r="J182" s="75"/>
      <c r="K182" s="75"/>
      <c r="L182" s="75"/>
      <c r="M182" s="75"/>
      <c r="N182" s="75"/>
    </row>
    <row r="183" spans="1:14" s="81" customFormat="1">
      <c r="A183" s="154">
        <v>172</v>
      </c>
      <c r="B183" s="155"/>
      <c r="C183" s="155"/>
      <c r="D183" s="157"/>
      <c r="E183" s="423" t="str">
        <f t="shared" si="3"/>
        <v/>
      </c>
      <c r="F183" s="75"/>
      <c r="G183" s="75"/>
      <c r="H183" s="75"/>
      <c r="I183" s="75"/>
      <c r="J183" s="75"/>
      <c r="K183" s="75"/>
      <c r="L183" s="75"/>
      <c r="M183" s="75"/>
      <c r="N183" s="75"/>
    </row>
    <row r="184" spans="1:14" s="81" customFormat="1">
      <c r="A184" s="154">
        <v>173</v>
      </c>
      <c r="B184" s="155"/>
      <c r="C184" s="155"/>
      <c r="D184" s="157"/>
      <c r="E184" s="423" t="str">
        <f t="shared" si="3"/>
        <v/>
      </c>
      <c r="F184" s="75"/>
      <c r="G184" s="75"/>
      <c r="H184" s="75"/>
      <c r="I184" s="75"/>
      <c r="J184" s="75"/>
      <c r="K184" s="75"/>
      <c r="L184" s="75"/>
      <c r="M184" s="75"/>
      <c r="N184" s="75"/>
    </row>
    <row r="185" spans="1:14" s="81" customFormat="1">
      <c r="A185" s="154">
        <v>174</v>
      </c>
      <c r="B185" s="155"/>
      <c r="C185" s="155"/>
      <c r="D185" s="157"/>
      <c r="E185" s="423" t="str">
        <f t="shared" si="3"/>
        <v/>
      </c>
      <c r="F185" s="75"/>
      <c r="G185" s="75"/>
      <c r="H185" s="75"/>
      <c r="I185" s="75"/>
      <c r="J185" s="75"/>
      <c r="K185" s="75"/>
      <c r="L185" s="75"/>
      <c r="M185" s="75"/>
      <c r="N185" s="75"/>
    </row>
    <row r="186" spans="1:14" s="81" customFormat="1">
      <c r="A186" s="154">
        <v>175</v>
      </c>
      <c r="B186" s="155"/>
      <c r="C186" s="155"/>
      <c r="D186" s="157"/>
      <c r="E186" s="423" t="str">
        <f t="shared" si="3"/>
        <v/>
      </c>
      <c r="F186" s="75"/>
      <c r="G186" s="75"/>
      <c r="H186" s="75"/>
      <c r="I186" s="75"/>
      <c r="J186" s="75"/>
      <c r="K186" s="75"/>
      <c r="L186" s="75"/>
      <c r="M186" s="75"/>
      <c r="N186" s="75"/>
    </row>
    <row r="187" spans="1:14" s="81" customFormat="1">
      <c r="A187" s="154">
        <v>176</v>
      </c>
      <c r="B187" s="155"/>
      <c r="C187" s="155"/>
      <c r="D187" s="157"/>
      <c r="E187" s="423" t="str">
        <f t="shared" si="3"/>
        <v/>
      </c>
      <c r="F187" s="75"/>
      <c r="G187" s="75"/>
      <c r="H187" s="75"/>
      <c r="I187" s="75"/>
      <c r="J187" s="75"/>
      <c r="K187" s="75"/>
      <c r="L187" s="75"/>
      <c r="M187" s="75"/>
      <c r="N187" s="75"/>
    </row>
    <row r="188" spans="1:14" s="81" customFormat="1">
      <c r="A188" s="154">
        <v>177</v>
      </c>
      <c r="B188" s="155"/>
      <c r="C188" s="155"/>
      <c r="D188" s="157"/>
      <c r="E188" s="423" t="str">
        <f t="shared" si="3"/>
        <v/>
      </c>
      <c r="F188" s="75"/>
      <c r="G188" s="75"/>
      <c r="H188" s="75"/>
      <c r="I188" s="75"/>
      <c r="J188" s="75"/>
      <c r="K188" s="75"/>
      <c r="L188" s="75"/>
      <c r="M188" s="75"/>
      <c r="N188" s="75"/>
    </row>
    <row r="189" spans="1:14" s="81" customFormat="1">
      <c r="A189" s="154">
        <v>178</v>
      </c>
      <c r="B189" s="155"/>
      <c r="C189" s="155"/>
      <c r="D189" s="157"/>
      <c r="E189" s="423" t="str">
        <f t="shared" si="3"/>
        <v/>
      </c>
      <c r="F189" s="75"/>
      <c r="G189" s="75"/>
      <c r="H189" s="75"/>
      <c r="I189" s="75"/>
      <c r="J189" s="75"/>
      <c r="K189" s="75"/>
      <c r="L189" s="75"/>
      <c r="M189" s="75"/>
      <c r="N189" s="75"/>
    </row>
    <row r="190" spans="1:14" s="81" customFormat="1">
      <c r="A190" s="154">
        <v>179</v>
      </c>
      <c r="B190" s="155"/>
      <c r="C190" s="155"/>
      <c r="D190" s="157"/>
      <c r="E190" s="423" t="str">
        <f t="shared" si="3"/>
        <v/>
      </c>
      <c r="F190" s="75"/>
      <c r="G190" s="75"/>
      <c r="H190" s="75"/>
      <c r="I190" s="75"/>
      <c r="J190" s="75"/>
      <c r="K190" s="75"/>
      <c r="L190" s="75"/>
      <c r="M190" s="75"/>
      <c r="N190" s="75"/>
    </row>
    <row r="191" spans="1:14" s="81" customFormat="1">
      <c r="A191" s="154">
        <v>180</v>
      </c>
      <c r="B191" s="155"/>
      <c r="C191" s="155"/>
      <c r="D191" s="157"/>
      <c r="E191" s="423" t="str">
        <f t="shared" si="3"/>
        <v/>
      </c>
      <c r="F191" s="75"/>
      <c r="G191" s="75"/>
      <c r="H191" s="75"/>
      <c r="I191" s="75"/>
      <c r="J191" s="75"/>
      <c r="K191" s="75"/>
      <c r="L191" s="75"/>
      <c r="M191" s="75"/>
      <c r="N191" s="75"/>
    </row>
    <row r="192" spans="1:14" s="81" customFormat="1">
      <c r="A192" s="154">
        <v>181</v>
      </c>
      <c r="B192" s="155"/>
      <c r="C192" s="155"/>
      <c r="D192" s="157"/>
      <c r="E192" s="423" t="str">
        <f t="shared" si="3"/>
        <v/>
      </c>
      <c r="F192" s="75"/>
      <c r="G192" s="75"/>
      <c r="H192" s="75"/>
      <c r="I192" s="75"/>
      <c r="J192" s="75"/>
      <c r="K192" s="75"/>
      <c r="L192" s="75"/>
      <c r="M192" s="75"/>
      <c r="N192" s="75"/>
    </row>
    <row r="193" spans="1:14" s="81" customFormat="1">
      <c r="A193" s="154">
        <v>182</v>
      </c>
      <c r="B193" s="155"/>
      <c r="C193" s="155"/>
      <c r="D193" s="157"/>
      <c r="E193" s="423" t="str">
        <f t="shared" si="3"/>
        <v/>
      </c>
      <c r="F193" s="75"/>
      <c r="G193" s="75"/>
      <c r="H193" s="75"/>
      <c r="I193" s="75"/>
      <c r="J193" s="75"/>
      <c r="K193" s="75"/>
      <c r="L193" s="75"/>
      <c r="M193" s="75"/>
      <c r="N193" s="75"/>
    </row>
    <row r="194" spans="1:14" s="81" customFormat="1">
      <c r="A194" s="154">
        <v>183</v>
      </c>
      <c r="B194" s="155"/>
      <c r="C194" s="155"/>
      <c r="D194" s="157"/>
      <c r="E194" s="423" t="str">
        <f t="shared" si="3"/>
        <v/>
      </c>
      <c r="F194" s="75"/>
      <c r="G194" s="75"/>
      <c r="H194" s="75"/>
      <c r="I194" s="75"/>
      <c r="J194" s="75"/>
      <c r="K194" s="75"/>
      <c r="L194" s="75"/>
      <c r="M194" s="75"/>
      <c r="N194" s="75"/>
    </row>
    <row r="195" spans="1:14" s="81" customFormat="1">
      <c r="A195" s="154">
        <v>184</v>
      </c>
      <c r="B195" s="155"/>
      <c r="C195" s="155"/>
      <c r="D195" s="157"/>
      <c r="E195" s="423" t="str">
        <f t="shared" si="3"/>
        <v/>
      </c>
      <c r="F195" s="75"/>
      <c r="G195" s="75"/>
      <c r="H195" s="75"/>
      <c r="I195" s="75"/>
      <c r="J195" s="75"/>
      <c r="K195" s="75"/>
      <c r="L195" s="75"/>
      <c r="M195" s="75"/>
      <c r="N195" s="75"/>
    </row>
    <row r="196" spans="1:14" s="81" customFormat="1">
      <c r="A196" s="154">
        <v>185</v>
      </c>
      <c r="B196" s="155"/>
      <c r="C196" s="155"/>
      <c r="D196" s="157"/>
      <c r="E196" s="423" t="str">
        <f t="shared" si="3"/>
        <v/>
      </c>
      <c r="F196" s="75"/>
      <c r="G196" s="75"/>
      <c r="H196" s="75"/>
      <c r="I196" s="75"/>
      <c r="J196" s="75"/>
      <c r="K196" s="75"/>
      <c r="L196" s="75"/>
      <c r="M196" s="75"/>
      <c r="N196" s="75"/>
    </row>
    <row r="197" spans="1:14" s="81" customFormat="1">
      <c r="A197" s="154">
        <v>186</v>
      </c>
      <c r="B197" s="155"/>
      <c r="C197" s="155"/>
      <c r="D197" s="157"/>
      <c r="E197" s="423" t="str">
        <f t="shared" si="3"/>
        <v/>
      </c>
      <c r="F197" s="75"/>
      <c r="G197" s="75"/>
      <c r="H197" s="75"/>
      <c r="I197" s="75"/>
      <c r="J197" s="75"/>
      <c r="K197" s="75"/>
      <c r="L197" s="75"/>
      <c r="M197" s="75"/>
      <c r="N197" s="75"/>
    </row>
    <row r="198" spans="1:14" s="81" customFormat="1">
      <c r="A198" s="154">
        <v>187</v>
      </c>
      <c r="B198" s="155"/>
      <c r="C198" s="155"/>
      <c r="D198" s="157"/>
      <c r="E198" s="423" t="str">
        <f t="shared" si="3"/>
        <v/>
      </c>
      <c r="F198" s="75"/>
      <c r="G198" s="75"/>
      <c r="H198" s="75"/>
      <c r="I198" s="75"/>
      <c r="J198" s="75"/>
      <c r="K198" s="75"/>
      <c r="L198" s="75"/>
      <c r="M198" s="75"/>
      <c r="N198" s="75"/>
    </row>
    <row r="199" spans="1:14" s="81" customFormat="1">
      <c r="A199" s="154">
        <v>188</v>
      </c>
      <c r="B199" s="155"/>
      <c r="C199" s="155"/>
      <c r="D199" s="157"/>
      <c r="E199" s="423" t="str">
        <f t="shared" si="3"/>
        <v/>
      </c>
      <c r="F199" s="75"/>
      <c r="G199" s="75"/>
      <c r="H199" s="75"/>
      <c r="I199" s="75"/>
      <c r="J199" s="75"/>
      <c r="K199" s="75"/>
      <c r="L199" s="75"/>
      <c r="M199" s="75"/>
      <c r="N199" s="75"/>
    </row>
    <row r="200" spans="1:14" s="81" customFormat="1">
      <c r="A200" s="154">
        <v>189</v>
      </c>
      <c r="B200" s="155"/>
      <c r="C200" s="155"/>
      <c r="D200" s="157"/>
      <c r="E200" s="423" t="str">
        <f t="shared" si="3"/>
        <v/>
      </c>
      <c r="F200" s="75"/>
      <c r="G200" s="75"/>
      <c r="H200" s="75"/>
      <c r="I200" s="75"/>
      <c r="J200" s="75"/>
      <c r="K200" s="75"/>
      <c r="L200" s="75"/>
      <c r="M200" s="75"/>
      <c r="N200" s="75"/>
    </row>
    <row r="201" spans="1:14" s="81" customFormat="1">
      <c r="A201" s="154">
        <v>190</v>
      </c>
      <c r="B201" s="155"/>
      <c r="C201" s="155"/>
      <c r="D201" s="157"/>
      <c r="E201" s="423" t="str">
        <f t="shared" si="3"/>
        <v/>
      </c>
      <c r="F201" s="75"/>
      <c r="G201" s="75"/>
      <c r="H201" s="75"/>
      <c r="I201" s="75"/>
      <c r="J201" s="75"/>
      <c r="K201" s="75"/>
      <c r="L201" s="75"/>
      <c r="M201" s="75"/>
      <c r="N201" s="75"/>
    </row>
    <row r="202" spans="1:14" s="81" customFormat="1">
      <c r="A202" s="154">
        <v>191</v>
      </c>
      <c r="B202" s="155"/>
      <c r="C202" s="155"/>
      <c r="D202" s="157"/>
      <c r="E202" s="423" t="str">
        <f t="shared" si="3"/>
        <v/>
      </c>
      <c r="F202" s="75"/>
      <c r="G202" s="75"/>
      <c r="H202" s="75"/>
      <c r="I202" s="75"/>
      <c r="J202" s="75"/>
      <c r="K202" s="75"/>
      <c r="L202" s="75"/>
      <c r="M202" s="75"/>
      <c r="N202" s="75"/>
    </row>
    <row r="203" spans="1:14" s="81" customFormat="1">
      <c r="A203" s="154">
        <v>192</v>
      </c>
      <c r="B203" s="155"/>
      <c r="C203" s="155"/>
      <c r="D203" s="157"/>
      <c r="E203" s="423" t="str">
        <f t="shared" si="3"/>
        <v/>
      </c>
      <c r="F203" s="75"/>
      <c r="G203" s="75"/>
      <c r="H203" s="75"/>
      <c r="I203" s="75"/>
      <c r="J203" s="75"/>
      <c r="K203" s="75"/>
      <c r="L203" s="75"/>
      <c r="M203" s="75"/>
      <c r="N203" s="75"/>
    </row>
    <row r="204" spans="1:14" s="81" customFormat="1">
      <c r="A204" s="154">
        <v>193</v>
      </c>
      <c r="B204" s="155"/>
      <c r="C204" s="155"/>
      <c r="D204" s="157"/>
      <c r="E204" s="423" t="str">
        <f t="shared" ref="E204:E261" si="4">IF(OR(,,$D204&lt;an_initial,$D204&gt;an_final),"",(HLOOKUP(C204,iii7punctaje,2,FALSE)))</f>
        <v/>
      </c>
      <c r="F204" s="75"/>
      <c r="G204" s="75"/>
      <c r="H204" s="75"/>
      <c r="I204" s="75"/>
      <c r="J204" s="75"/>
      <c r="K204" s="75"/>
      <c r="L204" s="75"/>
      <c r="M204" s="75"/>
      <c r="N204" s="75"/>
    </row>
    <row r="205" spans="1:14" s="81" customFormat="1">
      <c r="A205" s="154">
        <v>194</v>
      </c>
      <c r="B205" s="155"/>
      <c r="C205" s="155"/>
      <c r="D205" s="157"/>
      <c r="E205" s="423" t="str">
        <f t="shared" si="4"/>
        <v/>
      </c>
      <c r="F205" s="75"/>
      <c r="G205" s="75"/>
      <c r="H205" s="75"/>
      <c r="I205" s="75"/>
      <c r="J205" s="75"/>
      <c r="K205" s="75"/>
      <c r="L205" s="75"/>
      <c r="M205" s="75"/>
      <c r="N205" s="75"/>
    </row>
    <row r="206" spans="1:14" s="81" customFormat="1">
      <c r="A206" s="154">
        <v>195</v>
      </c>
      <c r="B206" s="155"/>
      <c r="C206" s="155"/>
      <c r="D206" s="157"/>
      <c r="E206" s="423" t="str">
        <f t="shared" si="4"/>
        <v/>
      </c>
      <c r="F206" s="75"/>
      <c r="G206" s="75"/>
      <c r="H206" s="75"/>
      <c r="I206" s="75"/>
      <c r="J206" s="75"/>
      <c r="K206" s="75"/>
      <c r="L206" s="75"/>
      <c r="M206" s="75"/>
      <c r="N206" s="75"/>
    </row>
    <row r="207" spans="1:14" s="81" customFormat="1">
      <c r="A207" s="154">
        <v>196</v>
      </c>
      <c r="B207" s="155"/>
      <c r="C207" s="155"/>
      <c r="D207" s="157"/>
      <c r="E207" s="423" t="str">
        <f t="shared" si="4"/>
        <v/>
      </c>
      <c r="F207" s="75"/>
      <c r="G207" s="75"/>
      <c r="H207" s="75"/>
      <c r="I207" s="75"/>
      <c r="J207" s="75"/>
      <c r="K207" s="75"/>
      <c r="L207" s="75"/>
      <c r="M207" s="75"/>
      <c r="N207" s="75"/>
    </row>
    <row r="208" spans="1:14" s="81" customFormat="1">
      <c r="A208" s="154">
        <v>197</v>
      </c>
      <c r="B208" s="155"/>
      <c r="C208" s="155"/>
      <c r="D208" s="157"/>
      <c r="E208" s="423" t="str">
        <f t="shared" si="4"/>
        <v/>
      </c>
      <c r="F208" s="75"/>
      <c r="G208" s="75"/>
      <c r="H208" s="75"/>
      <c r="I208" s="75"/>
      <c r="J208" s="75"/>
      <c r="K208" s="75"/>
      <c r="L208" s="75"/>
      <c r="M208" s="75"/>
      <c r="N208" s="75"/>
    </row>
    <row r="209" spans="1:14" s="81" customFormat="1">
      <c r="A209" s="154">
        <v>198</v>
      </c>
      <c r="B209" s="155"/>
      <c r="C209" s="155"/>
      <c r="D209" s="157"/>
      <c r="E209" s="423" t="str">
        <f t="shared" si="4"/>
        <v/>
      </c>
      <c r="F209" s="75"/>
      <c r="G209" s="75"/>
      <c r="H209" s="75"/>
      <c r="I209" s="75"/>
      <c r="J209" s="75"/>
      <c r="K209" s="75"/>
      <c r="L209" s="75"/>
      <c r="M209" s="75"/>
      <c r="N209" s="75"/>
    </row>
    <row r="210" spans="1:14" s="81" customFormat="1">
      <c r="A210" s="154">
        <v>199</v>
      </c>
      <c r="B210" s="155"/>
      <c r="C210" s="155"/>
      <c r="D210" s="157"/>
      <c r="E210" s="423" t="str">
        <f t="shared" si="4"/>
        <v/>
      </c>
      <c r="F210" s="75"/>
      <c r="G210" s="75"/>
      <c r="H210" s="75"/>
      <c r="I210" s="75"/>
      <c r="J210" s="75"/>
      <c r="K210" s="75"/>
      <c r="L210" s="75"/>
      <c r="M210" s="75"/>
      <c r="N210" s="75"/>
    </row>
    <row r="211" spans="1:14" s="81" customFormat="1">
      <c r="A211" s="154">
        <v>200</v>
      </c>
      <c r="B211" s="155"/>
      <c r="C211" s="155"/>
      <c r="D211" s="157"/>
      <c r="E211" s="423" t="str">
        <f t="shared" si="4"/>
        <v/>
      </c>
      <c r="F211" s="75"/>
      <c r="G211" s="75"/>
      <c r="H211" s="75"/>
      <c r="I211" s="75"/>
      <c r="J211" s="75"/>
      <c r="K211" s="75"/>
      <c r="L211" s="75"/>
      <c r="M211" s="75"/>
      <c r="N211" s="75"/>
    </row>
    <row r="212" spans="1:14" s="81" customFormat="1">
      <c r="A212" s="154">
        <v>201</v>
      </c>
      <c r="B212" s="155"/>
      <c r="C212" s="155"/>
      <c r="D212" s="157"/>
      <c r="E212" s="423" t="str">
        <f t="shared" si="4"/>
        <v/>
      </c>
      <c r="F212" s="75"/>
      <c r="G212" s="75"/>
      <c r="H212" s="75"/>
      <c r="I212" s="75"/>
      <c r="J212" s="75"/>
      <c r="K212" s="75"/>
      <c r="L212" s="75"/>
      <c r="M212" s="75"/>
      <c r="N212" s="75"/>
    </row>
    <row r="213" spans="1:14" s="81" customFormat="1">
      <c r="A213" s="154">
        <v>202</v>
      </c>
      <c r="B213" s="155"/>
      <c r="C213" s="155"/>
      <c r="D213" s="157"/>
      <c r="E213" s="423" t="str">
        <f t="shared" si="4"/>
        <v/>
      </c>
      <c r="F213" s="75"/>
      <c r="G213" s="75"/>
      <c r="H213" s="75"/>
      <c r="I213" s="75"/>
      <c r="J213" s="75"/>
      <c r="K213" s="75"/>
      <c r="L213" s="75"/>
      <c r="M213" s="75"/>
      <c r="N213" s="75"/>
    </row>
    <row r="214" spans="1:14" s="81" customFormat="1">
      <c r="A214" s="154">
        <v>203</v>
      </c>
      <c r="B214" s="155"/>
      <c r="C214" s="155"/>
      <c r="D214" s="157"/>
      <c r="E214" s="423" t="str">
        <f t="shared" si="4"/>
        <v/>
      </c>
      <c r="F214" s="75"/>
      <c r="G214" s="75"/>
      <c r="H214" s="75"/>
      <c r="I214" s="75"/>
      <c r="J214" s="75"/>
      <c r="K214" s="75"/>
      <c r="L214" s="75"/>
      <c r="M214" s="75"/>
      <c r="N214" s="75"/>
    </row>
    <row r="215" spans="1:14" s="81" customFormat="1">
      <c r="A215" s="154">
        <v>204</v>
      </c>
      <c r="B215" s="155"/>
      <c r="C215" s="155"/>
      <c r="D215" s="157"/>
      <c r="E215" s="423" t="str">
        <f t="shared" si="4"/>
        <v/>
      </c>
      <c r="F215" s="75"/>
      <c r="G215" s="75"/>
      <c r="H215" s="75"/>
      <c r="I215" s="75"/>
      <c r="J215" s="75"/>
      <c r="K215" s="75"/>
      <c r="L215" s="75"/>
      <c r="M215" s="75"/>
      <c r="N215" s="75"/>
    </row>
    <row r="216" spans="1:14" s="81" customFormat="1">
      <c r="A216" s="154">
        <v>205</v>
      </c>
      <c r="B216" s="155"/>
      <c r="C216" s="155"/>
      <c r="D216" s="157"/>
      <c r="E216" s="423" t="str">
        <f t="shared" si="4"/>
        <v/>
      </c>
      <c r="F216" s="75"/>
      <c r="G216" s="75"/>
      <c r="H216" s="75"/>
      <c r="I216" s="75"/>
      <c r="J216" s="75"/>
      <c r="K216" s="75"/>
      <c r="L216" s="75"/>
      <c r="M216" s="75"/>
      <c r="N216" s="75"/>
    </row>
    <row r="217" spans="1:14" s="81" customFormat="1">
      <c r="A217" s="154">
        <v>206</v>
      </c>
      <c r="B217" s="155"/>
      <c r="C217" s="155"/>
      <c r="D217" s="157"/>
      <c r="E217" s="423" t="str">
        <f t="shared" si="4"/>
        <v/>
      </c>
      <c r="F217" s="75"/>
      <c r="G217" s="75"/>
      <c r="H217" s="75"/>
      <c r="I217" s="75"/>
      <c r="J217" s="75"/>
      <c r="K217" s="75"/>
      <c r="L217" s="75"/>
      <c r="M217" s="75"/>
      <c r="N217" s="75"/>
    </row>
    <row r="218" spans="1:14" s="81" customFormat="1">
      <c r="A218" s="154">
        <v>207</v>
      </c>
      <c r="B218" s="155"/>
      <c r="C218" s="155"/>
      <c r="D218" s="157"/>
      <c r="E218" s="423" t="str">
        <f t="shared" si="4"/>
        <v/>
      </c>
      <c r="F218" s="75"/>
      <c r="G218" s="75"/>
      <c r="H218" s="75"/>
      <c r="I218" s="75"/>
      <c r="J218" s="75"/>
      <c r="K218" s="75"/>
      <c r="L218" s="75"/>
      <c r="M218" s="75"/>
      <c r="N218" s="75"/>
    </row>
    <row r="219" spans="1:14" s="81" customFormat="1">
      <c r="A219" s="154">
        <v>208</v>
      </c>
      <c r="B219" s="155"/>
      <c r="C219" s="155"/>
      <c r="D219" s="157"/>
      <c r="E219" s="423" t="str">
        <f t="shared" si="4"/>
        <v/>
      </c>
      <c r="F219" s="75"/>
      <c r="G219" s="75"/>
      <c r="H219" s="75"/>
      <c r="I219" s="75"/>
      <c r="J219" s="75"/>
      <c r="K219" s="75"/>
      <c r="L219" s="75"/>
      <c r="M219" s="75"/>
      <c r="N219" s="75"/>
    </row>
    <row r="220" spans="1:14" s="81" customFormat="1">
      <c r="A220" s="154">
        <v>209</v>
      </c>
      <c r="B220" s="155"/>
      <c r="C220" s="155"/>
      <c r="D220" s="157"/>
      <c r="E220" s="423" t="str">
        <f t="shared" si="4"/>
        <v/>
      </c>
      <c r="F220" s="75"/>
      <c r="G220" s="75"/>
      <c r="H220" s="75"/>
      <c r="I220" s="75"/>
      <c r="J220" s="75"/>
      <c r="K220" s="75"/>
      <c r="L220" s="75"/>
      <c r="M220" s="75"/>
      <c r="N220" s="75"/>
    </row>
    <row r="221" spans="1:14" s="81" customFormat="1">
      <c r="A221" s="154">
        <v>210</v>
      </c>
      <c r="B221" s="155"/>
      <c r="C221" s="155"/>
      <c r="D221" s="157"/>
      <c r="E221" s="423" t="str">
        <f t="shared" si="4"/>
        <v/>
      </c>
      <c r="F221" s="75"/>
      <c r="G221" s="75"/>
      <c r="H221" s="75"/>
      <c r="I221" s="75"/>
      <c r="J221" s="75"/>
      <c r="K221" s="75"/>
      <c r="L221" s="75"/>
      <c r="M221" s="75"/>
      <c r="N221" s="75"/>
    </row>
    <row r="222" spans="1:14" s="81" customFormat="1">
      <c r="A222" s="154">
        <v>211</v>
      </c>
      <c r="B222" s="155"/>
      <c r="C222" s="155"/>
      <c r="D222" s="157"/>
      <c r="E222" s="423" t="str">
        <f t="shared" si="4"/>
        <v/>
      </c>
      <c r="F222" s="75"/>
      <c r="G222" s="75"/>
      <c r="H222" s="75"/>
      <c r="I222" s="75"/>
      <c r="J222" s="75"/>
      <c r="K222" s="75"/>
      <c r="L222" s="75"/>
      <c r="M222" s="75"/>
      <c r="N222" s="75"/>
    </row>
    <row r="223" spans="1:14" s="81" customFormat="1">
      <c r="A223" s="154">
        <v>212</v>
      </c>
      <c r="B223" s="155"/>
      <c r="C223" s="155"/>
      <c r="D223" s="157"/>
      <c r="E223" s="423" t="str">
        <f t="shared" si="4"/>
        <v/>
      </c>
      <c r="F223" s="75"/>
      <c r="G223" s="75"/>
      <c r="H223" s="75"/>
      <c r="I223" s="75"/>
      <c r="J223" s="75"/>
      <c r="K223" s="75"/>
      <c r="L223" s="75"/>
      <c r="M223" s="75"/>
      <c r="N223" s="75"/>
    </row>
    <row r="224" spans="1:14" s="81" customFormat="1">
      <c r="A224" s="154">
        <v>213</v>
      </c>
      <c r="B224" s="155"/>
      <c r="C224" s="155"/>
      <c r="D224" s="157"/>
      <c r="E224" s="423" t="str">
        <f t="shared" si="4"/>
        <v/>
      </c>
      <c r="F224" s="75"/>
      <c r="G224" s="75"/>
      <c r="H224" s="75"/>
      <c r="I224" s="75"/>
      <c r="J224" s="75"/>
      <c r="K224" s="75"/>
      <c r="L224" s="75"/>
      <c r="M224" s="75"/>
      <c r="N224" s="75"/>
    </row>
    <row r="225" spans="1:14" s="81" customFormat="1">
      <c r="A225" s="154">
        <v>214</v>
      </c>
      <c r="B225" s="155"/>
      <c r="C225" s="155"/>
      <c r="D225" s="157"/>
      <c r="E225" s="423" t="str">
        <f t="shared" si="4"/>
        <v/>
      </c>
      <c r="F225" s="75"/>
      <c r="G225" s="75"/>
      <c r="H225" s="75"/>
      <c r="I225" s="75"/>
      <c r="J225" s="75"/>
      <c r="K225" s="75"/>
      <c r="L225" s="75"/>
      <c r="M225" s="75"/>
      <c r="N225" s="75"/>
    </row>
    <row r="226" spans="1:14" s="81" customFormat="1">
      <c r="A226" s="154">
        <v>215</v>
      </c>
      <c r="B226" s="155"/>
      <c r="C226" s="155"/>
      <c r="D226" s="157"/>
      <c r="E226" s="423" t="str">
        <f t="shared" si="4"/>
        <v/>
      </c>
      <c r="F226" s="75"/>
      <c r="G226" s="75"/>
      <c r="H226" s="75"/>
      <c r="I226" s="75"/>
      <c r="J226" s="75"/>
      <c r="K226" s="75"/>
      <c r="L226" s="75"/>
      <c r="M226" s="75"/>
      <c r="N226" s="75"/>
    </row>
    <row r="227" spans="1:14" s="81" customFormat="1">
      <c r="A227" s="154">
        <v>216</v>
      </c>
      <c r="B227" s="155"/>
      <c r="C227" s="155"/>
      <c r="D227" s="157"/>
      <c r="E227" s="423" t="str">
        <f t="shared" si="4"/>
        <v/>
      </c>
      <c r="F227" s="75"/>
      <c r="G227" s="75"/>
      <c r="H227" s="75"/>
      <c r="I227" s="75"/>
      <c r="J227" s="75"/>
      <c r="K227" s="75"/>
      <c r="L227" s="75"/>
      <c r="M227" s="75"/>
      <c r="N227" s="75"/>
    </row>
    <row r="228" spans="1:14" s="81" customFormat="1">
      <c r="A228" s="154">
        <v>217</v>
      </c>
      <c r="B228" s="155"/>
      <c r="C228" s="155"/>
      <c r="D228" s="157"/>
      <c r="E228" s="423" t="str">
        <f t="shared" si="4"/>
        <v/>
      </c>
      <c r="F228" s="75"/>
      <c r="G228" s="75"/>
      <c r="H228" s="75"/>
      <c r="I228" s="75"/>
      <c r="J228" s="75"/>
      <c r="K228" s="75"/>
      <c r="L228" s="75"/>
      <c r="M228" s="75"/>
      <c r="N228" s="75"/>
    </row>
    <row r="229" spans="1:14" s="81" customFormat="1">
      <c r="A229" s="154">
        <v>218</v>
      </c>
      <c r="B229" s="155"/>
      <c r="C229" s="155"/>
      <c r="D229" s="157"/>
      <c r="E229" s="423" t="str">
        <f t="shared" si="4"/>
        <v/>
      </c>
      <c r="F229" s="75"/>
      <c r="G229" s="75"/>
      <c r="H229" s="75"/>
      <c r="I229" s="75"/>
      <c r="J229" s="75"/>
      <c r="K229" s="75"/>
      <c r="L229" s="75"/>
      <c r="M229" s="75"/>
      <c r="N229" s="75"/>
    </row>
    <row r="230" spans="1:14" s="81" customFormat="1">
      <c r="A230" s="154">
        <v>219</v>
      </c>
      <c r="B230" s="155"/>
      <c r="C230" s="155"/>
      <c r="D230" s="157"/>
      <c r="E230" s="423" t="str">
        <f t="shared" si="4"/>
        <v/>
      </c>
      <c r="F230" s="75"/>
      <c r="G230" s="75"/>
      <c r="H230" s="75"/>
      <c r="I230" s="75"/>
      <c r="J230" s="75"/>
      <c r="K230" s="75"/>
      <c r="L230" s="75"/>
      <c r="M230" s="75"/>
      <c r="N230" s="75"/>
    </row>
    <row r="231" spans="1:14" s="81" customFormat="1">
      <c r="A231" s="154">
        <v>220</v>
      </c>
      <c r="B231" s="155"/>
      <c r="C231" s="155"/>
      <c r="D231" s="157"/>
      <c r="E231" s="423" t="str">
        <f t="shared" si="4"/>
        <v/>
      </c>
      <c r="F231" s="75"/>
      <c r="G231" s="75"/>
      <c r="H231" s="75"/>
      <c r="I231" s="75"/>
      <c r="J231" s="75"/>
      <c r="K231" s="75"/>
      <c r="L231" s="75"/>
      <c r="M231" s="75"/>
      <c r="N231" s="75"/>
    </row>
    <row r="232" spans="1:14" s="81" customFormat="1">
      <c r="A232" s="154">
        <v>221</v>
      </c>
      <c r="B232" s="155"/>
      <c r="C232" s="155"/>
      <c r="D232" s="157"/>
      <c r="E232" s="423" t="str">
        <f t="shared" si="4"/>
        <v/>
      </c>
      <c r="F232" s="75"/>
      <c r="G232" s="75"/>
      <c r="H232" s="75"/>
      <c r="I232" s="75"/>
      <c r="J232" s="75"/>
      <c r="K232" s="75"/>
      <c r="L232" s="75"/>
      <c r="M232" s="75"/>
      <c r="N232" s="75"/>
    </row>
    <row r="233" spans="1:14" s="81" customFormat="1">
      <c r="A233" s="154">
        <v>222</v>
      </c>
      <c r="B233" s="155"/>
      <c r="C233" s="155"/>
      <c r="D233" s="157"/>
      <c r="E233" s="423" t="str">
        <f t="shared" si="4"/>
        <v/>
      </c>
      <c r="F233" s="75"/>
      <c r="G233" s="75"/>
      <c r="H233" s="75"/>
      <c r="I233" s="75"/>
      <c r="J233" s="75"/>
      <c r="K233" s="75"/>
      <c r="L233" s="75"/>
      <c r="M233" s="75"/>
      <c r="N233" s="75"/>
    </row>
    <row r="234" spans="1:14" s="81" customFormat="1">
      <c r="A234" s="154">
        <v>223</v>
      </c>
      <c r="B234" s="155"/>
      <c r="C234" s="155"/>
      <c r="D234" s="157"/>
      <c r="E234" s="423" t="str">
        <f t="shared" si="4"/>
        <v/>
      </c>
      <c r="F234" s="75"/>
      <c r="G234" s="75"/>
      <c r="H234" s="75"/>
      <c r="I234" s="75"/>
      <c r="J234" s="75"/>
      <c r="K234" s="75"/>
      <c r="L234" s="75"/>
      <c r="M234" s="75"/>
      <c r="N234" s="75"/>
    </row>
    <row r="235" spans="1:14" s="81" customFormat="1">
      <c r="A235" s="154">
        <v>224</v>
      </c>
      <c r="B235" s="155"/>
      <c r="C235" s="155"/>
      <c r="D235" s="157"/>
      <c r="E235" s="423" t="str">
        <f t="shared" si="4"/>
        <v/>
      </c>
      <c r="F235" s="75"/>
      <c r="G235" s="75"/>
      <c r="H235" s="75"/>
      <c r="I235" s="75"/>
      <c r="J235" s="75"/>
      <c r="K235" s="75"/>
      <c r="L235" s="75"/>
      <c r="M235" s="75"/>
      <c r="N235" s="75"/>
    </row>
    <row r="236" spans="1:14" s="81" customFormat="1">
      <c r="A236" s="154">
        <v>225</v>
      </c>
      <c r="B236" s="155"/>
      <c r="C236" s="155"/>
      <c r="D236" s="157"/>
      <c r="E236" s="423" t="str">
        <f t="shared" si="4"/>
        <v/>
      </c>
      <c r="F236" s="75"/>
      <c r="G236" s="75"/>
      <c r="H236" s="75"/>
      <c r="I236" s="75"/>
      <c r="J236" s="75"/>
      <c r="K236" s="75"/>
      <c r="L236" s="75"/>
      <c r="M236" s="75"/>
      <c r="N236" s="75"/>
    </row>
    <row r="237" spans="1:14" s="81" customFormat="1">
      <c r="A237" s="154">
        <v>226</v>
      </c>
      <c r="B237" s="155"/>
      <c r="C237" s="155"/>
      <c r="D237" s="157"/>
      <c r="E237" s="423" t="str">
        <f t="shared" si="4"/>
        <v/>
      </c>
      <c r="F237" s="75"/>
      <c r="G237" s="75"/>
      <c r="H237" s="75"/>
      <c r="I237" s="75"/>
      <c r="J237" s="75"/>
      <c r="K237" s="75"/>
      <c r="L237" s="75"/>
      <c r="M237" s="75"/>
      <c r="N237" s="75"/>
    </row>
    <row r="238" spans="1:14" s="81" customFormat="1">
      <c r="A238" s="154">
        <v>227</v>
      </c>
      <c r="B238" s="155"/>
      <c r="C238" s="155"/>
      <c r="D238" s="157"/>
      <c r="E238" s="423" t="str">
        <f t="shared" si="4"/>
        <v/>
      </c>
      <c r="F238" s="75"/>
      <c r="G238" s="75"/>
      <c r="H238" s="75"/>
      <c r="I238" s="75"/>
      <c r="J238" s="75"/>
      <c r="K238" s="75"/>
      <c r="L238" s="75"/>
      <c r="M238" s="75"/>
      <c r="N238" s="75"/>
    </row>
    <row r="239" spans="1:14" s="81" customFormat="1">
      <c r="A239" s="154">
        <v>228</v>
      </c>
      <c r="B239" s="155"/>
      <c r="C239" s="155"/>
      <c r="D239" s="157"/>
      <c r="E239" s="423" t="str">
        <f t="shared" si="4"/>
        <v/>
      </c>
      <c r="F239" s="75"/>
      <c r="G239" s="75"/>
      <c r="H239" s="75"/>
      <c r="I239" s="75"/>
      <c r="J239" s="75"/>
      <c r="K239" s="75"/>
      <c r="L239" s="75"/>
      <c r="M239" s="75"/>
      <c r="N239" s="75"/>
    </row>
    <row r="240" spans="1:14" s="81" customFormat="1">
      <c r="A240" s="154">
        <v>229</v>
      </c>
      <c r="B240" s="155"/>
      <c r="C240" s="155"/>
      <c r="D240" s="157"/>
      <c r="E240" s="423" t="str">
        <f t="shared" si="4"/>
        <v/>
      </c>
      <c r="F240" s="75"/>
      <c r="G240" s="75"/>
      <c r="H240" s="75"/>
      <c r="I240" s="75"/>
      <c r="J240" s="75"/>
      <c r="K240" s="75"/>
      <c r="L240" s="75"/>
      <c r="M240" s="75"/>
      <c r="N240" s="75"/>
    </row>
    <row r="241" spans="1:14" s="81" customFormat="1">
      <c r="A241" s="154">
        <v>230</v>
      </c>
      <c r="B241" s="155"/>
      <c r="C241" s="155"/>
      <c r="D241" s="157"/>
      <c r="E241" s="423" t="str">
        <f t="shared" si="4"/>
        <v/>
      </c>
      <c r="F241" s="75"/>
      <c r="G241" s="75"/>
      <c r="H241" s="75"/>
      <c r="I241" s="75"/>
      <c r="J241" s="75"/>
      <c r="K241" s="75"/>
      <c r="L241" s="75"/>
      <c r="M241" s="75"/>
      <c r="N241" s="75"/>
    </row>
    <row r="242" spans="1:14" s="81" customFormat="1">
      <c r="A242" s="154">
        <v>231</v>
      </c>
      <c r="B242" s="155"/>
      <c r="C242" s="155"/>
      <c r="D242" s="157"/>
      <c r="E242" s="423" t="str">
        <f t="shared" si="4"/>
        <v/>
      </c>
      <c r="F242" s="75"/>
      <c r="G242" s="75"/>
      <c r="H242" s="75"/>
      <c r="I242" s="75"/>
      <c r="J242" s="75"/>
      <c r="K242" s="75"/>
      <c r="L242" s="75"/>
      <c r="M242" s="75"/>
      <c r="N242" s="75"/>
    </row>
    <row r="243" spans="1:14" s="81" customFormat="1">
      <c r="A243" s="154">
        <v>232</v>
      </c>
      <c r="B243" s="155"/>
      <c r="C243" s="155"/>
      <c r="D243" s="157"/>
      <c r="E243" s="423" t="str">
        <f t="shared" si="4"/>
        <v/>
      </c>
      <c r="F243" s="75"/>
      <c r="G243" s="75"/>
      <c r="H243" s="75"/>
      <c r="I243" s="75"/>
      <c r="J243" s="75"/>
      <c r="K243" s="75"/>
      <c r="L243" s="75"/>
      <c r="M243" s="75"/>
      <c r="N243" s="75"/>
    </row>
    <row r="244" spans="1:14" s="81" customFormat="1">
      <c r="A244" s="154">
        <v>233</v>
      </c>
      <c r="B244" s="155"/>
      <c r="C244" s="155"/>
      <c r="D244" s="157"/>
      <c r="E244" s="423" t="str">
        <f t="shared" si="4"/>
        <v/>
      </c>
      <c r="F244" s="75"/>
      <c r="G244" s="75"/>
      <c r="H244" s="75"/>
      <c r="I244" s="75"/>
      <c r="J244" s="75"/>
      <c r="K244" s="75"/>
      <c r="L244" s="75"/>
      <c r="M244" s="75"/>
      <c r="N244" s="75"/>
    </row>
    <row r="245" spans="1:14" s="81" customFormat="1">
      <c r="A245" s="154">
        <v>234</v>
      </c>
      <c r="B245" s="155"/>
      <c r="C245" s="155"/>
      <c r="D245" s="157"/>
      <c r="E245" s="423" t="str">
        <f t="shared" si="4"/>
        <v/>
      </c>
      <c r="F245" s="75"/>
      <c r="G245" s="75"/>
      <c r="H245" s="75"/>
      <c r="I245" s="75"/>
      <c r="J245" s="75"/>
      <c r="K245" s="75"/>
      <c r="L245" s="75"/>
      <c r="M245" s="75"/>
      <c r="N245" s="75"/>
    </row>
    <row r="246" spans="1:14" s="81" customFormat="1">
      <c r="A246" s="154">
        <v>235</v>
      </c>
      <c r="B246" s="155"/>
      <c r="C246" s="155"/>
      <c r="D246" s="157"/>
      <c r="E246" s="423" t="str">
        <f t="shared" si="4"/>
        <v/>
      </c>
      <c r="F246" s="75"/>
      <c r="G246" s="75"/>
      <c r="H246" s="75"/>
      <c r="I246" s="75"/>
      <c r="J246" s="75"/>
      <c r="K246" s="75"/>
      <c r="L246" s="75"/>
      <c r="M246" s="75"/>
      <c r="N246" s="75"/>
    </row>
    <row r="247" spans="1:14" s="81" customFormat="1">
      <c r="A247" s="154">
        <v>236</v>
      </c>
      <c r="B247" s="155"/>
      <c r="C247" s="155"/>
      <c r="D247" s="157"/>
      <c r="E247" s="423" t="str">
        <f t="shared" si="4"/>
        <v/>
      </c>
      <c r="F247" s="75"/>
      <c r="G247" s="75"/>
      <c r="H247" s="75"/>
      <c r="I247" s="75"/>
      <c r="J247" s="75"/>
      <c r="K247" s="75"/>
      <c r="L247" s="75"/>
      <c r="M247" s="75"/>
      <c r="N247" s="75"/>
    </row>
    <row r="248" spans="1:14" s="81" customFormat="1">
      <c r="A248" s="154">
        <v>237</v>
      </c>
      <c r="B248" s="155"/>
      <c r="C248" s="155"/>
      <c r="D248" s="157"/>
      <c r="E248" s="423" t="str">
        <f t="shared" si="4"/>
        <v/>
      </c>
      <c r="F248" s="75"/>
      <c r="G248" s="75"/>
      <c r="H248" s="75"/>
      <c r="I248" s="75"/>
      <c r="J248" s="75"/>
      <c r="K248" s="75"/>
      <c r="L248" s="75"/>
      <c r="M248" s="75"/>
      <c r="N248" s="75"/>
    </row>
    <row r="249" spans="1:14" s="81" customFormat="1">
      <c r="A249" s="154">
        <v>238</v>
      </c>
      <c r="B249" s="155"/>
      <c r="C249" s="155"/>
      <c r="D249" s="157"/>
      <c r="E249" s="423" t="str">
        <f t="shared" si="4"/>
        <v/>
      </c>
      <c r="F249" s="75"/>
      <c r="G249" s="75"/>
      <c r="H249" s="75"/>
      <c r="I249" s="75"/>
      <c r="J249" s="75"/>
      <c r="K249" s="75"/>
      <c r="L249" s="75"/>
      <c r="M249" s="75"/>
      <c r="N249" s="75"/>
    </row>
    <row r="250" spans="1:14" s="81" customFormat="1">
      <c r="A250" s="154">
        <v>239</v>
      </c>
      <c r="B250" s="155"/>
      <c r="C250" s="155"/>
      <c r="D250" s="157"/>
      <c r="E250" s="423" t="str">
        <f t="shared" si="4"/>
        <v/>
      </c>
      <c r="F250" s="75"/>
      <c r="G250" s="75"/>
      <c r="H250" s="75"/>
      <c r="I250" s="75"/>
      <c r="J250" s="75"/>
      <c r="K250" s="75"/>
      <c r="L250" s="75"/>
      <c r="M250" s="75"/>
      <c r="N250" s="75"/>
    </row>
    <row r="251" spans="1:14" s="81" customFormat="1">
      <c r="A251" s="154">
        <v>240</v>
      </c>
      <c r="B251" s="155"/>
      <c r="C251" s="155"/>
      <c r="D251" s="157"/>
      <c r="E251" s="423" t="str">
        <f t="shared" si="4"/>
        <v/>
      </c>
      <c r="F251" s="75"/>
      <c r="G251" s="75"/>
      <c r="H251" s="75"/>
      <c r="I251" s="75"/>
      <c r="J251" s="75"/>
      <c r="K251" s="75"/>
      <c r="L251" s="75"/>
      <c r="M251" s="75"/>
      <c r="N251" s="75"/>
    </row>
    <row r="252" spans="1:14" s="81" customFormat="1">
      <c r="A252" s="154">
        <v>241</v>
      </c>
      <c r="B252" s="155"/>
      <c r="C252" s="155"/>
      <c r="D252" s="157"/>
      <c r="E252" s="423" t="str">
        <f t="shared" si="4"/>
        <v/>
      </c>
      <c r="F252" s="75"/>
      <c r="G252" s="75"/>
      <c r="H252" s="75"/>
      <c r="I252" s="75"/>
      <c r="J252" s="75"/>
      <c r="K252" s="75"/>
      <c r="L252" s="75"/>
      <c r="M252" s="75"/>
      <c r="N252" s="75"/>
    </row>
    <row r="253" spans="1:14" s="81" customFormat="1">
      <c r="A253" s="154">
        <v>242</v>
      </c>
      <c r="B253" s="155"/>
      <c r="C253" s="155"/>
      <c r="D253" s="157"/>
      <c r="E253" s="423" t="str">
        <f t="shared" si="4"/>
        <v/>
      </c>
      <c r="F253" s="75"/>
      <c r="G253" s="75"/>
      <c r="H253" s="75"/>
      <c r="I253" s="75"/>
      <c r="J253" s="75"/>
      <c r="K253" s="75"/>
      <c r="L253" s="75"/>
      <c r="M253" s="75"/>
      <c r="N253" s="75"/>
    </row>
    <row r="254" spans="1:14" s="81" customFormat="1">
      <c r="A254" s="154">
        <v>243</v>
      </c>
      <c r="B254" s="155"/>
      <c r="C254" s="155"/>
      <c r="D254" s="157"/>
      <c r="E254" s="423" t="str">
        <f t="shared" si="4"/>
        <v/>
      </c>
      <c r="F254" s="75"/>
      <c r="G254" s="75"/>
      <c r="H254" s="75"/>
      <c r="I254" s="75"/>
      <c r="J254" s="75"/>
      <c r="K254" s="75"/>
      <c r="L254" s="75"/>
      <c r="M254" s="75"/>
      <c r="N254" s="75"/>
    </row>
    <row r="255" spans="1:14" s="81" customFormat="1">
      <c r="A255" s="154">
        <v>244</v>
      </c>
      <c r="B255" s="155"/>
      <c r="C255" s="155"/>
      <c r="D255" s="157"/>
      <c r="E255" s="423" t="str">
        <f t="shared" si="4"/>
        <v/>
      </c>
      <c r="F255" s="75"/>
      <c r="G255" s="75"/>
      <c r="H255" s="75"/>
      <c r="I255" s="75"/>
      <c r="J255" s="75"/>
      <c r="K255" s="75"/>
      <c r="L255" s="75"/>
      <c r="M255" s="75"/>
      <c r="N255" s="75"/>
    </row>
    <row r="256" spans="1:14" s="81" customFormat="1">
      <c r="A256" s="154">
        <v>245</v>
      </c>
      <c r="B256" s="155"/>
      <c r="C256" s="155"/>
      <c r="D256" s="157"/>
      <c r="E256" s="423" t="str">
        <f t="shared" si="4"/>
        <v/>
      </c>
      <c r="F256" s="75"/>
      <c r="G256" s="75"/>
      <c r="H256" s="75"/>
      <c r="I256" s="75"/>
      <c r="J256" s="75"/>
      <c r="K256" s="75"/>
      <c r="L256" s="75"/>
      <c r="M256" s="75"/>
      <c r="N256" s="75"/>
    </row>
    <row r="257" spans="1:14" s="81" customFormat="1">
      <c r="A257" s="154">
        <v>246</v>
      </c>
      <c r="B257" s="155"/>
      <c r="C257" s="155"/>
      <c r="D257" s="157"/>
      <c r="E257" s="423" t="str">
        <f t="shared" si="4"/>
        <v/>
      </c>
      <c r="F257" s="75"/>
      <c r="G257" s="75"/>
      <c r="H257" s="75"/>
      <c r="I257" s="75"/>
      <c r="J257" s="75"/>
      <c r="K257" s="75"/>
      <c r="L257" s="75"/>
      <c r="M257" s="75"/>
      <c r="N257" s="75"/>
    </row>
    <row r="258" spans="1:14" s="81" customFormat="1">
      <c r="A258" s="154">
        <v>247</v>
      </c>
      <c r="B258" s="155"/>
      <c r="C258" s="155"/>
      <c r="D258" s="157"/>
      <c r="E258" s="423" t="str">
        <f t="shared" si="4"/>
        <v/>
      </c>
      <c r="F258" s="75"/>
      <c r="G258" s="75"/>
      <c r="H258" s="75"/>
      <c r="I258" s="75"/>
      <c r="J258" s="75"/>
      <c r="K258" s="75"/>
      <c r="L258" s="75"/>
      <c r="M258" s="75"/>
      <c r="N258" s="75"/>
    </row>
    <row r="259" spans="1:14" s="81" customFormat="1">
      <c r="A259" s="154">
        <v>248</v>
      </c>
      <c r="B259" s="155"/>
      <c r="C259" s="155"/>
      <c r="D259" s="157"/>
      <c r="E259" s="423" t="str">
        <f t="shared" si="4"/>
        <v/>
      </c>
      <c r="F259" s="75"/>
      <c r="G259" s="75"/>
      <c r="H259" s="75"/>
      <c r="I259" s="75"/>
      <c r="J259" s="75"/>
      <c r="K259" s="75"/>
      <c r="L259" s="75"/>
      <c r="M259" s="75"/>
      <c r="N259" s="75"/>
    </row>
    <row r="260" spans="1:14" s="81" customFormat="1">
      <c r="A260" s="154">
        <v>249</v>
      </c>
      <c r="B260" s="155"/>
      <c r="C260" s="155"/>
      <c r="D260" s="157"/>
      <c r="E260" s="423" t="str">
        <f t="shared" si="4"/>
        <v/>
      </c>
      <c r="F260" s="75"/>
      <c r="G260" s="75"/>
      <c r="H260" s="75"/>
      <c r="I260" s="75"/>
      <c r="J260" s="75"/>
      <c r="K260" s="75"/>
      <c r="L260" s="75"/>
      <c r="M260" s="75"/>
      <c r="N260" s="75"/>
    </row>
    <row r="261" spans="1:14" s="81" customFormat="1">
      <c r="A261" s="154">
        <v>250</v>
      </c>
      <c r="B261" s="155"/>
      <c r="C261" s="155"/>
      <c r="D261" s="157"/>
      <c r="E261" s="423" t="str">
        <f t="shared" si="4"/>
        <v/>
      </c>
      <c r="F261" s="75"/>
      <c r="G261" s="75"/>
      <c r="H261" s="75"/>
      <c r="I261" s="75"/>
      <c r="J261" s="75"/>
      <c r="K261" s="75"/>
      <c r="L261" s="75"/>
      <c r="M261" s="75"/>
      <c r="N261" s="75"/>
    </row>
  </sheetData>
  <sheetProtection sheet="1" objects="1" scenarios="1" formatCells="0" formatRows="0" insertRows="0"/>
  <mergeCells count="7">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sheetPr codeName="Sheet77">
    <pageSetUpPr fitToPage="1"/>
  </sheetPr>
  <dimension ref="A1:R261"/>
  <sheetViews>
    <sheetView workbookViewId="0">
      <selection activeCell="B12" sqref="B12:E14"/>
    </sheetView>
  </sheetViews>
  <sheetFormatPr defaultRowHeight="15.75"/>
  <cols>
    <col min="1" max="1" width="5.7109375" style="71" customWidth="1"/>
    <col min="2" max="2" width="45.28515625" style="75" customWidth="1"/>
    <col min="3" max="3" width="14.140625" style="75" customWidth="1"/>
    <col min="4" max="4" width="47.5703125" style="75" customWidth="1"/>
    <col min="5" max="5" width="10.7109375" style="80" customWidth="1"/>
    <col min="6" max="6" width="17.7109375" style="75" customWidth="1"/>
    <col min="7" max="7" width="10.7109375" style="81" hidden="1" customWidth="1"/>
    <col min="8" max="8" width="9.140625" style="82" hidden="1" customWidth="1"/>
    <col min="9" max="9" width="9.140625" style="75" hidden="1" customWidth="1"/>
    <col min="10" max="19" width="9.140625" style="75" customWidth="1"/>
    <col min="20" max="16384" width="9.140625" style="75"/>
  </cols>
  <sheetData>
    <row r="1" spans="1:9" s="71" customFormat="1">
      <c r="A1" s="70" t="s">
        <v>482</v>
      </c>
      <c r="E1" s="72"/>
      <c r="F1" s="74"/>
      <c r="G1" s="73"/>
      <c r="H1" s="327"/>
    </row>
    <row r="2" spans="1:9" s="71" customFormat="1">
      <c r="A2" s="387" t="str">
        <f>IF(ISBLANK(facultate), IF(ISBLANK(departament),"","Departament " &amp; departament), "Facultatea " &amp; facultate)</f>
        <v>Facultatea Electronică și Telecomunicații</v>
      </c>
      <c r="E2" s="72"/>
      <c r="F2" s="74"/>
      <c r="G2" s="73"/>
      <c r="H2" s="327"/>
    </row>
    <row r="3" spans="1:9" s="71" customFormat="1">
      <c r="A3" s="387" t="str">
        <f>IF(ISBLANK(departament),"","Departamentul " &amp; departament)</f>
        <v>Departamentul Electronică Aplicată</v>
      </c>
      <c r="E3" s="72"/>
      <c r="F3" s="74"/>
      <c r="G3" s="73"/>
      <c r="H3" s="327"/>
    </row>
    <row r="4" spans="1:9">
      <c r="A4" s="460" t="s">
        <v>882</v>
      </c>
      <c r="B4" s="460"/>
      <c r="C4" s="460"/>
      <c r="D4" s="460"/>
      <c r="E4" s="460"/>
      <c r="F4" s="460"/>
      <c r="G4" s="328"/>
      <c r="H4" s="329"/>
    </row>
    <row r="5" spans="1:9">
      <c r="A5" s="460" t="s">
        <v>925</v>
      </c>
      <c r="B5" s="460"/>
      <c r="C5" s="460"/>
      <c r="D5" s="460"/>
      <c r="E5" s="460"/>
      <c r="F5" s="460"/>
      <c r="G5" s="239"/>
    </row>
    <row r="6" spans="1:9" ht="13.5" customHeight="1">
      <c r="E6" s="75"/>
      <c r="F6" s="388" t="str">
        <f>CONCATENATE(functie," ",nume_candidat)</f>
        <v>Șef de lucrări Papazian Petru</v>
      </c>
    </row>
    <row r="7" spans="1:9" ht="18.75" customHeight="1">
      <c r="A7" s="458" t="s">
        <v>337</v>
      </c>
      <c r="B7" s="468" t="s">
        <v>927</v>
      </c>
      <c r="C7" s="468" t="s">
        <v>811</v>
      </c>
      <c r="D7" s="468" t="s">
        <v>889</v>
      </c>
      <c r="E7" s="468" t="s">
        <v>2</v>
      </c>
      <c r="F7" s="458" t="s">
        <v>544</v>
      </c>
      <c r="G7" s="458" t="s">
        <v>4</v>
      </c>
      <c r="H7" s="479" t="s">
        <v>540</v>
      </c>
      <c r="I7" s="465" t="s">
        <v>551</v>
      </c>
    </row>
    <row r="8" spans="1:9" ht="18.75" customHeight="1">
      <c r="A8" s="475"/>
      <c r="B8" s="469"/>
      <c r="C8" s="469"/>
      <c r="D8" s="469"/>
      <c r="E8" s="469"/>
      <c r="F8" s="475"/>
      <c r="G8" s="475"/>
      <c r="H8" s="480"/>
      <c r="I8" s="465"/>
    </row>
    <row r="9" spans="1:9" ht="18.75" customHeight="1">
      <c r="A9" s="475"/>
      <c r="B9" s="469"/>
      <c r="C9" s="469"/>
      <c r="D9" s="469"/>
      <c r="E9" s="469"/>
      <c r="F9" s="459"/>
      <c r="G9" s="459"/>
      <c r="H9" s="480"/>
      <c r="I9" s="465"/>
    </row>
    <row r="10" spans="1:9" ht="18.75" customHeight="1">
      <c r="A10" s="459"/>
      <c r="B10" s="470"/>
      <c r="C10" s="470"/>
      <c r="D10" s="470"/>
      <c r="E10" s="470"/>
      <c r="F10" s="389" t="str">
        <f>CONCATENATE("ultimii ",durata_evaluare," ani")</f>
        <v>ultimii 5 ani</v>
      </c>
      <c r="G10" s="389" t="str">
        <f>CONCATENATE("ultimii                                  ",durata_evaluare," ani")</f>
        <v>ultimii                                  5 ani</v>
      </c>
      <c r="H10" s="481"/>
      <c r="I10" s="465"/>
    </row>
    <row r="11" spans="1:9">
      <c r="A11" s="99"/>
      <c r="B11" s="76"/>
      <c r="C11" s="76"/>
      <c r="D11" s="76"/>
      <c r="E11" s="40"/>
      <c r="F11" s="158">
        <f t="shared" ref="F11:G11" si="0">SUMIF(F12:F110,"&gt;0")</f>
        <v>0</v>
      </c>
      <c r="G11" s="4">
        <f t="shared" si="0"/>
        <v>0</v>
      </c>
      <c r="H11" s="336"/>
    </row>
    <row r="12" spans="1:9">
      <c r="A12" s="48">
        <v>1</v>
      </c>
      <c r="B12" s="8"/>
      <c r="C12" s="8"/>
      <c r="D12" s="8"/>
      <c r="E12" s="232"/>
      <c r="F12" s="19" t="str">
        <f t="shared" ref="F12:F75" si="1">IF(OR($B12="",$C12="",$E12&lt;an_initial,$E12&gt;an_final),"",G12 * (INDEX(iii8punctaje, MATCH(C12,iii8anvergură,0), MATCH(D12,iii8tip,0) )) )</f>
        <v/>
      </c>
      <c r="G12" s="69" t="str">
        <f t="shared" ref="G12:G43" si="2">IF(OR($B12="",$C12="",$E12="",$E12&gt;an_final),"",IF($E12&gt;=an_initial,1,""))</f>
        <v/>
      </c>
      <c r="H12" s="390" t="b">
        <f t="shared" ref="H12:H75" si="3">IF(nume_candidat="",FALSE,ISNUMBER(SEARCH(nume_candidat,$B12)))</f>
        <v>0</v>
      </c>
      <c r="I12" s="391">
        <f t="shared" ref="I12:I43" si="4">LEN(B12)-LEN(SUBSTITUTE(B12,",",""))+1</f>
        <v>1</v>
      </c>
    </row>
    <row r="13" spans="1:9">
      <c r="A13" s="48">
        <v>2</v>
      </c>
      <c r="B13" s="8"/>
      <c r="C13" s="8"/>
      <c r="D13" s="8"/>
      <c r="E13" s="232"/>
      <c r="F13" s="19" t="str">
        <f t="shared" si="1"/>
        <v/>
      </c>
      <c r="G13" s="69" t="str">
        <f t="shared" si="2"/>
        <v/>
      </c>
      <c r="H13" s="390" t="b">
        <f t="shared" si="3"/>
        <v>0</v>
      </c>
      <c r="I13" s="391">
        <f t="shared" si="4"/>
        <v>1</v>
      </c>
    </row>
    <row r="14" spans="1:9">
      <c r="A14" s="48">
        <v>3</v>
      </c>
      <c r="B14" s="8"/>
      <c r="C14" s="8"/>
      <c r="D14" s="8"/>
      <c r="E14" s="232"/>
      <c r="F14" s="19" t="str">
        <f t="shared" si="1"/>
        <v/>
      </c>
      <c r="G14" s="69" t="str">
        <f t="shared" si="2"/>
        <v/>
      </c>
      <c r="H14" s="390" t="b">
        <f t="shared" si="3"/>
        <v>0</v>
      </c>
      <c r="I14" s="391">
        <f t="shared" si="4"/>
        <v>1</v>
      </c>
    </row>
    <row r="15" spans="1:9">
      <c r="A15" s="48">
        <v>4</v>
      </c>
      <c r="B15" s="7"/>
      <c r="C15" s="7"/>
      <c r="D15" s="7"/>
      <c r="E15" s="228"/>
      <c r="F15" s="19" t="str">
        <f t="shared" si="1"/>
        <v/>
      </c>
      <c r="G15" s="69" t="str">
        <f t="shared" si="2"/>
        <v/>
      </c>
      <c r="H15" s="390" t="b">
        <f t="shared" si="3"/>
        <v>0</v>
      </c>
      <c r="I15" s="391">
        <f t="shared" si="4"/>
        <v>1</v>
      </c>
    </row>
    <row r="16" spans="1:9">
      <c r="A16" s="48">
        <v>5</v>
      </c>
      <c r="B16" s="7"/>
      <c r="C16" s="7"/>
      <c r="D16" s="7"/>
      <c r="E16" s="228"/>
      <c r="F16" s="19" t="str">
        <f t="shared" si="1"/>
        <v/>
      </c>
      <c r="G16" s="69" t="str">
        <f t="shared" si="2"/>
        <v/>
      </c>
      <c r="H16" s="390" t="b">
        <f t="shared" si="3"/>
        <v>0</v>
      </c>
      <c r="I16" s="391">
        <f t="shared" si="4"/>
        <v>1</v>
      </c>
    </row>
    <row r="17" spans="1:9">
      <c r="A17" s="48">
        <v>6</v>
      </c>
      <c r="B17" s="7"/>
      <c r="C17" s="7"/>
      <c r="D17" s="7"/>
      <c r="E17" s="228"/>
      <c r="F17" s="19" t="str">
        <f t="shared" si="1"/>
        <v/>
      </c>
      <c r="G17" s="69" t="str">
        <f t="shared" si="2"/>
        <v/>
      </c>
      <c r="H17" s="390" t="b">
        <f t="shared" si="3"/>
        <v>0</v>
      </c>
      <c r="I17" s="391">
        <f t="shared" si="4"/>
        <v>1</v>
      </c>
    </row>
    <row r="18" spans="1:9">
      <c r="A18" s="48">
        <v>7</v>
      </c>
      <c r="B18" s="7"/>
      <c r="C18" s="7"/>
      <c r="D18" s="7"/>
      <c r="E18" s="228"/>
      <c r="F18" s="19" t="str">
        <f t="shared" si="1"/>
        <v/>
      </c>
      <c r="G18" s="69" t="str">
        <f t="shared" si="2"/>
        <v/>
      </c>
      <c r="H18" s="390" t="b">
        <f t="shared" si="3"/>
        <v>0</v>
      </c>
      <c r="I18" s="391">
        <f t="shared" si="4"/>
        <v>1</v>
      </c>
    </row>
    <row r="19" spans="1:9">
      <c r="A19" s="48">
        <v>8</v>
      </c>
      <c r="B19" s="7"/>
      <c r="C19" s="7"/>
      <c r="D19" s="7"/>
      <c r="E19" s="228"/>
      <c r="F19" s="19" t="str">
        <f t="shared" si="1"/>
        <v/>
      </c>
      <c r="G19" s="69" t="str">
        <f t="shared" si="2"/>
        <v/>
      </c>
      <c r="H19" s="390" t="b">
        <f t="shared" si="3"/>
        <v>0</v>
      </c>
      <c r="I19" s="391">
        <f t="shared" si="4"/>
        <v>1</v>
      </c>
    </row>
    <row r="20" spans="1:9">
      <c r="A20" s="48">
        <v>9</v>
      </c>
      <c r="B20" s="7"/>
      <c r="C20" s="7"/>
      <c r="D20" s="7"/>
      <c r="E20" s="228"/>
      <c r="F20" s="19" t="str">
        <f t="shared" si="1"/>
        <v/>
      </c>
      <c r="G20" s="69" t="str">
        <f t="shared" si="2"/>
        <v/>
      </c>
      <c r="H20" s="390" t="b">
        <f t="shared" si="3"/>
        <v>0</v>
      </c>
      <c r="I20" s="391">
        <f t="shared" si="4"/>
        <v>1</v>
      </c>
    </row>
    <row r="21" spans="1:9">
      <c r="A21" s="48">
        <v>10</v>
      </c>
      <c r="B21" s="7"/>
      <c r="C21" s="7"/>
      <c r="D21" s="7"/>
      <c r="E21" s="228"/>
      <c r="F21" s="19" t="str">
        <f t="shared" si="1"/>
        <v/>
      </c>
      <c r="G21" s="69" t="str">
        <f t="shared" si="2"/>
        <v/>
      </c>
      <c r="H21" s="390" t="b">
        <f t="shared" si="3"/>
        <v>0</v>
      </c>
      <c r="I21" s="391">
        <f t="shared" si="4"/>
        <v>1</v>
      </c>
    </row>
    <row r="22" spans="1:9">
      <c r="A22" s="48">
        <v>11</v>
      </c>
      <c r="B22" s="7"/>
      <c r="C22" s="7"/>
      <c r="D22" s="7"/>
      <c r="E22" s="228"/>
      <c r="F22" s="19" t="str">
        <f t="shared" si="1"/>
        <v/>
      </c>
      <c r="G22" s="69" t="str">
        <f t="shared" si="2"/>
        <v/>
      </c>
      <c r="H22" s="390" t="b">
        <f t="shared" si="3"/>
        <v>0</v>
      </c>
      <c r="I22" s="391">
        <f t="shared" si="4"/>
        <v>1</v>
      </c>
    </row>
    <row r="23" spans="1:9">
      <c r="A23" s="48">
        <v>12</v>
      </c>
      <c r="B23" s="7"/>
      <c r="C23" s="7"/>
      <c r="D23" s="7"/>
      <c r="E23" s="228"/>
      <c r="F23" s="19" t="str">
        <f t="shared" si="1"/>
        <v/>
      </c>
      <c r="G23" s="69" t="str">
        <f t="shared" si="2"/>
        <v/>
      </c>
      <c r="H23" s="390" t="b">
        <f t="shared" si="3"/>
        <v>0</v>
      </c>
      <c r="I23" s="391">
        <f t="shared" si="4"/>
        <v>1</v>
      </c>
    </row>
    <row r="24" spans="1:9">
      <c r="A24" s="48">
        <v>13</v>
      </c>
      <c r="B24" s="7"/>
      <c r="C24" s="7"/>
      <c r="D24" s="7"/>
      <c r="E24" s="228"/>
      <c r="F24" s="19" t="str">
        <f t="shared" si="1"/>
        <v/>
      </c>
      <c r="G24" s="69" t="str">
        <f t="shared" si="2"/>
        <v/>
      </c>
      <c r="H24" s="390" t="b">
        <f t="shared" si="3"/>
        <v>0</v>
      </c>
      <c r="I24" s="391">
        <f t="shared" si="4"/>
        <v>1</v>
      </c>
    </row>
    <row r="25" spans="1:9">
      <c r="A25" s="48">
        <v>14</v>
      </c>
      <c r="B25" s="7"/>
      <c r="C25" s="7"/>
      <c r="D25" s="7"/>
      <c r="E25" s="228"/>
      <c r="F25" s="19" t="str">
        <f t="shared" si="1"/>
        <v/>
      </c>
      <c r="G25" s="69" t="str">
        <f t="shared" si="2"/>
        <v/>
      </c>
      <c r="H25" s="390" t="b">
        <f t="shared" si="3"/>
        <v>0</v>
      </c>
      <c r="I25" s="391">
        <f t="shared" si="4"/>
        <v>1</v>
      </c>
    </row>
    <row r="26" spans="1:9">
      <c r="A26" s="48">
        <v>15</v>
      </c>
      <c r="B26" s="7"/>
      <c r="C26" s="7"/>
      <c r="D26" s="7"/>
      <c r="E26" s="228"/>
      <c r="F26" s="19" t="str">
        <f t="shared" si="1"/>
        <v/>
      </c>
      <c r="G26" s="69" t="str">
        <f t="shared" si="2"/>
        <v/>
      </c>
      <c r="H26" s="390" t="b">
        <f t="shared" si="3"/>
        <v>0</v>
      </c>
      <c r="I26" s="391">
        <f t="shared" si="4"/>
        <v>1</v>
      </c>
    </row>
    <row r="27" spans="1:9">
      <c r="A27" s="48">
        <v>16</v>
      </c>
      <c r="B27" s="7"/>
      <c r="C27" s="7"/>
      <c r="D27" s="7"/>
      <c r="E27" s="228"/>
      <c r="F27" s="19" t="str">
        <f t="shared" si="1"/>
        <v/>
      </c>
      <c r="G27" s="69" t="str">
        <f t="shared" si="2"/>
        <v/>
      </c>
      <c r="H27" s="390" t="b">
        <f t="shared" si="3"/>
        <v>0</v>
      </c>
      <c r="I27" s="391">
        <f t="shared" si="4"/>
        <v>1</v>
      </c>
    </row>
    <row r="28" spans="1:9">
      <c r="A28" s="48">
        <v>17</v>
      </c>
      <c r="B28" s="7"/>
      <c r="C28" s="7"/>
      <c r="D28" s="7"/>
      <c r="E28" s="228"/>
      <c r="F28" s="19" t="str">
        <f t="shared" si="1"/>
        <v/>
      </c>
      <c r="G28" s="69" t="str">
        <f t="shared" si="2"/>
        <v/>
      </c>
      <c r="H28" s="390" t="b">
        <f t="shared" si="3"/>
        <v>0</v>
      </c>
      <c r="I28" s="391">
        <f t="shared" si="4"/>
        <v>1</v>
      </c>
    </row>
    <row r="29" spans="1:9">
      <c r="A29" s="48">
        <v>18</v>
      </c>
      <c r="B29" s="7"/>
      <c r="C29" s="7"/>
      <c r="D29" s="7"/>
      <c r="E29" s="228"/>
      <c r="F29" s="19" t="str">
        <f t="shared" si="1"/>
        <v/>
      </c>
      <c r="G29" s="69" t="str">
        <f t="shared" si="2"/>
        <v/>
      </c>
      <c r="H29" s="390" t="b">
        <f t="shared" si="3"/>
        <v>0</v>
      </c>
      <c r="I29" s="391">
        <f t="shared" si="4"/>
        <v>1</v>
      </c>
    </row>
    <row r="30" spans="1:9">
      <c r="A30" s="48">
        <v>19</v>
      </c>
      <c r="B30" s="7"/>
      <c r="C30" s="7"/>
      <c r="D30" s="7"/>
      <c r="E30" s="228"/>
      <c r="F30" s="19" t="str">
        <f t="shared" si="1"/>
        <v/>
      </c>
      <c r="G30" s="69" t="str">
        <f t="shared" si="2"/>
        <v/>
      </c>
      <c r="H30" s="390" t="b">
        <f t="shared" si="3"/>
        <v>0</v>
      </c>
      <c r="I30" s="391">
        <f t="shared" si="4"/>
        <v>1</v>
      </c>
    </row>
    <row r="31" spans="1:9">
      <c r="A31" s="48">
        <v>20</v>
      </c>
      <c r="B31" s="7"/>
      <c r="C31" s="7"/>
      <c r="D31" s="7"/>
      <c r="E31" s="228"/>
      <c r="F31" s="19" t="str">
        <f t="shared" si="1"/>
        <v/>
      </c>
      <c r="G31" s="69" t="str">
        <f t="shared" si="2"/>
        <v/>
      </c>
      <c r="H31" s="390" t="b">
        <f t="shared" si="3"/>
        <v>0</v>
      </c>
      <c r="I31" s="391">
        <f t="shared" si="4"/>
        <v>1</v>
      </c>
    </row>
    <row r="32" spans="1:9">
      <c r="A32" s="48">
        <v>21</v>
      </c>
      <c r="B32" s="7"/>
      <c r="C32" s="7"/>
      <c r="D32" s="7"/>
      <c r="E32" s="228"/>
      <c r="F32" s="19" t="str">
        <f t="shared" si="1"/>
        <v/>
      </c>
      <c r="G32" s="69" t="str">
        <f t="shared" si="2"/>
        <v/>
      </c>
      <c r="H32" s="390" t="b">
        <f t="shared" si="3"/>
        <v>0</v>
      </c>
      <c r="I32" s="391">
        <f t="shared" si="4"/>
        <v>1</v>
      </c>
    </row>
    <row r="33" spans="1:9">
      <c r="A33" s="48">
        <v>22</v>
      </c>
      <c r="B33" s="7"/>
      <c r="C33" s="7"/>
      <c r="D33" s="7"/>
      <c r="E33" s="228"/>
      <c r="F33" s="19" t="str">
        <f t="shared" si="1"/>
        <v/>
      </c>
      <c r="G33" s="69" t="str">
        <f t="shared" si="2"/>
        <v/>
      </c>
      <c r="H33" s="390" t="b">
        <f t="shared" si="3"/>
        <v>0</v>
      </c>
      <c r="I33" s="391">
        <f t="shared" si="4"/>
        <v>1</v>
      </c>
    </row>
    <row r="34" spans="1:9">
      <c r="A34" s="48">
        <v>23</v>
      </c>
      <c r="B34" s="7"/>
      <c r="C34" s="7"/>
      <c r="D34" s="7"/>
      <c r="E34" s="228"/>
      <c r="F34" s="19" t="str">
        <f t="shared" si="1"/>
        <v/>
      </c>
      <c r="G34" s="69" t="str">
        <f t="shared" si="2"/>
        <v/>
      </c>
      <c r="H34" s="390" t="b">
        <f t="shared" si="3"/>
        <v>0</v>
      </c>
      <c r="I34" s="391">
        <f t="shared" si="4"/>
        <v>1</v>
      </c>
    </row>
    <row r="35" spans="1:9">
      <c r="A35" s="48">
        <v>24</v>
      </c>
      <c r="B35" s="7"/>
      <c r="C35" s="7"/>
      <c r="D35" s="7"/>
      <c r="E35" s="228"/>
      <c r="F35" s="19" t="str">
        <f t="shared" si="1"/>
        <v/>
      </c>
      <c r="G35" s="69" t="str">
        <f t="shared" si="2"/>
        <v/>
      </c>
      <c r="H35" s="390" t="b">
        <f t="shared" si="3"/>
        <v>0</v>
      </c>
      <c r="I35" s="391">
        <f t="shared" si="4"/>
        <v>1</v>
      </c>
    </row>
    <row r="36" spans="1:9">
      <c r="A36" s="48">
        <v>25</v>
      </c>
      <c r="B36" s="7"/>
      <c r="C36" s="7"/>
      <c r="D36" s="7"/>
      <c r="E36" s="228"/>
      <c r="F36" s="19" t="str">
        <f t="shared" si="1"/>
        <v/>
      </c>
      <c r="G36" s="69" t="str">
        <f t="shared" si="2"/>
        <v/>
      </c>
      <c r="H36" s="390" t="b">
        <f t="shared" si="3"/>
        <v>0</v>
      </c>
      <c r="I36" s="391">
        <f t="shared" si="4"/>
        <v>1</v>
      </c>
    </row>
    <row r="37" spans="1:9">
      <c r="A37" s="48">
        <v>26</v>
      </c>
      <c r="B37" s="7"/>
      <c r="C37" s="7"/>
      <c r="D37" s="7"/>
      <c r="E37" s="228"/>
      <c r="F37" s="19" t="str">
        <f t="shared" si="1"/>
        <v/>
      </c>
      <c r="G37" s="69" t="str">
        <f t="shared" si="2"/>
        <v/>
      </c>
      <c r="H37" s="390" t="b">
        <f t="shared" si="3"/>
        <v>0</v>
      </c>
      <c r="I37" s="391">
        <f t="shared" si="4"/>
        <v>1</v>
      </c>
    </row>
    <row r="38" spans="1:9">
      <c r="A38" s="48">
        <v>27</v>
      </c>
      <c r="B38" s="7"/>
      <c r="C38" s="7"/>
      <c r="D38" s="7"/>
      <c r="E38" s="228"/>
      <c r="F38" s="19" t="str">
        <f t="shared" si="1"/>
        <v/>
      </c>
      <c r="G38" s="69" t="str">
        <f t="shared" si="2"/>
        <v/>
      </c>
      <c r="H38" s="390" t="b">
        <f t="shared" si="3"/>
        <v>0</v>
      </c>
      <c r="I38" s="391">
        <f t="shared" si="4"/>
        <v>1</v>
      </c>
    </row>
    <row r="39" spans="1:9">
      <c r="A39" s="48">
        <v>28</v>
      </c>
      <c r="B39" s="7"/>
      <c r="C39" s="7"/>
      <c r="D39" s="7"/>
      <c r="E39" s="228"/>
      <c r="F39" s="19" t="str">
        <f t="shared" si="1"/>
        <v/>
      </c>
      <c r="G39" s="69" t="str">
        <f t="shared" si="2"/>
        <v/>
      </c>
      <c r="H39" s="390" t="b">
        <f t="shared" si="3"/>
        <v>0</v>
      </c>
      <c r="I39" s="391">
        <f t="shared" si="4"/>
        <v>1</v>
      </c>
    </row>
    <row r="40" spans="1:9">
      <c r="A40" s="48">
        <v>29</v>
      </c>
      <c r="B40" s="7"/>
      <c r="C40" s="7"/>
      <c r="D40" s="7"/>
      <c r="E40" s="228"/>
      <c r="F40" s="19" t="str">
        <f t="shared" si="1"/>
        <v/>
      </c>
      <c r="G40" s="69" t="str">
        <f t="shared" si="2"/>
        <v/>
      </c>
      <c r="H40" s="390" t="b">
        <f t="shared" si="3"/>
        <v>0</v>
      </c>
      <c r="I40" s="391">
        <f t="shared" si="4"/>
        <v>1</v>
      </c>
    </row>
    <row r="41" spans="1:9">
      <c r="A41" s="48">
        <v>30</v>
      </c>
      <c r="B41" s="7"/>
      <c r="C41" s="7"/>
      <c r="D41" s="7"/>
      <c r="E41" s="228"/>
      <c r="F41" s="19" t="str">
        <f t="shared" si="1"/>
        <v/>
      </c>
      <c r="G41" s="69" t="str">
        <f t="shared" si="2"/>
        <v/>
      </c>
      <c r="H41" s="390" t="b">
        <f t="shared" si="3"/>
        <v>0</v>
      </c>
      <c r="I41" s="391">
        <f t="shared" si="4"/>
        <v>1</v>
      </c>
    </row>
    <row r="42" spans="1:9">
      <c r="A42" s="48">
        <v>31</v>
      </c>
      <c r="B42" s="7"/>
      <c r="C42" s="7"/>
      <c r="D42" s="7"/>
      <c r="E42" s="228"/>
      <c r="F42" s="19" t="str">
        <f t="shared" si="1"/>
        <v/>
      </c>
      <c r="G42" s="69" t="str">
        <f t="shared" si="2"/>
        <v/>
      </c>
      <c r="H42" s="390" t="b">
        <f t="shared" si="3"/>
        <v>0</v>
      </c>
      <c r="I42" s="391">
        <f t="shared" si="4"/>
        <v>1</v>
      </c>
    </row>
    <row r="43" spans="1:9">
      <c r="A43" s="48">
        <v>32</v>
      </c>
      <c r="B43" s="7"/>
      <c r="C43" s="7"/>
      <c r="D43" s="7"/>
      <c r="E43" s="228"/>
      <c r="F43" s="19" t="str">
        <f t="shared" si="1"/>
        <v/>
      </c>
      <c r="G43" s="69" t="str">
        <f t="shared" si="2"/>
        <v/>
      </c>
      <c r="H43" s="390" t="b">
        <f t="shared" si="3"/>
        <v>0</v>
      </c>
      <c r="I43" s="391">
        <f t="shared" si="4"/>
        <v>1</v>
      </c>
    </row>
    <row r="44" spans="1:9">
      <c r="A44" s="48">
        <v>33</v>
      </c>
      <c r="B44" s="7"/>
      <c r="C44" s="7"/>
      <c r="D44" s="7"/>
      <c r="E44" s="228"/>
      <c r="F44" s="19" t="str">
        <f t="shared" si="1"/>
        <v/>
      </c>
      <c r="G44" s="69" t="str">
        <f t="shared" ref="G44:G75" si="5">IF(OR($B44="",$C44="",$E44="",$E44&gt;an_final),"",IF($E44&gt;=an_initial,1,""))</f>
        <v/>
      </c>
      <c r="H44" s="390" t="b">
        <f t="shared" si="3"/>
        <v>0</v>
      </c>
      <c r="I44" s="391">
        <f t="shared" ref="I44:I75" si="6">LEN(B44)-LEN(SUBSTITUTE(B44,",",""))+1</f>
        <v>1</v>
      </c>
    </row>
    <row r="45" spans="1:9">
      <c r="A45" s="48">
        <v>34</v>
      </c>
      <c r="B45" s="7"/>
      <c r="C45" s="7"/>
      <c r="D45" s="7"/>
      <c r="E45" s="228"/>
      <c r="F45" s="19" t="str">
        <f t="shared" si="1"/>
        <v/>
      </c>
      <c r="G45" s="69" t="str">
        <f t="shared" si="5"/>
        <v/>
      </c>
      <c r="H45" s="390" t="b">
        <f t="shared" si="3"/>
        <v>0</v>
      </c>
      <c r="I45" s="391">
        <f t="shared" si="6"/>
        <v>1</v>
      </c>
    </row>
    <row r="46" spans="1:9">
      <c r="A46" s="48">
        <v>35</v>
      </c>
      <c r="B46" s="7"/>
      <c r="C46" s="7"/>
      <c r="D46" s="7"/>
      <c r="E46" s="228"/>
      <c r="F46" s="19" t="str">
        <f t="shared" si="1"/>
        <v/>
      </c>
      <c r="G46" s="69" t="str">
        <f t="shared" si="5"/>
        <v/>
      </c>
      <c r="H46" s="390" t="b">
        <f t="shared" si="3"/>
        <v>0</v>
      </c>
      <c r="I46" s="391">
        <f t="shared" si="6"/>
        <v>1</v>
      </c>
    </row>
    <row r="47" spans="1:9">
      <c r="A47" s="48">
        <v>36</v>
      </c>
      <c r="B47" s="7"/>
      <c r="C47" s="7"/>
      <c r="D47" s="7"/>
      <c r="E47" s="228"/>
      <c r="F47" s="19" t="str">
        <f t="shared" si="1"/>
        <v/>
      </c>
      <c r="G47" s="69" t="str">
        <f t="shared" si="5"/>
        <v/>
      </c>
      <c r="H47" s="390" t="b">
        <f t="shared" si="3"/>
        <v>0</v>
      </c>
      <c r="I47" s="391">
        <f t="shared" si="6"/>
        <v>1</v>
      </c>
    </row>
    <row r="48" spans="1:9">
      <c r="A48" s="48">
        <v>37</v>
      </c>
      <c r="B48" s="7"/>
      <c r="C48" s="7"/>
      <c r="D48" s="7"/>
      <c r="E48" s="228"/>
      <c r="F48" s="19" t="str">
        <f t="shared" si="1"/>
        <v/>
      </c>
      <c r="G48" s="69" t="str">
        <f t="shared" si="5"/>
        <v/>
      </c>
      <c r="H48" s="390" t="b">
        <f t="shared" si="3"/>
        <v>0</v>
      </c>
      <c r="I48" s="391">
        <f t="shared" si="6"/>
        <v>1</v>
      </c>
    </row>
    <row r="49" spans="1:9">
      <c r="A49" s="48">
        <v>38</v>
      </c>
      <c r="B49" s="7"/>
      <c r="C49" s="7"/>
      <c r="D49" s="7"/>
      <c r="E49" s="228"/>
      <c r="F49" s="19" t="str">
        <f t="shared" si="1"/>
        <v/>
      </c>
      <c r="G49" s="69" t="str">
        <f t="shared" si="5"/>
        <v/>
      </c>
      <c r="H49" s="390" t="b">
        <f t="shared" si="3"/>
        <v>0</v>
      </c>
      <c r="I49" s="391">
        <f t="shared" si="6"/>
        <v>1</v>
      </c>
    </row>
    <row r="50" spans="1:9">
      <c r="A50" s="48">
        <v>39</v>
      </c>
      <c r="B50" s="7"/>
      <c r="C50" s="7"/>
      <c r="D50" s="7"/>
      <c r="E50" s="228"/>
      <c r="F50" s="19" t="str">
        <f t="shared" si="1"/>
        <v/>
      </c>
      <c r="G50" s="69" t="str">
        <f t="shared" si="5"/>
        <v/>
      </c>
      <c r="H50" s="390" t="b">
        <f t="shared" si="3"/>
        <v>0</v>
      </c>
      <c r="I50" s="391">
        <f t="shared" si="6"/>
        <v>1</v>
      </c>
    </row>
    <row r="51" spans="1:9">
      <c r="A51" s="48">
        <v>40</v>
      </c>
      <c r="B51" s="7"/>
      <c r="C51" s="7"/>
      <c r="D51" s="7"/>
      <c r="E51" s="228"/>
      <c r="F51" s="19" t="str">
        <f t="shared" si="1"/>
        <v/>
      </c>
      <c r="G51" s="69" t="str">
        <f t="shared" si="5"/>
        <v/>
      </c>
      <c r="H51" s="390" t="b">
        <f t="shared" si="3"/>
        <v>0</v>
      </c>
      <c r="I51" s="391">
        <f t="shared" si="6"/>
        <v>1</v>
      </c>
    </row>
    <row r="52" spans="1:9">
      <c r="A52" s="48">
        <v>41</v>
      </c>
      <c r="B52" s="7"/>
      <c r="C52" s="7"/>
      <c r="D52" s="7"/>
      <c r="E52" s="228"/>
      <c r="F52" s="19" t="str">
        <f t="shared" si="1"/>
        <v/>
      </c>
      <c r="G52" s="69" t="str">
        <f t="shared" si="5"/>
        <v/>
      </c>
      <c r="H52" s="390" t="b">
        <f t="shared" si="3"/>
        <v>0</v>
      </c>
      <c r="I52" s="391">
        <f t="shared" si="6"/>
        <v>1</v>
      </c>
    </row>
    <row r="53" spans="1:9">
      <c r="A53" s="48">
        <v>42</v>
      </c>
      <c r="B53" s="7"/>
      <c r="C53" s="7"/>
      <c r="D53" s="7"/>
      <c r="E53" s="228"/>
      <c r="F53" s="19" t="str">
        <f t="shared" si="1"/>
        <v/>
      </c>
      <c r="G53" s="69" t="str">
        <f t="shared" si="5"/>
        <v/>
      </c>
      <c r="H53" s="390" t="b">
        <f t="shared" si="3"/>
        <v>0</v>
      </c>
      <c r="I53" s="391">
        <f t="shared" si="6"/>
        <v>1</v>
      </c>
    </row>
    <row r="54" spans="1:9">
      <c r="A54" s="48">
        <v>43</v>
      </c>
      <c r="B54" s="7"/>
      <c r="C54" s="7"/>
      <c r="D54" s="7"/>
      <c r="E54" s="228"/>
      <c r="F54" s="19" t="str">
        <f t="shared" si="1"/>
        <v/>
      </c>
      <c r="G54" s="69" t="str">
        <f t="shared" si="5"/>
        <v/>
      </c>
      <c r="H54" s="390" t="b">
        <f t="shared" si="3"/>
        <v>0</v>
      </c>
      <c r="I54" s="391">
        <f t="shared" si="6"/>
        <v>1</v>
      </c>
    </row>
    <row r="55" spans="1:9">
      <c r="A55" s="48">
        <v>44</v>
      </c>
      <c r="B55" s="7"/>
      <c r="C55" s="7"/>
      <c r="D55" s="7"/>
      <c r="E55" s="228"/>
      <c r="F55" s="19" t="str">
        <f t="shared" si="1"/>
        <v/>
      </c>
      <c r="G55" s="69" t="str">
        <f t="shared" si="5"/>
        <v/>
      </c>
      <c r="H55" s="390" t="b">
        <f t="shared" si="3"/>
        <v>0</v>
      </c>
      <c r="I55" s="391">
        <f t="shared" si="6"/>
        <v>1</v>
      </c>
    </row>
    <row r="56" spans="1:9">
      <c r="A56" s="48">
        <v>45</v>
      </c>
      <c r="B56" s="7"/>
      <c r="C56" s="7"/>
      <c r="D56" s="7"/>
      <c r="E56" s="228"/>
      <c r="F56" s="19" t="str">
        <f t="shared" si="1"/>
        <v/>
      </c>
      <c r="G56" s="69" t="str">
        <f t="shared" si="5"/>
        <v/>
      </c>
      <c r="H56" s="390" t="b">
        <f t="shared" si="3"/>
        <v>0</v>
      </c>
      <c r="I56" s="391">
        <f t="shared" si="6"/>
        <v>1</v>
      </c>
    </row>
    <row r="57" spans="1:9">
      <c r="A57" s="48">
        <v>46</v>
      </c>
      <c r="B57" s="7"/>
      <c r="C57" s="7"/>
      <c r="D57" s="7"/>
      <c r="E57" s="228"/>
      <c r="F57" s="19" t="str">
        <f t="shared" si="1"/>
        <v/>
      </c>
      <c r="G57" s="69" t="str">
        <f t="shared" si="5"/>
        <v/>
      </c>
      <c r="H57" s="390" t="b">
        <f t="shared" si="3"/>
        <v>0</v>
      </c>
      <c r="I57" s="391">
        <f t="shared" si="6"/>
        <v>1</v>
      </c>
    </row>
    <row r="58" spans="1:9">
      <c r="A58" s="48">
        <v>47</v>
      </c>
      <c r="B58" s="7"/>
      <c r="C58" s="7"/>
      <c r="D58" s="7"/>
      <c r="E58" s="228"/>
      <c r="F58" s="19" t="str">
        <f t="shared" si="1"/>
        <v/>
      </c>
      <c r="G58" s="69" t="str">
        <f t="shared" si="5"/>
        <v/>
      </c>
      <c r="H58" s="390" t="b">
        <f t="shared" si="3"/>
        <v>0</v>
      </c>
      <c r="I58" s="391">
        <f t="shared" si="6"/>
        <v>1</v>
      </c>
    </row>
    <row r="59" spans="1:9">
      <c r="A59" s="48">
        <v>48</v>
      </c>
      <c r="B59" s="7"/>
      <c r="C59" s="7"/>
      <c r="D59" s="7"/>
      <c r="E59" s="228"/>
      <c r="F59" s="19" t="str">
        <f t="shared" si="1"/>
        <v/>
      </c>
      <c r="G59" s="69" t="str">
        <f t="shared" si="5"/>
        <v/>
      </c>
      <c r="H59" s="390" t="b">
        <f t="shared" si="3"/>
        <v>0</v>
      </c>
      <c r="I59" s="391">
        <f t="shared" si="6"/>
        <v>1</v>
      </c>
    </row>
    <row r="60" spans="1:9">
      <c r="A60" s="48">
        <v>49</v>
      </c>
      <c r="B60" s="7"/>
      <c r="C60" s="7"/>
      <c r="D60" s="7"/>
      <c r="E60" s="228"/>
      <c r="F60" s="19" t="str">
        <f t="shared" si="1"/>
        <v/>
      </c>
      <c r="G60" s="69" t="str">
        <f t="shared" si="5"/>
        <v/>
      </c>
      <c r="H60" s="390" t="b">
        <f t="shared" si="3"/>
        <v>0</v>
      </c>
      <c r="I60" s="391">
        <f t="shared" si="6"/>
        <v>1</v>
      </c>
    </row>
    <row r="61" spans="1:9">
      <c r="A61" s="48">
        <v>50</v>
      </c>
      <c r="B61" s="7"/>
      <c r="C61" s="7"/>
      <c r="D61" s="7"/>
      <c r="E61" s="228"/>
      <c r="F61" s="19" t="str">
        <f t="shared" si="1"/>
        <v/>
      </c>
      <c r="G61" s="69" t="str">
        <f t="shared" si="5"/>
        <v/>
      </c>
      <c r="H61" s="390" t="b">
        <f t="shared" si="3"/>
        <v>0</v>
      </c>
      <c r="I61" s="391">
        <f t="shared" si="6"/>
        <v>1</v>
      </c>
    </row>
    <row r="62" spans="1:9">
      <c r="A62" s="48">
        <v>51</v>
      </c>
      <c r="B62" s="7"/>
      <c r="C62" s="7"/>
      <c r="D62" s="7"/>
      <c r="E62" s="228"/>
      <c r="F62" s="19" t="str">
        <f t="shared" si="1"/>
        <v/>
      </c>
      <c r="G62" s="69" t="str">
        <f t="shared" si="5"/>
        <v/>
      </c>
      <c r="H62" s="390" t="b">
        <f t="shared" si="3"/>
        <v>0</v>
      </c>
      <c r="I62" s="391">
        <f t="shared" si="6"/>
        <v>1</v>
      </c>
    </row>
    <row r="63" spans="1:9">
      <c r="A63" s="48">
        <v>52</v>
      </c>
      <c r="B63" s="7"/>
      <c r="C63" s="7"/>
      <c r="D63" s="7"/>
      <c r="E63" s="228"/>
      <c r="F63" s="19" t="str">
        <f t="shared" si="1"/>
        <v/>
      </c>
      <c r="G63" s="69" t="str">
        <f t="shared" si="5"/>
        <v/>
      </c>
      <c r="H63" s="390" t="b">
        <f t="shared" si="3"/>
        <v>0</v>
      </c>
      <c r="I63" s="391">
        <f t="shared" si="6"/>
        <v>1</v>
      </c>
    </row>
    <row r="64" spans="1:9">
      <c r="A64" s="48">
        <v>53</v>
      </c>
      <c r="B64" s="7"/>
      <c r="C64" s="7"/>
      <c r="D64" s="7"/>
      <c r="E64" s="228"/>
      <c r="F64" s="19" t="str">
        <f t="shared" si="1"/>
        <v/>
      </c>
      <c r="G64" s="69" t="str">
        <f t="shared" si="5"/>
        <v/>
      </c>
      <c r="H64" s="390" t="b">
        <f t="shared" si="3"/>
        <v>0</v>
      </c>
      <c r="I64" s="391">
        <f t="shared" si="6"/>
        <v>1</v>
      </c>
    </row>
    <row r="65" spans="1:9">
      <c r="A65" s="48">
        <v>54</v>
      </c>
      <c r="B65" s="7"/>
      <c r="C65" s="7"/>
      <c r="D65" s="7"/>
      <c r="E65" s="228"/>
      <c r="F65" s="19" t="str">
        <f t="shared" si="1"/>
        <v/>
      </c>
      <c r="G65" s="69" t="str">
        <f t="shared" si="5"/>
        <v/>
      </c>
      <c r="H65" s="390" t="b">
        <f t="shared" si="3"/>
        <v>0</v>
      </c>
      <c r="I65" s="391">
        <f t="shared" si="6"/>
        <v>1</v>
      </c>
    </row>
    <row r="66" spans="1:9">
      <c r="A66" s="48">
        <v>55</v>
      </c>
      <c r="B66" s="7"/>
      <c r="C66" s="7"/>
      <c r="D66" s="7"/>
      <c r="E66" s="228"/>
      <c r="F66" s="19" t="str">
        <f t="shared" si="1"/>
        <v/>
      </c>
      <c r="G66" s="69" t="str">
        <f t="shared" si="5"/>
        <v/>
      </c>
      <c r="H66" s="390" t="b">
        <f t="shared" si="3"/>
        <v>0</v>
      </c>
      <c r="I66" s="391">
        <f t="shared" si="6"/>
        <v>1</v>
      </c>
    </row>
    <row r="67" spans="1:9">
      <c r="A67" s="48">
        <v>56</v>
      </c>
      <c r="B67" s="7"/>
      <c r="C67" s="7"/>
      <c r="D67" s="7"/>
      <c r="E67" s="228"/>
      <c r="F67" s="19" t="str">
        <f t="shared" si="1"/>
        <v/>
      </c>
      <c r="G67" s="69" t="str">
        <f t="shared" si="5"/>
        <v/>
      </c>
      <c r="H67" s="390" t="b">
        <f t="shared" si="3"/>
        <v>0</v>
      </c>
      <c r="I67" s="391">
        <f t="shared" si="6"/>
        <v>1</v>
      </c>
    </row>
    <row r="68" spans="1:9">
      <c r="A68" s="48">
        <v>57</v>
      </c>
      <c r="B68" s="7"/>
      <c r="C68" s="7"/>
      <c r="D68" s="7"/>
      <c r="E68" s="228"/>
      <c r="F68" s="19" t="str">
        <f t="shared" si="1"/>
        <v/>
      </c>
      <c r="G68" s="69" t="str">
        <f t="shared" si="5"/>
        <v/>
      </c>
      <c r="H68" s="390" t="b">
        <f t="shared" si="3"/>
        <v>0</v>
      </c>
      <c r="I68" s="391">
        <f t="shared" si="6"/>
        <v>1</v>
      </c>
    </row>
    <row r="69" spans="1:9">
      <c r="A69" s="48">
        <v>58</v>
      </c>
      <c r="B69" s="7"/>
      <c r="C69" s="7"/>
      <c r="D69" s="7"/>
      <c r="E69" s="228"/>
      <c r="F69" s="19" t="str">
        <f t="shared" si="1"/>
        <v/>
      </c>
      <c r="G69" s="69" t="str">
        <f t="shared" si="5"/>
        <v/>
      </c>
      <c r="H69" s="390" t="b">
        <f t="shared" si="3"/>
        <v>0</v>
      </c>
      <c r="I69" s="391">
        <f t="shared" si="6"/>
        <v>1</v>
      </c>
    </row>
    <row r="70" spans="1:9">
      <c r="A70" s="48">
        <v>59</v>
      </c>
      <c r="B70" s="7"/>
      <c r="C70" s="7"/>
      <c r="D70" s="7"/>
      <c r="E70" s="228"/>
      <c r="F70" s="19" t="str">
        <f t="shared" si="1"/>
        <v/>
      </c>
      <c r="G70" s="69" t="str">
        <f t="shared" si="5"/>
        <v/>
      </c>
      <c r="H70" s="390" t="b">
        <f t="shared" si="3"/>
        <v>0</v>
      </c>
      <c r="I70" s="391">
        <f t="shared" si="6"/>
        <v>1</v>
      </c>
    </row>
    <row r="71" spans="1:9">
      <c r="A71" s="48">
        <v>60</v>
      </c>
      <c r="B71" s="7"/>
      <c r="C71" s="7"/>
      <c r="D71" s="7"/>
      <c r="E71" s="228"/>
      <c r="F71" s="19" t="str">
        <f t="shared" si="1"/>
        <v/>
      </c>
      <c r="G71" s="69" t="str">
        <f t="shared" si="5"/>
        <v/>
      </c>
      <c r="H71" s="390" t="b">
        <f t="shared" si="3"/>
        <v>0</v>
      </c>
      <c r="I71" s="391">
        <f t="shared" si="6"/>
        <v>1</v>
      </c>
    </row>
    <row r="72" spans="1:9">
      <c r="A72" s="48">
        <v>61</v>
      </c>
      <c r="B72" s="7"/>
      <c r="C72" s="7"/>
      <c r="D72" s="7"/>
      <c r="E72" s="228"/>
      <c r="F72" s="19" t="str">
        <f t="shared" si="1"/>
        <v/>
      </c>
      <c r="G72" s="69" t="str">
        <f t="shared" si="5"/>
        <v/>
      </c>
      <c r="H72" s="390" t="b">
        <f t="shared" si="3"/>
        <v>0</v>
      </c>
      <c r="I72" s="391">
        <f t="shared" si="6"/>
        <v>1</v>
      </c>
    </row>
    <row r="73" spans="1:9">
      <c r="A73" s="48">
        <v>62</v>
      </c>
      <c r="B73" s="7"/>
      <c r="C73" s="7"/>
      <c r="D73" s="7"/>
      <c r="E73" s="228"/>
      <c r="F73" s="19" t="str">
        <f t="shared" si="1"/>
        <v/>
      </c>
      <c r="G73" s="69" t="str">
        <f t="shared" si="5"/>
        <v/>
      </c>
      <c r="H73" s="390" t="b">
        <f t="shared" si="3"/>
        <v>0</v>
      </c>
      <c r="I73" s="391">
        <f t="shared" si="6"/>
        <v>1</v>
      </c>
    </row>
    <row r="74" spans="1:9">
      <c r="A74" s="48">
        <v>63</v>
      </c>
      <c r="B74" s="7"/>
      <c r="C74" s="7"/>
      <c r="D74" s="7"/>
      <c r="E74" s="228"/>
      <c r="F74" s="19" t="str">
        <f t="shared" si="1"/>
        <v/>
      </c>
      <c r="G74" s="69" t="str">
        <f t="shared" si="5"/>
        <v/>
      </c>
      <c r="H74" s="390" t="b">
        <f t="shared" si="3"/>
        <v>0</v>
      </c>
      <c r="I74" s="391">
        <f t="shared" si="6"/>
        <v>1</v>
      </c>
    </row>
    <row r="75" spans="1:9">
      <c r="A75" s="48">
        <v>64</v>
      </c>
      <c r="B75" s="7"/>
      <c r="C75" s="7"/>
      <c r="D75" s="7"/>
      <c r="E75" s="228"/>
      <c r="F75" s="19" t="str">
        <f t="shared" si="1"/>
        <v/>
      </c>
      <c r="G75" s="69" t="str">
        <f t="shared" si="5"/>
        <v/>
      </c>
      <c r="H75" s="390" t="b">
        <f t="shared" si="3"/>
        <v>0</v>
      </c>
      <c r="I75" s="391">
        <f t="shared" si="6"/>
        <v>1</v>
      </c>
    </row>
    <row r="76" spans="1:9">
      <c r="A76" s="48">
        <v>65</v>
      </c>
      <c r="B76" s="7"/>
      <c r="C76" s="7"/>
      <c r="D76" s="7"/>
      <c r="E76" s="228"/>
      <c r="F76" s="19" t="str">
        <f t="shared" ref="F76:F139" si="7">IF(OR($B76="",$C76="",$E76&lt;an_initial,$E76&gt;an_final),"",G76 * (INDEX(iii8punctaje, MATCH(C76,iii8anvergură,0), MATCH(D76,iii8tip,0) )) )</f>
        <v/>
      </c>
      <c r="G76" s="69" t="str">
        <f t="shared" ref="G76:G110" si="8">IF(OR($B76="",$C76="",$E76="",$E76&gt;an_final),"",IF($E76&gt;=an_initial,1,""))</f>
        <v/>
      </c>
      <c r="H76" s="390" t="b">
        <f t="shared" ref="H76:H110" si="9">IF(nume_candidat="",FALSE,ISNUMBER(SEARCH(nume_candidat,$B76)))</f>
        <v>0</v>
      </c>
      <c r="I76" s="391">
        <f t="shared" ref="I76:I110" si="10">LEN(B76)-LEN(SUBSTITUTE(B76,",",""))+1</f>
        <v>1</v>
      </c>
    </row>
    <row r="77" spans="1:9">
      <c r="A77" s="48">
        <v>66</v>
      </c>
      <c r="B77" s="7"/>
      <c r="C77" s="7"/>
      <c r="D77" s="7"/>
      <c r="E77" s="228"/>
      <c r="F77" s="19" t="str">
        <f t="shared" si="7"/>
        <v/>
      </c>
      <c r="G77" s="69" t="str">
        <f t="shared" si="8"/>
        <v/>
      </c>
      <c r="H77" s="390" t="b">
        <f t="shared" si="9"/>
        <v>0</v>
      </c>
      <c r="I77" s="391">
        <f t="shared" si="10"/>
        <v>1</v>
      </c>
    </row>
    <row r="78" spans="1:9">
      <c r="A78" s="48">
        <v>67</v>
      </c>
      <c r="B78" s="7"/>
      <c r="C78" s="7"/>
      <c r="D78" s="7"/>
      <c r="E78" s="228"/>
      <c r="F78" s="19" t="str">
        <f t="shared" si="7"/>
        <v/>
      </c>
      <c r="G78" s="69" t="str">
        <f t="shared" si="8"/>
        <v/>
      </c>
      <c r="H78" s="390" t="b">
        <f t="shared" si="9"/>
        <v>0</v>
      </c>
      <c r="I78" s="391">
        <f t="shared" si="10"/>
        <v>1</v>
      </c>
    </row>
    <row r="79" spans="1:9">
      <c r="A79" s="48">
        <v>68</v>
      </c>
      <c r="B79" s="7"/>
      <c r="C79" s="7"/>
      <c r="D79" s="7"/>
      <c r="E79" s="228"/>
      <c r="F79" s="19" t="str">
        <f t="shared" si="7"/>
        <v/>
      </c>
      <c r="G79" s="69" t="str">
        <f t="shared" si="8"/>
        <v/>
      </c>
      <c r="H79" s="390" t="b">
        <f t="shared" si="9"/>
        <v>0</v>
      </c>
      <c r="I79" s="391">
        <f t="shared" si="10"/>
        <v>1</v>
      </c>
    </row>
    <row r="80" spans="1:9">
      <c r="A80" s="48">
        <v>69</v>
      </c>
      <c r="B80" s="7"/>
      <c r="C80" s="7"/>
      <c r="D80" s="7"/>
      <c r="E80" s="228"/>
      <c r="F80" s="19" t="str">
        <f t="shared" si="7"/>
        <v/>
      </c>
      <c r="G80" s="69" t="str">
        <f t="shared" si="8"/>
        <v/>
      </c>
      <c r="H80" s="390" t="b">
        <f t="shared" si="9"/>
        <v>0</v>
      </c>
      <c r="I80" s="391">
        <f t="shared" si="10"/>
        <v>1</v>
      </c>
    </row>
    <row r="81" spans="1:9">
      <c r="A81" s="48">
        <v>70</v>
      </c>
      <c r="B81" s="7"/>
      <c r="C81" s="7"/>
      <c r="D81" s="7"/>
      <c r="E81" s="228"/>
      <c r="F81" s="19" t="str">
        <f t="shared" si="7"/>
        <v/>
      </c>
      <c r="G81" s="69" t="str">
        <f t="shared" si="8"/>
        <v/>
      </c>
      <c r="H81" s="390" t="b">
        <f t="shared" si="9"/>
        <v>0</v>
      </c>
      <c r="I81" s="391">
        <f t="shared" si="10"/>
        <v>1</v>
      </c>
    </row>
    <row r="82" spans="1:9">
      <c r="A82" s="48">
        <v>71</v>
      </c>
      <c r="B82" s="7"/>
      <c r="C82" s="7"/>
      <c r="D82" s="7"/>
      <c r="E82" s="228"/>
      <c r="F82" s="19" t="str">
        <f t="shared" si="7"/>
        <v/>
      </c>
      <c r="G82" s="69" t="str">
        <f t="shared" si="8"/>
        <v/>
      </c>
      <c r="H82" s="390" t="b">
        <f t="shared" si="9"/>
        <v>0</v>
      </c>
      <c r="I82" s="391">
        <f t="shared" si="10"/>
        <v>1</v>
      </c>
    </row>
    <row r="83" spans="1:9">
      <c r="A83" s="48">
        <v>72</v>
      </c>
      <c r="B83" s="7"/>
      <c r="C83" s="7"/>
      <c r="D83" s="7"/>
      <c r="E83" s="228"/>
      <c r="F83" s="19" t="str">
        <f t="shared" si="7"/>
        <v/>
      </c>
      <c r="G83" s="69" t="str">
        <f t="shared" si="8"/>
        <v/>
      </c>
      <c r="H83" s="390" t="b">
        <f t="shared" si="9"/>
        <v>0</v>
      </c>
      <c r="I83" s="391">
        <f t="shared" si="10"/>
        <v>1</v>
      </c>
    </row>
    <row r="84" spans="1:9">
      <c r="A84" s="48">
        <v>73</v>
      </c>
      <c r="B84" s="7"/>
      <c r="C84" s="7"/>
      <c r="D84" s="7"/>
      <c r="E84" s="228"/>
      <c r="F84" s="19" t="str">
        <f t="shared" si="7"/>
        <v/>
      </c>
      <c r="G84" s="69" t="str">
        <f t="shared" si="8"/>
        <v/>
      </c>
      <c r="H84" s="390" t="b">
        <f t="shared" si="9"/>
        <v>0</v>
      </c>
      <c r="I84" s="391">
        <f t="shared" si="10"/>
        <v>1</v>
      </c>
    </row>
    <row r="85" spans="1:9">
      <c r="A85" s="48">
        <v>74</v>
      </c>
      <c r="B85" s="7"/>
      <c r="C85" s="7"/>
      <c r="D85" s="7"/>
      <c r="E85" s="228"/>
      <c r="F85" s="19" t="str">
        <f t="shared" si="7"/>
        <v/>
      </c>
      <c r="G85" s="69" t="str">
        <f t="shared" si="8"/>
        <v/>
      </c>
      <c r="H85" s="390" t="b">
        <f t="shared" si="9"/>
        <v>0</v>
      </c>
      <c r="I85" s="391">
        <f t="shared" si="10"/>
        <v>1</v>
      </c>
    </row>
    <row r="86" spans="1:9">
      <c r="A86" s="48">
        <v>75</v>
      </c>
      <c r="B86" s="7"/>
      <c r="C86" s="7"/>
      <c r="D86" s="7"/>
      <c r="E86" s="228"/>
      <c r="F86" s="19" t="str">
        <f t="shared" si="7"/>
        <v/>
      </c>
      <c r="G86" s="69" t="str">
        <f t="shared" si="8"/>
        <v/>
      </c>
      <c r="H86" s="390" t="b">
        <f t="shared" si="9"/>
        <v>0</v>
      </c>
      <c r="I86" s="391">
        <f t="shared" si="10"/>
        <v>1</v>
      </c>
    </row>
    <row r="87" spans="1:9">
      <c r="A87" s="48">
        <v>76</v>
      </c>
      <c r="B87" s="7"/>
      <c r="C87" s="7"/>
      <c r="D87" s="7"/>
      <c r="E87" s="228"/>
      <c r="F87" s="19" t="str">
        <f t="shared" si="7"/>
        <v/>
      </c>
      <c r="G87" s="69" t="str">
        <f t="shared" si="8"/>
        <v/>
      </c>
      <c r="H87" s="390" t="b">
        <f t="shared" si="9"/>
        <v>0</v>
      </c>
      <c r="I87" s="391">
        <f t="shared" si="10"/>
        <v>1</v>
      </c>
    </row>
    <row r="88" spans="1:9">
      <c r="A88" s="48">
        <v>77</v>
      </c>
      <c r="B88" s="7"/>
      <c r="C88" s="7"/>
      <c r="D88" s="7"/>
      <c r="E88" s="228"/>
      <c r="F88" s="19" t="str">
        <f t="shared" si="7"/>
        <v/>
      </c>
      <c r="G88" s="69" t="str">
        <f t="shared" si="8"/>
        <v/>
      </c>
      <c r="H88" s="390" t="b">
        <f t="shared" si="9"/>
        <v>0</v>
      </c>
      <c r="I88" s="391">
        <f t="shared" si="10"/>
        <v>1</v>
      </c>
    </row>
    <row r="89" spans="1:9">
      <c r="A89" s="48">
        <v>78</v>
      </c>
      <c r="B89" s="7"/>
      <c r="C89" s="7"/>
      <c r="D89" s="7"/>
      <c r="E89" s="228"/>
      <c r="F89" s="19" t="str">
        <f t="shared" si="7"/>
        <v/>
      </c>
      <c r="G89" s="69" t="str">
        <f t="shared" si="8"/>
        <v/>
      </c>
      <c r="H89" s="390" t="b">
        <f t="shared" si="9"/>
        <v>0</v>
      </c>
      <c r="I89" s="391">
        <f t="shared" si="10"/>
        <v>1</v>
      </c>
    </row>
    <row r="90" spans="1:9">
      <c r="A90" s="48">
        <v>79</v>
      </c>
      <c r="B90" s="7"/>
      <c r="C90" s="7"/>
      <c r="D90" s="7"/>
      <c r="E90" s="228"/>
      <c r="F90" s="19" t="str">
        <f t="shared" si="7"/>
        <v/>
      </c>
      <c r="G90" s="69" t="str">
        <f t="shared" si="8"/>
        <v/>
      </c>
      <c r="H90" s="390" t="b">
        <f t="shared" si="9"/>
        <v>0</v>
      </c>
      <c r="I90" s="391">
        <f t="shared" si="10"/>
        <v>1</v>
      </c>
    </row>
    <row r="91" spans="1:9">
      <c r="A91" s="48">
        <v>80</v>
      </c>
      <c r="B91" s="7"/>
      <c r="C91" s="7"/>
      <c r="D91" s="7"/>
      <c r="E91" s="228"/>
      <c r="F91" s="19" t="str">
        <f t="shared" si="7"/>
        <v/>
      </c>
      <c r="G91" s="69" t="str">
        <f t="shared" si="8"/>
        <v/>
      </c>
      <c r="H91" s="390" t="b">
        <f t="shared" si="9"/>
        <v>0</v>
      </c>
      <c r="I91" s="391">
        <f t="shared" si="10"/>
        <v>1</v>
      </c>
    </row>
    <row r="92" spans="1:9">
      <c r="A92" s="48">
        <v>81</v>
      </c>
      <c r="B92" s="7"/>
      <c r="C92" s="7"/>
      <c r="D92" s="7"/>
      <c r="E92" s="228"/>
      <c r="F92" s="19" t="str">
        <f t="shared" si="7"/>
        <v/>
      </c>
      <c r="G92" s="69" t="str">
        <f t="shared" si="8"/>
        <v/>
      </c>
      <c r="H92" s="390" t="b">
        <f t="shared" si="9"/>
        <v>0</v>
      </c>
      <c r="I92" s="391">
        <f t="shared" si="10"/>
        <v>1</v>
      </c>
    </row>
    <row r="93" spans="1:9">
      <c r="A93" s="48">
        <v>82</v>
      </c>
      <c r="B93" s="7"/>
      <c r="C93" s="7"/>
      <c r="D93" s="7"/>
      <c r="E93" s="228"/>
      <c r="F93" s="19" t="str">
        <f t="shared" si="7"/>
        <v/>
      </c>
      <c r="G93" s="69" t="str">
        <f t="shared" si="8"/>
        <v/>
      </c>
      <c r="H93" s="390" t="b">
        <f t="shared" si="9"/>
        <v>0</v>
      </c>
      <c r="I93" s="391">
        <f t="shared" si="10"/>
        <v>1</v>
      </c>
    </row>
    <row r="94" spans="1:9">
      <c r="A94" s="48">
        <v>83</v>
      </c>
      <c r="B94" s="7"/>
      <c r="C94" s="7"/>
      <c r="D94" s="7"/>
      <c r="E94" s="228"/>
      <c r="F94" s="19" t="str">
        <f t="shared" si="7"/>
        <v/>
      </c>
      <c r="G94" s="69" t="str">
        <f t="shared" si="8"/>
        <v/>
      </c>
      <c r="H94" s="390" t="b">
        <f t="shared" si="9"/>
        <v>0</v>
      </c>
      <c r="I94" s="391">
        <f t="shared" si="10"/>
        <v>1</v>
      </c>
    </row>
    <row r="95" spans="1:9">
      <c r="A95" s="48">
        <v>84</v>
      </c>
      <c r="B95" s="7"/>
      <c r="C95" s="7"/>
      <c r="D95" s="7"/>
      <c r="E95" s="228"/>
      <c r="F95" s="19" t="str">
        <f t="shared" si="7"/>
        <v/>
      </c>
      <c r="G95" s="69" t="str">
        <f t="shared" si="8"/>
        <v/>
      </c>
      <c r="H95" s="390" t="b">
        <f t="shared" si="9"/>
        <v>0</v>
      </c>
      <c r="I95" s="391">
        <f t="shared" si="10"/>
        <v>1</v>
      </c>
    </row>
    <row r="96" spans="1:9">
      <c r="A96" s="48">
        <v>85</v>
      </c>
      <c r="B96" s="7"/>
      <c r="C96" s="7"/>
      <c r="D96" s="7"/>
      <c r="E96" s="228"/>
      <c r="F96" s="19" t="str">
        <f t="shared" si="7"/>
        <v/>
      </c>
      <c r="G96" s="69" t="str">
        <f t="shared" si="8"/>
        <v/>
      </c>
      <c r="H96" s="390" t="b">
        <f t="shared" si="9"/>
        <v>0</v>
      </c>
      <c r="I96" s="391">
        <f t="shared" si="10"/>
        <v>1</v>
      </c>
    </row>
    <row r="97" spans="1:9">
      <c r="A97" s="48">
        <v>86</v>
      </c>
      <c r="B97" s="7"/>
      <c r="C97" s="7"/>
      <c r="D97" s="7"/>
      <c r="E97" s="228"/>
      <c r="F97" s="19" t="str">
        <f t="shared" si="7"/>
        <v/>
      </c>
      <c r="G97" s="69" t="str">
        <f t="shared" si="8"/>
        <v/>
      </c>
      <c r="H97" s="390" t="b">
        <f t="shared" si="9"/>
        <v>0</v>
      </c>
      <c r="I97" s="391">
        <f t="shared" si="10"/>
        <v>1</v>
      </c>
    </row>
    <row r="98" spans="1:9">
      <c r="A98" s="48">
        <v>87</v>
      </c>
      <c r="B98" s="7"/>
      <c r="C98" s="7"/>
      <c r="D98" s="7"/>
      <c r="E98" s="228"/>
      <c r="F98" s="19" t="str">
        <f t="shared" si="7"/>
        <v/>
      </c>
      <c r="G98" s="69" t="str">
        <f t="shared" si="8"/>
        <v/>
      </c>
      <c r="H98" s="390" t="b">
        <f t="shared" si="9"/>
        <v>0</v>
      </c>
      <c r="I98" s="391">
        <f t="shared" si="10"/>
        <v>1</v>
      </c>
    </row>
    <row r="99" spans="1:9">
      <c r="A99" s="48">
        <v>88</v>
      </c>
      <c r="B99" s="7"/>
      <c r="C99" s="7"/>
      <c r="D99" s="7"/>
      <c r="E99" s="228"/>
      <c r="F99" s="19" t="str">
        <f t="shared" si="7"/>
        <v/>
      </c>
      <c r="G99" s="69" t="str">
        <f t="shared" si="8"/>
        <v/>
      </c>
      <c r="H99" s="390" t="b">
        <f t="shared" si="9"/>
        <v>0</v>
      </c>
      <c r="I99" s="391">
        <f t="shared" si="10"/>
        <v>1</v>
      </c>
    </row>
    <row r="100" spans="1:9">
      <c r="A100" s="48">
        <v>89</v>
      </c>
      <c r="B100" s="7"/>
      <c r="C100" s="7"/>
      <c r="D100" s="7"/>
      <c r="E100" s="228"/>
      <c r="F100" s="19" t="str">
        <f t="shared" si="7"/>
        <v/>
      </c>
      <c r="G100" s="69" t="str">
        <f t="shared" si="8"/>
        <v/>
      </c>
      <c r="H100" s="390" t="b">
        <f t="shared" si="9"/>
        <v>0</v>
      </c>
      <c r="I100" s="391">
        <f t="shared" si="10"/>
        <v>1</v>
      </c>
    </row>
    <row r="101" spans="1:9">
      <c r="A101" s="48">
        <v>90</v>
      </c>
      <c r="B101" s="7"/>
      <c r="C101" s="7"/>
      <c r="D101" s="7"/>
      <c r="E101" s="228"/>
      <c r="F101" s="19" t="str">
        <f t="shared" si="7"/>
        <v/>
      </c>
      <c r="G101" s="69" t="str">
        <f t="shared" si="8"/>
        <v/>
      </c>
      <c r="H101" s="390" t="b">
        <f t="shared" si="9"/>
        <v>0</v>
      </c>
      <c r="I101" s="391">
        <f t="shared" si="10"/>
        <v>1</v>
      </c>
    </row>
    <row r="102" spans="1:9">
      <c r="A102" s="48">
        <v>91</v>
      </c>
      <c r="B102" s="7"/>
      <c r="C102" s="7"/>
      <c r="D102" s="7"/>
      <c r="E102" s="228"/>
      <c r="F102" s="19" t="str">
        <f t="shared" si="7"/>
        <v/>
      </c>
      <c r="G102" s="69" t="str">
        <f t="shared" si="8"/>
        <v/>
      </c>
      <c r="H102" s="390" t="b">
        <f t="shared" si="9"/>
        <v>0</v>
      </c>
      <c r="I102" s="391">
        <f t="shared" si="10"/>
        <v>1</v>
      </c>
    </row>
    <row r="103" spans="1:9">
      <c r="A103" s="48">
        <v>92</v>
      </c>
      <c r="B103" s="7"/>
      <c r="C103" s="7"/>
      <c r="D103" s="7"/>
      <c r="E103" s="228"/>
      <c r="F103" s="19" t="str">
        <f t="shared" si="7"/>
        <v/>
      </c>
      <c r="G103" s="69" t="str">
        <f t="shared" si="8"/>
        <v/>
      </c>
      <c r="H103" s="390" t="b">
        <f t="shared" si="9"/>
        <v>0</v>
      </c>
      <c r="I103" s="391">
        <f t="shared" si="10"/>
        <v>1</v>
      </c>
    </row>
    <row r="104" spans="1:9">
      <c r="A104" s="48">
        <v>93</v>
      </c>
      <c r="B104" s="7"/>
      <c r="C104" s="7"/>
      <c r="D104" s="7"/>
      <c r="E104" s="228"/>
      <c r="F104" s="19" t="str">
        <f t="shared" si="7"/>
        <v/>
      </c>
      <c r="G104" s="69" t="str">
        <f t="shared" si="8"/>
        <v/>
      </c>
      <c r="H104" s="390" t="b">
        <f t="shared" si="9"/>
        <v>0</v>
      </c>
      <c r="I104" s="391">
        <f t="shared" si="10"/>
        <v>1</v>
      </c>
    </row>
    <row r="105" spans="1:9">
      <c r="A105" s="48">
        <v>94</v>
      </c>
      <c r="B105" s="7"/>
      <c r="C105" s="7"/>
      <c r="D105" s="7"/>
      <c r="E105" s="228"/>
      <c r="F105" s="19" t="str">
        <f t="shared" si="7"/>
        <v/>
      </c>
      <c r="G105" s="69" t="str">
        <f t="shared" si="8"/>
        <v/>
      </c>
      <c r="H105" s="390" t="b">
        <f t="shared" si="9"/>
        <v>0</v>
      </c>
      <c r="I105" s="391">
        <f t="shared" si="10"/>
        <v>1</v>
      </c>
    </row>
    <row r="106" spans="1:9">
      <c r="A106" s="48">
        <v>95</v>
      </c>
      <c r="B106" s="7"/>
      <c r="C106" s="7"/>
      <c r="D106" s="7"/>
      <c r="E106" s="228"/>
      <c r="F106" s="19" t="str">
        <f t="shared" si="7"/>
        <v/>
      </c>
      <c r="G106" s="69" t="str">
        <f t="shared" si="8"/>
        <v/>
      </c>
      <c r="H106" s="390" t="b">
        <f t="shared" si="9"/>
        <v>0</v>
      </c>
      <c r="I106" s="391">
        <f t="shared" si="10"/>
        <v>1</v>
      </c>
    </row>
    <row r="107" spans="1:9">
      <c r="A107" s="48">
        <v>96</v>
      </c>
      <c r="B107" s="7"/>
      <c r="C107" s="7"/>
      <c r="D107" s="7"/>
      <c r="E107" s="228"/>
      <c r="F107" s="19" t="str">
        <f t="shared" si="7"/>
        <v/>
      </c>
      <c r="G107" s="69" t="str">
        <f t="shared" si="8"/>
        <v/>
      </c>
      <c r="H107" s="390" t="b">
        <f t="shared" si="9"/>
        <v>0</v>
      </c>
      <c r="I107" s="391">
        <f t="shared" si="10"/>
        <v>1</v>
      </c>
    </row>
    <row r="108" spans="1:9">
      <c r="A108" s="48">
        <v>97</v>
      </c>
      <c r="B108" s="7"/>
      <c r="C108" s="7"/>
      <c r="D108" s="7"/>
      <c r="E108" s="228"/>
      <c r="F108" s="19" t="str">
        <f t="shared" si="7"/>
        <v/>
      </c>
      <c r="G108" s="69" t="str">
        <f t="shared" si="8"/>
        <v/>
      </c>
      <c r="H108" s="390" t="b">
        <f t="shared" si="9"/>
        <v>0</v>
      </c>
      <c r="I108" s="391">
        <f t="shared" si="10"/>
        <v>1</v>
      </c>
    </row>
    <row r="109" spans="1:9">
      <c r="A109" s="48">
        <v>98</v>
      </c>
      <c r="B109" s="7"/>
      <c r="C109" s="7"/>
      <c r="D109" s="7"/>
      <c r="E109" s="228"/>
      <c r="F109" s="19" t="str">
        <f t="shared" si="7"/>
        <v/>
      </c>
      <c r="G109" s="69" t="str">
        <f t="shared" si="8"/>
        <v/>
      </c>
      <c r="H109" s="390" t="b">
        <f t="shared" si="9"/>
        <v>0</v>
      </c>
      <c r="I109" s="391">
        <f t="shared" si="10"/>
        <v>1</v>
      </c>
    </row>
    <row r="110" spans="1:9">
      <c r="A110" s="154">
        <v>99</v>
      </c>
      <c r="B110" s="7"/>
      <c r="C110" s="7"/>
      <c r="D110" s="7"/>
      <c r="E110" s="228"/>
      <c r="F110" s="19" t="str">
        <f t="shared" si="7"/>
        <v/>
      </c>
      <c r="G110" s="69" t="str">
        <f t="shared" si="8"/>
        <v/>
      </c>
      <c r="H110" s="390" t="b">
        <f t="shared" si="9"/>
        <v>0</v>
      </c>
      <c r="I110" s="391">
        <f t="shared" si="10"/>
        <v>1</v>
      </c>
    </row>
    <row r="111" spans="1:9">
      <c r="A111" s="154">
        <v>100</v>
      </c>
      <c r="B111" s="155"/>
      <c r="C111" s="155"/>
      <c r="D111" s="155"/>
      <c r="E111" s="157"/>
      <c r="F111" s="19" t="str">
        <f t="shared" si="7"/>
        <v/>
      </c>
    </row>
    <row r="112" spans="1:9">
      <c r="A112" s="154">
        <v>101</v>
      </c>
      <c r="B112" s="155"/>
      <c r="C112" s="155"/>
      <c r="D112" s="155"/>
      <c r="E112" s="157"/>
      <c r="F112" s="19" t="str">
        <f t="shared" si="7"/>
        <v/>
      </c>
    </row>
    <row r="113" spans="1:18">
      <c r="A113" s="154">
        <v>102</v>
      </c>
      <c r="B113" s="155"/>
      <c r="C113" s="155"/>
      <c r="D113" s="155"/>
      <c r="E113" s="157"/>
      <c r="F113" s="19" t="str">
        <f t="shared" si="7"/>
        <v/>
      </c>
    </row>
    <row r="114" spans="1:18">
      <c r="A114" s="154">
        <v>103</v>
      </c>
      <c r="B114" s="155"/>
      <c r="C114" s="155"/>
      <c r="D114" s="155"/>
      <c r="E114" s="157"/>
      <c r="F114" s="19" t="str">
        <f t="shared" si="7"/>
        <v/>
      </c>
    </row>
    <row r="115" spans="1:18" s="81" customFormat="1">
      <c r="A115" s="154">
        <v>104</v>
      </c>
      <c r="B115" s="155"/>
      <c r="C115" s="155"/>
      <c r="D115" s="155"/>
      <c r="E115" s="157"/>
      <c r="F115" s="19" t="str">
        <f t="shared" si="7"/>
        <v/>
      </c>
      <c r="H115" s="82"/>
      <c r="I115" s="75"/>
      <c r="J115" s="75"/>
      <c r="K115" s="75"/>
      <c r="L115" s="75"/>
      <c r="M115" s="75"/>
      <c r="N115" s="75"/>
      <c r="O115" s="75"/>
      <c r="P115" s="75"/>
      <c r="Q115" s="75"/>
      <c r="R115" s="75"/>
    </row>
    <row r="116" spans="1:18" s="81" customFormat="1">
      <c r="A116" s="154">
        <v>105</v>
      </c>
      <c r="B116" s="155"/>
      <c r="C116" s="155"/>
      <c r="D116" s="155"/>
      <c r="E116" s="157"/>
      <c r="F116" s="19" t="str">
        <f t="shared" si="7"/>
        <v/>
      </c>
      <c r="H116" s="82"/>
      <c r="I116" s="75"/>
      <c r="J116" s="75"/>
      <c r="K116" s="75"/>
      <c r="L116" s="75"/>
      <c r="M116" s="75"/>
      <c r="N116" s="75"/>
      <c r="O116" s="75"/>
      <c r="P116" s="75"/>
      <c r="Q116" s="75"/>
      <c r="R116" s="75"/>
    </row>
    <row r="117" spans="1:18" s="81" customFormat="1">
      <c r="A117" s="154">
        <v>106</v>
      </c>
      <c r="B117" s="155"/>
      <c r="C117" s="155"/>
      <c r="D117" s="155"/>
      <c r="E117" s="157"/>
      <c r="F117" s="19" t="str">
        <f t="shared" si="7"/>
        <v/>
      </c>
      <c r="H117" s="82"/>
      <c r="I117" s="75"/>
      <c r="J117" s="75"/>
      <c r="K117" s="75"/>
      <c r="L117" s="75"/>
      <c r="M117" s="75"/>
      <c r="N117" s="75"/>
      <c r="O117" s="75"/>
      <c r="P117" s="75"/>
      <c r="Q117" s="75"/>
      <c r="R117" s="75"/>
    </row>
    <row r="118" spans="1:18" s="81" customFormat="1">
      <c r="A118" s="154">
        <v>107</v>
      </c>
      <c r="B118" s="155"/>
      <c r="C118" s="155"/>
      <c r="D118" s="155"/>
      <c r="E118" s="157"/>
      <c r="F118" s="19" t="str">
        <f t="shared" si="7"/>
        <v/>
      </c>
      <c r="H118" s="82"/>
      <c r="I118" s="75"/>
      <c r="J118" s="75"/>
      <c r="K118" s="75"/>
      <c r="L118" s="75"/>
      <c r="M118" s="75"/>
      <c r="N118" s="75"/>
      <c r="O118" s="75"/>
      <c r="P118" s="75"/>
      <c r="Q118" s="75"/>
      <c r="R118" s="75"/>
    </row>
    <row r="119" spans="1:18" s="81" customFormat="1">
      <c r="A119" s="154">
        <v>108</v>
      </c>
      <c r="B119" s="155"/>
      <c r="C119" s="155"/>
      <c r="D119" s="155"/>
      <c r="E119" s="157"/>
      <c r="F119" s="19" t="str">
        <f t="shared" si="7"/>
        <v/>
      </c>
      <c r="H119" s="82"/>
      <c r="I119" s="75"/>
      <c r="J119" s="75"/>
      <c r="K119" s="75"/>
      <c r="L119" s="75"/>
      <c r="M119" s="75"/>
      <c r="N119" s="75"/>
      <c r="O119" s="75"/>
      <c r="P119" s="75"/>
      <c r="Q119" s="75"/>
      <c r="R119" s="75"/>
    </row>
    <row r="120" spans="1:18" s="81" customFormat="1">
      <c r="A120" s="154">
        <v>109</v>
      </c>
      <c r="B120" s="155"/>
      <c r="C120" s="155"/>
      <c r="D120" s="155"/>
      <c r="E120" s="157"/>
      <c r="F120" s="19" t="str">
        <f t="shared" si="7"/>
        <v/>
      </c>
      <c r="H120" s="82"/>
      <c r="I120" s="75"/>
      <c r="J120" s="75"/>
      <c r="K120" s="75"/>
      <c r="L120" s="75"/>
      <c r="M120" s="75"/>
      <c r="N120" s="75"/>
      <c r="O120" s="75"/>
      <c r="P120" s="75"/>
      <c r="Q120" s="75"/>
      <c r="R120" s="75"/>
    </row>
    <row r="121" spans="1:18" s="81" customFormat="1">
      <c r="A121" s="154">
        <v>110</v>
      </c>
      <c r="B121" s="155"/>
      <c r="C121" s="155"/>
      <c r="D121" s="155"/>
      <c r="E121" s="157"/>
      <c r="F121" s="19" t="str">
        <f t="shared" si="7"/>
        <v/>
      </c>
      <c r="H121" s="82"/>
      <c r="I121" s="75"/>
      <c r="J121" s="75"/>
      <c r="K121" s="75"/>
      <c r="L121" s="75"/>
      <c r="M121" s="75"/>
      <c r="N121" s="75"/>
      <c r="O121" s="75"/>
      <c r="P121" s="75"/>
      <c r="Q121" s="75"/>
      <c r="R121" s="75"/>
    </row>
    <row r="122" spans="1:18" s="81" customFormat="1">
      <c r="A122" s="154">
        <v>111</v>
      </c>
      <c r="B122" s="155"/>
      <c r="C122" s="155"/>
      <c r="D122" s="155"/>
      <c r="E122" s="157"/>
      <c r="F122" s="19" t="str">
        <f t="shared" si="7"/>
        <v/>
      </c>
      <c r="H122" s="82"/>
      <c r="I122" s="75"/>
      <c r="J122" s="75"/>
      <c r="K122" s="75"/>
      <c r="L122" s="75"/>
      <c r="M122" s="75"/>
      <c r="N122" s="75"/>
      <c r="O122" s="75"/>
      <c r="P122" s="75"/>
      <c r="Q122" s="75"/>
      <c r="R122" s="75"/>
    </row>
    <row r="123" spans="1:18" s="81" customFormat="1">
      <c r="A123" s="154">
        <v>112</v>
      </c>
      <c r="B123" s="155"/>
      <c r="C123" s="155"/>
      <c r="D123" s="155"/>
      <c r="E123" s="157"/>
      <c r="F123" s="19" t="str">
        <f t="shared" si="7"/>
        <v/>
      </c>
      <c r="H123" s="82"/>
      <c r="I123" s="75"/>
      <c r="J123" s="75"/>
      <c r="K123" s="75"/>
      <c r="L123" s="75"/>
      <c r="M123" s="75"/>
      <c r="N123" s="75"/>
      <c r="O123" s="75"/>
      <c r="P123" s="75"/>
      <c r="Q123" s="75"/>
      <c r="R123" s="75"/>
    </row>
    <row r="124" spans="1:18" s="81" customFormat="1">
      <c r="A124" s="154">
        <v>113</v>
      </c>
      <c r="B124" s="155"/>
      <c r="C124" s="155"/>
      <c r="D124" s="155"/>
      <c r="E124" s="157"/>
      <c r="F124" s="19" t="str">
        <f t="shared" si="7"/>
        <v/>
      </c>
      <c r="H124" s="82"/>
      <c r="I124" s="75"/>
      <c r="J124" s="75"/>
      <c r="K124" s="75"/>
      <c r="L124" s="75"/>
      <c r="M124" s="75"/>
      <c r="N124" s="75"/>
      <c r="O124" s="75"/>
      <c r="P124" s="75"/>
      <c r="Q124" s="75"/>
      <c r="R124" s="75"/>
    </row>
    <row r="125" spans="1:18" s="81" customFormat="1">
      <c r="A125" s="154">
        <v>114</v>
      </c>
      <c r="B125" s="155"/>
      <c r="C125" s="155"/>
      <c r="D125" s="155"/>
      <c r="E125" s="157"/>
      <c r="F125" s="19" t="str">
        <f t="shared" si="7"/>
        <v/>
      </c>
      <c r="H125" s="82"/>
      <c r="I125" s="75"/>
      <c r="J125" s="75"/>
      <c r="K125" s="75"/>
      <c r="L125" s="75"/>
      <c r="M125" s="75"/>
      <c r="N125" s="75"/>
      <c r="O125" s="75"/>
      <c r="P125" s="75"/>
      <c r="Q125" s="75"/>
      <c r="R125" s="75"/>
    </row>
    <row r="126" spans="1:18" s="81" customFormat="1">
      <c r="A126" s="154">
        <v>115</v>
      </c>
      <c r="B126" s="155"/>
      <c r="C126" s="155"/>
      <c r="D126" s="155"/>
      <c r="E126" s="157"/>
      <c r="F126" s="19" t="str">
        <f t="shared" si="7"/>
        <v/>
      </c>
      <c r="H126" s="82"/>
      <c r="I126" s="75"/>
      <c r="J126" s="75"/>
      <c r="K126" s="75"/>
      <c r="L126" s="75"/>
      <c r="M126" s="75"/>
      <c r="N126" s="75"/>
      <c r="O126" s="75"/>
      <c r="P126" s="75"/>
      <c r="Q126" s="75"/>
      <c r="R126" s="75"/>
    </row>
    <row r="127" spans="1:18" s="81" customFormat="1">
      <c r="A127" s="154">
        <v>116</v>
      </c>
      <c r="B127" s="155"/>
      <c r="C127" s="155"/>
      <c r="D127" s="155"/>
      <c r="E127" s="157"/>
      <c r="F127" s="19" t="str">
        <f t="shared" si="7"/>
        <v/>
      </c>
      <c r="H127" s="82"/>
      <c r="I127" s="75"/>
      <c r="J127" s="75"/>
      <c r="K127" s="75"/>
      <c r="L127" s="75"/>
      <c r="M127" s="75"/>
      <c r="N127" s="75"/>
      <c r="O127" s="75"/>
      <c r="P127" s="75"/>
      <c r="Q127" s="75"/>
      <c r="R127" s="75"/>
    </row>
    <row r="128" spans="1:18" s="81" customFormat="1">
      <c r="A128" s="154">
        <v>117</v>
      </c>
      <c r="B128" s="155"/>
      <c r="C128" s="155"/>
      <c r="D128" s="155"/>
      <c r="E128" s="157"/>
      <c r="F128" s="19" t="str">
        <f t="shared" si="7"/>
        <v/>
      </c>
      <c r="H128" s="82"/>
      <c r="I128" s="75"/>
      <c r="J128" s="75"/>
      <c r="K128" s="75"/>
      <c r="L128" s="75"/>
      <c r="M128" s="75"/>
      <c r="N128" s="75"/>
      <c r="O128" s="75"/>
      <c r="P128" s="75"/>
      <c r="Q128" s="75"/>
      <c r="R128" s="75"/>
    </row>
    <row r="129" spans="1:18" s="81" customFormat="1">
      <c r="A129" s="154">
        <v>118</v>
      </c>
      <c r="B129" s="155"/>
      <c r="C129" s="155"/>
      <c r="D129" s="155"/>
      <c r="E129" s="157"/>
      <c r="F129" s="19" t="str">
        <f t="shared" si="7"/>
        <v/>
      </c>
      <c r="H129" s="82"/>
      <c r="I129" s="75"/>
      <c r="J129" s="75"/>
      <c r="K129" s="75"/>
      <c r="L129" s="75"/>
      <c r="M129" s="75"/>
      <c r="N129" s="75"/>
      <c r="O129" s="75"/>
      <c r="P129" s="75"/>
      <c r="Q129" s="75"/>
      <c r="R129" s="75"/>
    </row>
    <row r="130" spans="1:18" s="81" customFormat="1">
      <c r="A130" s="154">
        <v>119</v>
      </c>
      <c r="B130" s="155"/>
      <c r="C130" s="155"/>
      <c r="D130" s="155"/>
      <c r="E130" s="157"/>
      <c r="F130" s="19" t="str">
        <f t="shared" si="7"/>
        <v/>
      </c>
      <c r="H130" s="82"/>
      <c r="I130" s="75"/>
      <c r="J130" s="75"/>
      <c r="K130" s="75"/>
      <c r="L130" s="75"/>
      <c r="M130" s="75"/>
      <c r="N130" s="75"/>
      <c r="O130" s="75"/>
      <c r="P130" s="75"/>
      <c r="Q130" s="75"/>
      <c r="R130" s="75"/>
    </row>
    <row r="131" spans="1:18" s="81" customFormat="1">
      <c r="A131" s="154">
        <v>120</v>
      </c>
      <c r="B131" s="155"/>
      <c r="C131" s="155"/>
      <c r="D131" s="155"/>
      <c r="E131" s="157"/>
      <c r="F131" s="19" t="str">
        <f t="shared" si="7"/>
        <v/>
      </c>
      <c r="H131" s="82"/>
      <c r="I131" s="75"/>
      <c r="J131" s="75"/>
      <c r="K131" s="75"/>
      <c r="L131" s="75"/>
      <c r="M131" s="75"/>
      <c r="N131" s="75"/>
      <c r="O131" s="75"/>
      <c r="P131" s="75"/>
      <c r="Q131" s="75"/>
      <c r="R131" s="75"/>
    </row>
    <row r="132" spans="1:18" s="81" customFormat="1">
      <c r="A132" s="154">
        <v>121</v>
      </c>
      <c r="B132" s="155"/>
      <c r="C132" s="155"/>
      <c r="D132" s="155"/>
      <c r="E132" s="157"/>
      <c r="F132" s="19" t="str">
        <f t="shared" si="7"/>
        <v/>
      </c>
      <c r="H132" s="82"/>
      <c r="I132" s="75"/>
      <c r="J132" s="75"/>
      <c r="K132" s="75"/>
      <c r="L132" s="75"/>
      <c r="M132" s="75"/>
      <c r="N132" s="75"/>
      <c r="O132" s="75"/>
      <c r="P132" s="75"/>
      <c r="Q132" s="75"/>
      <c r="R132" s="75"/>
    </row>
    <row r="133" spans="1:18" s="81" customFormat="1">
      <c r="A133" s="154">
        <v>122</v>
      </c>
      <c r="B133" s="155"/>
      <c r="C133" s="155"/>
      <c r="D133" s="155"/>
      <c r="E133" s="157"/>
      <c r="F133" s="19" t="str">
        <f t="shared" si="7"/>
        <v/>
      </c>
      <c r="H133" s="82"/>
      <c r="I133" s="75"/>
      <c r="J133" s="75"/>
      <c r="K133" s="75"/>
      <c r="L133" s="75"/>
      <c r="M133" s="75"/>
      <c r="N133" s="75"/>
      <c r="O133" s="75"/>
      <c r="P133" s="75"/>
      <c r="Q133" s="75"/>
      <c r="R133" s="75"/>
    </row>
    <row r="134" spans="1:18" s="81" customFormat="1">
      <c r="A134" s="154">
        <v>123</v>
      </c>
      <c r="B134" s="155"/>
      <c r="C134" s="155"/>
      <c r="D134" s="155"/>
      <c r="E134" s="157"/>
      <c r="F134" s="19" t="str">
        <f t="shared" si="7"/>
        <v/>
      </c>
      <c r="H134" s="82"/>
      <c r="I134" s="75"/>
      <c r="J134" s="75"/>
      <c r="K134" s="75"/>
      <c r="L134" s="75"/>
      <c r="M134" s="75"/>
      <c r="N134" s="75"/>
      <c r="O134" s="75"/>
      <c r="P134" s="75"/>
      <c r="Q134" s="75"/>
      <c r="R134" s="75"/>
    </row>
    <row r="135" spans="1:18" s="81" customFormat="1">
      <c r="A135" s="154">
        <v>124</v>
      </c>
      <c r="B135" s="155"/>
      <c r="C135" s="155"/>
      <c r="D135" s="155"/>
      <c r="E135" s="157"/>
      <c r="F135" s="19" t="str">
        <f t="shared" si="7"/>
        <v/>
      </c>
      <c r="H135" s="82"/>
      <c r="I135" s="75"/>
      <c r="J135" s="75"/>
      <c r="K135" s="75"/>
      <c r="L135" s="75"/>
      <c r="M135" s="75"/>
      <c r="N135" s="75"/>
      <c r="O135" s="75"/>
      <c r="P135" s="75"/>
      <c r="Q135" s="75"/>
      <c r="R135" s="75"/>
    </row>
    <row r="136" spans="1:18" s="81" customFormat="1">
      <c r="A136" s="154">
        <v>125</v>
      </c>
      <c r="B136" s="155"/>
      <c r="C136" s="155"/>
      <c r="D136" s="155"/>
      <c r="E136" s="157"/>
      <c r="F136" s="19" t="str">
        <f t="shared" si="7"/>
        <v/>
      </c>
      <c r="H136" s="82"/>
      <c r="I136" s="75"/>
      <c r="J136" s="75"/>
      <c r="K136" s="75"/>
      <c r="L136" s="75"/>
      <c r="M136" s="75"/>
      <c r="N136" s="75"/>
      <c r="O136" s="75"/>
      <c r="P136" s="75"/>
      <c r="Q136" s="75"/>
      <c r="R136" s="75"/>
    </row>
    <row r="137" spans="1:18" s="81" customFormat="1">
      <c r="A137" s="154">
        <v>126</v>
      </c>
      <c r="B137" s="155"/>
      <c r="C137" s="155"/>
      <c r="D137" s="155"/>
      <c r="E137" s="157"/>
      <c r="F137" s="19" t="str">
        <f t="shared" si="7"/>
        <v/>
      </c>
      <c r="H137" s="82"/>
      <c r="I137" s="75"/>
      <c r="J137" s="75"/>
      <c r="K137" s="75"/>
      <c r="L137" s="75"/>
      <c r="M137" s="75"/>
      <c r="N137" s="75"/>
      <c r="O137" s="75"/>
      <c r="P137" s="75"/>
      <c r="Q137" s="75"/>
      <c r="R137" s="75"/>
    </row>
    <row r="138" spans="1:18" s="81" customFormat="1">
      <c r="A138" s="154">
        <v>127</v>
      </c>
      <c r="B138" s="155"/>
      <c r="C138" s="155"/>
      <c r="D138" s="155"/>
      <c r="E138" s="157"/>
      <c r="F138" s="19" t="str">
        <f t="shared" si="7"/>
        <v/>
      </c>
      <c r="H138" s="82"/>
      <c r="I138" s="75"/>
      <c r="J138" s="75"/>
      <c r="K138" s="75"/>
      <c r="L138" s="75"/>
      <c r="M138" s="75"/>
      <c r="N138" s="75"/>
      <c r="O138" s="75"/>
      <c r="P138" s="75"/>
      <c r="Q138" s="75"/>
      <c r="R138" s="75"/>
    </row>
    <row r="139" spans="1:18" s="81" customFormat="1">
      <c r="A139" s="154">
        <v>128</v>
      </c>
      <c r="B139" s="155"/>
      <c r="C139" s="155"/>
      <c r="D139" s="155"/>
      <c r="E139" s="157"/>
      <c r="F139" s="19" t="str">
        <f t="shared" si="7"/>
        <v/>
      </c>
      <c r="H139" s="82"/>
      <c r="I139" s="75"/>
      <c r="J139" s="75"/>
      <c r="K139" s="75"/>
      <c r="L139" s="75"/>
      <c r="M139" s="75"/>
      <c r="N139" s="75"/>
      <c r="O139" s="75"/>
      <c r="P139" s="75"/>
      <c r="Q139" s="75"/>
      <c r="R139" s="75"/>
    </row>
    <row r="140" spans="1:18" s="81" customFormat="1">
      <c r="A140" s="154">
        <v>129</v>
      </c>
      <c r="B140" s="155"/>
      <c r="C140" s="155"/>
      <c r="D140" s="155"/>
      <c r="E140" s="157"/>
      <c r="F140" s="19" t="str">
        <f t="shared" ref="F140:F203" si="11">IF(OR($B140="",$C140="",$E140&lt;an_initial,$E140&gt;an_final),"",G140 * (INDEX(iii8punctaje, MATCH(C140,iii8anvergură,0), MATCH(D140,iii8tip,0) )) )</f>
        <v/>
      </c>
      <c r="H140" s="82"/>
      <c r="I140" s="75"/>
      <c r="J140" s="75"/>
      <c r="K140" s="75"/>
      <c r="L140" s="75"/>
      <c r="M140" s="75"/>
      <c r="N140" s="75"/>
      <c r="O140" s="75"/>
      <c r="P140" s="75"/>
      <c r="Q140" s="75"/>
      <c r="R140" s="75"/>
    </row>
    <row r="141" spans="1:18" s="81" customFormat="1">
      <c r="A141" s="154">
        <v>130</v>
      </c>
      <c r="B141" s="155"/>
      <c r="C141" s="155"/>
      <c r="D141" s="155"/>
      <c r="E141" s="157"/>
      <c r="F141" s="19" t="str">
        <f t="shared" si="11"/>
        <v/>
      </c>
      <c r="H141" s="82"/>
      <c r="I141" s="75"/>
      <c r="J141" s="75"/>
      <c r="K141" s="75"/>
      <c r="L141" s="75"/>
      <c r="M141" s="75"/>
      <c r="N141" s="75"/>
      <c r="O141" s="75"/>
      <c r="P141" s="75"/>
      <c r="Q141" s="75"/>
      <c r="R141" s="75"/>
    </row>
    <row r="142" spans="1:18" s="81" customFormat="1">
      <c r="A142" s="154">
        <v>131</v>
      </c>
      <c r="B142" s="155"/>
      <c r="C142" s="155"/>
      <c r="D142" s="155"/>
      <c r="E142" s="157"/>
      <c r="F142" s="19" t="str">
        <f t="shared" si="11"/>
        <v/>
      </c>
      <c r="H142" s="82"/>
      <c r="I142" s="75"/>
      <c r="J142" s="75"/>
      <c r="K142" s="75"/>
      <c r="L142" s="75"/>
      <c r="M142" s="75"/>
      <c r="N142" s="75"/>
      <c r="O142" s="75"/>
      <c r="P142" s="75"/>
      <c r="Q142" s="75"/>
      <c r="R142" s="75"/>
    </row>
    <row r="143" spans="1:18" s="81" customFormat="1">
      <c r="A143" s="154">
        <v>132</v>
      </c>
      <c r="B143" s="155"/>
      <c r="C143" s="155"/>
      <c r="D143" s="155"/>
      <c r="E143" s="157"/>
      <c r="F143" s="19" t="str">
        <f t="shared" si="11"/>
        <v/>
      </c>
      <c r="H143" s="82"/>
      <c r="I143" s="75"/>
      <c r="J143" s="75"/>
      <c r="K143" s="75"/>
      <c r="L143" s="75"/>
      <c r="M143" s="75"/>
      <c r="N143" s="75"/>
      <c r="O143" s="75"/>
      <c r="P143" s="75"/>
      <c r="Q143" s="75"/>
      <c r="R143" s="75"/>
    </row>
    <row r="144" spans="1:18" s="81" customFormat="1">
      <c r="A144" s="154">
        <v>133</v>
      </c>
      <c r="B144" s="155"/>
      <c r="C144" s="155"/>
      <c r="D144" s="155"/>
      <c r="E144" s="157"/>
      <c r="F144" s="19" t="str">
        <f t="shared" si="11"/>
        <v/>
      </c>
      <c r="H144" s="82"/>
      <c r="I144" s="75"/>
      <c r="J144" s="75"/>
      <c r="K144" s="75"/>
      <c r="L144" s="75"/>
      <c r="M144" s="75"/>
      <c r="N144" s="75"/>
      <c r="O144" s="75"/>
      <c r="P144" s="75"/>
      <c r="Q144" s="75"/>
      <c r="R144" s="75"/>
    </row>
    <row r="145" spans="1:18" s="81" customFormat="1">
      <c r="A145" s="154">
        <v>134</v>
      </c>
      <c r="B145" s="155"/>
      <c r="C145" s="155"/>
      <c r="D145" s="155"/>
      <c r="E145" s="157"/>
      <c r="F145" s="19" t="str">
        <f t="shared" si="11"/>
        <v/>
      </c>
      <c r="H145" s="82"/>
      <c r="I145" s="75"/>
      <c r="J145" s="75"/>
      <c r="K145" s="75"/>
      <c r="L145" s="75"/>
      <c r="M145" s="75"/>
      <c r="N145" s="75"/>
      <c r="O145" s="75"/>
      <c r="P145" s="75"/>
      <c r="Q145" s="75"/>
      <c r="R145" s="75"/>
    </row>
    <row r="146" spans="1:18" s="81" customFormat="1">
      <c r="A146" s="154">
        <v>135</v>
      </c>
      <c r="B146" s="155"/>
      <c r="C146" s="155"/>
      <c r="D146" s="155"/>
      <c r="E146" s="157"/>
      <c r="F146" s="19" t="str">
        <f t="shared" si="11"/>
        <v/>
      </c>
      <c r="H146" s="82"/>
      <c r="I146" s="75"/>
      <c r="J146" s="75"/>
      <c r="K146" s="75"/>
      <c r="L146" s="75"/>
      <c r="M146" s="75"/>
      <c r="N146" s="75"/>
      <c r="O146" s="75"/>
      <c r="P146" s="75"/>
      <c r="Q146" s="75"/>
      <c r="R146" s="75"/>
    </row>
    <row r="147" spans="1:18" s="81" customFormat="1">
      <c r="A147" s="154">
        <v>136</v>
      </c>
      <c r="B147" s="155"/>
      <c r="C147" s="155"/>
      <c r="D147" s="155"/>
      <c r="E147" s="157"/>
      <c r="F147" s="19" t="str">
        <f t="shared" si="11"/>
        <v/>
      </c>
      <c r="H147" s="82"/>
      <c r="I147" s="75"/>
      <c r="J147" s="75"/>
      <c r="K147" s="75"/>
      <c r="L147" s="75"/>
      <c r="M147" s="75"/>
      <c r="N147" s="75"/>
      <c r="O147" s="75"/>
      <c r="P147" s="75"/>
      <c r="Q147" s="75"/>
      <c r="R147" s="75"/>
    </row>
    <row r="148" spans="1:18" s="81" customFormat="1">
      <c r="A148" s="154">
        <v>137</v>
      </c>
      <c r="B148" s="155"/>
      <c r="C148" s="155"/>
      <c r="D148" s="155"/>
      <c r="E148" s="157"/>
      <c r="F148" s="19" t="str">
        <f t="shared" si="11"/>
        <v/>
      </c>
      <c r="H148" s="82"/>
      <c r="I148" s="75"/>
      <c r="J148" s="75"/>
      <c r="K148" s="75"/>
      <c r="L148" s="75"/>
      <c r="M148" s="75"/>
      <c r="N148" s="75"/>
      <c r="O148" s="75"/>
      <c r="P148" s="75"/>
      <c r="Q148" s="75"/>
      <c r="R148" s="75"/>
    </row>
    <row r="149" spans="1:18" s="81" customFormat="1">
      <c r="A149" s="154">
        <v>138</v>
      </c>
      <c r="B149" s="155"/>
      <c r="C149" s="155"/>
      <c r="D149" s="155"/>
      <c r="E149" s="157"/>
      <c r="F149" s="19" t="str">
        <f t="shared" si="11"/>
        <v/>
      </c>
      <c r="H149" s="82"/>
      <c r="I149" s="75"/>
      <c r="J149" s="75"/>
      <c r="K149" s="75"/>
      <c r="L149" s="75"/>
      <c r="M149" s="75"/>
      <c r="N149" s="75"/>
      <c r="O149" s="75"/>
      <c r="P149" s="75"/>
      <c r="Q149" s="75"/>
      <c r="R149" s="75"/>
    </row>
    <row r="150" spans="1:18" s="81" customFormat="1">
      <c r="A150" s="154">
        <v>139</v>
      </c>
      <c r="B150" s="155"/>
      <c r="C150" s="155"/>
      <c r="D150" s="155"/>
      <c r="E150" s="157"/>
      <c r="F150" s="19" t="str">
        <f t="shared" si="11"/>
        <v/>
      </c>
      <c r="H150" s="82"/>
      <c r="I150" s="75"/>
      <c r="J150" s="75"/>
      <c r="K150" s="75"/>
      <c r="L150" s="75"/>
      <c r="M150" s="75"/>
      <c r="N150" s="75"/>
      <c r="O150" s="75"/>
      <c r="P150" s="75"/>
      <c r="Q150" s="75"/>
      <c r="R150" s="75"/>
    </row>
    <row r="151" spans="1:18" s="81" customFormat="1">
      <c r="A151" s="154">
        <v>140</v>
      </c>
      <c r="B151" s="155"/>
      <c r="C151" s="155"/>
      <c r="D151" s="155"/>
      <c r="E151" s="157"/>
      <c r="F151" s="19" t="str">
        <f t="shared" si="11"/>
        <v/>
      </c>
      <c r="H151" s="82"/>
      <c r="I151" s="75"/>
      <c r="J151" s="75"/>
      <c r="K151" s="75"/>
      <c r="L151" s="75"/>
      <c r="M151" s="75"/>
      <c r="N151" s="75"/>
      <c r="O151" s="75"/>
      <c r="P151" s="75"/>
      <c r="Q151" s="75"/>
      <c r="R151" s="75"/>
    </row>
    <row r="152" spans="1:18" s="81" customFormat="1">
      <c r="A152" s="154">
        <v>141</v>
      </c>
      <c r="B152" s="155"/>
      <c r="C152" s="155"/>
      <c r="D152" s="155"/>
      <c r="E152" s="157"/>
      <c r="F152" s="19" t="str">
        <f t="shared" si="11"/>
        <v/>
      </c>
      <c r="H152" s="82"/>
      <c r="I152" s="75"/>
      <c r="J152" s="75"/>
      <c r="K152" s="75"/>
      <c r="L152" s="75"/>
      <c r="M152" s="75"/>
      <c r="N152" s="75"/>
      <c r="O152" s="75"/>
      <c r="P152" s="75"/>
      <c r="Q152" s="75"/>
      <c r="R152" s="75"/>
    </row>
    <row r="153" spans="1:18" s="81" customFormat="1">
      <c r="A153" s="154">
        <v>142</v>
      </c>
      <c r="B153" s="155"/>
      <c r="C153" s="155"/>
      <c r="D153" s="155"/>
      <c r="E153" s="157"/>
      <c r="F153" s="19" t="str">
        <f t="shared" si="11"/>
        <v/>
      </c>
      <c r="H153" s="82"/>
      <c r="I153" s="75"/>
      <c r="J153" s="75"/>
      <c r="K153" s="75"/>
      <c r="L153" s="75"/>
      <c r="M153" s="75"/>
      <c r="N153" s="75"/>
      <c r="O153" s="75"/>
      <c r="P153" s="75"/>
      <c r="Q153" s="75"/>
      <c r="R153" s="75"/>
    </row>
    <row r="154" spans="1:18" s="81" customFormat="1">
      <c r="A154" s="154">
        <v>143</v>
      </c>
      <c r="B154" s="155"/>
      <c r="C154" s="155"/>
      <c r="D154" s="155"/>
      <c r="E154" s="157"/>
      <c r="F154" s="19" t="str">
        <f t="shared" si="11"/>
        <v/>
      </c>
      <c r="H154" s="82"/>
      <c r="I154" s="75"/>
      <c r="J154" s="75"/>
      <c r="K154" s="75"/>
      <c r="L154" s="75"/>
      <c r="M154" s="75"/>
      <c r="N154" s="75"/>
      <c r="O154" s="75"/>
      <c r="P154" s="75"/>
      <c r="Q154" s="75"/>
      <c r="R154" s="75"/>
    </row>
    <row r="155" spans="1:18" s="81" customFormat="1">
      <c r="A155" s="154">
        <v>144</v>
      </c>
      <c r="B155" s="155"/>
      <c r="C155" s="155"/>
      <c r="D155" s="155"/>
      <c r="E155" s="157"/>
      <c r="F155" s="19" t="str">
        <f t="shared" si="11"/>
        <v/>
      </c>
      <c r="H155" s="82"/>
      <c r="I155" s="75"/>
      <c r="J155" s="75"/>
      <c r="K155" s="75"/>
      <c r="L155" s="75"/>
      <c r="M155" s="75"/>
      <c r="N155" s="75"/>
      <c r="O155" s="75"/>
      <c r="P155" s="75"/>
      <c r="Q155" s="75"/>
      <c r="R155" s="75"/>
    </row>
    <row r="156" spans="1:18" s="81" customFormat="1">
      <c r="A156" s="154">
        <v>145</v>
      </c>
      <c r="B156" s="155"/>
      <c r="C156" s="155"/>
      <c r="D156" s="155"/>
      <c r="E156" s="157"/>
      <c r="F156" s="19" t="str">
        <f t="shared" si="11"/>
        <v/>
      </c>
      <c r="H156" s="82"/>
      <c r="I156" s="75"/>
      <c r="J156" s="75"/>
      <c r="K156" s="75"/>
      <c r="L156" s="75"/>
      <c r="M156" s="75"/>
      <c r="N156" s="75"/>
      <c r="O156" s="75"/>
      <c r="P156" s="75"/>
      <c r="Q156" s="75"/>
      <c r="R156" s="75"/>
    </row>
    <row r="157" spans="1:18" s="81" customFormat="1">
      <c r="A157" s="154">
        <v>146</v>
      </c>
      <c r="B157" s="155"/>
      <c r="C157" s="155"/>
      <c r="D157" s="155"/>
      <c r="E157" s="157"/>
      <c r="F157" s="19" t="str">
        <f t="shared" si="11"/>
        <v/>
      </c>
      <c r="H157" s="82"/>
      <c r="I157" s="75"/>
      <c r="J157" s="75"/>
      <c r="K157" s="75"/>
      <c r="L157" s="75"/>
      <c r="M157" s="75"/>
      <c r="N157" s="75"/>
      <c r="O157" s="75"/>
      <c r="P157" s="75"/>
      <c r="Q157" s="75"/>
      <c r="R157" s="75"/>
    </row>
    <row r="158" spans="1:18" s="81" customFormat="1">
      <c r="A158" s="154">
        <v>147</v>
      </c>
      <c r="B158" s="155"/>
      <c r="C158" s="155"/>
      <c r="D158" s="155"/>
      <c r="E158" s="157"/>
      <c r="F158" s="19" t="str">
        <f t="shared" si="11"/>
        <v/>
      </c>
      <c r="H158" s="82"/>
      <c r="I158" s="75"/>
      <c r="J158" s="75"/>
      <c r="K158" s="75"/>
      <c r="L158" s="75"/>
      <c r="M158" s="75"/>
      <c r="N158" s="75"/>
      <c r="O158" s="75"/>
      <c r="P158" s="75"/>
      <c r="Q158" s="75"/>
      <c r="R158" s="75"/>
    </row>
    <row r="159" spans="1:18" s="81" customFormat="1">
      <c r="A159" s="154">
        <v>148</v>
      </c>
      <c r="B159" s="155"/>
      <c r="C159" s="155"/>
      <c r="D159" s="155"/>
      <c r="E159" s="157"/>
      <c r="F159" s="19" t="str">
        <f t="shared" si="11"/>
        <v/>
      </c>
      <c r="H159" s="82"/>
      <c r="I159" s="75"/>
      <c r="J159" s="75"/>
      <c r="K159" s="75"/>
      <c r="L159" s="75"/>
      <c r="M159" s="75"/>
      <c r="N159" s="75"/>
      <c r="O159" s="75"/>
      <c r="P159" s="75"/>
      <c r="Q159" s="75"/>
      <c r="R159" s="75"/>
    </row>
    <row r="160" spans="1:18" s="81" customFormat="1">
      <c r="A160" s="154">
        <v>149</v>
      </c>
      <c r="B160" s="155"/>
      <c r="C160" s="155"/>
      <c r="D160" s="155"/>
      <c r="E160" s="157"/>
      <c r="F160" s="19" t="str">
        <f t="shared" si="11"/>
        <v/>
      </c>
      <c r="H160" s="82"/>
      <c r="I160" s="75"/>
      <c r="J160" s="75"/>
      <c r="K160" s="75"/>
      <c r="L160" s="75"/>
      <c r="M160" s="75"/>
      <c r="N160" s="75"/>
      <c r="O160" s="75"/>
      <c r="P160" s="75"/>
      <c r="Q160" s="75"/>
      <c r="R160" s="75"/>
    </row>
    <row r="161" spans="1:18" s="81" customFormat="1">
      <c r="A161" s="154">
        <v>150</v>
      </c>
      <c r="B161" s="155"/>
      <c r="C161" s="155"/>
      <c r="D161" s="155"/>
      <c r="E161" s="157"/>
      <c r="F161" s="19" t="str">
        <f t="shared" si="11"/>
        <v/>
      </c>
      <c r="H161" s="82"/>
      <c r="I161" s="75"/>
      <c r="J161" s="75"/>
      <c r="K161" s="75"/>
      <c r="L161" s="75"/>
      <c r="M161" s="75"/>
      <c r="N161" s="75"/>
      <c r="O161" s="75"/>
      <c r="P161" s="75"/>
      <c r="Q161" s="75"/>
      <c r="R161" s="75"/>
    </row>
    <row r="162" spans="1:18" s="81" customFormat="1">
      <c r="A162" s="154">
        <v>151</v>
      </c>
      <c r="B162" s="155"/>
      <c r="C162" s="155"/>
      <c r="D162" s="155"/>
      <c r="E162" s="157"/>
      <c r="F162" s="19" t="str">
        <f t="shared" si="11"/>
        <v/>
      </c>
      <c r="H162" s="82"/>
      <c r="I162" s="75"/>
      <c r="J162" s="75"/>
      <c r="K162" s="75"/>
      <c r="L162" s="75"/>
      <c r="M162" s="75"/>
      <c r="N162" s="75"/>
      <c r="O162" s="75"/>
      <c r="P162" s="75"/>
      <c r="Q162" s="75"/>
      <c r="R162" s="75"/>
    </row>
    <row r="163" spans="1:18" s="81" customFormat="1">
      <c r="A163" s="154">
        <v>152</v>
      </c>
      <c r="B163" s="155"/>
      <c r="C163" s="155"/>
      <c r="D163" s="155"/>
      <c r="E163" s="157"/>
      <c r="F163" s="19" t="str">
        <f t="shared" si="11"/>
        <v/>
      </c>
      <c r="H163" s="82"/>
      <c r="I163" s="75"/>
      <c r="J163" s="75"/>
      <c r="K163" s="75"/>
      <c r="L163" s="75"/>
      <c r="M163" s="75"/>
      <c r="N163" s="75"/>
      <c r="O163" s="75"/>
      <c r="P163" s="75"/>
      <c r="Q163" s="75"/>
      <c r="R163" s="75"/>
    </row>
    <row r="164" spans="1:18" s="81" customFormat="1">
      <c r="A164" s="154">
        <v>153</v>
      </c>
      <c r="B164" s="155"/>
      <c r="C164" s="155"/>
      <c r="D164" s="155"/>
      <c r="E164" s="157"/>
      <c r="F164" s="19" t="str">
        <f t="shared" si="11"/>
        <v/>
      </c>
      <c r="H164" s="82"/>
      <c r="I164" s="75"/>
      <c r="J164" s="75"/>
      <c r="K164" s="75"/>
      <c r="L164" s="75"/>
      <c r="M164" s="75"/>
      <c r="N164" s="75"/>
      <c r="O164" s="75"/>
      <c r="P164" s="75"/>
      <c r="Q164" s="75"/>
      <c r="R164" s="75"/>
    </row>
    <row r="165" spans="1:18" s="81" customFormat="1">
      <c r="A165" s="154">
        <v>154</v>
      </c>
      <c r="B165" s="155"/>
      <c r="C165" s="155"/>
      <c r="D165" s="155"/>
      <c r="E165" s="157"/>
      <c r="F165" s="19" t="str">
        <f t="shared" si="11"/>
        <v/>
      </c>
      <c r="H165" s="82"/>
      <c r="I165" s="75"/>
      <c r="J165" s="75"/>
      <c r="K165" s="75"/>
      <c r="L165" s="75"/>
      <c r="M165" s="75"/>
      <c r="N165" s="75"/>
      <c r="O165" s="75"/>
      <c r="P165" s="75"/>
      <c r="Q165" s="75"/>
      <c r="R165" s="75"/>
    </row>
    <row r="166" spans="1:18" s="81" customFormat="1">
      <c r="A166" s="154">
        <v>155</v>
      </c>
      <c r="B166" s="155"/>
      <c r="C166" s="155"/>
      <c r="D166" s="155"/>
      <c r="E166" s="157"/>
      <c r="F166" s="19" t="str">
        <f t="shared" si="11"/>
        <v/>
      </c>
      <c r="H166" s="82"/>
      <c r="I166" s="75"/>
      <c r="J166" s="75"/>
      <c r="K166" s="75"/>
      <c r="L166" s="75"/>
      <c r="M166" s="75"/>
      <c r="N166" s="75"/>
      <c r="O166" s="75"/>
      <c r="P166" s="75"/>
      <c r="Q166" s="75"/>
      <c r="R166" s="75"/>
    </row>
    <row r="167" spans="1:18" s="81" customFormat="1">
      <c r="A167" s="154">
        <v>156</v>
      </c>
      <c r="B167" s="155"/>
      <c r="C167" s="155"/>
      <c r="D167" s="155"/>
      <c r="E167" s="157"/>
      <c r="F167" s="19" t="str">
        <f t="shared" si="11"/>
        <v/>
      </c>
      <c r="H167" s="82"/>
      <c r="I167" s="75"/>
      <c r="J167" s="75"/>
      <c r="K167" s="75"/>
      <c r="L167" s="75"/>
      <c r="M167" s="75"/>
      <c r="N167" s="75"/>
      <c r="O167" s="75"/>
      <c r="P167" s="75"/>
      <c r="Q167" s="75"/>
      <c r="R167" s="75"/>
    </row>
    <row r="168" spans="1:18" s="81" customFormat="1">
      <c r="A168" s="154">
        <v>157</v>
      </c>
      <c r="B168" s="155"/>
      <c r="C168" s="155"/>
      <c r="D168" s="155"/>
      <c r="E168" s="157"/>
      <c r="F168" s="19" t="str">
        <f t="shared" si="11"/>
        <v/>
      </c>
      <c r="H168" s="82"/>
      <c r="I168" s="75"/>
      <c r="J168" s="75"/>
      <c r="K168" s="75"/>
      <c r="L168" s="75"/>
      <c r="M168" s="75"/>
      <c r="N168" s="75"/>
      <c r="O168" s="75"/>
      <c r="P168" s="75"/>
      <c r="Q168" s="75"/>
      <c r="R168" s="75"/>
    </row>
    <row r="169" spans="1:18" s="81" customFormat="1">
      <c r="A169" s="154">
        <v>158</v>
      </c>
      <c r="B169" s="155"/>
      <c r="C169" s="155"/>
      <c r="D169" s="155"/>
      <c r="E169" s="157"/>
      <c r="F169" s="19" t="str">
        <f t="shared" si="11"/>
        <v/>
      </c>
      <c r="H169" s="82"/>
      <c r="I169" s="75"/>
      <c r="J169" s="75"/>
      <c r="K169" s="75"/>
      <c r="L169" s="75"/>
      <c r="M169" s="75"/>
      <c r="N169" s="75"/>
      <c r="O169" s="75"/>
      <c r="P169" s="75"/>
      <c r="Q169" s="75"/>
      <c r="R169" s="75"/>
    </row>
    <row r="170" spans="1:18" s="81" customFormat="1">
      <c r="A170" s="154">
        <v>159</v>
      </c>
      <c r="B170" s="155"/>
      <c r="C170" s="155"/>
      <c r="D170" s="155"/>
      <c r="E170" s="157"/>
      <c r="F170" s="19" t="str">
        <f t="shared" si="11"/>
        <v/>
      </c>
      <c r="H170" s="82"/>
      <c r="I170" s="75"/>
      <c r="J170" s="75"/>
      <c r="K170" s="75"/>
      <c r="L170" s="75"/>
      <c r="M170" s="75"/>
      <c r="N170" s="75"/>
      <c r="O170" s="75"/>
      <c r="P170" s="75"/>
      <c r="Q170" s="75"/>
      <c r="R170" s="75"/>
    </row>
    <row r="171" spans="1:18" s="81" customFormat="1">
      <c r="A171" s="154">
        <v>160</v>
      </c>
      <c r="B171" s="155"/>
      <c r="C171" s="155"/>
      <c r="D171" s="155"/>
      <c r="E171" s="157"/>
      <c r="F171" s="19" t="str">
        <f t="shared" si="11"/>
        <v/>
      </c>
      <c r="H171" s="82"/>
      <c r="I171" s="75"/>
      <c r="J171" s="75"/>
      <c r="K171" s="75"/>
      <c r="L171" s="75"/>
      <c r="M171" s="75"/>
      <c r="N171" s="75"/>
      <c r="O171" s="75"/>
      <c r="P171" s="75"/>
      <c r="Q171" s="75"/>
      <c r="R171" s="75"/>
    </row>
    <row r="172" spans="1:18" s="81" customFormat="1">
      <c r="A172" s="154">
        <v>161</v>
      </c>
      <c r="B172" s="155"/>
      <c r="C172" s="155"/>
      <c r="D172" s="155"/>
      <c r="E172" s="157"/>
      <c r="F172" s="19" t="str">
        <f t="shared" si="11"/>
        <v/>
      </c>
      <c r="H172" s="82"/>
      <c r="I172" s="75"/>
      <c r="J172" s="75"/>
      <c r="K172" s="75"/>
      <c r="L172" s="75"/>
      <c r="M172" s="75"/>
      <c r="N172" s="75"/>
      <c r="O172" s="75"/>
      <c r="P172" s="75"/>
      <c r="Q172" s="75"/>
      <c r="R172" s="75"/>
    </row>
    <row r="173" spans="1:18" s="81" customFormat="1">
      <c r="A173" s="154">
        <v>162</v>
      </c>
      <c r="B173" s="155"/>
      <c r="C173" s="155"/>
      <c r="D173" s="155"/>
      <c r="E173" s="157"/>
      <c r="F173" s="19" t="str">
        <f t="shared" si="11"/>
        <v/>
      </c>
      <c r="H173" s="82"/>
      <c r="I173" s="75"/>
      <c r="J173" s="75"/>
      <c r="K173" s="75"/>
      <c r="L173" s="75"/>
      <c r="M173" s="75"/>
      <c r="N173" s="75"/>
      <c r="O173" s="75"/>
      <c r="P173" s="75"/>
      <c r="Q173" s="75"/>
      <c r="R173" s="75"/>
    </row>
    <row r="174" spans="1:18" s="81" customFormat="1">
      <c r="A174" s="154">
        <v>163</v>
      </c>
      <c r="B174" s="155"/>
      <c r="C174" s="155"/>
      <c r="D174" s="155"/>
      <c r="E174" s="157"/>
      <c r="F174" s="19" t="str">
        <f t="shared" si="11"/>
        <v/>
      </c>
      <c r="H174" s="82"/>
      <c r="I174" s="75"/>
      <c r="J174" s="75"/>
      <c r="K174" s="75"/>
      <c r="L174" s="75"/>
      <c r="M174" s="75"/>
      <c r="N174" s="75"/>
      <c r="O174" s="75"/>
      <c r="P174" s="75"/>
      <c r="Q174" s="75"/>
      <c r="R174" s="75"/>
    </row>
    <row r="175" spans="1:18" s="81" customFormat="1">
      <c r="A175" s="154">
        <v>164</v>
      </c>
      <c r="B175" s="155"/>
      <c r="C175" s="155"/>
      <c r="D175" s="155"/>
      <c r="E175" s="157"/>
      <c r="F175" s="19" t="str">
        <f t="shared" si="11"/>
        <v/>
      </c>
      <c r="H175" s="82"/>
      <c r="I175" s="75"/>
      <c r="J175" s="75"/>
      <c r="K175" s="75"/>
      <c r="L175" s="75"/>
      <c r="M175" s="75"/>
      <c r="N175" s="75"/>
      <c r="O175" s="75"/>
      <c r="P175" s="75"/>
      <c r="Q175" s="75"/>
      <c r="R175" s="75"/>
    </row>
    <row r="176" spans="1:18" s="81" customFormat="1">
      <c r="A176" s="154">
        <v>165</v>
      </c>
      <c r="B176" s="155"/>
      <c r="C176" s="155"/>
      <c r="D176" s="155"/>
      <c r="E176" s="157"/>
      <c r="F176" s="19" t="str">
        <f t="shared" si="11"/>
        <v/>
      </c>
      <c r="H176" s="82"/>
      <c r="I176" s="75"/>
      <c r="J176" s="75"/>
      <c r="K176" s="75"/>
      <c r="L176" s="75"/>
      <c r="M176" s="75"/>
      <c r="N176" s="75"/>
      <c r="O176" s="75"/>
      <c r="P176" s="75"/>
      <c r="Q176" s="75"/>
      <c r="R176" s="75"/>
    </row>
    <row r="177" spans="1:18" s="81" customFormat="1">
      <c r="A177" s="154">
        <v>166</v>
      </c>
      <c r="B177" s="155"/>
      <c r="C177" s="155"/>
      <c r="D177" s="155"/>
      <c r="E177" s="157"/>
      <c r="F177" s="19" t="str">
        <f t="shared" si="11"/>
        <v/>
      </c>
      <c r="H177" s="82"/>
      <c r="I177" s="75"/>
      <c r="J177" s="75"/>
      <c r="K177" s="75"/>
      <c r="L177" s="75"/>
      <c r="M177" s="75"/>
      <c r="N177" s="75"/>
      <c r="O177" s="75"/>
      <c r="P177" s="75"/>
      <c r="Q177" s="75"/>
      <c r="R177" s="75"/>
    </row>
    <row r="178" spans="1:18" s="81" customFormat="1">
      <c r="A178" s="154">
        <v>167</v>
      </c>
      <c r="B178" s="155"/>
      <c r="C178" s="155"/>
      <c r="D178" s="155"/>
      <c r="E178" s="157"/>
      <c r="F178" s="19" t="str">
        <f t="shared" si="11"/>
        <v/>
      </c>
      <c r="H178" s="82"/>
      <c r="I178" s="75"/>
      <c r="J178" s="75"/>
      <c r="K178" s="75"/>
      <c r="L178" s="75"/>
      <c r="M178" s="75"/>
      <c r="N178" s="75"/>
      <c r="O178" s="75"/>
      <c r="P178" s="75"/>
      <c r="Q178" s="75"/>
      <c r="R178" s="75"/>
    </row>
    <row r="179" spans="1:18" s="81" customFormat="1">
      <c r="A179" s="154">
        <v>168</v>
      </c>
      <c r="B179" s="155"/>
      <c r="C179" s="155"/>
      <c r="D179" s="155"/>
      <c r="E179" s="157"/>
      <c r="F179" s="19" t="str">
        <f t="shared" si="11"/>
        <v/>
      </c>
      <c r="H179" s="82"/>
      <c r="I179" s="75"/>
      <c r="J179" s="75"/>
      <c r="K179" s="75"/>
      <c r="L179" s="75"/>
      <c r="M179" s="75"/>
      <c r="N179" s="75"/>
      <c r="O179" s="75"/>
      <c r="P179" s="75"/>
      <c r="Q179" s="75"/>
      <c r="R179" s="75"/>
    </row>
    <row r="180" spans="1:18" s="81" customFormat="1">
      <c r="A180" s="154">
        <v>169</v>
      </c>
      <c r="B180" s="155"/>
      <c r="C180" s="155"/>
      <c r="D180" s="155"/>
      <c r="E180" s="157"/>
      <c r="F180" s="19" t="str">
        <f t="shared" si="11"/>
        <v/>
      </c>
      <c r="H180" s="82"/>
      <c r="I180" s="75"/>
      <c r="J180" s="75"/>
      <c r="K180" s="75"/>
      <c r="L180" s="75"/>
      <c r="M180" s="75"/>
      <c r="N180" s="75"/>
      <c r="O180" s="75"/>
      <c r="P180" s="75"/>
      <c r="Q180" s="75"/>
      <c r="R180" s="75"/>
    </row>
    <row r="181" spans="1:18" s="81" customFormat="1">
      <c r="A181" s="154">
        <v>170</v>
      </c>
      <c r="B181" s="155"/>
      <c r="C181" s="155"/>
      <c r="D181" s="155"/>
      <c r="E181" s="157"/>
      <c r="F181" s="19" t="str">
        <f t="shared" si="11"/>
        <v/>
      </c>
      <c r="H181" s="82"/>
      <c r="I181" s="75"/>
      <c r="J181" s="75"/>
      <c r="K181" s="75"/>
      <c r="L181" s="75"/>
      <c r="M181" s="75"/>
      <c r="N181" s="75"/>
      <c r="O181" s="75"/>
      <c r="P181" s="75"/>
      <c r="Q181" s="75"/>
      <c r="R181" s="75"/>
    </row>
    <row r="182" spans="1:18" s="81" customFormat="1">
      <c r="A182" s="154">
        <v>171</v>
      </c>
      <c r="B182" s="155"/>
      <c r="C182" s="155"/>
      <c r="D182" s="155"/>
      <c r="E182" s="157"/>
      <c r="F182" s="19" t="str">
        <f t="shared" si="11"/>
        <v/>
      </c>
      <c r="H182" s="82"/>
      <c r="I182" s="75"/>
      <c r="J182" s="75"/>
      <c r="K182" s="75"/>
      <c r="L182" s="75"/>
      <c r="M182" s="75"/>
      <c r="N182" s="75"/>
      <c r="O182" s="75"/>
      <c r="P182" s="75"/>
      <c r="Q182" s="75"/>
      <c r="R182" s="75"/>
    </row>
    <row r="183" spans="1:18" s="81" customFormat="1">
      <c r="A183" s="154">
        <v>172</v>
      </c>
      <c r="B183" s="155"/>
      <c r="C183" s="155"/>
      <c r="D183" s="155"/>
      <c r="E183" s="157"/>
      <c r="F183" s="19" t="str">
        <f t="shared" si="11"/>
        <v/>
      </c>
      <c r="H183" s="82"/>
      <c r="I183" s="75"/>
      <c r="J183" s="75"/>
      <c r="K183" s="75"/>
      <c r="L183" s="75"/>
      <c r="M183" s="75"/>
      <c r="N183" s="75"/>
      <c r="O183" s="75"/>
      <c r="P183" s="75"/>
      <c r="Q183" s="75"/>
      <c r="R183" s="75"/>
    </row>
    <row r="184" spans="1:18" s="81" customFormat="1">
      <c r="A184" s="154">
        <v>173</v>
      </c>
      <c r="B184" s="155"/>
      <c r="C184" s="155"/>
      <c r="D184" s="155"/>
      <c r="E184" s="157"/>
      <c r="F184" s="19" t="str">
        <f t="shared" si="11"/>
        <v/>
      </c>
      <c r="H184" s="82"/>
      <c r="I184" s="75"/>
      <c r="J184" s="75"/>
      <c r="K184" s="75"/>
      <c r="L184" s="75"/>
      <c r="M184" s="75"/>
      <c r="N184" s="75"/>
      <c r="O184" s="75"/>
      <c r="P184" s="75"/>
      <c r="Q184" s="75"/>
      <c r="R184" s="75"/>
    </row>
    <row r="185" spans="1:18" s="81" customFormat="1">
      <c r="A185" s="154">
        <v>174</v>
      </c>
      <c r="B185" s="155"/>
      <c r="C185" s="155"/>
      <c r="D185" s="155"/>
      <c r="E185" s="157"/>
      <c r="F185" s="19" t="str">
        <f t="shared" si="11"/>
        <v/>
      </c>
      <c r="H185" s="82"/>
      <c r="I185" s="75"/>
      <c r="J185" s="75"/>
      <c r="K185" s="75"/>
      <c r="L185" s="75"/>
      <c r="M185" s="75"/>
      <c r="N185" s="75"/>
      <c r="O185" s="75"/>
      <c r="P185" s="75"/>
      <c r="Q185" s="75"/>
      <c r="R185" s="75"/>
    </row>
    <row r="186" spans="1:18" s="81" customFormat="1">
      <c r="A186" s="154">
        <v>175</v>
      </c>
      <c r="B186" s="155"/>
      <c r="C186" s="155"/>
      <c r="D186" s="155"/>
      <c r="E186" s="157"/>
      <c r="F186" s="19" t="str">
        <f t="shared" si="11"/>
        <v/>
      </c>
      <c r="H186" s="82"/>
      <c r="I186" s="75"/>
      <c r="J186" s="75"/>
      <c r="K186" s="75"/>
      <c r="L186" s="75"/>
      <c r="M186" s="75"/>
      <c r="N186" s="75"/>
      <c r="O186" s="75"/>
      <c r="P186" s="75"/>
      <c r="Q186" s="75"/>
      <c r="R186" s="75"/>
    </row>
    <row r="187" spans="1:18" s="81" customFormat="1">
      <c r="A187" s="154">
        <v>176</v>
      </c>
      <c r="B187" s="155"/>
      <c r="C187" s="155"/>
      <c r="D187" s="155"/>
      <c r="E187" s="157"/>
      <c r="F187" s="19" t="str">
        <f t="shared" si="11"/>
        <v/>
      </c>
      <c r="H187" s="82"/>
      <c r="I187" s="75"/>
      <c r="J187" s="75"/>
      <c r="K187" s="75"/>
      <c r="L187" s="75"/>
      <c r="M187" s="75"/>
      <c r="N187" s="75"/>
      <c r="O187" s="75"/>
      <c r="P187" s="75"/>
      <c r="Q187" s="75"/>
      <c r="R187" s="75"/>
    </row>
    <row r="188" spans="1:18" s="81" customFormat="1">
      <c r="A188" s="154">
        <v>177</v>
      </c>
      <c r="B188" s="155"/>
      <c r="C188" s="155"/>
      <c r="D188" s="155"/>
      <c r="E188" s="157"/>
      <c r="F188" s="19" t="str">
        <f t="shared" si="11"/>
        <v/>
      </c>
      <c r="H188" s="82"/>
      <c r="I188" s="75"/>
      <c r="J188" s="75"/>
      <c r="K188" s="75"/>
      <c r="L188" s="75"/>
      <c r="M188" s="75"/>
      <c r="N188" s="75"/>
      <c r="O188" s="75"/>
      <c r="P188" s="75"/>
      <c r="Q188" s="75"/>
      <c r="R188" s="75"/>
    </row>
    <row r="189" spans="1:18" s="81" customFormat="1">
      <c r="A189" s="154">
        <v>178</v>
      </c>
      <c r="B189" s="155"/>
      <c r="C189" s="155"/>
      <c r="D189" s="155"/>
      <c r="E189" s="157"/>
      <c r="F189" s="19" t="str">
        <f t="shared" si="11"/>
        <v/>
      </c>
      <c r="H189" s="82"/>
      <c r="I189" s="75"/>
      <c r="J189" s="75"/>
      <c r="K189" s="75"/>
      <c r="L189" s="75"/>
      <c r="M189" s="75"/>
      <c r="N189" s="75"/>
      <c r="O189" s="75"/>
      <c r="P189" s="75"/>
      <c r="Q189" s="75"/>
      <c r="R189" s="75"/>
    </row>
    <row r="190" spans="1:18" s="81" customFormat="1">
      <c r="A190" s="154">
        <v>179</v>
      </c>
      <c r="B190" s="155"/>
      <c r="C190" s="155"/>
      <c r="D190" s="155"/>
      <c r="E190" s="157"/>
      <c r="F190" s="19" t="str">
        <f t="shared" si="11"/>
        <v/>
      </c>
      <c r="H190" s="82"/>
      <c r="I190" s="75"/>
      <c r="J190" s="75"/>
      <c r="K190" s="75"/>
      <c r="L190" s="75"/>
      <c r="M190" s="75"/>
      <c r="N190" s="75"/>
      <c r="O190" s="75"/>
      <c r="P190" s="75"/>
      <c r="Q190" s="75"/>
      <c r="R190" s="75"/>
    </row>
    <row r="191" spans="1:18" s="81" customFormat="1">
      <c r="A191" s="154">
        <v>180</v>
      </c>
      <c r="B191" s="155"/>
      <c r="C191" s="155"/>
      <c r="D191" s="155"/>
      <c r="E191" s="157"/>
      <c r="F191" s="19" t="str">
        <f t="shared" si="11"/>
        <v/>
      </c>
      <c r="H191" s="82"/>
      <c r="I191" s="75"/>
      <c r="J191" s="75"/>
      <c r="K191" s="75"/>
      <c r="L191" s="75"/>
      <c r="M191" s="75"/>
      <c r="N191" s="75"/>
      <c r="O191" s="75"/>
      <c r="P191" s="75"/>
      <c r="Q191" s="75"/>
      <c r="R191" s="75"/>
    </row>
    <row r="192" spans="1:18" s="81" customFormat="1">
      <c r="A192" s="154">
        <v>181</v>
      </c>
      <c r="B192" s="155"/>
      <c r="C192" s="155"/>
      <c r="D192" s="155"/>
      <c r="E192" s="157"/>
      <c r="F192" s="19" t="str">
        <f t="shared" si="11"/>
        <v/>
      </c>
      <c r="H192" s="82"/>
      <c r="I192" s="75"/>
      <c r="J192" s="75"/>
      <c r="K192" s="75"/>
      <c r="L192" s="75"/>
      <c r="M192" s="75"/>
      <c r="N192" s="75"/>
      <c r="O192" s="75"/>
      <c r="P192" s="75"/>
      <c r="Q192" s="75"/>
      <c r="R192" s="75"/>
    </row>
    <row r="193" spans="1:18" s="81" customFormat="1">
      <c r="A193" s="154">
        <v>182</v>
      </c>
      <c r="B193" s="155"/>
      <c r="C193" s="155"/>
      <c r="D193" s="155"/>
      <c r="E193" s="157"/>
      <c r="F193" s="19" t="str">
        <f t="shared" si="11"/>
        <v/>
      </c>
      <c r="H193" s="82"/>
      <c r="I193" s="75"/>
      <c r="J193" s="75"/>
      <c r="K193" s="75"/>
      <c r="L193" s="75"/>
      <c r="M193" s="75"/>
      <c r="N193" s="75"/>
      <c r="O193" s="75"/>
      <c r="P193" s="75"/>
      <c r="Q193" s="75"/>
      <c r="R193" s="75"/>
    </row>
    <row r="194" spans="1:18" s="81" customFormat="1">
      <c r="A194" s="154">
        <v>183</v>
      </c>
      <c r="B194" s="155"/>
      <c r="C194" s="155"/>
      <c r="D194" s="155"/>
      <c r="E194" s="157"/>
      <c r="F194" s="19" t="str">
        <f t="shared" si="11"/>
        <v/>
      </c>
      <c r="H194" s="82"/>
      <c r="I194" s="75"/>
      <c r="J194" s="75"/>
      <c r="K194" s="75"/>
      <c r="L194" s="75"/>
      <c r="M194" s="75"/>
      <c r="N194" s="75"/>
      <c r="O194" s="75"/>
      <c r="P194" s="75"/>
      <c r="Q194" s="75"/>
      <c r="R194" s="75"/>
    </row>
    <row r="195" spans="1:18" s="81" customFormat="1">
      <c r="A195" s="154">
        <v>184</v>
      </c>
      <c r="B195" s="155"/>
      <c r="C195" s="155"/>
      <c r="D195" s="155"/>
      <c r="E195" s="157"/>
      <c r="F195" s="19" t="str">
        <f t="shared" si="11"/>
        <v/>
      </c>
      <c r="H195" s="82"/>
      <c r="I195" s="75"/>
      <c r="J195" s="75"/>
      <c r="K195" s="75"/>
      <c r="L195" s="75"/>
      <c r="M195" s="75"/>
      <c r="N195" s="75"/>
      <c r="O195" s="75"/>
      <c r="P195" s="75"/>
      <c r="Q195" s="75"/>
      <c r="R195" s="75"/>
    </row>
    <row r="196" spans="1:18" s="81" customFormat="1">
      <c r="A196" s="154">
        <v>185</v>
      </c>
      <c r="B196" s="155"/>
      <c r="C196" s="155"/>
      <c r="D196" s="155"/>
      <c r="E196" s="157"/>
      <c r="F196" s="19" t="str">
        <f t="shared" si="11"/>
        <v/>
      </c>
      <c r="H196" s="82"/>
      <c r="I196" s="75"/>
      <c r="J196" s="75"/>
      <c r="K196" s="75"/>
      <c r="L196" s="75"/>
      <c r="M196" s="75"/>
      <c r="N196" s="75"/>
      <c r="O196" s="75"/>
      <c r="P196" s="75"/>
      <c r="Q196" s="75"/>
      <c r="R196" s="75"/>
    </row>
    <row r="197" spans="1:18" s="81" customFormat="1">
      <c r="A197" s="154">
        <v>186</v>
      </c>
      <c r="B197" s="155"/>
      <c r="C197" s="155"/>
      <c r="D197" s="155"/>
      <c r="E197" s="157"/>
      <c r="F197" s="19" t="str">
        <f t="shared" si="11"/>
        <v/>
      </c>
      <c r="H197" s="82"/>
      <c r="I197" s="75"/>
      <c r="J197" s="75"/>
      <c r="K197" s="75"/>
      <c r="L197" s="75"/>
      <c r="M197" s="75"/>
      <c r="N197" s="75"/>
      <c r="O197" s="75"/>
      <c r="P197" s="75"/>
      <c r="Q197" s="75"/>
      <c r="R197" s="75"/>
    </row>
    <row r="198" spans="1:18" s="81" customFormat="1">
      <c r="A198" s="154">
        <v>187</v>
      </c>
      <c r="B198" s="155"/>
      <c r="C198" s="155"/>
      <c r="D198" s="155"/>
      <c r="E198" s="157"/>
      <c r="F198" s="19" t="str">
        <f t="shared" si="11"/>
        <v/>
      </c>
      <c r="H198" s="82"/>
      <c r="I198" s="75"/>
      <c r="J198" s="75"/>
      <c r="K198" s="75"/>
      <c r="L198" s="75"/>
      <c r="M198" s="75"/>
      <c r="N198" s="75"/>
      <c r="O198" s="75"/>
      <c r="P198" s="75"/>
      <c r="Q198" s="75"/>
      <c r="R198" s="75"/>
    </row>
    <row r="199" spans="1:18" s="81" customFormat="1">
      <c r="A199" s="154">
        <v>188</v>
      </c>
      <c r="B199" s="155"/>
      <c r="C199" s="155"/>
      <c r="D199" s="155"/>
      <c r="E199" s="157"/>
      <c r="F199" s="19" t="str">
        <f t="shared" si="11"/>
        <v/>
      </c>
      <c r="H199" s="82"/>
      <c r="I199" s="75"/>
      <c r="J199" s="75"/>
      <c r="K199" s="75"/>
      <c r="L199" s="75"/>
      <c r="M199" s="75"/>
      <c r="N199" s="75"/>
      <c r="O199" s="75"/>
      <c r="P199" s="75"/>
      <c r="Q199" s="75"/>
      <c r="R199" s="75"/>
    </row>
    <row r="200" spans="1:18" s="81" customFormat="1">
      <c r="A200" s="154">
        <v>189</v>
      </c>
      <c r="B200" s="155"/>
      <c r="C200" s="155"/>
      <c r="D200" s="155"/>
      <c r="E200" s="157"/>
      <c r="F200" s="19" t="str">
        <f t="shared" si="11"/>
        <v/>
      </c>
      <c r="H200" s="82"/>
      <c r="I200" s="75"/>
      <c r="J200" s="75"/>
      <c r="K200" s="75"/>
      <c r="L200" s="75"/>
      <c r="M200" s="75"/>
      <c r="N200" s="75"/>
      <c r="O200" s="75"/>
      <c r="P200" s="75"/>
      <c r="Q200" s="75"/>
      <c r="R200" s="75"/>
    </row>
    <row r="201" spans="1:18" s="81" customFormat="1">
      <c r="A201" s="154">
        <v>190</v>
      </c>
      <c r="B201" s="155"/>
      <c r="C201" s="155"/>
      <c r="D201" s="155"/>
      <c r="E201" s="157"/>
      <c r="F201" s="19" t="str">
        <f t="shared" si="11"/>
        <v/>
      </c>
      <c r="H201" s="82"/>
      <c r="I201" s="75"/>
      <c r="J201" s="75"/>
      <c r="K201" s="75"/>
      <c r="L201" s="75"/>
      <c r="M201" s="75"/>
      <c r="N201" s="75"/>
      <c r="O201" s="75"/>
      <c r="P201" s="75"/>
      <c r="Q201" s="75"/>
      <c r="R201" s="75"/>
    </row>
    <row r="202" spans="1:18" s="81" customFormat="1">
      <c r="A202" s="154">
        <v>191</v>
      </c>
      <c r="B202" s="155"/>
      <c r="C202" s="155"/>
      <c r="D202" s="155"/>
      <c r="E202" s="157"/>
      <c r="F202" s="19" t="str">
        <f t="shared" si="11"/>
        <v/>
      </c>
      <c r="H202" s="82"/>
      <c r="I202" s="75"/>
      <c r="J202" s="75"/>
      <c r="K202" s="75"/>
      <c r="L202" s="75"/>
      <c r="M202" s="75"/>
      <c r="N202" s="75"/>
      <c r="O202" s="75"/>
      <c r="P202" s="75"/>
      <c r="Q202" s="75"/>
      <c r="R202" s="75"/>
    </row>
    <row r="203" spans="1:18" s="81" customFormat="1">
      <c r="A203" s="154">
        <v>192</v>
      </c>
      <c r="B203" s="155"/>
      <c r="C203" s="155"/>
      <c r="D203" s="155"/>
      <c r="E203" s="157"/>
      <c r="F203" s="19" t="str">
        <f t="shared" si="11"/>
        <v/>
      </c>
      <c r="H203" s="82"/>
      <c r="I203" s="75"/>
      <c r="J203" s="75"/>
      <c r="K203" s="75"/>
      <c r="L203" s="75"/>
      <c r="M203" s="75"/>
      <c r="N203" s="75"/>
      <c r="O203" s="75"/>
      <c r="P203" s="75"/>
      <c r="Q203" s="75"/>
      <c r="R203" s="75"/>
    </row>
    <row r="204" spans="1:18" s="81" customFormat="1">
      <c r="A204" s="154">
        <v>193</v>
      </c>
      <c r="B204" s="155"/>
      <c r="C204" s="155"/>
      <c r="D204" s="155"/>
      <c r="E204" s="157"/>
      <c r="F204" s="19" t="str">
        <f t="shared" ref="F204:F261" si="12">IF(OR($B204="",$C204="",$E204&lt;an_initial,$E204&gt;an_final),"",G204 * (INDEX(iii8punctaje, MATCH(C204,iii8anvergură,0), MATCH(D204,iii8tip,0) )) )</f>
        <v/>
      </c>
      <c r="H204" s="82"/>
      <c r="I204" s="75"/>
      <c r="J204" s="75"/>
      <c r="K204" s="75"/>
      <c r="L204" s="75"/>
      <c r="M204" s="75"/>
      <c r="N204" s="75"/>
      <c r="O204" s="75"/>
      <c r="P204" s="75"/>
      <c r="Q204" s="75"/>
      <c r="R204" s="75"/>
    </row>
    <row r="205" spans="1:18" s="81" customFormat="1">
      <c r="A205" s="154">
        <v>194</v>
      </c>
      <c r="B205" s="155"/>
      <c r="C205" s="155"/>
      <c r="D205" s="155"/>
      <c r="E205" s="157"/>
      <c r="F205" s="19" t="str">
        <f t="shared" si="12"/>
        <v/>
      </c>
      <c r="H205" s="82"/>
      <c r="I205" s="75"/>
      <c r="J205" s="75"/>
      <c r="K205" s="75"/>
      <c r="L205" s="75"/>
      <c r="M205" s="75"/>
      <c r="N205" s="75"/>
      <c r="O205" s="75"/>
      <c r="P205" s="75"/>
      <c r="Q205" s="75"/>
      <c r="R205" s="75"/>
    </row>
    <row r="206" spans="1:18" s="81" customFormat="1">
      <c r="A206" s="154">
        <v>195</v>
      </c>
      <c r="B206" s="155"/>
      <c r="C206" s="155"/>
      <c r="D206" s="155"/>
      <c r="E206" s="157"/>
      <c r="F206" s="19" t="str">
        <f t="shared" si="12"/>
        <v/>
      </c>
      <c r="H206" s="82"/>
      <c r="I206" s="75"/>
      <c r="J206" s="75"/>
      <c r="K206" s="75"/>
      <c r="L206" s="75"/>
      <c r="M206" s="75"/>
      <c r="N206" s="75"/>
      <c r="O206" s="75"/>
      <c r="P206" s="75"/>
      <c r="Q206" s="75"/>
      <c r="R206" s="75"/>
    </row>
    <row r="207" spans="1:18" s="81" customFormat="1">
      <c r="A207" s="154">
        <v>196</v>
      </c>
      <c r="B207" s="155"/>
      <c r="C207" s="155"/>
      <c r="D207" s="155"/>
      <c r="E207" s="157"/>
      <c r="F207" s="19" t="str">
        <f t="shared" si="12"/>
        <v/>
      </c>
      <c r="H207" s="82"/>
      <c r="I207" s="75"/>
      <c r="J207" s="75"/>
      <c r="K207" s="75"/>
      <c r="L207" s="75"/>
      <c r="M207" s="75"/>
      <c r="N207" s="75"/>
      <c r="O207" s="75"/>
      <c r="P207" s="75"/>
      <c r="Q207" s="75"/>
      <c r="R207" s="75"/>
    </row>
    <row r="208" spans="1:18" s="81" customFormat="1">
      <c r="A208" s="154">
        <v>197</v>
      </c>
      <c r="B208" s="155"/>
      <c r="C208" s="155"/>
      <c r="D208" s="155"/>
      <c r="E208" s="157"/>
      <c r="F208" s="19" t="str">
        <f t="shared" si="12"/>
        <v/>
      </c>
      <c r="H208" s="82"/>
      <c r="I208" s="75"/>
      <c r="J208" s="75"/>
      <c r="K208" s="75"/>
      <c r="L208" s="75"/>
      <c r="M208" s="75"/>
      <c r="N208" s="75"/>
      <c r="O208" s="75"/>
      <c r="P208" s="75"/>
      <c r="Q208" s="75"/>
      <c r="R208" s="75"/>
    </row>
    <row r="209" spans="1:18" s="81" customFormat="1">
      <c r="A209" s="154">
        <v>198</v>
      </c>
      <c r="B209" s="155"/>
      <c r="C209" s="155"/>
      <c r="D209" s="155"/>
      <c r="E209" s="157"/>
      <c r="F209" s="19" t="str">
        <f t="shared" si="12"/>
        <v/>
      </c>
      <c r="H209" s="82"/>
      <c r="I209" s="75"/>
      <c r="J209" s="75"/>
      <c r="K209" s="75"/>
      <c r="L209" s="75"/>
      <c r="M209" s="75"/>
      <c r="N209" s="75"/>
      <c r="O209" s="75"/>
      <c r="P209" s="75"/>
      <c r="Q209" s="75"/>
      <c r="R209" s="75"/>
    </row>
    <row r="210" spans="1:18" s="81" customFormat="1">
      <c r="A210" s="154">
        <v>199</v>
      </c>
      <c r="B210" s="155"/>
      <c r="C210" s="155"/>
      <c r="D210" s="155"/>
      <c r="E210" s="157"/>
      <c r="F210" s="19" t="str">
        <f t="shared" si="12"/>
        <v/>
      </c>
      <c r="H210" s="82"/>
      <c r="I210" s="75"/>
      <c r="J210" s="75"/>
      <c r="K210" s="75"/>
      <c r="L210" s="75"/>
      <c r="M210" s="75"/>
      <c r="N210" s="75"/>
      <c r="O210" s="75"/>
      <c r="P210" s="75"/>
      <c r="Q210" s="75"/>
      <c r="R210" s="75"/>
    </row>
    <row r="211" spans="1:18" s="81" customFormat="1">
      <c r="A211" s="154">
        <v>200</v>
      </c>
      <c r="B211" s="155"/>
      <c r="C211" s="155"/>
      <c r="D211" s="155"/>
      <c r="E211" s="157"/>
      <c r="F211" s="19" t="str">
        <f t="shared" si="12"/>
        <v/>
      </c>
      <c r="H211" s="82"/>
      <c r="I211" s="75"/>
      <c r="J211" s="75"/>
      <c r="K211" s="75"/>
      <c r="L211" s="75"/>
      <c r="M211" s="75"/>
      <c r="N211" s="75"/>
      <c r="O211" s="75"/>
      <c r="P211" s="75"/>
      <c r="Q211" s="75"/>
      <c r="R211" s="75"/>
    </row>
    <row r="212" spans="1:18" s="81" customFormat="1">
      <c r="A212" s="154">
        <v>201</v>
      </c>
      <c r="B212" s="155"/>
      <c r="C212" s="155"/>
      <c r="D212" s="155"/>
      <c r="E212" s="157"/>
      <c r="F212" s="19" t="str">
        <f t="shared" si="12"/>
        <v/>
      </c>
      <c r="H212" s="82"/>
      <c r="I212" s="75"/>
      <c r="J212" s="75"/>
      <c r="K212" s="75"/>
      <c r="L212" s="75"/>
      <c r="M212" s="75"/>
      <c r="N212" s="75"/>
      <c r="O212" s="75"/>
      <c r="P212" s="75"/>
      <c r="Q212" s="75"/>
      <c r="R212" s="75"/>
    </row>
    <row r="213" spans="1:18" s="81" customFormat="1">
      <c r="A213" s="154">
        <v>202</v>
      </c>
      <c r="B213" s="155"/>
      <c r="C213" s="155"/>
      <c r="D213" s="155"/>
      <c r="E213" s="157"/>
      <c r="F213" s="19" t="str">
        <f t="shared" si="12"/>
        <v/>
      </c>
      <c r="H213" s="82"/>
      <c r="I213" s="75"/>
      <c r="J213" s="75"/>
      <c r="K213" s="75"/>
      <c r="L213" s="75"/>
      <c r="M213" s="75"/>
      <c r="N213" s="75"/>
      <c r="O213" s="75"/>
      <c r="P213" s="75"/>
      <c r="Q213" s="75"/>
      <c r="R213" s="75"/>
    </row>
    <row r="214" spans="1:18" s="81" customFormat="1">
      <c r="A214" s="154">
        <v>203</v>
      </c>
      <c r="B214" s="155"/>
      <c r="C214" s="155"/>
      <c r="D214" s="155"/>
      <c r="E214" s="157"/>
      <c r="F214" s="19" t="str">
        <f t="shared" si="12"/>
        <v/>
      </c>
      <c r="H214" s="82"/>
      <c r="I214" s="75"/>
      <c r="J214" s="75"/>
      <c r="K214" s="75"/>
      <c r="L214" s="75"/>
      <c r="M214" s="75"/>
      <c r="N214" s="75"/>
      <c r="O214" s="75"/>
      <c r="P214" s="75"/>
      <c r="Q214" s="75"/>
      <c r="R214" s="75"/>
    </row>
    <row r="215" spans="1:18" s="81" customFormat="1">
      <c r="A215" s="154">
        <v>204</v>
      </c>
      <c r="B215" s="155"/>
      <c r="C215" s="155"/>
      <c r="D215" s="155"/>
      <c r="E215" s="157"/>
      <c r="F215" s="19" t="str">
        <f t="shared" si="12"/>
        <v/>
      </c>
      <c r="H215" s="82"/>
      <c r="I215" s="75"/>
      <c r="J215" s="75"/>
      <c r="K215" s="75"/>
      <c r="L215" s="75"/>
      <c r="M215" s="75"/>
      <c r="N215" s="75"/>
      <c r="O215" s="75"/>
      <c r="P215" s="75"/>
      <c r="Q215" s="75"/>
      <c r="R215" s="75"/>
    </row>
    <row r="216" spans="1:18" s="81" customFormat="1">
      <c r="A216" s="154">
        <v>205</v>
      </c>
      <c r="B216" s="155"/>
      <c r="C216" s="155"/>
      <c r="D216" s="155"/>
      <c r="E216" s="157"/>
      <c r="F216" s="19" t="str">
        <f t="shared" si="12"/>
        <v/>
      </c>
      <c r="H216" s="82"/>
      <c r="I216" s="75"/>
      <c r="J216" s="75"/>
      <c r="K216" s="75"/>
      <c r="L216" s="75"/>
      <c r="M216" s="75"/>
      <c r="N216" s="75"/>
      <c r="O216" s="75"/>
      <c r="P216" s="75"/>
      <c r="Q216" s="75"/>
      <c r="R216" s="75"/>
    </row>
    <row r="217" spans="1:18" s="81" customFormat="1">
      <c r="A217" s="154">
        <v>206</v>
      </c>
      <c r="B217" s="155"/>
      <c r="C217" s="155"/>
      <c r="D217" s="155"/>
      <c r="E217" s="157"/>
      <c r="F217" s="19" t="str">
        <f t="shared" si="12"/>
        <v/>
      </c>
      <c r="H217" s="82"/>
      <c r="I217" s="75"/>
      <c r="J217" s="75"/>
      <c r="K217" s="75"/>
      <c r="L217" s="75"/>
      <c r="M217" s="75"/>
      <c r="N217" s="75"/>
      <c r="O217" s="75"/>
      <c r="P217" s="75"/>
      <c r="Q217" s="75"/>
      <c r="R217" s="75"/>
    </row>
    <row r="218" spans="1:18" s="81" customFormat="1">
      <c r="A218" s="154">
        <v>207</v>
      </c>
      <c r="B218" s="155"/>
      <c r="C218" s="155"/>
      <c r="D218" s="155"/>
      <c r="E218" s="157"/>
      <c r="F218" s="19" t="str">
        <f t="shared" si="12"/>
        <v/>
      </c>
      <c r="H218" s="82"/>
      <c r="I218" s="75"/>
      <c r="J218" s="75"/>
      <c r="K218" s="75"/>
      <c r="L218" s="75"/>
      <c r="M218" s="75"/>
      <c r="N218" s="75"/>
      <c r="O218" s="75"/>
      <c r="P218" s="75"/>
      <c r="Q218" s="75"/>
      <c r="R218" s="75"/>
    </row>
    <row r="219" spans="1:18" s="81" customFormat="1">
      <c r="A219" s="154">
        <v>208</v>
      </c>
      <c r="B219" s="155"/>
      <c r="C219" s="155"/>
      <c r="D219" s="155"/>
      <c r="E219" s="157"/>
      <c r="F219" s="19" t="str">
        <f t="shared" si="12"/>
        <v/>
      </c>
      <c r="H219" s="82"/>
      <c r="I219" s="75"/>
      <c r="J219" s="75"/>
      <c r="K219" s="75"/>
      <c r="L219" s="75"/>
      <c r="M219" s="75"/>
      <c r="N219" s="75"/>
      <c r="O219" s="75"/>
      <c r="P219" s="75"/>
      <c r="Q219" s="75"/>
      <c r="R219" s="75"/>
    </row>
    <row r="220" spans="1:18" s="81" customFormat="1">
      <c r="A220" s="154">
        <v>209</v>
      </c>
      <c r="B220" s="155"/>
      <c r="C220" s="155"/>
      <c r="D220" s="155"/>
      <c r="E220" s="157"/>
      <c r="F220" s="19" t="str">
        <f t="shared" si="12"/>
        <v/>
      </c>
      <c r="H220" s="82"/>
      <c r="I220" s="75"/>
      <c r="J220" s="75"/>
      <c r="K220" s="75"/>
      <c r="L220" s="75"/>
      <c r="M220" s="75"/>
      <c r="N220" s="75"/>
      <c r="O220" s="75"/>
      <c r="P220" s="75"/>
      <c r="Q220" s="75"/>
      <c r="R220" s="75"/>
    </row>
    <row r="221" spans="1:18" s="81" customFormat="1">
      <c r="A221" s="154">
        <v>210</v>
      </c>
      <c r="B221" s="155"/>
      <c r="C221" s="155"/>
      <c r="D221" s="155"/>
      <c r="E221" s="157"/>
      <c r="F221" s="19" t="str">
        <f t="shared" si="12"/>
        <v/>
      </c>
      <c r="H221" s="82"/>
      <c r="I221" s="75"/>
      <c r="J221" s="75"/>
      <c r="K221" s="75"/>
      <c r="L221" s="75"/>
      <c r="M221" s="75"/>
      <c r="N221" s="75"/>
      <c r="O221" s="75"/>
      <c r="P221" s="75"/>
      <c r="Q221" s="75"/>
      <c r="R221" s="75"/>
    </row>
    <row r="222" spans="1:18" s="81" customFormat="1">
      <c r="A222" s="154">
        <v>211</v>
      </c>
      <c r="B222" s="155"/>
      <c r="C222" s="155"/>
      <c r="D222" s="155"/>
      <c r="E222" s="157"/>
      <c r="F222" s="19" t="str">
        <f t="shared" si="12"/>
        <v/>
      </c>
      <c r="H222" s="82"/>
      <c r="I222" s="75"/>
      <c r="J222" s="75"/>
      <c r="K222" s="75"/>
      <c r="L222" s="75"/>
      <c r="M222" s="75"/>
      <c r="N222" s="75"/>
      <c r="O222" s="75"/>
      <c r="P222" s="75"/>
      <c r="Q222" s="75"/>
      <c r="R222" s="75"/>
    </row>
    <row r="223" spans="1:18" s="81" customFormat="1">
      <c r="A223" s="154">
        <v>212</v>
      </c>
      <c r="B223" s="155"/>
      <c r="C223" s="155"/>
      <c r="D223" s="155"/>
      <c r="E223" s="157"/>
      <c r="F223" s="19" t="str">
        <f t="shared" si="12"/>
        <v/>
      </c>
      <c r="H223" s="82"/>
      <c r="I223" s="75"/>
      <c r="J223" s="75"/>
      <c r="K223" s="75"/>
      <c r="L223" s="75"/>
      <c r="M223" s="75"/>
      <c r="N223" s="75"/>
      <c r="O223" s="75"/>
      <c r="P223" s="75"/>
      <c r="Q223" s="75"/>
      <c r="R223" s="75"/>
    </row>
    <row r="224" spans="1:18" s="81" customFormat="1">
      <c r="A224" s="154">
        <v>213</v>
      </c>
      <c r="B224" s="155"/>
      <c r="C224" s="155"/>
      <c r="D224" s="155"/>
      <c r="E224" s="157"/>
      <c r="F224" s="19" t="str">
        <f t="shared" si="12"/>
        <v/>
      </c>
      <c r="H224" s="82"/>
      <c r="I224" s="75"/>
      <c r="J224" s="75"/>
      <c r="K224" s="75"/>
      <c r="L224" s="75"/>
      <c r="M224" s="75"/>
      <c r="N224" s="75"/>
      <c r="O224" s="75"/>
      <c r="P224" s="75"/>
      <c r="Q224" s="75"/>
      <c r="R224" s="75"/>
    </row>
    <row r="225" spans="1:18" s="81" customFormat="1">
      <c r="A225" s="154">
        <v>214</v>
      </c>
      <c r="B225" s="155"/>
      <c r="C225" s="155"/>
      <c r="D225" s="155"/>
      <c r="E225" s="157"/>
      <c r="F225" s="19" t="str">
        <f t="shared" si="12"/>
        <v/>
      </c>
      <c r="H225" s="82"/>
      <c r="I225" s="75"/>
      <c r="J225" s="75"/>
      <c r="K225" s="75"/>
      <c r="L225" s="75"/>
      <c r="M225" s="75"/>
      <c r="N225" s="75"/>
      <c r="O225" s="75"/>
      <c r="P225" s="75"/>
      <c r="Q225" s="75"/>
      <c r="R225" s="75"/>
    </row>
    <row r="226" spans="1:18" s="81" customFormat="1">
      <c r="A226" s="154">
        <v>215</v>
      </c>
      <c r="B226" s="155"/>
      <c r="C226" s="155"/>
      <c r="D226" s="155"/>
      <c r="E226" s="157"/>
      <c r="F226" s="19" t="str">
        <f t="shared" si="12"/>
        <v/>
      </c>
      <c r="H226" s="82"/>
      <c r="I226" s="75"/>
      <c r="J226" s="75"/>
      <c r="K226" s="75"/>
      <c r="L226" s="75"/>
      <c r="M226" s="75"/>
      <c r="N226" s="75"/>
      <c r="O226" s="75"/>
      <c r="P226" s="75"/>
      <c r="Q226" s="75"/>
      <c r="R226" s="75"/>
    </row>
    <row r="227" spans="1:18" s="81" customFormat="1">
      <c r="A227" s="154">
        <v>216</v>
      </c>
      <c r="B227" s="155"/>
      <c r="C227" s="155"/>
      <c r="D227" s="155"/>
      <c r="E227" s="157"/>
      <c r="F227" s="19" t="str">
        <f t="shared" si="12"/>
        <v/>
      </c>
      <c r="H227" s="82"/>
      <c r="I227" s="75"/>
      <c r="J227" s="75"/>
      <c r="K227" s="75"/>
      <c r="L227" s="75"/>
      <c r="M227" s="75"/>
      <c r="N227" s="75"/>
      <c r="O227" s="75"/>
      <c r="P227" s="75"/>
      <c r="Q227" s="75"/>
      <c r="R227" s="75"/>
    </row>
    <row r="228" spans="1:18" s="81" customFormat="1">
      <c r="A228" s="154">
        <v>217</v>
      </c>
      <c r="B228" s="155"/>
      <c r="C228" s="155"/>
      <c r="D228" s="155"/>
      <c r="E228" s="157"/>
      <c r="F228" s="19" t="str">
        <f t="shared" si="12"/>
        <v/>
      </c>
      <c r="H228" s="82"/>
      <c r="I228" s="75"/>
      <c r="J228" s="75"/>
      <c r="K228" s="75"/>
      <c r="L228" s="75"/>
      <c r="M228" s="75"/>
      <c r="N228" s="75"/>
      <c r="O228" s="75"/>
      <c r="P228" s="75"/>
      <c r="Q228" s="75"/>
      <c r="R228" s="75"/>
    </row>
    <row r="229" spans="1:18" s="81" customFormat="1">
      <c r="A229" s="154">
        <v>218</v>
      </c>
      <c r="B229" s="155"/>
      <c r="C229" s="155"/>
      <c r="D229" s="155"/>
      <c r="E229" s="157"/>
      <c r="F229" s="19" t="str">
        <f t="shared" si="12"/>
        <v/>
      </c>
      <c r="H229" s="82"/>
      <c r="I229" s="75"/>
      <c r="J229" s="75"/>
      <c r="K229" s="75"/>
      <c r="L229" s="75"/>
      <c r="M229" s="75"/>
      <c r="N229" s="75"/>
      <c r="O229" s="75"/>
      <c r="P229" s="75"/>
      <c r="Q229" s="75"/>
      <c r="R229" s="75"/>
    </row>
    <row r="230" spans="1:18" s="81" customFormat="1">
      <c r="A230" s="154">
        <v>219</v>
      </c>
      <c r="B230" s="155"/>
      <c r="C230" s="155"/>
      <c r="D230" s="155"/>
      <c r="E230" s="157"/>
      <c r="F230" s="19" t="str">
        <f t="shared" si="12"/>
        <v/>
      </c>
      <c r="H230" s="82"/>
      <c r="I230" s="75"/>
      <c r="J230" s="75"/>
      <c r="K230" s="75"/>
      <c r="L230" s="75"/>
      <c r="M230" s="75"/>
      <c r="N230" s="75"/>
      <c r="O230" s="75"/>
      <c r="P230" s="75"/>
      <c r="Q230" s="75"/>
      <c r="R230" s="75"/>
    </row>
    <row r="231" spans="1:18" s="81" customFormat="1">
      <c r="A231" s="154">
        <v>220</v>
      </c>
      <c r="B231" s="155"/>
      <c r="C231" s="155"/>
      <c r="D231" s="155"/>
      <c r="E231" s="157"/>
      <c r="F231" s="19" t="str">
        <f t="shared" si="12"/>
        <v/>
      </c>
      <c r="H231" s="82"/>
      <c r="I231" s="75"/>
      <c r="J231" s="75"/>
      <c r="K231" s="75"/>
      <c r="L231" s="75"/>
      <c r="M231" s="75"/>
      <c r="N231" s="75"/>
      <c r="O231" s="75"/>
      <c r="P231" s="75"/>
      <c r="Q231" s="75"/>
      <c r="R231" s="75"/>
    </row>
    <row r="232" spans="1:18" s="81" customFormat="1">
      <c r="A232" s="154">
        <v>221</v>
      </c>
      <c r="B232" s="155"/>
      <c r="C232" s="155"/>
      <c r="D232" s="155"/>
      <c r="E232" s="157"/>
      <c r="F232" s="19" t="str">
        <f t="shared" si="12"/>
        <v/>
      </c>
      <c r="H232" s="82"/>
      <c r="I232" s="75"/>
      <c r="J232" s="75"/>
      <c r="K232" s="75"/>
      <c r="L232" s="75"/>
      <c r="M232" s="75"/>
      <c r="N232" s="75"/>
      <c r="O232" s="75"/>
      <c r="P232" s="75"/>
      <c r="Q232" s="75"/>
      <c r="R232" s="75"/>
    </row>
    <row r="233" spans="1:18" s="81" customFormat="1">
      <c r="A233" s="154">
        <v>222</v>
      </c>
      <c r="B233" s="155"/>
      <c r="C233" s="155"/>
      <c r="D233" s="155"/>
      <c r="E233" s="157"/>
      <c r="F233" s="19" t="str">
        <f t="shared" si="12"/>
        <v/>
      </c>
      <c r="H233" s="82"/>
      <c r="I233" s="75"/>
      <c r="J233" s="75"/>
      <c r="K233" s="75"/>
      <c r="L233" s="75"/>
      <c r="M233" s="75"/>
      <c r="N233" s="75"/>
      <c r="O233" s="75"/>
      <c r="P233" s="75"/>
      <c r="Q233" s="75"/>
      <c r="R233" s="75"/>
    </row>
    <row r="234" spans="1:18" s="81" customFormat="1">
      <c r="A234" s="154">
        <v>223</v>
      </c>
      <c r="B234" s="155"/>
      <c r="C234" s="155"/>
      <c r="D234" s="155"/>
      <c r="E234" s="157"/>
      <c r="F234" s="19" t="str">
        <f t="shared" si="12"/>
        <v/>
      </c>
      <c r="H234" s="82"/>
      <c r="I234" s="75"/>
      <c r="J234" s="75"/>
      <c r="K234" s="75"/>
      <c r="L234" s="75"/>
      <c r="M234" s="75"/>
      <c r="N234" s="75"/>
      <c r="O234" s="75"/>
      <c r="P234" s="75"/>
      <c r="Q234" s="75"/>
      <c r="R234" s="75"/>
    </row>
    <row r="235" spans="1:18" s="81" customFormat="1">
      <c r="A235" s="154">
        <v>224</v>
      </c>
      <c r="B235" s="155"/>
      <c r="C235" s="155"/>
      <c r="D235" s="155"/>
      <c r="E235" s="157"/>
      <c r="F235" s="19" t="str">
        <f t="shared" si="12"/>
        <v/>
      </c>
      <c r="H235" s="82"/>
      <c r="I235" s="75"/>
      <c r="J235" s="75"/>
      <c r="K235" s="75"/>
      <c r="L235" s="75"/>
      <c r="M235" s="75"/>
      <c r="N235" s="75"/>
      <c r="O235" s="75"/>
      <c r="P235" s="75"/>
      <c r="Q235" s="75"/>
      <c r="R235" s="75"/>
    </row>
    <row r="236" spans="1:18" s="81" customFormat="1">
      <c r="A236" s="154">
        <v>225</v>
      </c>
      <c r="B236" s="155"/>
      <c r="C236" s="155"/>
      <c r="D236" s="155"/>
      <c r="E236" s="157"/>
      <c r="F236" s="19" t="str">
        <f t="shared" si="12"/>
        <v/>
      </c>
      <c r="H236" s="82"/>
      <c r="I236" s="75"/>
      <c r="J236" s="75"/>
      <c r="K236" s="75"/>
      <c r="L236" s="75"/>
      <c r="M236" s="75"/>
      <c r="N236" s="75"/>
      <c r="O236" s="75"/>
      <c r="P236" s="75"/>
      <c r="Q236" s="75"/>
      <c r="R236" s="75"/>
    </row>
    <row r="237" spans="1:18" s="81" customFormat="1">
      <c r="A237" s="154">
        <v>226</v>
      </c>
      <c r="B237" s="155"/>
      <c r="C237" s="155"/>
      <c r="D237" s="155"/>
      <c r="E237" s="157"/>
      <c r="F237" s="19" t="str">
        <f t="shared" si="12"/>
        <v/>
      </c>
      <c r="H237" s="82"/>
      <c r="I237" s="75"/>
      <c r="J237" s="75"/>
      <c r="K237" s="75"/>
      <c r="L237" s="75"/>
      <c r="M237" s="75"/>
      <c r="N237" s="75"/>
      <c r="O237" s="75"/>
      <c r="P237" s="75"/>
      <c r="Q237" s="75"/>
      <c r="R237" s="75"/>
    </row>
    <row r="238" spans="1:18" s="81" customFormat="1">
      <c r="A238" s="154">
        <v>227</v>
      </c>
      <c r="B238" s="155"/>
      <c r="C238" s="155"/>
      <c r="D238" s="155"/>
      <c r="E238" s="157"/>
      <c r="F238" s="19" t="str">
        <f t="shared" si="12"/>
        <v/>
      </c>
      <c r="H238" s="82"/>
      <c r="I238" s="75"/>
      <c r="J238" s="75"/>
      <c r="K238" s="75"/>
      <c r="L238" s="75"/>
      <c r="M238" s="75"/>
      <c r="N238" s="75"/>
      <c r="O238" s="75"/>
      <c r="P238" s="75"/>
      <c r="Q238" s="75"/>
      <c r="R238" s="75"/>
    </row>
    <row r="239" spans="1:18" s="81" customFormat="1">
      <c r="A239" s="154">
        <v>228</v>
      </c>
      <c r="B239" s="155"/>
      <c r="C239" s="155"/>
      <c r="D239" s="155"/>
      <c r="E239" s="157"/>
      <c r="F239" s="19" t="str">
        <f t="shared" si="12"/>
        <v/>
      </c>
      <c r="H239" s="82"/>
      <c r="I239" s="75"/>
      <c r="J239" s="75"/>
      <c r="K239" s="75"/>
      <c r="L239" s="75"/>
      <c r="M239" s="75"/>
      <c r="N239" s="75"/>
      <c r="O239" s="75"/>
      <c r="P239" s="75"/>
      <c r="Q239" s="75"/>
      <c r="R239" s="75"/>
    </row>
    <row r="240" spans="1:18" s="81" customFormat="1">
      <c r="A240" s="154">
        <v>229</v>
      </c>
      <c r="B240" s="155"/>
      <c r="C240" s="155"/>
      <c r="D240" s="155"/>
      <c r="E240" s="157"/>
      <c r="F240" s="19" t="str">
        <f t="shared" si="12"/>
        <v/>
      </c>
      <c r="H240" s="82"/>
      <c r="I240" s="75"/>
      <c r="J240" s="75"/>
      <c r="K240" s="75"/>
      <c r="L240" s="75"/>
      <c r="M240" s="75"/>
      <c r="N240" s="75"/>
      <c r="O240" s="75"/>
      <c r="P240" s="75"/>
      <c r="Q240" s="75"/>
      <c r="R240" s="75"/>
    </row>
    <row r="241" spans="1:18" s="81" customFormat="1">
      <c r="A241" s="154">
        <v>230</v>
      </c>
      <c r="B241" s="155"/>
      <c r="C241" s="155"/>
      <c r="D241" s="155"/>
      <c r="E241" s="157"/>
      <c r="F241" s="19" t="str">
        <f t="shared" si="12"/>
        <v/>
      </c>
      <c r="H241" s="82"/>
      <c r="I241" s="75"/>
      <c r="J241" s="75"/>
      <c r="K241" s="75"/>
      <c r="L241" s="75"/>
      <c r="M241" s="75"/>
      <c r="N241" s="75"/>
      <c r="O241" s="75"/>
      <c r="P241" s="75"/>
      <c r="Q241" s="75"/>
      <c r="R241" s="75"/>
    </row>
    <row r="242" spans="1:18" s="81" customFormat="1">
      <c r="A242" s="154">
        <v>231</v>
      </c>
      <c r="B242" s="155"/>
      <c r="C242" s="155"/>
      <c r="D242" s="155"/>
      <c r="E242" s="157"/>
      <c r="F242" s="19" t="str">
        <f t="shared" si="12"/>
        <v/>
      </c>
      <c r="H242" s="82"/>
      <c r="I242" s="75"/>
      <c r="J242" s="75"/>
      <c r="K242" s="75"/>
      <c r="L242" s="75"/>
      <c r="M242" s="75"/>
      <c r="N242" s="75"/>
      <c r="O242" s="75"/>
      <c r="P242" s="75"/>
      <c r="Q242" s="75"/>
      <c r="R242" s="75"/>
    </row>
    <row r="243" spans="1:18" s="81" customFormat="1">
      <c r="A243" s="154">
        <v>232</v>
      </c>
      <c r="B243" s="155"/>
      <c r="C243" s="155"/>
      <c r="D243" s="155"/>
      <c r="E243" s="157"/>
      <c r="F243" s="19" t="str">
        <f t="shared" si="12"/>
        <v/>
      </c>
      <c r="H243" s="82"/>
      <c r="I243" s="75"/>
      <c r="J243" s="75"/>
      <c r="K243" s="75"/>
      <c r="L243" s="75"/>
      <c r="M243" s="75"/>
      <c r="N243" s="75"/>
      <c r="O243" s="75"/>
      <c r="P243" s="75"/>
      <c r="Q243" s="75"/>
      <c r="R243" s="75"/>
    </row>
    <row r="244" spans="1:18" s="81" customFormat="1">
      <c r="A244" s="154">
        <v>233</v>
      </c>
      <c r="B244" s="155"/>
      <c r="C244" s="155"/>
      <c r="D244" s="155"/>
      <c r="E244" s="157"/>
      <c r="F244" s="19" t="str">
        <f t="shared" si="12"/>
        <v/>
      </c>
      <c r="H244" s="82"/>
      <c r="I244" s="75"/>
      <c r="J244" s="75"/>
      <c r="K244" s="75"/>
      <c r="L244" s="75"/>
      <c r="M244" s="75"/>
      <c r="N244" s="75"/>
      <c r="O244" s="75"/>
      <c r="P244" s="75"/>
      <c r="Q244" s="75"/>
      <c r="R244" s="75"/>
    </row>
    <row r="245" spans="1:18" s="81" customFormat="1">
      <c r="A245" s="154">
        <v>234</v>
      </c>
      <c r="B245" s="155"/>
      <c r="C245" s="155"/>
      <c r="D245" s="155"/>
      <c r="E245" s="157"/>
      <c r="F245" s="19" t="str">
        <f t="shared" si="12"/>
        <v/>
      </c>
      <c r="H245" s="82"/>
      <c r="I245" s="75"/>
      <c r="J245" s="75"/>
      <c r="K245" s="75"/>
      <c r="L245" s="75"/>
      <c r="M245" s="75"/>
      <c r="N245" s="75"/>
      <c r="O245" s="75"/>
      <c r="P245" s="75"/>
      <c r="Q245" s="75"/>
      <c r="R245" s="75"/>
    </row>
    <row r="246" spans="1:18" s="81" customFormat="1">
      <c r="A246" s="154">
        <v>235</v>
      </c>
      <c r="B246" s="155"/>
      <c r="C246" s="155"/>
      <c r="D246" s="155"/>
      <c r="E246" s="157"/>
      <c r="F246" s="19" t="str">
        <f t="shared" si="12"/>
        <v/>
      </c>
      <c r="H246" s="82"/>
      <c r="I246" s="75"/>
      <c r="J246" s="75"/>
      <c r="K246" s="75"/>
      <c r="L246" s="75"/>
      <c r="M246" s="75"/>
      <c r="N246" s="75"/>
      <c r="O246" s="75"/>
      <c r="P246" s="75"/>
      <c r="Q246" s="75"/>
      <c r="R246" s="75"/>
    </row>
    <row r="247" spans="1:18" s="81" customFormat="1">
      <c r="A247" s="154">
        <v>236</v>
      </c>
      <c r="B247" s="155"/>
      <c r="C247" s="155"/>
      <c r="D247" s="155"/>
      <c r="E247" s="157"/>
      <c r="F247" s="19" t="str">
        <f t="shared" si="12"/>
        <v/>
      </c>
      <c r="H247" s="82"/>
      <c r="I247" s="75"/>
      <c r="J247" s="75"/>
      <c r="K247" s="75"/>
      <c r="L247" s="75"/>
      <c r="M247" s="75"/>
      <c r="N247" s="75"/>
      <c r="O247" s="75"/>
      <c r="P247" s="75"/>
      <c r="Q247" s="75"/>
      <c r="R247" s="75"/>
    </row>
    <row r="248" spans="1:18" s="81" customFormat="1">
      <c r="A248" s="154">
        <v>237</v>
      </c>
      <c r="B248" s="155"/>
      <c r="C248" s="155"/>
      <c r="D248" s="155"/>
      <c r="E248" s="157"/>
      <c r="F248" s="19" t="str">
        <f t="shared" si="12"/>
        <v/>
      </c>
      <c r="H248" s="82"/>
      <c r="I248" s="75"/>
      <c r="J248" s="75"/>
      <c r="K248" s="75"/>
      <c r="L248" s="75"/>
      <c r="M248" s="75"/>
      <c r="N248" s="75"/>
      <c r="O248" s="75"/>
      <c r="P248" s="75"/>
      <c r="Q248" s="75"/>
      <c r="R248" s="75"/>
    </row>
    <row r="249" spans="1:18" s="81" customFormat="1">
      <c r="A249" s="154">
        <v>238</v>
      </c>
      <c r="B249" s="155"/>
      <c r="C249" s="155"/>
      <c r="D249" s="155"/>
      <c r="E249" s="157"/>
      <c r="F249" s="19" t="str">
        <f t="shared" si="12"/>
        <v/>
      </c>
      <c r="H249" s="82"/>
      <c r="I249" s="75"/>
      <c r="J249" s="75"/>
      <c r="K249" s="75"/>
      <c r="L249" s="75"/>
      <c r="M249" s="75"/>
      <c r="N249" s="75"/>
      <c r="O249" s="75"/>
      <c r="P249" s="75"/>
      <c r="Q249" s="75"/>
      <c r="R249" s="75"/>
    </row>
    <row r="250" spans="1:18" s="81" customFormat="1">
      <c r="A250" s="154">
        <v>239</v>
      </c>
      <c r="B250" s="155"/>
      <c r="C250" s="155"/>
      <c r="D250" s="155"/>
      <c r="E250" s="157"/>
      <c r="F250" s="19" t="str">
        <f t="shared" si="12"/>
        <v/>
      </c>
      <c r="H250" s="82"/>
      <c r="I250" s="75"/>
      <c r="J250" s="75"/>
      <c r="K250" s="75"/>
      <c r="L250" s="75"/>
      <c r="M250" s="75"/>
      <c r="N250" s="75"/>
      <c r="O250" s="75"/>
      <c r="P250" s="75"/>
      <c r="Q250" s="75"/>
      <c r="R250" s="75"/>
    </row>
    <row r="251" spans="1:18" s="81" customFormat="1">
      <c r="A251" s="154">
        <v>240</v>
      </c>
      <c r="B251" s="155"/>
      <c r="C251" s="155"/>
      <c r="D251" s="155"/>
      <c r="E251" s="157"/>
      <c r="F251" s="19" t="str">
        <f t="shared" si="12"/>
        <v/>
      </c>
      <c r="H251" s="82"/>
      <c r="I251" s="75"/>
      <c r="J251" s="75"/>
      <c r="K251" s="75"/>
      <c r="L251" s="75"/>
      <c r="M251" s="75"/>
      <c r="N251" s="75"/>
      <c r="O251" s="75"/>
      <c r="P251" s="75"/>
      <c r="Q251" s="75"/>
      <c r="R251" s="75"/>
    </row>
    <row r="252" spans="1:18" s="81" customFormat="1">
      <c r="A252" s="154">
        <v>241</v>
      </c>
      <c r="B252" s="155"/>
      <c r="C252" s="155"/>
      <c r="D252" s="155"/>
      <c r="E252" s="157"/>
      <c r="F252" s="19" t="str">
        <f t="shared" si="12"/>
        <v/>
      </c>
      <c r="H252" s="82"/>
      <c r="I252" s="75"/>
      <c r="J252" s="75"/>
      <c r="K252" s="75"/>
      <c r="L252" s="75"/>
      <c r="M252" s="75"/>
      <c r="N252" s="75"/>
      <c r="O252" s="75"/>
      <c r="P252" s="75"/>
      <c r="Q252" s="75"/>
      <c r="R252" s="75"/>
    </row>
    <row r="253" spans="1:18" s="81" customFormat="1">
      <c r="A253" s="154">
        <v>242</v>
      </c>
      <c r="B253" s="155"/>
      <c r="C253" s="155"/>
      <c r="D253" s="155"/>
      <c r="E253" s="157"/>
      <c r="F253" s="19" t="str">
        <f t="shared" si="12"/>
        <v/>
      </c>
      <c r="H253" s="82"/>
      <c r="I253" s="75"/>
      <c r="J253" s="75"/>
      <c r="K253" s="75"/>
      <c r="L253" s="75"/>
      <c r="M253" s="75"/>
      <c r="N253" s="75"/>
      <c r="O253" s="75"/>
      <c r="P253" s="75"/>
      <c r="Q253" s="75"/>
      <c r="R253" s="75"/>
    </row>
    <row r="254" spans="1:18" s="81" customFormat="1">
      <c r="A254" s="154">
        <v>243</v>
      </c>
      <c r="B254" s="155"/>
      <c r="C254" s="155"/>
      <c r="D254" s="155"/>
      <c r="E254" s="157"/>
      <c r="F254" s="19" t="str">
        <f t="shared" si="12"/>
        <v/>
      </c>
      <c r="H254" s="82"/>
      <c r="I254" s="75"/>
      <c r="J254" s="75"/>
      <c r="K254" s="75"/>
      <c r="L254" s="75"/>
      <c r="M254" s="75"/>
      <c r="N254" s="75"/>
      <c r="O254" s="75"/>
      <c r="P254" s="75"/>
      <c r="Q254" s="75"/>
      <c r="R254" s="75"/>
    </row>
    <row r="255" spans="1:18" s="81" customFormat="1">
      <c r="A255" s="154">
        <v>244</v>
      </c>
      <c r="B255" s="155"/>
      <c r="C255" s="155"/>
      <c r="D255" s="155"/>
      <c r="E255" s="157"/>
      <c r="F255" s="19" t="str">
        <f t="shared" si="12"/>
        <v/>
      </c>
      <c r="H255" s="82"/>
      <c r="I255" s="75"/>
      <c r="J255" s="75"/>
      <c r="K255" s="75"/>
      <c r="L255" s="75"/>
      <c r="M255" s="75"/>
      <c r="N255" s="75"/>
      <c r="O255" s="75"/>
      <c r="P255" s="75"/>
      <c r="Q255" s="75"/>
      <c r="R255" s="75"/>
    </row>
    <row r="256" spans="1:18" s="81" customFormat="1">
      <c r="A256" s="154">
        <v>245</v>
      </c>
      <c r="B256" s="155"/>
      <c r="C256" s="155"/>
      <c r="D256" s="155"/>
      <c r="E256" s="157"/>
      <c r="F256" s="19" t="str">
        <f t="shared" si="12"/>
        <v/>
      </c>
      <c r="H256" s="82"/>
      <c r="I256" s="75"/>
      <c r="J256" s="75"/>
      <c r="K256" s="75"/>
      <c r="L256" s="75"/>
      <c r="M256" s="75"/>
      <c r="N256" s="75"/>
      <c r="O256" s="75"/>
      <c r="P256" s="75"/>
      <c r="Q256" s="75"/>
      <c r="R256" s="75"/>
    </row>
    <row r="257" spans="1:18" s="81" customFormat="1">
      <c r="A257" s="154">
        <v>246</v>
      </c>
      <c r="B257" s="155"/>
      <c r="C257" s="155"/>
      <c r="D257" s="155"/>
      <c r="E257" s="157"/>
      <c r="F257" s="19" t="str">
        <f t="shared" si="12"/>
        <v/>
      </c>
      <c r="H257" s="82"/>
      <c r="I257" s="75"/>
      <c r="J257" s="75"/>
      <c r="K257" s="75"/>
      <c r="L257" s="75"/>
      <c r="M257" s="75"/>
      <c r="N257" s="75"/>
      <c r="O257" s="75"/>
      <c r="P257" s="75"/>
      <c r="Q257" s="75"/>
      <c r="R257" s="75"/>
    </row>
    <row r="258" spans="1:18" s="81" customFormat="1">
      <c r="A258" s="154">
        <v>247</v>
      </c>
      <c r="B258" s="155"/>
      <c r="C258" s="155"/>
      <c r="D258" s="155"/>
      <c r="E258" s="157"/>
      <c r="F258" s="19" t="str">
        <f t="shared" si="12"/>
        <v/>
      </c>
      <c r="H258" s="82"/>
      <c r="I258" s="75"/>
      <c r="J258" s="75"/>
      <c r="K258" s="75"/>
      <c r="L258" s="75"/>
      <c r="M258" s="75"/>
      <c r="N258" s="75"/>
      <c r="O258" s="75"/>
      <c r="P258" s="75"/>
      <c r="Q258" s="75"/>
      <c r="R258" s="75"/>
    </row>
    <row r="259" spans="1:18" s="81" customFormat="1">
      <c r="A259" s="154">
        <v>248</v>
      </c>
      <c r="B259" s="155"/>
      <c r="C259" s="155"/>
      <c r="D259" s="155"/>
      <c r="E259" s="157"/>
      <c r="F259" s="19" t="str">
        <f t="shared" si="12"/>
        <v/>
      </c>
      <c r="H259" s="82"/>
      <c r="I259" s="75"/>
      <c r="J259" s="75"/>
      <c r="K259" s="75"/>
      <c r="L259" s="75"/>
      <c r="M259" s="75"/>
      <c r="N259" s="75"/>
      <c r="O259" s="75"/>
      <c r="P259" s="75"/>
      <c r="Q259" s="75"/>
      <c r="R259" s="75"/>
    </row>
    <row r="260" spans="1:18" s="81" customFormat="1">
      <c r="A260" s="154">
        <v>249</v>
      </c>
      <c r="B260" s="155"/>
      <c r="C260" s="155"/>
      <c r="D260" s="155"/>
      <c r="E260" s="157"/>
      <c r="F260" s="19" t="str">
        <f t="shared" si="12"/>
        <v/>
      </c>
      <c r="H260" s="82"/>
      <c r="I260" s="75"/>
      <c r="J260" s="75"/>
      <c r="K260" s="75"/>
      <c r="L260" s="75"/>
      <c r="M260" s="75"/>
      <c r="N260" s="75"/>
      <c r="O260" s="75"/>
      <c r="P260" s="75"/>
      <c r="Q260" s="75"/>
      <c r="R260" s="75"/>
    </row>
    <row r="261" spans="1:18" s="81" customFormat="1">
      <c r="A261" s="154">
        <v>250</v>
      </c>
      <c r="B261" s="155"/>
      <c r="C261" s="155"/>
      <c r="D261" s="155"/>
      <c r="E261" s="157"/>
      <c r="F261" s="19" t="str">
        <f t="shared" si="12"/>
        <v/>
      </c>
      <c r="H261" s="82"/>
      <c r="I261" s="75"/>
      <c r="J261" s="75"/>
      <c r="K261" s="75"/>
      <c r="L261" s="75"/>
      <c r="M261" s="75"/>
      <c r="N261" s="75"/>
      <c r="O261" s="75"/>
      <c r="P261" s="75"/>
      <c r="Q261" s="75"/>
      <c r="R261" s="75"/>
    </row>
  </sheetData>
  <sheetProtection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&amp;LConfirm existenţa lucrărilorDirector de departament&amp;RCandidat</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sheetPr codeName="Sheet78">
    <pageSetUpPr fitToPage="1"/>
  </sheetPr>
  <dimension ref="A1:Q261"/>
  <sheetViews>
    <sheetView workbookViewId="0">
      <selection activeCell="B12" sqref="B12:D14"/>
    </sheetView>
  </sheetViews>
  <sheetFormatPr defaultRowHeight="15.75"/>
  <cols>
    <col min="1" max="1" width="5.7109375" style="71" customWidth="1"/>
    <col min="2" max="2" width="36.28515625" style="75" customWidth="1"/>
    <col min="3" max="3" width="48.28515625" style="75" customWidth="1"/>
    <col min="4" max="4" width="10.7109375" style="80" customWidth="1"/>
    <col min="5" max="5" width="17.7109375" style="75" customWidth="1"/>
    <col min="6" max="6" width="10.7109375" style="81" hidden="1" customWidth="1"/>
    <col min="7" max="7" width="9.140625" style="82" hidden="1" customWidth="1"/>
    <col min="8" max="8" width="9.140625" style="75" hidden="1" customWidth="1"/>
    <col min="9" max="18" width="9.140625" style="75" customWidth="1"/>
    <col min="19" max="16384" width="9.140625" style="75"/>
  </cols>
  <sheetData>
    <row r="1" spans="1:8" s="71" customFormat="1">
      <c r="A1" s="70" t="s">
        <v>482</v>
      </c>
      <c r="D1" s="72"/>
      <c r="E1" s="74"/>
      <c r="F1" s="73"/>
      <c r="G1" s="327"/>
    </row>
    <row r="2" spans="1:8" s="71" customFormat="1">
      <c r="A2" s="387" t="str">
        <f>IF(ISBLANK(facultate), IF(ISBLANK(departament),"","Departament " &amp; departament), "Facultatea " &amp; facultate)</f>
        <v>Facultatea Electronică și Telecomunicații</v>
      </c>
      <c r="D2" s="72"/>
      <c r="E2" s="74"/>
      <c r="F2" s="73"/>
      <c r="G2" s="327"/>
    </row>
    <row r="3" spans="1:8" s="71" customFormat="1">
      <c r="A3" s="387" t="str">
        <f>IF(ISBLANK(departament),"","Departamentul " &amp; departament)</f>
        <v>Departamentul Electronică Aplicată</v>
      </c>
      <c r="D3" s="72"/>
      <c r="E3" s="74"/>
      <c r="F3" s="73"/>
      <c r="G3" s="327"/>
    </row>
    <row r="4" spans="1:8">
      <c r="A4" s="460" t="s">
        <v>882</v>
      </c>
      <c r="B4" s="460"/>
      <c r="C4" s="460"/>
      <c r="D4" s="460"/>
      <c r="E4" s="460"/>
      <c r="F4" s="460"/>
      <c r="G4" s="460"/>
    </row>
    <row r="5" spans="1:8">
      <c r="A5" s="460" t="s">
        <v>928</v>
      </c>
      <c r="B5" s="460"/>
      <c r="C5" s="460"/>
      <c r="D5" s="460"/>
      <c r="E5" s="460"/>
      <c r="F5" s="239"/>
    </row>
    <row r="6" spans="1:8" ht="13.5" customHeight="1">
      <c r="D6" s="75"/>
      <c r="E6" s="388" t="str">
        <f>CONCATENATE(functie," ",nume_candidat)</f>
        <v>Șef de lucrări Papazian Petru</v>
      </c>
    </row>
    <row r="7" spans="1:8" ht="18.75" customHeight="1">
      <c r="A7" s="458" t="s">
        <v>337</v>
      </c>
      <c r="B7" s="458" t="s">
        <v>929</v>
      </c>
      <c r="C7" s="458" t="s">
        <v>889</v>
      </c>
      <c r="D7" s="468" t="s">
        <v>2</v>
      </c>
      <c r="E7" s="458" t="s">
        <v>544</v>
      </c>
      <c r="F7" s="458" t="s">
        <v>4</v>
      </c>
      <c r="G7" s="479" t="s">
        <v>540</v>
      </c>
      <c r="H7" s="465" t="s">
        <v>551</v>
      </c>
    </row>
    <row r="8" spans="1:8" ht="18.75" customHeight="1">
      <c r="A8" s="475"/>
      <c r="B8" s="475"/>
      <c r="C8" s="475"/>
      <c r="D8" s="469"/>
      <c r="E8" s="475"/>
      <c r="F8" s="475"/>
      <c r="G8" s="480"/>
      <c r="H8" s="465"/>
    </row>
    <row r="9" spans="1:8" ht="18.75" customHeight="1">
      <c r="A9" s="475"/>
      <c r="B9" s="475"/>
      <c r="C9" s="475"/>
      <c r="D9" s="469"/>
      <c r="E9" s="459"/>
      <c r="F9" s="459"/>
      <c r="G9" s="480"/>
      <c r="H9" s="465"/>
    </row>
    <row r="10" spans="1:8" ht="18.75" customHeight="1">
      <c r="A10" s="459"/>
      <c r="B10" s="459"/>
      <c r="C10" s="459"/>
      <c r="D10" s="470"/>
      <c r="E10" s="389" t="str">
        <f>CONCATENATE("ultimii ",durata_evaluare," ani")</f>
        <v>ultimii 5 ani</v>
      </c>
      <c r="F10" s="389" t="str">
        <f>CONCATENATE("ultimii                                  ",durata_evaluare," ani")</f>
        <v>ultimii                                  5 ani</v>
      </c>
      <c r="G10" s="481"/>
      <c r="H10" s="465"/>
    </row>
    <row r="11" spans="1:8">
      <c r="A11" s="99"/>
      <c r="B11" s="76"/>
      <c r="C11" s="76"/>
      <c r="D11" s="40"/>
      <c r="E11" s="158">
        <f t="shared" ref="E11:F11" si="0">SUMIF(E12:E110,"&gt;0")</f>
        <v>0</v>
      </c>
      <c r="F11" s="4">
        <f t="shared" si="0"/>
        <v>0</v>
      </c>
      <c r="G11" s="336"/>
    </row>
    <row r="12" spans="1:8">
      <c r="A12" s="48">
        <v>1</v>
      </c>
      <c r="B12" s="8"/>
      <c r="C12" s="8"/>
      <c r="D12" s="232"/>
      <c r="E12" s="19" t="str">
        <f t="shared" ref="E12:E75" si="1">IF(OR($B12="",,$D12&lt;an_initial,$D12&gt;an_final),"",F12*(HLOOKUP(C12,iii9punctaje,2,FALSE)))</f>
        <v/>
      </c>
      <c r="F12" s="69" t="str">
        <f t="shared" ref="F12:F43" si="2">IF(OR($B12="",,$D12="",$D12&gt;an_final),"",IF($D12&gt;=an_initial,1,""))</f>
        <v/>
      </c>
      <c r="G12" s="390" t="b">
        <f t="shared" ref="G12:G75" si="3">IF(nume_candidat="",FALSE,ISNUMBER(SEARCH(nume_candidat,$B12)))</f>
        <v>0</v>
      </c>
      <c r="H12" s="391">
        <f t="shared" ref="H12:H43" si="4">LEN(B12)-LEN(SUBSTITUTE(B12,",",""))+1</f>
        <v>1</v>
      </c>
    </row>
    <row r="13" spans="1:8">
      <c r="A13" s="48">
        <v>2</v>
      </c>
      <c r="B13" s="8"/>
      <c r="C13" s="8"/>
      <c r="D13" s="232"/>
      <c r="E13" s="19" t="str">
        <f t="shared" si="1"/>
        <v/>
      </c>
      <c r="F13" s="69" t="str">
        <f t="shared" si="2"/>
        <v/>
      </c>
      <c r="G13" s="390" t="b">
        <f t="shared" si="3"/>
        <v>0</v>
      </c>
      <c r="H13" s="391">
        <f t="shared" si="4"/>
        <v>1</v>
      </c>
    </row>
    <row r="14" spans="1:8">
      <c r="A14" s="48">
        <v>3</v>
      </c>
      <c r="B14" s="8"/>
      <c r="C14" s="8"/>
      <c r="D14" s="232"/>
      <c r="E14" s="19" t="str">
        <f t="shared" si="1"/>
        <v/>
      </c>
      <c r="F14" s="69" t="str">
        <f t="shared" si="2"/>
        <v/>
      </c>
      <c r="G14" s="390" t="b">
        <f t="shared" si="3"/>
        <v>0</v>
      </c>
      <c r="H14" s="391">
        <f t="shared" si="4"/>
        <v>1</v>
      </c>
    </row>
    <row r="15" spans="1:8">
      <c r="A15" s="48">
        <v>4</v>
      </c>
      <c r="B15" s="7"/>
      <c r="C15" s="7"/>
      <c r="D15" s="228"/>
      <c r="E15" s="19" t="str">
        <f t="shared" si="1"/>
        <v/>
      </c>
      <c r="F15" s="69" t="str">
        <f t="shared" si="2"/>
        <v/>
      </c>
      <c r="G15" s="390" t="b">
        <f t="shared" si="3"/>
        <v>0</v>
      </c>
      <c r="H15" s="391">
        <f t="shared" si="4"/>
        <v>1</v>
      </c>
    </row>
    <row r="16" spans="1:8">
      <c r="A16" s="48">
        <v>5</v>
      </c>
      <c r="B16" s="7"/>
      <c r="C16" s="7"/>
      <c r="D16" s="228"/>
      <c r="E16" s="19" t="str">
        <f t="shared" si="1"/>
        <v/>
      </c>
      <c r="F16" s="69" t="str">
        <f t="shared" si="2"/>
        <v/>
      </c>
      <c r="G16" s="390" t="b">
        <f t="shared" si="3"/>
        <v>0</v>
      </c>
      <c r="H16" s="391">
        <f t="shared" si="4"/>
        <v>1</v>
      </c>
    </row>
    <row r="17" spans="1:8">
      <c r="A17" s="48">
        <v>6</v>
      </c>
      <c r="B17" s="7"/>
      <c r="C17" s="7"/>
      <c r="D17" s="228"/>
      <c r="E17" s="19" t="str">
        <f t="shared" si="1"/>
        <v/>
      </c>
      <c r="F17" s="69" t="str">
        <f t="shared" si="2"/>
        <v/>
      </c>
      <c r="G17" s="390" t="b">
        <f t="shared" si="3"/>
        <v>0</v>
      </c>
      <c r="H17" s="391">
        <f t="shared" si="4"/>
        <v>1</v>
      </c>
    </row>
    <row r="18" spans="1:8">
      <c r="A18" s="48">
        <v>7</v>
      </c>
      <c r="B18" s="7"/>
      <c r="C18" s="7"/>
      <c r="D18" s="228"/>
      <c r="E18" s="19" t="str">
        <f t="shared" si="1"/>
        <v/>
      </c>
      <c r="F18" s="69" t="str">
        <f t="shared" si="2"/>
        <v/>
      </c>
      <c r="G18" s="390" t="b">
        <f t="shared" si="3"/>
        <v>0</v>
      </c>
      <c r="H18" s="391">
        <f t="shared" si="4"/>
        <v>1</v>
      </c>
    </row>
    <row r="19" spans="1:8">
      <c r="A19" s="48">
        <v>8</v>
      </c>
      <c r="B19" s="7"/>
      <c r="C19" s="7"/>
      <c r="D19" s="228"/>
      <c r="E19" s="19" t="str">
        <f t="shared" si="1"/>
        <v/>
      </c>
      <c r="F19" s="69" t="str">
        <f t="shared" si="2"/>
        <v/>
      </c>
      <c r="G19" s="390" t="b">
        <f t="shared" si="3"/>
        <v>0</v>
      </c>
      <c r="H19" s="391">
        <f t="shared" si="4"/>
        <v>1</v>
      </c>
    </row>
    <row r="20" spans="1:8">
      <c r="A20" s="48">
        <v>9</v>
      </c>
      <c r="B20" s="7"/>
      <c r="C20" s="7"/>
      <c r="D20" s="228"/>
      <c r="E20" s="19" t="str">
        <f t="shared" si="1"/>
        <v/>
      </c>
      <c r="F20" s="69" t="str">
        <f t="shared" si="2"/>
        <v/>
      </c>
      <c r="G20" s="390" t="b">
        <f t="shared" si="3"/>
        <v>0</v>
      </c>
      <c r="H20" s="391">
        <f t="shared" si="4"/>
        <v>1</v>
      </c>
    </row>
    <row r="21" spans="1:8">
      <c r="A21" s="48">
        <v>10</v>
      </c>
      <c r="B21" s="7"/>
      <c r="C21" s="7"/>
      <c r="D21" s="228"/>
      <c r="E21" s="19" t="str">
        <f t="shared" si="1"/>
        <v/>
      </c>
      <c r="F21" s="69" t="str">
        <f t="shared" si="2"/>
        <v/>
      </c>
      <c r="G21" s="390" t="b">
        <f t="shared" si="3"/>
        <v>0</v>
      </c>
      <c r="H21" s="391">
        <f t="shared" si="4"/>
        <v>1</v>
      </c>
    </row>
    <row r="22" spans="1:8">
      <c r="A22" s="48">
        <v>11</v>
      </c>
      <c r="B22" s="7"/>
      <c r="C22" s="7"/>
      <c r="D22" s="228"/>
      <c r="E22" s="19" t="str">
        <f t="shared" si="1"/>
        <v/>
      </c>
      <c r="F22" s="69" t="str">
        <f t="shared" si="2"/>
        <v/>
      </c>
      <c r="G22" s="390" t="b">
        <f t="shared" si="3"/>
        <v>0</v>
      </c>
      <c r="H22" s="391">
        <f t="shared" si="4"/>
        <v>1</v>
      </c>
    </row>
    <row r="23" spans="1:8">
      <c r="A23" s="48">
        <v>12</v>
      </c>
      <c r="B23" s="7"/>
      <c r="C23" s="7"/>
      <c r="D23" s="228"/>
      <c r="E23" s="19" t="str">
        <f t="shared" si="1"/>
        <v/>
      </c>
      <c r="F23" s="69" t="str">
        <f t="shared" si="2"/>
        <v/>
      </c>
      <c r="G23" s="390" t="b">
        <f t="shared" si="3"/>
        <v>0</v>
      </c>
      <c r="H23" s="391">
        <f t="shared" si="4"/>
        <v>1</v>
      </c>
    </row>
    <row r="24" spans="1:8">
      <c r="A24" s="48">
        <v>13</v>
      </c>
      <c r="B24" s="7"/>
      <c r="C24" s="7"/>
      <c r="D24" s="228"/>
      <c r="E24" s="19" t="str">
        <f t="shared" si="1"/>
        <v/>
      </c>
      <c r="F24" s="69" t="str">
        <f t="shared" si="2"/>
        <v/>
      </c>
      <c r="G24" s="390" t="b">
        <f t="shared" si="3"/>
        <v>0</v>
      </c>
      <c r="H24" s="391">
        <f t="shared" si="4"/>
        <v>1</v>
      </c>
    </row>
    <row r="25" spans="1:8">
      <c r="A25" s="48">
        <v>14</v>
      </c>
      <c r="B25" s="7"/>
      <c r="C25" s="7"/>
      <c r="D25" s="228"/>
      <c r="E25" s="19" t="str">
        <f t="shared" si="1"/>
        <v/>
      </c>
      <c r="F25" s="69" t="str">
        <f t="shared" si="2"/>
        <v/>
      </c>
      <c r="G25" s="390" t="b">
        <f t="shared" si="3"/>
        <v>0</v>
      </c>
      <c r="H25" s="391">
        <f t="shared" si="4"/>
        <v>1</v>
      </c>
    </row>
    <row r="26" spans="1:8">
      <c r="A26" s="48">
        <v>15</v>
      </c>
      <c r="B26" s="7"/>
      <c r="C26" s="7"/>
      <c r="D26" s="228"/>
      <c r="E26" s="19" t="str">
        <f t="shared" si="1"/>
        <v/>
      </c>
      <c r="F26" s="69" t="str">
        <f t="shared" si="2"/>
        <v/>
      </c>
      <c r="G26" s="390" t="b">
        <f t="shared" si="3"/>
        <v>0</v>
      </c>
      <c r="H26" s="391">
        <f t="shared" si="4"/>
        <v>1</v>
      </c>
    </row>
    <row r="27" spans="1:8">
      <c r="A27" s="48">
        <v>16</v>
      </c>
      <c r="B27" s="7"/>
      <c r="C27" s="7"/>
      <c r="D27" s="228"/>
      <c r="E27" s="19" t="str">
        <f t="shared" si="1"/>
        <v/>
      </c>
      <c r="F27" s="69" t="str">
        <f t="shared" si="2"/>
        <v/>
      </c>
      <c r="G27" s="390" t="b">
        <f t="shared" si="3"/>
        <v>0</v>
      </c>
      <c r="H27" s="391">
        <f t="shared" si="4"/>
        <v>1</v>
      </c>
    </row>
    <row r="28" spans="1:8">
      <c r="A28" s="48">
        <v>17</v>
      </c>
      <c r="B28" s="7"/>
      <c r="C28" s="7"/>
      <c r="D28" s="228"/>
      <c r="E28" s="19" t="str">
        <f t="shared" si="1"/>
        <v/>
      </c>
      <c r="F28" s="69" t="str">
        <f t="shared" si="2"/>
        <v/>
      </c>
      <c r="G28" s="390" t="b">
        <f t="shared" si="3"/>
        <v>0</v>
      </c>
      <c r="H28" s="391">
        <f t="shared" si="4"/>
        <v>1</v>
      </c>
    </row>
    <row r="29" spans="1:8">
      <c r="A29" s="48">
        <v>18</v>
      </c>
      <c r="B29" s="7"/>
      <c r="C29" s="7"/>
      <c r="D29" s="228"/>
      <c r="E29" s="19" t="str">
        <f t="shared" si="1"/>
        <v/>
      </c>
      <c r="F29" s="69" t="str">
        <f t="shared" si="2"/>
        <v/>
      </c>
      <c r="G29" s="390" t="b">
        <f t="shared" si="3"/>
        <v>0</v>
      </c>
      <c r="H29" s="391">
        <f t="shared" si="4"/>
        <v>1</v>
      </c>
    </row>
    <row r="30" spans="1:8">
      <c r="A30" s="48">
        <v>19</v>
      </c>
      <c r="B30" s="7"/>
      <c r="C30" s="7"/>
      <c r="D30" s="228"/>
      <c r="E30" s="19" t="str">
        <f t="shared" si="1"/>
        <v/>
      </c>
      <c r="F30" s="69" t="str">
        <f t="shared" si="2"/>
        <v/>
      </c>
      <c r="G30" s="390" t="b">
        <f t="shared" si="3"/>
        <v>0</v>
      </c>
      <c r="H30" s="391">
        <f t="shared" si="4"/>
        <v>1</v>
      </c>
    </row>
    <row r="31" spans="1:8">
      <c r="A31" s="48">
        <v>20</v>
      </c>
      <c r="B31" s="7"/>
      <c r="C31" s="7"/>
      <c r="D31" s="228"/>
      <c r="E31" s="19" t="str">
        <f t="shared" si="1"/>
        <v/>
      </c>
      <c r="F31" s="69" t="str">
        <f t="shared" si="2"/>
        <v/>
      </c>
      <c r="G31" s="390" t="b">
        <f t="shared" si="3"/>
        <v>0</v>
      </c>
      <c r="H31" s="391">
        <f t="shared" si="4"/>
        <v>1</v>
      </c>
    </row>
    <row r="32" spans="1:8">
      <c r="A32" s="48">
        <v>21</v>
      </c>
      <c r="B32" s="7"/>
      <c r="C32" s="7"/>
      <c r="D32" s="228"/>
      <c r="E32" s="19" t="str">
        <f t="shared" si="1"/>
        <v/>
      </c>
      <c r="F32" s="69" t="str">
        <f t="shared" si="2"/>
        <v/>
      </c>
      <c r="G32" s="390" t="b">
        <f t="shared" si="3"/>
        <v>0</v>
      </c>
      <c r="H32" s="391">
        <f t="shared" si="4"/>
        <v>1</v>
      </c>
    </row>
    <row r="33" spans="1:8">
      <c r="A33" s="48">
        <v>22</v>
      </c>
      <c r="B33" s="7"/>
      <c r="C33" s="7"/>
      <c r="D33" s="228"/>
      <c r="E33" s="19" t="str">
        <f t="shared" si="1"/>
        <v/>
      </c>
      <c r="F33" s="69" t="str">
        <f t="shared" si="2"/>
        <v/>
      </c>
      <c r="G33" s="390" t="b">
        <f t="shared" si="3"/>
        <v>0</v>
      </c>
      <c r="H33" s="391">
        <f t="shared" si="4"/>
        <v>1</v>
      </c>
    </row>
    <row r="34" spans="1:8">
      <c r="A34" s="48">
        <v>23</v>
      </c>
      <c r="B34" s="7"/>
      <c r="C34" s="7"/>
      <c r="D34" s="228"/>
      <c r="E34" s="19" t="str">
        <f t="shared" si="1"/>
        <v/>
      </c>
      <c r="F34" s="69" t="str">
        <f t="shared" si="2"/>
        <v/>
      </c>
      <c r="G34" s="390" t="b">
        <f t="shared" si="3"/>
        <v>0</v>
      </c>
      <c r="H34" s="391">
        <f t="shared" si="4"/>
        <v>1</v>
      </c>
    </row>
    <row r="35" spans="1:8">
      <c r="A35" s="48">
        <v>24</v>
      </c>
      <c r="B35" s="7"/>
      <c r="C35" s="7"/>
      <c r="D35" s="228"/>
      <c r="E35" s="19" t="str">
        <f t="shared" si="1"/>
        <v/>
      </c>
      <c r="F35" s="69" t="str">
        <f t="shared" si="2"/>
        <v/>
      </c>
      <c r="G35" s="390" t="b">
        <f t="shared" si="3"/>
        <v>0</v>
      </c>
      <c r="H35" s="391">
        <f t="shared" si="4"/>
        <v>1</v>
      </c>
    </row>
    <row r="36" spans="1:8">
      <c r="A36" s="48">
        <v>25</v>
      </c>
      <c r="B36" s="7"/>
      <c r="C36" s="7"/>
      <c r="D36" s="228"/>
      <c r="E36" s="19" t="str">
        <f t="shared" si="1"/>
        <v/>
      </c>
      <c r="F36" s="69" t="str">
        <f t="shared" si="2"/>
        <v/>
      </c>
      <c r="G36" s="390" t="b">
        <f t="shared" si="3"/>
        <v>0</v>
      </c>
      <c r="H36" s="391">
        <f t="shared" si="4"/>
        <v>1</v>
      </c>
    </row>
    <row r="37" spans="1:8">
      <c r="A37" s="48">
        <v>26</v>
      </c>
      <c r="B37" s="7"/>
      <c r="C37" s="7"/>
      <c r="D37" s="228"/>
      <c r="E37" s="19" t="str">
        <f t="shared" si="1"/>
        <v/>
      </c>
      <c r="F37" s="69" t="str">
        <f t="shared" si="2"/>
        <v/>
      </c>
      <c r="G37" s="390" t="b">
        <f t="shared" si="3"/>
        <v>0</v>
      </c>
      <c r="H37" s="391">
        <f t="shared" si="4"/>
        <v>1</v>
      </c>
    </row>
    <row r="38" spans="1:8">
      <c r="A38" s="48">
        <v>27</v>
      </c>
      <c r="B38" s="7"/>
      <c r="C38" s="7"/>
      <c r="D38" s="228"/>
      <c r="E38" s="19" t="str">
        <f t="shared" si="1"/>
        <v/>
      </c>
      <c r="F38" s="69" t="str">
        <f t="shared" si="2"/>
        <v/>
      </c>
      <c r="G38" s="390" t="b">
        <f t="shared" si="3"/>
        <v>0</v>
      </c>
      <c r="H38" s="391">
        <f t="shared" si="4"/>
        <v>1</v>
      </c>
    </row>
    <row r="39" spans="1:8">
      <c r="A39" s="48">
        <v>28</v>
      </c>
      <c r="B39" s="7"/>
      <c r="C39" s="7"/>
      <c r="D39" s="228"/>
      <c r="E39" s="19" t="str">
        <f t="shared" si="1"/>
        <v/>
      </c>
      <c r="F39" s="69" t="str">
        <f t="shared" si="2"/>
        <v/>
      </c>
      <c r="G39" s="390" t="b">
        <f t="shared" si="3"/>
        <v>0</v>
      </c>
      <c r="H39" s="391">
        <f t="shared" si="4"/>
        <v>1</v>
      </c>
    </row>
    <row r="40" spans="1:8">
      <c r="A40" s="48">
        <v>29</v>
      </c>
      <c r="B40" s="7"/>
      <c r="C40" s="7"/>
      <c r="D40" s="228"/>
      <c r="E40" s="19" t="str">
        <f t="shared" si="1"/>
        <v/>
      </c>
      <c r="F40" s="69" t="str">
        <f t="shared" si="2"/>
        <v/>
      </c>
      <c r="G40" s="390" t="b">
        <f t="shared" si="3"/>
        <v>0</v>
      </c>
      <c r="H40" s="391">
        <f t="shared" si="4"/>
        <v>1</v>
      </c>
    </row>
    <row r="41" spans="1:8">
      <c r="A41" s="48">
        <v>30</v>
      </c>
      <c r="B41" s="7"/>
      <c r="C41" s="7"/>
      <c r="D41" s="228"/>
      <c r="E41" s="19" t="str">
        <f t="shared" si="1"/>
        <v/>
      </c>
      <c r="F41" s="69" t="str">
        <f t="shared" si="2"/>
        <v/>
      </c>
      <c r="G41" s="390" t="b">
        <f t="shared" si="3"/>
        <v>0</v>
      </c>
      <c r="H41" s="391">
        <f t="shared" si="4"/>
        <v>1</v>
      </c>
    </row>
    <row r="42" spans="1:8">
      <c r="A42" s="48">
        <v>31</v>
      </c>
      <c r="B42" s="7"/>
      <c r="C42" s="7"/>
      <c r="D42" s="228"/>
      <c r="E42" s="19" t="str">
        <f t="shared" si="1"/>
        <v/>
      </c>
      <c r="F42" s="69" t="str">
        <f t="shared" si="2"/>
        <v/>
      </c>
      <c r="G42" s="390" t="b">
        <f t="shared" si="3"/>
        <v>0</v>
      </c>
      <c r="H42" s="391">
        <f t="shared" si="4"/>
        <v>1</v>
      </c>
    </row>
    <row r="43" spans="1:8">
      <c r="A43" s="48">
        <v>32</v>
      </c>
      <c r="B43" s="7"/>
      <c r="C43" s="7"/>
      <c r="D43" s="228"/>
      <c r="E43" s="19" t="str">
        <f t="shared" si="1"/>
        <v/>
      </c>
      <c r="F43" s="69" t="str">
        <f t="shared" si="2"/>
        <v/>
      </c>
      <c r="G43" s="390" t="b">
        <f t="shared" si="3"/>
        <v>0</v>
      </c>
      <c r="H43" s="391">
        <f t="shared" si="4"/>
        <v>1</v>
      </c>
    </row>
    <row r="44" spans="1:8">
      <c r="A44" s="48">
        <v>33</v>
      </c>
      <c r="B44" s="7"/>
      <c r="C44" s="7"/>
      <c r="D44" s="228"/>
      <c r="E44" s="19" t="str">
        <f t="shared" si="1"/>
        <v/>
      </c>
      <c r="F44" s="69" t="str">
        <f t="shared" ref="F44:F75" si="5">IF(OR($B44="",,$D44="",$D44&gt;an_final),"",IF($D44&gt;=an_initial,1,""))</f>
        <v/>
      </c>
      <c r="G44" s="390" t="b">
        <f t="shared" si="3"/>
        <v>0</v>
      </c>
      <c r="H44" s="391">
        <f t="shared" ref="H44:H75" si="6">LEN(B44)-LEN(SUBSTITUTE(B44,",",""))+1</f>
        <v>1</v>
      </c>
    </row>
    <row r="45" spans="1:8">
      <c r="A45" s="48">
        <v>34</v>
      </c>
      <c r="B45" s="7"/>
      <c r="C45" s="7"/>
      <c r="D45" s="228"/>
      <c r="E45" s="19" t="str">
        <f t="shared" si="1"/>
        <v/>
      </c>
      <c r="F45" s="69" t="str">
        <f t="shared" si="5"/>
        <v/>
      </c>
      <c r="G45" s="390" t="b">
        <f t="shared" si="3"/>
        <v>0</v>
      </c>
      <c r="H45" s="391">
        <f t="shared" si="6"/>
        <v>1</v>
      </c>
    </row>
    <row r="46" spans="1:8">
      <c r="A46" s="48">
        <v>35</v>
      </c>
      <c r="B46" s="7"/>
      <c r="C46" s="7"/>
      <c r="D46" s="228"/>
      <c r="E46" s="19" t="str">
        <f t="shared" si="1"/>
        <v/>
      </c>
      <c r="F46" s="69" t="str">
        <f t="shared" si="5"/>
        <v/>
      </c>
      <c r="G46" s="390" t="b">
        <f t="shared" si="3"/>
        <v>0</v>
      </c>
      <c r="H46" s="391">
        <f t="shared" si="6"/>
        <v>1</v>
      </c>
    </row>
    <row r="47" spans="1:8">
      <c r="A47" s="48">
        <v>36</v>
      </c>
      <c r="B47" s="7"/>
      <c r="C47" s="7"/>
      <c r="D47" s="228"/>
      <c r="E47" s="19" t="str">
        <f t="shared" si="1"/>
        <v/>
      </c>
      <c r="F47" s="69" t="str">
        <f t="shared" si="5"/>
        <v/>
      </c>
      <c r="G47" s="390" t="b">
        <f t="shared" si="3"/>
        <v>0</v>
      </c>
      <c r="H47" s="391">
        <f t="shared" si="6"/>
        <v>1</v>
      </c>
    </row>
    <row r="48" spans="1:8">
      <c r="A48" s="48">
        <v>37</v>
      </c>
      <c r="B48" s="7"/>
      <c r="C48" s="7"/>
      <c r="D48" s="228"/>
      <c r="E48" s="19" t="str">
        <f t="shared" si="1"/>
        <v/>
      </c>
      <c r="F48" s="69" t="str">
        <f t="shared" si="5"/>
        <v/>
      </c>
      <c r="G48" s="390" t="b">
        <f t="shared" si="3"/>
        <v>0</v>
      </c>
      <c r="H48" s="391">
        <f t="shared" si="6"/>
        <v>1</v>
      </c>
    </row>
    <row r="49" spans="1:8">
      <c r="A49" s="48">
        <v>38</v>
      </c>
      <c r="B49" s="7"/>
      <c r="C49" s="7"/>
      <c r="D49" s="228"/>
      <c r="E49" s="19" t="str">
        <f t="shared" si="1"/>
        <v/>
      </c>
      <c r="F49" s="69" t="str">
        <f t="shared" si="5"/>
        <v/>
      </c>
      <c r="G49" s="390" t="b">
        <f t="shared" si="3"/>
        <v>0</v>
      </c>
      <c r="H49" s="391">
        <f t="shared" si="6"/>
        <v>1</v>
      </c>
    </row>
    <row r="50" spans="1:8">
      <c r="A50" s="48">
        <v>39</v>
      </c>
      <c r="B50" s="7"/>
      <c r="C50" s="7"/>
      <c r="D50" s="228"/>
      <c r="E50" s="19" t="str">
        <f t="shared" si="1"/>
        <v/>
      </c>
      <c r="F50" s="69" t="str">
        <f t="shared" si="5"/>
        <v/>
      </c>
      <c r="G50" s="390" t="b">
        <f t="shared" si="3"/>
        <v>0</v>
      </c>
      <c r="H50" s="391">
        <f t="shared" si="6"/>
        <v>1</v>
      </c>
    </row>
    <row r="51" spans="1:8">
      <c r="A51" s="48">
        <v>40</v>
      </c>
      <c r="B51" s="7"/>
      <c r="C51" s="7"/>
      <c r="D51" s="228"/>
      <c r="E51" s="19" t="str">
        <f t="shared" si="1"/>
        <v/>
      </c>
      <c r="F51" s="69" t="str">
        <f t="shared" si="5"/>
        <v/>
      </c>
      <c r="G51" s="390" t="b">
        <f t="shared" si="3"/>
        <v>0</v>
      </c>
      <c r="H51" s="391">
        <f t="shared" si="6"/>
        <v>1</v>
      </c>
    </row>
    <row r="52" spans="1:8">
      <c r="A52" s="48">
        <v>41</v>
      </c>
      <c r="B52" s="7"/>
      <c r="C52" s="7"/>
      <c r="D52" s="228"/>
      <c r="E52" s="19" t="str">
        <f t="shared" si="1"/>
        <v/>
      </c>
      <c r="F52" s="69" t="str">
        <f t="shared" si="5"/>
        <v/>
      </c>
      <c r="G52" s="390" t="b">
        <f t="shared" si="3"/>
        <v>0</v>
      </c>
      <c r="H52" s="391">
        <f t="shared" si="6"/>
        <v>1</v>
      </c>
    </row>
    <row r="53" spans="1:8">
      <c r="A53" s="48">
        <v>42</v>
      </c>
      <c r="B53" s="7"/>
      <c r="C53" s="7"/>
      <c r="D53" s="228"/>
      <c r="E53" s="19" t="str">
        <f t="shared" si="1"/>
        <v/>
      </c>
      <c r="F53" s="69" t="str">
        <f t="shared" si="5"/>
        <v/>
      </c>
      <c r="G53" s="390" t="b">
        <f t="shared" si="3"/>
        <v>0</v>
      </c>
      <c r="H53" s="391">
        <f t="shared" si="6"/>
        <v>1</v>
      </c>
    </row>
    <row r="54" spans="1:8">
      <c r="A54" s="48">
        <v>43</v>
      </c>
      <c r="B54" s="7"/>
      <c r="C54" s="7"/>
      <c r="D54" s="228"/>
      <c r="E54" s="19" t="str">
        <f t="shared" si="1"/>
        <v/>
      </c>
      <c r="F54" s="69" t="str">
        <f t="shared" si="5"/>
        <v/>
      </c>
      <c r="G54" s="390" t="b">
        <f t="shared" si="3"/>
        <v>0</v>
      </c>
      <c r="H54" s="391">
        <f t="shared" si="6"/>
        <v>1</v>
      </c>
    </row>
    <row r="55" spans="1:8">
      <c r="A55" s="48">
        <v>44</v>
      </c>
      <c r="B55" s="7"/>
      <c r="C55" s="7"/>
      <c r="D55" s="228"/>
      <c r="E55" s="19" t="str">
        <f t="shared" si="1"/>
        <v/>
      </c>
      <c r="F55" s="69" t="str">
        <f t="shared" si="5"/>
        <v/>
      </c>
      <c r="G55" s="390" t="b">
        <f t="shared" si="3"/>
        <v>0</v>
      </c>
      <c r="H55" s="391">
        <f t="shared" si="6"/>
        <v>1</v>
      </c>
    </row>
    <row r="56" spans="1:8">
      <c r="A56" s="48">
        <v>45</v>
      </c>
      <c r="B56" s="7"/>
      <c r="C56" s="7"/>
      <c r="D56" s="228"/>
      <c r="E56" s="19" t="str">
        <f t="shared" si="1"/>
        <v/>
      </c>
      <c r="F56" s="69" t="str">
        <f t="shared" si="5"/>
        <v/>
      </c>
      <c r="G56" s="390" t="b">
        <f t="shared" si="3"/>
        <v>0</v>
      </c>
      <c r="H56" s="391">
        <f t="shared" si="6"/>
        <v>1</v>
      </c>
    </row>
    <row r="57" spans="1:8">
      <c r="A57" s="48">
        <v>46</v>
      </c>
      <c r="B57" s="7"/>
      <c r="C57" s="7"/>
      <c r="D57" s="228"/>
      <c r="E57" s="19" t="str">
        <f t="shared" si="1"/>
        <v/>
      </c>
      <c r="F57" s="69" t="str">
        <f t="shared" si="5"/>
        <v/>
      </c>
      <c r="G57" s="390" t="b">
        <f t="shared" si="3"/>
        <v>0</v>
      </c>
      <c r="H57" s="391">
        <f t="shared" si="6"/>
        <v>1</v>
      </c>
    </row>
    <row r="58" spans="1:8">
      <c r="A58" s="48">
        <v>47</v>
      </c>
      <c r="B58" s="7"/>
      <c r="C58" s="7"/>
      <c r="D58" s="228"/>
      <c r="E58" s="19" t="str">
        <f t="shared" si="1"/>
        <v/>
      </c>
      <c r="F58" s="69" t="str">
        <f t="shared" si="5"/>
        <v/>
      </c>
      <c r="G58" s="390" t="b">
        <f t="shared" si="3"/>
        <v>0</v>
      </c>
      <c r="H58" s="391">
        <f t="shared" si="6"/>
        <v>1</v>
      </c>
    </row>
    <row r="59" spans="1:8">
      <c r="A59" s="48">
        <v>48</v>
      </c>
      <c r="B59" s="7"/>
      <c r="C59" s="7"/>
      <c r="D59" s="228"/>
      <c r="E59" s="19" t="str">
        <f t="shared" si="1"/>
        <v/>
      </c>
      <c r="F59" s="69" t="str">
        <f t="shared" si="5"/>
        <v/>
      </c>
      <c r="G59" s="390" t="b">
        <f t="shared" si="3"/>
        <v>0</v>
      </c>
      <c r="H59" s="391">
        <f t="shared" si="6"/>
        <v>1</v>
      </c>
    </row>
    <row r="60" spans="1:8">
      <c r="A60" s="48">
        <v>49</v>
      </c>
      <c r="B60" s="7"/>
      <c r="C60" s="7"/>
      <c r="D60" s="228"/>
      <c r="E60" s="19" t="str">
        <f t="shared" si="1"/>
        <v/>
      </c>
      <c r="F60" s="69" t="str">
        <f t="shared" si="5"/>
        <v/>
      </c>
      <c r="G60" s="390" t="b">
        <f t="shared" si="3"/>
        <v>0</v>
      </c>
      <c r="H60" s="391">
        <f t="shared" si="6"/>
        <v>1</v>
      </c>
    </row>
    <row r="61" spans="1:8">
      <c r="A61" s="48">
        <v>50</v>
      </c>
      <c r="B61" s="7"/>
      <c r="C61" s="7"/>
      <c r="D61" s="228"/>
      <c r="E61" s="19" t="str">
        <f t="shared" si="1"/>
        <v/>
      </c>
      <c r="F61" s="69" t="str">
        <f t="shared" si="5"/>
        <v/>
      </c>
      <c r="G61" s="390" t="b">
        <f t="shared" si="3"/>
        <v>0</v>
      </c>
      <c r="H61" s="391">
        <f t="shared" si="6"/>
        <v>1</v>
      </c>
    </row>
    <row r="62" spans="1:8">
      <c r="A62" s="48">
        <v>51</v>
      </c>
      <c r="B62" s="7"/>
      <c r="C62" s="7"/>
      <c r="D62" s="228"/>
      <c r="E62" s="19" t="str">
        <f t="shared" si="1"/>
        <v/>
      </c>
      <c r="F62" s="69" t="str">
        <f t="shared" si="5"/>
        <v/>
      </c>
      <c r="G62" s="390" t="b">
        <f t="shared" si="3"/>
        <v>0</v>
      </c>
      <c r="H62" s="391">
        <f t="shared" si="6"/>
        <v>1</v>
      </c>
    </row>
    <row r="63" spans="1:8">
      <c r="A63" s="48">
        <v>52</v>
      </c>
      <c r="B63" s="7"/>
      <c r="C63" s="7"/>
      <c r="D63" s="228"/>
      <c r="E63" s="19" t="str">
        <f t="shared" si="1"/>
        <v/>
      </c>
      <c r="F63" s="69" t="str">
        <f t="shared" si="5"/>
        <v/>
      </c>
      <c r="G63" s="390" t="b">
        <f t="shared" si="3"/>
        <v>0</v>
      </c>
      <c r="H63" s="391">
        <f t="shared" si="6"/>
        <v>1</v>
      </c>
    </row>
    <row r="64" spans="1:8">
      <c r="A64" s="48">
        <v>53</v>
      </c>
      <c r="B64" s="7"/>
      <c r="C64" s="7"/>
      <c r="D64" s="228"/>
      <c r="E64" s="19" t="str">
        <f t="shared" si="1"/>
        <v/>
      </c>
      <c r="F64" s="69" t="str">
        <f t="shared" si="5"/>
        <v/>
      </c>
      <c r="G64" s="390" t="b">
        <f t="shared" si="3"/>
        <v>0</v>
      </c>
      <c r="H64" s="391">
        <f t="shared" si="6"/>
        <v>1</v>
      </c>
    </row>
    <row r="65" spans="1:8">
      <c r="A65" s="48">
        <v>54</v>
      </c>
      <c r="B65" s="7"/>
      <c r="C65" s="7"/>
      <c r="D65" s="228"/>
      <c r="E65" s="19" t="str">
        <f t="shared" si="1"/>
        <v/>
      </c>
      <c r="F65" s="69" t="str">
        <f t="shared" si="5"/>
        <v/>
      </c>
      <c r="G65" s="390" t="b">
        <f t="shared" si="3"/>
        <v>0</v>
      </c>
      <c r="H65" s="391">
        <f t="shared" si="6"/>
        <v>1</v>
      </c>
    </row>
    <row r="66" spans="1:8">
      <c r="A66" s="48">
        <v>55</v>
      </c>
      <c r="B66" s="7"/>
      <c r="C66" s="7"/>
      <c r="D66" s="228"/>
      <c r="E66" s="19" t="str">
        <f t="shared" si="1"/>
        <v/>
      </c>
      <c r="F66" s="69" t="str">
        <f t="shared" si="5"/>
        <v/>
      </c>
      <c r="G66" s="390" t="b">
        <f t="shared" si="3"/>
        <v>0</v>
      </c>
      <c r="H66" s="391">
        <f t="shared" si="6"/>
        <v>1</v>
      </c>
    </row>
    <row r="67" spans="1:8">
      <c r="A67" s="48">
        <v>56</v>
      </c>
      <c r="B67" s="7"/>
      <c r="C67" s="7"/>
      <c r="D67" s="228"/>
      <c r="E67" s="19" t="str">
        <f t="shared" si="1"/>
        <v/>
      </c>
      <c r="F67" s="69" t="str">
        <f t="shared" si="5"/>
        <v/>
      </c>
      <c r="G67" s="390" t="b">
        <f t="shared" si="3"/>
        <v>0</v>
      </c>
      <c r="H67" s="391">
        <f t="shared" si="6"/>
        <v>1</v>
      </c>
    </row>
    <row r="68" spans="1:8">
      <c r="A68" s="48">
        <v>57</v>
      </c>
      <c r="B68" s="7"/>
      <c r="C68" s="7"/>
      <c r="D68" s="228"/>
      <c r="E68" s="19" t="str">
        <f t="shared" si="1"/>
        <v/>
      </c>
      <c r="F68" s="69" t="str">
        <f t="shared" si="5"/>
        <v/>
      </c>
      <c r="G68" s="390" t="b">
        <f t="shared" si="3"/>
        <v>0</v>
      </c>
      <c r="H68" s="391">
        <f t="shared" si="6"/>
        <v>1</v>
      </c>
    </row>
    <row r="69" spans="1:8">
      <c r="A69" s="48">
        <v>58</v>
      </c>
      <c r="B69" s="7"/>
      <c r="C69" s="7"/>
      <c r="D69" s="228"/>
      <c r="E69" s="19" t="str">
        <f t="shared" si="1"/>
        <v/>
      </c>
      <c r="F69" s="69" t="str">
        <f t="shared" si="5"/>
        <v/>
      </c>
      <c r="G69" s="390" t="b">
        <f t="shared" si="3"/>
        <v>0</v>
      </c>
      <c r="H69" s="391">
        <f t="shared" si="6"/>
        <v>1</v>
      </c>
    </row>
    <row r="70" spans="1:8">
      <c r="A70" s="48">
        <v>59</v>
      </c>
      <c r="B70" s="7"/>
      <c r="C70" s="7"/>
      <c r="D70" s="228"/>
      <c r="E70" s="19" t="str">
        <f t="shared" si="1"/>
        <v/>
      </c>
      <c r="F70" s="69" t="str">
        <f t="shared" si="5"/>
        <v/>
      </c>
      <c r="G70" s="390" t="b">
        <f t="shared" si="3"/>
        <v>0</v>
      </c>
      <c r="H70" s="391">
        <f t="shared" si="6"/>
        <v>1</v>
      </c>
    </row>
    <row r="71" spans="1:8">
      <c r="A71" s="48">
        <v>60</v>
      </c>
      <c r="B71" s="7"/>
      <c r="C71" s="7"/>
      <c r="D71" s="228"/>
      <c r="E71" s="19" t="str">
        <f t="shared" si="1"/>
        <v/>
      </c>
      <c r="F71" s="69" t="str">
        <f t="shared" si="5"/>
        <v/>
      </c>
      <c r="G71" s="390" t="b">
        <f t="shared" si="3"/>
        <v>0</v>
      </c>
      <c r="H71" s="391">
        <f t="shared" si="6"/>
        <v>1</v>
      </c>
    </row>
    <row r="72" spans="1:8">
      <c r="A72" s="48">
        <v>61</v>
      </c>
      <c r="B72" s="7"/>
      <c r="C72" s="7"/>
      <c r="D72" s="228"/>
      <c r="E72" s="19" t="str">
        <f t="shared" si="1"/>
        <v/>
      </c>
      <c r="F72" s="69" t="str">
        <f t="shared" si="5"/>
        <v/>
      </c>
      <c r="G72" s="390" t="b">
        <f t="shared" si="3"/>
        <v>0</v>
      </c>
      <c r="H72" s="391">
        <f t="shared" si="6"/>
        <v>1</v>
      </c>
    </row>
    <row r="73" spans="1:8">
      <c r="A73" s="48">
        <v>62</v>
      </c>
      <c r="B73" s="7"/>
      <c r="C73" s="7"/>
      <c r="D73" s="228"/>
      <c r="E73" s="19" t="str">
        <f t="shared" si="1"/>
        <v/>
      </c>
      <c r="F73" s="69" t="str">
        <f t="shared" si="5"/>
        <v/>
      </c>
      <c r="G73" s="390" t="b">
        <f t="shared" si="3"/>
        <v>0</v>
      </c>
      <c r="H73" s="391">
        <f t="shared" si="6"/>
        <v>1</v>
      </c>
    </row>
    <row r="74" spans="1:8">
      <c r="A74" s="48">
        <v>63</v>
      </c>
      <c r="B74" s="7"/>
      <c r="C74" s="7"/>
      <c r="D74" s="228"/>
      <c r="E74" s="19" t="str">
        <f t="shared" si="1"/>
        <v/>
      </c>
      <c r="F74" s="69" t="str">
        <f t="shared" si="5"/>
        <v/>
      </c>
      <c r="G74" s="390" t="b">
        <f t="shared" si="3"/>
        <v>0</v>
      </c>
      <c r="H74" s="391">
        <f t="shared" si="6"/>
        <v>1</v>
      </c>
    </row>
    <row r="75" spans="1:8">
      <c r="A75" s="48">
        <v>64</v>
      </c>
      <c r="B75" s="7"/>
      <c r="C75" s="7"/>
      <c r="D75" s="228"/>
      <c r="E75" s="19" t="str">
        <f t="shared" si="1"/>
        <v/>
      </c>
      <c r="F75" s="69" t="str">
        <f t="shared" si="5"/>
        <v/>
      </c>
      <c r="G75" s="390" t="b">
        <f t="shared" si="3"/>
        <v>0</v>
      </c>
      <c r="H75" s="391">
        <f t="shared" si="6"/>
        <v>1</v>
      </c>
    </row>
    <row r="76" spans="1:8">
      <c r="A76" s="48">
        <v>65</v>
      </c>
      <c r="B76" s="7"/>
      <c r="C76" s="7"/>
      <c r="D76" s="228"/>
      <c r="E76" s="19" t="str">
        <f t="shared" ref="E76:E139" si="7">IF(OR($B76="",,$D76&lt;an_initial,$D76&gt;an_final),"",F76*(HLOOKUP(C76,iii9punctaje,2,FALSE)))</f>
        <v/>
      </c>
      <c r="F76" s="69" t="str">
        <f t="shared" ref="F76:F110" si="8">IF(OR($B76="",,$D76="",$D76&gt;an_final),"",IF($D76&gt;=an_initial,1,""))</f>
        <v/>
      </c>
      <c r="G76" s="390" t="b">
        <f t="shared" ref="G76:G110" si="9">IF(nume_candidat="",FALSE,ISNUMBER(SEARCH(nume_candidat,$B76)))</f>
        <v>0</v>
      </c>
      <c r="H76" s="391">
        <f t="shared" ref="H76:H110" si="10">LEN(B76)-LEN(SUBSTITUTE(B76,",",""))+1</f>
        <v>1</v>
      </c>
    </row>
    <row r="77" spans="1:8">
      <c r="A77" s="48">
        <v>66</v>
      </c>
      <c r="B77" s="7"/>
      <c r="C77" s="7"/>
      <c r="D77" s="228"/>
      <c r="E77" s="19" t="str">
        <f t="shared" si="7"/>
        <v/>
      </c>
      <c r="F77" s="69" t="str">
        <f t="shared" si="8"/>
        <v/>
      </c>
      <c r="G77" s="390" t="b">
        <f t="shared" si="9"/>
        <v>0</v>
      </c>
      <c r="H77" s="391">
        <f t="shared" si="10"/>
        <v>1</v>
      </c>
    </row>
    <row r="78" spans="1:8">
      <c r="A78" s="48">
        <v>67</v>
      </c>
      <c r="B78" s="7"/>
      <c r="C78" s="7"/>
      <c r="D78" s="228"/>
      <c r="E78" s="19" t="str">
        <f t="shared" si="7"/>
        <v/>
      </c>
      <c r="F78" s="69" t="str">
        <f t="shared" si="8"/>
        <v/>
      </c>
      <c r="G78" s="390" t="b">
        <f t="shared" si="9"/>
        <v>0</v>
      </c>
      <c r="H78" s="391">
        <f t="shared" si="10"/>
        <v>1</v>
      </c>
    </row>
    <row r="79" spans="1:8">
      <c r="A79" s="48">
        <v>68</v>
      </c>
      <c r="B79" s="7"/>
      <c r="C79" s="7"/>
      <c r="D79" s="228"/>
      <c r="E79" s="19" t="str">
        <f t="shared" si="7"/>
        <v/>
      </c>
      <c r="F79" s="69" t="str">
        <f t="shared" si="8"/>
        <v/>
      </c>
      <c r="G79" s="390" t="b">
        <f t="shared" si="9"/>
        <v>0</v>
      </c>
      <c r="H79" s="391">
        <f t="shared" si="10"/>
        <v>1</v>
      </c>
    </row>
    <row r="80" spans="1:8">
      <c r="A80" s="48">
        <v>69</v>
      </c>
      <c r="B80" s="7"/>
      <c r="C80" s="7"/>
      <c r="D80" s="228"/>
      <c r="E80" s="19" t="str">
        <f t="shared" si="7"/>
        <v/>
      </c>
      <c r="F80" s="69" t="str">
        <f t="shared" si="8"/>
        <v/>
      </c>
      <c r="G80" s="390" t="b">
        <f t="shared" si="9"/>
        <v>0</v>
      </c>
      <c r="H80" s="391">
        <f t="shared" si="10"/>
        <v>1</v>
      </c>
    </row>
    <row r="81" spans="1:8">
      <c r="A81" s="48">
        <v>70</v>
      </c>
      <c r="B81" s="7"/>
      <c r="C81" s="7"/>
      <c r="D81" s="228"/>
      <c r="E81" s="19" t="str">
        <f t="shared" si="7"/>
        <v/>
      </c>
      <c r="F81" s="69" t="str">
        <f t="shared" si="8"/>
        <v/>
      </c>
      <c r="G81" s="390" t="b">
        <f t="shared" si="9"/>
        <v>0</v>
      </c>
      <c r="H81" s="391">
        <f t="shared" si="10"/>
        <v>1</v>
      </c>
    </row>
    <row r="82" spans="1:8">
      <c r="A82" s="48">
        <v>71</v>
      </c>
      <c r="B82" s="7"/>
      <c r="C82" s="7"/>
      <c r="D82" s="228"/>
      <c r="E82" s="19" t="str">
        <f t="shared" si="7"/>
        <v/>
      </c>
      <c r="F82" s="69" t="str">
        <f t="shared" si="8"/>
        <v/>
      </c>
      <c r="G82" s="390" t="b">
        <f t="shared" si="9"/>
        <v>0</v>
      </c>
      <c r="H82" s="391">
        <f t="shared" si="10"/>
        <v>1</v>
      </c>
    </row>
    <row r="83" spans="1:8">
      <c r="A83" s="48">
        <v>72</v>
      </c>
      <c r="B83" s="7"/>
      <c r="C83" s="7"/>
      <c r="D83" s="228"/>
      <c r="E83" s="19" t="str">
        <f t="shared" si="7"/>
        <v/>
      </c>
      <c r="F83" s="69" t="str">
        <f t="shared" si="8"/>
        <v/>
      </c>
      <c r="G83" s="390" t="b">
        <f t="shared" si="9"/>
        <v>0</v>
      </c>
      <c r="H83" s="391">
        <f t="shared" si="10"/>
        <v>1</v>
      </c>
    </row>
    <row r="84" spans="1:8">
      <c r="A84" s="48">
        <v>73</v>
      </c>
      <c r="B84" s="7"/>
      <c r="C84" s="7"/>
      <c r="D84" s="228"/>
      <c r="E84" s="19" t="str">
        <f t="shared" si="7"/>
        <v/>
      </c>
      <c r="F84" s="69" t="str">
        <f t="shared" si="8"/>
        <v/>
      </c>
      <c r="G84" s="390" t="b">
        <f t="shared" si="9"/>
        <v>0</v>
      </c>
      <c r="H84" s="391">
        <f t="shared" si="10"/>
        <v>1</v>
      </c>
    </row>
    <row r="85" spans="1:8">
      <c r="A85" s="48">
        <v>74</v>
      </c>
      <c r="B85" s="7"/>
      <c r="C85" s="7"/>
      <c r="D85" s="228"/>
      <c r="E85" s="19" t="str">
        <f t="shared" si="7"/>
        <v/>
      </c>
      <c r="F85" s="69" t="str">
        <f t="shared" si="8"/>
        <v/>
      </c>
      <c r="G85" s="390" t="b">
        <f t="shared" si="9"/>
        <v>0</v>
      </c>
      <c r="H85" s="391">
        <f t="shared" si="10"/>
        <v>1</v>
      </c>
    </row>
    <row r="86" spans="1:8">
      <c r="A86" s="48">
        <v>75</v>
      </c>
      <c r="B86" s="7"/>
      <c r="C86" s="7"/>
      <c r="D86" s="228"/>
      <c r="E86" s="19" t="str">
        <f t="shared" si="7"/>
        <v/>
      </c>
      <c r="F86" s="69" t="str">
        <f t="shared" si="8"/>
        <v/>
      </c>
      <c r="G86" s="390" t="b">
        <f t="shared" si="9"/>
        <v>0</v>
      </c>
      <c r="H86" s="391">
        <f t="shared" si="10"/>
        <v>1</v>
      </c>
    </row>
    <row r="87" spans="1:8">
      <c r="A87" s="48">
        <v>76</v>
      </c>
      <c r="B87" s="7"/>
      <c r="C87" s="7"/>
      <c r="D87" s="228"/>
      <c r="E87" s="19" t="str">
        <f t="shared" si="7"/>
        <v/>
      </c>
      <c r="F87" s="69" t="str">
        <f t="shared" si="8"/>
        <v/>
      </c>
      <c r="G87" s="390" t="b">
        <f t="shared" si="9"/>
        <v>0</v>
      </c>
      <c r="H87" s="391">
        <f t="shared" si="10"/>
        <v>1</v>
      </c>
    </row>
    <row r="88" spans="1:8">
      <c r="A88" s="48">
        <v>77</v>
      </c>
      <c r="B88" s="7"/>
      <c r="C88" s="7"/>
      <c r="D88" s="228"/>
      <c r="E88" s="19" t="str">
        <f t="shared" si="7"/>
        <v/>
      </c>
      <c r="F88" s="69" t="str">
        <f t="shared" si="8"/>
        <v/>
      </c>
      <c r="G88" s="390" t="b">
        <f t="shared" si="9"/>
        <v>0</v>
      </c>
      <c r="H88" s="391">
        <f t="shared" si="10"/>
        <v>1</v>
      </c>
    </row>
    <row r="89" spans="1:8">
      <c r="A89" s="48">
        <v>78</v>
      </c>
      <c r="B89" s="7"/>
      <c r="C89" s="7"/>
      <c r="D89" s="228"/>
      <c r="E89" s="19" t="str">
        <f t="shared" si="7"/>
        <v/>
      </c>
      <c r="F89" s="69" t="str">
        <f t="shared" si="8"/>
        <v/>
      </c>
      <c r="G89" s="390" t="b">
        <f t="shared" si="9"/>
        <v>0</v>
      </c>
      <c r="H89" s="391">
        <f t="shared" si="10"/>
        <v>1</v>
      </c>
    </row>
    <row r="90" spans="1:8">
      <c r="A90" s="48">
        <v>79</v>
      </c>
      <c r="B90" s="7"/>
      <c r="C90" s="7"/>
      <c r="D90" s="228"/>
      <c r="E90" s="19" t="str">
        <f t="shared" si="7"/>
        <v/>
      </c>
      <c r="F90" s="69" t="str">
        <f t="shared" si="8"/>
        <v/>
      </c>
      <c r="G90" s="390" t="b">
        <f t="shared" si="9"/>
        <v>0</v>
      </c>
      <c r="H90" s="391">
        <f t="shared" si="10"/>
        <v>1</v>
      </c>
    </row>
    <row r="91" spans="1:8">
      <c r="A91" s="48">
        <v>80</v>
      </c>
      <c r="B91" s="7"/>
      <c r="C91" s="7"/>
      <c r="D91" s="228"/>
      <c r="E91" s="19" t="str">
        <f t="shared" si="7"/>
        <v/>
      </c>
      <c r="F91" s="69" t="str">
        <f t="shared" si="8"/>
        <v/>
      </c>
      <c r="G91" s="390" t="b">
        <f t="shared" si="9"/>
        <v>0</v>
      </c>
      <c r="H91" s="391">
        <f t="shared" si="10"/>
        <v>1</v>
      </c>
    </row>
    <row r="92" spans="1:8">
      <c r="A92" s="48">
        <v>81</v>
      </c>
      <c r="B92" s="7"/>
      <c r="C92" s="7"/>
      <c r="D92" s="228"/>
      <c r="E92" s="19" t="str">
        <f t="shared" si="7"/>
        <v/>
      </c>
      <c r="F92" s="69" t="str">
        <f t="shared" si="8"/>
        <v/>
      </c>
      <c r="G92" s="390" t="b">
        <f t="shared" si="9"/>
        <v>0</v>
      </c>
      <c r="H92" s="391">
        <f t="shared" si="10"/>
        <v>1</v>
      </c>
    </row>
    <row r="93" spans="1:8">
      <c r="A93" s="48">
        <v>82</v>
      </c>
      <c r="B93" s="7"/>
      <c r="C93" s="7"/>
      <c r="D93" s="228"/>
      <c r="E93" s="19" t="str">
        <f t="shared" si="7"/>
        <v/>
      </c>
      <c r="F93" s="69" t="str">
        <f t="shared" si="8"/>
        <v/>
      </c>
      <c r="G93" s="390" t="b">
        <f t="shared" si="9"/>
        <v>0</v>
      </c>
      <c r="H93" s="391">
        <f t="shared" si="10"/>
        <v>1</v>
      </c>
    </row>
    <row r="94" spans="1:8">
      <c r="A94" s="48">
        <v>83</v>
      </c>
      <c r="B94" s="7"/>
      <c r="C94" s="7"/>
      <c r="D94" s="228"/>
      <c r="E94" s="19" t="str">
        <f t="shared" si="7"/>
        <v/>
      </c>
      <c r="F94" s="69" t="str">
        <f t="shared" si="8"/>
        <v/>
      </c>
      <c r="G94" s="390" t="b">
        <f t="shared" si="9"/>
        <v>0</v>
      </c>
      <c r="H94" s="391">
        <f t="shared" si="10"/>
        <v>1</v>
      </c>
    </row>
    <row r="95" spans="1:8">
      <c r="A95" s="48">
        <v>84</v>
      </c>
      <c r="B95" s="7"/>
      <c r="C95" s="7"/>
      <c r="D95" s="228"/>
      <c r="E95" s="19" t="str">
        <f t="shared" si="7"/>
        <v/>
      </c>
      <c r="F95" s="69" t="str">
        <f t="shared" si="8"/>
        <v/>
      </c>
      <c r="G95" s="390" t="b">
        <f t="shared" si="9"/>
        <v>0</v>
      </c>
      <c r="H95" s="391">
        <f t="shared" si="10"/>
        <v>1</v>
      </c>
    </row>
    <row r="96" spans="1:8">
      <c r="A96" s="48">
        <v>85</v>
      </c>
      <c r="B96" s="7"/>
      <c r="C96" s="7"/>
      <c r="D96" s="228"/>
      <c r="E96" s="19" t="str">
        <f t="shared" si="7"/>
        <v/>
      </c>
      <c r="F96" s="69" t="str">
        <f t="shared" si="8"/>
        <v/>
      </c>
      <c r="G96" s="390" t="b">
        <f t="shared" si="9"/>
        <v>0</v>
      </c>
      <c r="H96" s="391">
        <f t="shared" si="10"/>
        <v>1</v>
      </c>
    </row>
    <row r="97" spans="1:8">
      <c r="A97" s="48">
        <v>86</v>
      </c>
      <c r="B97" s="7"/>
      <c r="C97" s="7"/>
      <c r="D97" s="228"/>
      <c r="E97" s="19" t="str">
        <f t="shared" si="7"/>
        <v/>
      </c>
      <c r="F97" s="69" t="str">
        <f t="shared" si="8"/>
        <v/>
      </c>
      <c r="G97" s="390" t="b">
        <f t="shared" si="9"/>
        <v>0</v>
      </c>
      <c r="H97" s="391">
        <f t="shared" si="10"/>
        <v>1</v>
      </c>
    </row>
    <row r="98" spans="1:8">
      <c r="A98" s="48">
        <v>87</v>
      </c>
      <c r="B98" s="7"/>
      <c r="C98" s="7"/>
      <c r="D98" s="228"/>
      <c r="E98" s="19" t="str">
        <f t="shared" si="7"/>
        <v/>
      </c>
      <c r="F98" s="69" t="str">
        <f t="shared" si="8"/>
        <v/>
      </c>
      <c r="G98" s="390" t="b">
        <f t="shared" si="9"/>
        <v>0</v>
      </c>
      <c r="H98" s="391">
        <f t="shared" si="10"/>
        <v>1</v>
      </c>
    </row>
    <row r="99" spans="1:8">
      <c r="A99" s="48">
        <v>88</v>
      </c>
      <c r="B99" s="7"/>
      <c r="C99" s="7"/>
      <c r="D99" s="228"/>
      <c r="E99" s="19" t="str">
        <f t="shared" si="7"/>
        <v/>
      </c>
      <c r="F99" s="69" t="str">
        <f t="shared" si="8"/>
        <v/>
      </c>
      <c r="G99" s="390" t="b">
        <f t="shared" si="9"/>
        <v>0</v>
      </c>
      <c r="H99" s="391">
        <f t="shared" si="10"/>
        <v>1</v>
      </c>
    </row>
    <row r="100" spans="1:8">
      <c r="A100" s="48">
        <v>89</v>
      </c>
      <c r="B100" s="7"/>
      <c r="C100" s="7"/>
      <c r="D100" s="228"/>
      <c r="E100" s="19" t="str">
        <f t="shared" si="7"/>
        <v/>
      </c>
      <c r="F100" s="69" t="str">
        <f t="shared" si="8"/>
        <v/>
      </c>
      <c r="G100" s="390" t="b">
        <f t="shared" si="9"/>
        <v>0</v>
      </c>
      <c r="H100" s="391">
        <f t="shared" si="10"/>
        <v>1</v>
      </c>
    </row>
    <row r="101" spans="1:8">
      <c r="A101" s="48">
        <v>90</v>
      </c>
      <c r="B101" s="7"/>
      <c r="C101" s="7"/>
      <c r="D101" s="228"/>
      <c r="E101" s="19" t="str">
        <f t="shared" si="7"/>
        <v/>
      </c>
      <c r="F101" s="69" t="str">
        <f t="shared" si="8"/>
        <v/>
      </c>
      <c r="G101" s="390" t="b">
        <f t="shared" si="9"/>
        <v>0</v>
      </c>
      <c r="H101" s="391">
        <f t="shared" si="10"/>
        <v>1</v>
      </c>
    </row>
    <row r="102" spans="1:8">
      <c r="A102" s="48">
        <v>91</v>
      </c>
      <c r="B102" s="7"/>
      <c r="C102" s="7"/>
      <c r="D102" s="228"/>
      <c r="E102" s="19" t="str">
        <f t="shared" si="7"/>
        <v/>
      </c>
      <c r="F102" s="69" t="str">
        <f t="shared" si="8"/>
        <v/>
      </c>
      <c r="G102" s="390" t="b">
        <f t="shared" si="9"/>
        <v>0</v>
      </c>
      <c r="H102" s="391">
        <f t="shared" si="10"/>
        <v>1</v>
      </c>
    </row>
    <row r="103" spans="1:8">
      <c r="A103" s="48">
        <v>92</v>
      </c>
      <c r="B103" s="7"/>
      <c r="C103" s="7"/>
      <c r="D103" s="228"/>
      <c r="E103" s="19" t="str">
        <f t="shared" si="7"/>
        <v/>
      </c>
      <c r="F103" s="69" t="str">
        <f t="shared" si="8"/>
        <v/>
      </c>
      <c r="G103" s="390" t="b">
        <f t="shared" si="9"/>
        <v>0</v>
      </c>
      <c r="H103" s="391">
        <f t="shared" si="10"/>
        <v>1</v>
      </c>
    </row>
    <row r="104" spans="1:8">
      <c r="A104" s="48">
        <v>93</v>
      </c>
      <c r="B104" s="7"/>
      <c r="C104" s="7"/>
      <c r="D104" s="228"/>
      <c r="E104" s="19" t="str">
        <f t="shared" si="7"/>
        <v/>
      </c>
      <c r="F104" s="69" t="str">
        <f t="shared" si="8"/>
        <v/>
      </c>
      <c r="G104" s="390" t="b">
        <f t="shared" si="9"/>
        <v>0</v>
      </c>
      <c r="H104" s="391">
        <f t="shared" si="10"/>
        <v>1</v>
      </c>
    </row>
    <row r="105" spans="1:8">
      <c r="A105" s="48">
        <v>94</v>
      </c>
      <c r="B105" s="7"/>
      <c r="C105" s="7"/>
      <c r="D105" s="228"/>
      <c r="E105" s="19" t="str">
        <f t="shared" si="7"/>
        <v/>
      </c>
      <c r="F105" s="69" t="str">
        <f t="shared" si="8"/>
        <v/>
      </c>
      <c r="G105" s="390" t="b">
        <f t="shared" si="9"/>
        <v>0</v>
      </c>
      <c r="H105" s="391">
        <f t="shared" si="10"/>
        <v>1</v>
      </c>
    </row>
    <row r="106" spans="1:8">
      <c r="A106" s="48">
        <v>95</v>
      </c>
      <c r="B106" s="7"/>
      <c r="C106" s="7"/>
      <c r="D106" s="228"/>
      <c r="E106" s="19" t="str">
        <f t="shared" si="7"/>
        <v/>
      </c>
      <c r="F106" s="69" t="str">
        <f t="shared" si="8"/>
        <v/>
      </c>
      <c r="G106" s="390" t="b">
        <f t="shared" si="9"/>
        <v>0</v>
      </c>
      <c r="H106" s="391">
        <f t="shared" si="10"/>
        <v>1</v>
      </c>
    </row>
    <row r="107" spans="1:8">
      <c r="A107" s="48">
        <v>96</v>
      </c>
      <c r="B107" s="7"/>
      <c r="C107" s="7"/>
      <c r="D107" s="228"/>
      <c r="E107" s="19" t="str">
        <f t="shared" si="7"/>
        <v/>
      </c>
      <c r="F107" s="69" t="str">
        <f t="shared" si="8"/>
        <v/>
      </c>
      <c r="G107" s="390" t="b">
        <f t="shared" si="9"/>
        <v>0</v>
      </c>
      <c r="H107" s="391">
        <f t="shared" si="10"/>
        <v>1</v>
      </c>
    </row>
    <row r="108" spans="1:8">
      <c r="A108" s="48">
        <v>97</v>
      </c>
      <c r="B108" s="7"/>
      <c r="C108" s="7"/>
      <c r="D108" s="228"/>
      <c r="E108" s="19" t="str">
        <f t="shared" si="7"/>
        <v/>
      </c>
      <c r="F108" s="69" t="str">
        <f t="shared" si="8"/>
        <v/>
      </c>
      <c r="G108" s="390" t="b">
        <f t="shared" si="9"/>
        <v>0</v>
      </c>
      <c r="H108" s="391">
        <f t="shared" si="10"/>
        <v>1</v>
      </c>
    </row>
    <row r="109" spans="1:8">
      <c r="A109" s="48">
        <v>98</v>
      </c>
      <c r="B109" s="7"/>
      <c r="C109" s="7"/>
      <c r="D109" s="228"/>
      <c r="E109" s="19" t="str">
        <f t="shared" si="7"/>
        <v/>
      </c>
      <c r="F109" s="69" t="str">
        <f t="shared" si="8"/>
        <v/>
      </c>
      <c r="G109" s="390" t="b">
        <f t="shared" si="9"/>
        <v>0</v>
      </c>
      <c r="H109" s="391">
        <f t="shared" si="10"/>
        <v>1</v>
      </c>
    </row>
    <row r="110" spans="1:8">
      <c r="A110" s="154">
        <v>99</v>
      </c>
      <c r="B110" s="7"/>
      <c r="C110" s="7"/>
      <c r="D110" s="228"/>
      <c r="E110" s="19" t="str">
        <f t="shared" si="7"/>
        <v/>
      </c>
      <c r="F110" s="69" t="str">
        <f t="shared" si="8"/>
        <v/>
      </c>
      <c r="G110" s="390" t="b">
        <f t="shared" si="9"/>
        <v>0</v>
      </c>
      <c r="H110" s="391">
        <f t="shared" si="10"/>
        <v>1</v>
      </c>
    </row>
    <row r="111" spans="1:8">
      <c r="A111" s="154">
        <v>100</v>
      </c>
      <c r="B111" s="155"/>
      <c r="C111" s="155"/>
      <c r="D111" s="157"/>
      <c r="E111" s="19" t="str">
        <f t="shared" si="7"/>
        <v/>
      </c>
    </row>
    <row r="112" spans="1:8">
      <c r="A112" s="154">
        <v>101</v>
      </c>
      <c r="B112" s="155"/>
      <c r="C112" s="155"/>
      <c r="D112" s="157"/>
      <c r="E112" s="19" t="str">
        <f t="shared" si="7"/>
        <v/>
      </c>
    </row>
    <row r="113" spans="1:17">
      <c r="A113" s="154">
        <v>102</v>
      </c>
      <c r="B113" s="155"/>
      <c r="C113" s="155"/>
      <c r="D113" s="157"/>
      <c r="E113" s="19" t="str">
        <f t="shared" si="7"/>
        <v/>
      </c>
    </row>
    <row r="114" spans="1:17">
      <c r="A114" s="154">
        <v>103</v>
      </c>
      <c r="B114" s="155"/>
      <c r="C114" s="155"/>
      <c r="D114" s="157"/>
      <c r="E114" s="19" t="str">
        <f t="shared" si="7"/>
        <v/>
      </c>
    </row>
    <row r="115" spans="1:17" s="81" customFormat="1">
      <c r="A115" s="154">
        <v>104</v>
      </c>
      <c r="B115" s="155"/>
      <c r="C115" s="155"/>
      <c r="D115" s="157"/>
      <c r="E115" s="19" t="str">
        <f t="shared" si="7"/>
        <v/>
      </c>
      <c r="G115" s="82"/>
      <c r="H115" s="75"/>
      <c r="I115" s="75"/>
      <c r="J115" s="75"/>
      <c r="K115" s="75"/>
      <c r="L115" s="75"/>
      <c r="M115" s="75"/>
      <c r="N115" s="75"/>
      <c r="O115" s="75"/>
      <c r="P115" s="75"/>
      <c r="Q115" s="75"/>
    </row>
    <row r="116" spans="1:17" s="81" customFormat="1">
      <c r="A116" s="154">
        <v>105</v>
      </c>
      <c r="B116" s="155"/>
      <c r="C116" s="155"/>
      <c r="D116" s="157"/>
      <c r="E116" s="19" t="str">
        <f t="shared" si="7"/>
        <v/>
      </c>
      <c r="G116" s="82"/>
      <c r="H116" s="75"/>
      <c r="I116" s="75"/>
      <c r="J116" s="75"/>
      <c r="K116" s="75"/>
      <c r="L116" s="75"/>
      <c r="M116" s="75"/>
      <c r="N116" s="75"/>
      <c r="O116" s="75"/>
      <c r="P116" s="75"/>
      <c r="Q116" s="75"/>
    </row>
    <row r="117" spans="1:17" s="81" customFormat="1">
      <c r="A117" s="154">
        <v>106</v>
      </c>
      <c r="B117" s="155"/>
      <c r="C117" s="155"/>
      <c r="D117" s="157"/>
      <c r="E117" s="19" t="str">
        <f t="shared" si="7"/>
        <v/>
      </c>
      <c r="G117" s="82"/>
      <c r="H117" s="75"/>
      <c r="I117" s="75"/>
      <c r="J117" s="75"/>
      <c r="K117" s="75"/>
      <c r="L117" s="75"/>
      <c r="M117" s="75"/>
      <c r="N117" s="75"/>
      <c r="O117" s="75"/>
      <c r="P117" s="75"/>
      <c r="Q117" s="75"/>
    </row>
    <row r="118" spans="1:17" s="81" customFormat="1">
      <c r="A118" s="154">
        <v>107</v>
      </c>
      <c r="B118" s="155"/>
      <c r="C118" s="155"/>
      <c r="D118" s="157"/>
      <c r="E118" s="19" t="str">
        <f t="shared" si="7"/>
        <v/>
      </c>
      <c r="G118" s="82"/>
      <c r="H118" s="75"/>
      <c r="I118" s="75"/>
      <c r="J118" s="75"/>
      <c r="K118" s="75"/>
      <c r="L118" s="75"/>
      <c r="M118" s="75"/>
      <c r="N118" s="75"/>
      <c r="O118" s="75"/>
      <c r="P118" s="75"/>
      <c r="Q118" s="75"/>
    </row>
    <row r="119" spans="1:17" s="81" customFormat="1">
      <c r="A119" s="154">
        <v>108</v>
      </c>
      <c r="B119" s="155"/>
      <c r="C119" s="155"/>
      <c r="D119" s="157"/>
      <c r="E119" s="19" t="str">
        <f t="shared" si="7"/>
        <v/>
      </c>
      <c r="G119" s="82"/>
      <c r="H119" s="75"/>
      <c r="I119" s="75"/>
      <c r="J119" s="75"/>
      <c r="K119" s="75"/>
      <c r="L119" s="75"/>
      <c r="M119" s="75"/>
      <c r="N119" s="75"/>
      <c r="O119" s="75"/>
      <c r="P119" s="75"/>
      <c r="Q119" s="75"/>
    </row>
    <row r="120" spans="1:17" s="81" customFormat="1">
      <c r="A120" s="154">
        <v>109</v>
      </c>
      <c r="B120" s="155"/>
      <c r="C120" s="155"/>
      <c r="D120" s="157"/>
      <c r="E120" s="19" t="str">
        <f t="shared" si="7"/>
        <v/>
      </c>
      <c r="G120" s="82"/>
      <c r="H120" s="75"/>
      <c r="I120" s="75"/>
      <c r="J120" s="75"/>
      <c r="K120" s="75"/>
      <c r="L120" s="75"/>
      <c r="M120" s="75"/>
      <c r="N120" s="75"/>
      <c r="O120" s="75"/>
      <c r="P120" s="75"/>
      <c r="Q120" s="75"/>
    </row>
    <row r="121" spans="1:17" s="81" customFormat="1">
      <c r="A121" s="154">
        <v>110</v>
      </c>
      <c r="B121" s="155"/>
      <c r="C121" s="155"/>
      <c r="D121" s="157"/>
      <c r="E121" s="19" t="str">
        <f t="shared" si="7"/>
        <v/>
      </c>
      <c r="G121" s="82"/>
      <c r="H121" s="75"/>
      <c r="I121" s="75"/>
      <c r="J121" s="75"/>
      <c r="K121" s="75"/>
      <c r="L121" s="75"/>
      <c r="M121" s="75"/>
      <c r="N121" s="75"/>
      <c r="O121" s="75"/>
      <c r="P121" s="75"/>
      <c r="Q121" s="75"/>
    </row>
    <row r="122" spans="1:17" s="81" customFormat="1">
      <c r="A122" s="154">
        <v>111</v>
      </c>
      <c r="B122" s="155"/>
      <c r="C122" s="155"/>
      <c r="D122" s="157"/>
      <c r="E122" s="19" t="str">
        <f t="shared" si="7"/>
        <v/>
      </c>
      <c r="G122" s="82"/>
      <c r="H122" s="75"/>
      <c r="I122" s="75"/>
      <c r="J122" s="75"/>
      <c r="K122" s="75"/>
      <c r="L122" s="75"/>
      <c r="M122" s="75"/>
      <c r="N122" s="75"/>
      <c r="O122" s="75"/>
      <c r="P122" s="75"/>
      <c r="Q122" s="75"/>
    </row>
    <row r="123" spans="1:17" s="81" customFormat="1">
      <c r="A123" s="154">
        <v>112</v>
      </c>
      <c r="B123" s="155"/>
      <c r="C123" s="155"/>
      <c r="D123" s="157"/>
      <c r="E123" s="19" t="str">
        <f t="shared" si="7"/>
        <v/>
      </c>
      <c r="G123" s="82"/>
      <c r="H123" s="75"/>
      <c r="I123" s="75"/>
      <c r="J123" s="75"/>
      <c r="K123" s="75"/>
      <c r="L123" s="75"/>
      <c r="M123" s="75"/>
      <c r="N123" s="75"/>
      <c r="O123" s="75"/>
      <c r="P123" s="75"/>
      <c r="Q123" s="75"/>
    </row>
    <row r="124" spans="1:17" s="81" customFormat="1">
      <c r="A124" s="154">
        <v>113</v>
      </c>
      <c r="B124" s="155"/>
      <c r="C124" s="155"/>
      <c r="D124" s="157"/>
      <c r="E124" s="19" t="str">
        <f t="shared" si="7"/>
        <v/>
      </c>
      <c r="G124" s="82"/>
      <c r="H124" s="75"/>
      <c r="I124" s="75"/>
      <c r="J124" s="75"/>
      <c r="K124" s="75"/>
      <c r="L124" s="75"/>
      <c r="M124" s="75"/>
      <c r="N124" s="75"/>
      <c r="O124" s="75"/>
      <c r="P124" s="75"/>
      <c r="Q124" s="75"/>
    </row>
    <row r="125" spans="1:17" s="81" customFormat="1">
      <c r="A125" s="154">
        <v>114</v>
      </c>
      <c r="B125" s="155"/>
      <c r="C125" s="155"/>
      <c r="D125" s="157"/>
      <c r="E125" s="19" t="str">
        <f t="shared" si="7"/>
        <v/>
      </c>
      <c r="G125" s="82"/>
      <c r="H125" s="75"/>
      <c r="I125" s="75"/>
      <c r="J125" s="75"/>
      <c r="K125" s="75"/>
      <c r="L125" s="75"/>
      <c r="M125" s="75"/>
      <c r="N125" s="75"/>
      <c r="O125" s="75"/>
      <c r="P125" s="75"/>
      <c r="Q125" s="75"/>
    </row>
    <row r="126" spans="1:17" s="81" customFormat="1">
      <c r="A126" s="154">
        <v>115</v>
      </c>
      <c r="B126" s="155"/>
      <c r="C126" s="155"/>
      <c r="D126" s="157"/>
      <c r="E126" s="19" t="str">
        <f t="shared" si="7"/>
        <v/>
      </c>
      <c r="G126" s="82"/>
      <c r="H126" s="75"/>
      <c r="I126" s="75"/>
      <c r="J126" s="75"/>
      <c r="K126" s="75"/>
      <c r="L126" s="75"/>
      <c r="M126" s="75"/>
      <c r="N126" s="75"/>
      <c r="O126" s="75"/>
      <c r="P126" s="75"/>
      <c r="Q126" s="75"/>
    </row>
    <row r="127" spans="1:17" s="81" customFormat="1">
      <c r="A127" s="154">
        <v>116</v>
      </c>
      <c r="B127" s="155"/>
      <c r="C127" s="155"/>
      <c r="D127" s="157"/>
      <c r="E127" s="19" t="str">
        <f t="shared" si="7"/>
        <v/>
      </c>
      <c r="G127" s="82"/>
      <c r="H127" s="75"/>
      <c r="I127" s="75"/>
      <c r="J127" s="75"/>
      <c r="K127" s="75"/>
      <c r="L127" s="75"/>
      <c r="M127" s="75"/>
      <c r="N127" s="75"/>
      <c r="O127" s="75"/>
      <c r="P127" s="75"/>
      <c r="Q127" s="75"/>
    </row>
    <row r="128" spans="1:17" s="81" customFormat="1">
      <c r="A128" s="154">
        <v>117</v>
      </c>
      <c r="B128" s="155"/>
      <c r="C128" s="155"/>
      <c r="D128" s="157"/>
      <c r="E128" s="19" t="str">
        <f t="shared" si="7"/>
        <v/>
      </c>
      <c r="G128" s="82"/>
      <c r="H128" s="75"/>
      <c r="I128" s="75"/>
      <c r="J128" s="75"/>
      <c r="K128" s="75"/>
      <c r="L128" s="75"/>
      <c r="M128" s="75"/>
      <c r="N128" s="75"/>
      <c r="O128" s="75"/>
      <c r="P128" s="75"/>
      <c r="Q128" s="75"/>
    </row>
    <row r="129" spans="1:17" s="81" customFormat="1">
      <c r="A129" s="154">
        <v>118</v>
      </c>
      <c r="B129" s="155"/>
      <c r="C129" s="155"/>
      <c r="D129" s="157"/>
      <c r="E129" s="19" t="str">
        <f t="shared" si="7"/>
        <v/>
      </c>
      <c r="G129" s="82"/>
      <c r="H129" s="75"/>
      <c r="I129" s="75"/>
      <c r="J129" s="75"/>
      <c r="K129" s="75"/>
      <c r="L129" s="75"/>
      <c r="M129" s="75"/>
      <c r="N129" s="75"/>
      <c r="O129" s="75"/>
      <c r="P129" s="75"/>
      <c r="Q129" s="75"/>
    </row>
    <row r="130" spans="1:17" s="81" customFormat="1">
      <c r="A130" s="154">
        <v>119</v>
      </c>
      <c r="B130" s="155"/>
      <c r="C130" s="155"/>
      <c r="D130" s="157"/>
      <c r="E130" s="19" t="str">
        <f t="shared" si="7"/>
        <v/>
      </c>
      <c r="G130" s="82"/>
      <c r="H130" s="75"/>
      <c r="I130" s="75"/>
      <c r="J130" s="75"/>
      <c r="K130" s="75"/>
      <c r="L130" s="75"/>
      <c r="M130" s="75"/>
      <c r="N130" s="75"/>
      <c r="O130" s="75"/>
      <c r="P130" s="75"/>
      <c r="Q130" s="75"/>
    </row>
    <row r="131" spans="1:17" s="81" customFormat="1">
      <c r="A131" s="154">
        <v>120</v>
      </c>
      <c r="B131" s="155"/>
      <c r="C131" s="155"/>
      <c r="D131" s="157"/>
      <c r="E131" s="19" t="str">
        <f t="shared" si="7"/>
        <v/>
      </c>
      <c r="G131" s="82"/>
      <c r="H131" s="75"/>
      <c r="I131" s="75"/>
      <c r="J131" s="75"/>
      <c r="K131" s="75"/>
      <c r="L131" s="75"/>
      <c r="M131" s="75"/>
      <c r="N131" s="75"/>
      <c r="O131" s="75"/>
      <c r="P131" s="75"/>
      <c r="Q131" s="75"/>
    </row>
    <row r="132" spans="1:17" s="81" customFormat="1">
      <c r="A132" s="154">
        <v>121</v>
      </c>
      <c r="B132" s="155"/>
      <c r="C132" s="155"/>
      <c r="D132" s="157"/>
      <c r="E132" s="19" t="str">
        <f t="shared" si="7"/>
        <v/>
      </c>
      <c r="G132" s="82"/>
      <c r="H132" s="75"/>
      <c r="I132" s="75"/>
      <c r="J132" s="75"/>
      <c r="K132" s="75"/>
      <c r="L132" s="75"/>
      <c r="M132" s="75"/>
      <c r="N132" s="75"/>
      <c r="O132" s="75"/>
      <c r="P132" s="75"/>
      <c r="Q132" s="75"/>
    </row>
    <row r="133" spans="1:17" s="81" customFormat="1">
      <c r="A133" s="154">
        <v>122</v>
      </c>
      <c r="B133" s="155"/>
      <c r="C133" s="155"/>
      <c r="D133" s="157"/>
      <c r="E133" s="19" t="str">
        <f t="shared" si="7"/>
        <v/>
      </c>
      <c r="G133" s="82"/>
      <c r="H133" s="75"/>
      <c r="I133" s="75"/>
      <c r="J133" s="75"/>
      <c r="K133" s="75"/>
      <c r="L133" s="75"/>
      <c r="M133" s="75"/>
      <c r="N133" s="75"/>
      <c r="O133" s="75"/>
      <c r="P133" s="75"/>
      <c r="Q133" s="75"/>
    </row>
    <row r="134" spans="1:17" s="81" customFormat="1">
      <c r="A134" s="154">
        <v>123</v>
      </c>
      <c r="B134" s="155"/>
      <c r="C134" s="155"/>
      <c r="D134" s="157"/>
      <c r="E134" s="19" t="str">
        <f t="shared" si="7"/>
        <v/>
      </c>
      <c r="G134" s="82"/>
      <c r="H134" s="75"/>
      <c r="I134" s="75"/>
      <c r="J134" s="75"/>
      <c r="K134" s="75"/>
      <c r="L134" s="75"/>
      <c r="M134" s="75"/>
      <c r="N134" s="75"/>
      <c r="O134" s="75"/>
      <c r="P134" s="75"/>
      <c r="Q134" s="75"/>
    </row>
    <row r="135" spans="1:17" s="81" customFormat="1">
      <c r="A135" s="154">
        <v>124</v>
      </c>
      <c r="B135" s="155"/>
      <c r="C135" s="155"/>
      <c r="D135" s="157"/>
      <c r="E135" s="19" t="str">
        <f t="shared" si="7"/>
        <v/>
      </c>
      <c r="G135" s="82"/>
      <c r="H135" s="75"/>
      <c r="I135" s="75"/>
      <c r="J135" s="75"/>
      <c r="K135" s="75"/>
      <c r="L135" s="75"/>
      <c r="M135" s="75"/>
      <c r="N135" s="75"/>
      <c r="O135" s="75"/>
      <c r="P135" s="75"/>
      <c r="Q135" s="75"/>
    </row>
    <row r="136" spans="1:17" s="81" customFormat="1">
      <c r="A136" s="154">
        <v>125</v>
      </c>
      <c r="B136" s="155"/>
      <c r="C136" s="155"/>
      <c r="D136" s="157"/>
      <c r="E136" s="19" t="str">
        <f t="shared" si="7"/>
        <v/>
      </c>
      <c r="G136" s="82"/>
      <c r="H136" s="75"/>
      <c r="I136" s="75"/>
      <c r="J136" s="75"/>
      <c r="K136" s="75"/>
      <c r="L136" s="75"/>
      <c r="M136" s="75"/>
      <c r="N136" s="75"/>
      <c r="O136" s="75"/>
      <c r="P136" s="75"/>
      <c r="Q136" s="75"/>
    </row>
    <row r="137" spans="1:17" s="81" customFormat="1">
      <c r="A137" s="154">
        <v>126</v>
      </c>
      <c r="B137" s="155"/>
      <c r="C137" s="155"/>
      <c r="D137" s="157"/>
      <c r="E137" s="19" t="str">
        <f t="shared" si="7"/>
        <v/>
      </c>
      <c r="G137" s="82"/>
      <c r="H137" s="75"/>
      <c r="I137" s="75"/>
      <c r="J137" s="75"/>
      <c r="K137" s="75"/>
      <c r="L137" s="75"/>
      <c r="M137" s="75"/>
      <c r="N137" s="75"/>
      <c r="O137" s="75"/>
      <c r="P137" s="75"/>
      <c r="Q137" s="75"/>
    </row>
    <row r="138" spans="1:17" s="81" customFormat="1">
      <c r="A138" s="154">
        <v>127</v>
      </c>
      <c r="B138" s="155"/>
      <c r="C138" s="155"/>
      <c r="D138" s="157"/>
      <c r="E138" s="19" t="str">
        <f t="shared" si="7"/>
        <v/>
      </c>
      <c r="G138" s="82"/>
      <c r="H138" s="75"/>
      <c r="I138" s="75"/>
      <c r="J138" s="75"/>
      <c r="K138" s="75"/>
      <c r="L138" s="75"/>
      <c r="M138" s="75"/>
      <c r="N138" s="75"/>
      <c r="O138" s="75"/>
      <c r="P138" s="75"/>
      <c r="Q138" s="75"/>
    </row>
    <row r="139" spans="1:17" s="81" customFormat="1">
      <c r="A139" s="154">
        <v>128</v>
      </c>
      <c r="B139" s="155"/>
      <c r="C139" s="155"/>
      <c r="D139" s="157"/>
      <c r="E139" s="19" t="str">
        <f t="shared" si="7"/>
        <v/>
      </c>
      <c r="G139" s="82"/>
      <c r="H139" s="75"/>
      <c r="I139" s="75"/>
      <c r="J139" s="75"/>
      <c r="K139" s="75"/>
      <c r="L139" s="75"/>
      <c r="M139" s="75"/>
      <c r="N139" s="75"/>
      <c r="O139" s="75"/>
      <c r="P139" s="75"/>
      <c r="Q139" s="75"/>
    </row>
    <row r="140" spans="1:17" s="81" customFormat="1">
      <c r="A140" s="154">
        <v>129</v>
      </c>
      <c r="B140" s="155"/>
      <c r="C140" s="155"/>
      <c r="D140" s="157"/>
      <c r="E140" s="19" t="str">
        <f t="shared" ref="E140:E203" si="11">IF(OR($B140="",,$D140&lt;an_initial,$D140&gt;an_final),"",F140*(HLOOKUP(C140,iii9punctaje,2,FALSE)))</f>
        <v/>
      </c>
      <c r="G140" s="82"/>
      <c r="H140" s="75"/>
      <c r="I140" s="75"/>
      <c r="J140" s="75"/>
      <c r="K140" s="75"/>
      <c r="L140" s="75"/>
      <c r="M140" s="75"/>
      <c r="N140" s="75"/>
      <c r="O140" s="75"/>
      <c r="P140" s="75"/>
      <c r="Q140" s="75"/>
    </row>
    <row r="141" spans="1:17" s="81" customFormat="1">
      <c r="A141" s="154">
        <v>130</v>
      </c>
      <c r="B141" s="155"/>
      <c r="C141" s="155"/>
      <c r="D141" s="157"/>
      <c r="E141" s="19" t="str">
        <f t="shared" si="11"/>
        <v/>
      </c>
      <c r="G141" s="82"/>
      <c r="H141" s="75"/>
      <c r="I141" s="75"/>
      <c r="J141" s="75"/>
      <c r="K141" s="75"/>
      <c r="L141" s="75"/>
      <c r="M141" s="75"/>
      <c r="N141" s="75"/>
      <c r="O141" s="75"/>
      <c r="P141" s="75"/>
      <c r="Q141" s="75"/>
    </row>
    <row r="142" spans="1:17" s="81" customFormat="1">
      <c r="A142" s="154">
        <v>131</v>
      </c>
      <c r="B142" s="155"/>
      <c r="C142" s="155"/>
      <c r="D142" s="157"/>
      <c r="E142" s="19" t="str">
        <f t="shared" si="11"/>
        <v/>
      </c>
      <c r="G142" s="82"/>
      <c r="H142" s="75"/>
      <c r="I142" s="75"/>
      <c r="J142" s="75"/>
      <c r="K142" s="75"/>
      <c r="L142" s="75"/>
      <c r="M142" s="75"/>
      <c r="N142" s="75"/>
      <c r="O142" s="75"/>
      <c r="P142" s="75"/>
      <c r="Q142" s="75"/>
    </row>
    <row r="143" spans="1:17" s="81" customFormat="1">
      <c r="A143" s="154">
        <v>132</v>
      </c>
      <c r="B143" s="155"/>
      <c r="C143" s="155"/>
      <c r="D143" s="157"/>
      <c r="E143" s="19" t="str">
        <f t="shared" si="11"/>
        <v/>
      </c>
      <c r="G143" s="82"/>
      <c r="H143" s="75"/>
      <c r="I143" s="75"/>
      <c r="J143" s="75"/>
      <c r="K143" s="75"/>
      <c r="L143" s="75"/>
      <c r="M143" s="75"/>
      <c r="N143" s="75"/>
      <c r="O143" s="75"/>
      <c r="P143" s="75"/>
      <c r="Q143" s="75"/>
    </row>
    <row r="144" spans="1:17" s="81" customFormat="1">
      <c r="A144" s="154">
        <v>133</v>
      </c>
      <c r="B144" s="155"/>
      <c r="C144" s="155"/>
      <c r="D144" s="157"/>
      <c r="E144" s="19" t="str">
        <f t="shared" si="11"/>
        <v/>
      </c>
      <c r="G144" s="82"/>
      <c r="H144" s="75"/>
      <c r="I144" s="75"/>
      <c r="J144" s="75"/>
      <c r="K144" s="75"/>
      <c r="L144" s="75"/>
      <c r="M144" s="75"/>
      <c r="N144" s="75"/>
      <c r="O144" s="75"/>
      <c r="P144" s="75"/>
      <c r="Q144" s="75"/>
    </row>
    <row r="145" spans="1:17" s="81" customFormat="1">
      <c r="A145" s="154">
        <v>134</v>
      </c>
      <c r="B145" s="155"/>
      <c r="C145" s="155"/>
      <c r="D145" s="157"/>
      <c r="E145" s="19" t="str">
        <f t="shared" si="11"/>
        <v/>
      </c>
      <c r="G145" s="82"/>
      <c r="H145" s="75"/>
      <c r="I145" s="75"/>
      <c r="J145" s="75"/>
      <c r="K145" s="75"/>
      <c r="L145" s="75"/>
      <c r="M145" s="75"/>
      <c r="N145" s="75"/>
      <c r="O145" s="75"/>
      <c r="P145" s="75"/>
      <c r="Q145" s="75"/>
    </row>
    <row r="146" spans="1:17" s="81" customFormat="1">
      <c r="A146" s="154">
        <v>135</v>
      </c>
      <c r="B146" s="155"/>
      <c r="C146" s="155"/>
      <c r="D146" s="157"/>
      <c r="E146" s="19" t="str">
        <f t="shared" si="11"/>
        <v/>
      </c>
      <c r="G146" s="82"/>
      <c r="H146" s="75"/>
      <c r="I146" s="75"/>
      <c r="J146" s="75"/>
      <c r="K146" s="75"/>
      <c r="L146" s="75"/>
      <c r="M146" s="75"/>
      <c r="N146" s="75"/>
      <c r="O146" s="75"/>
      <c r="P146" s="75"/>
      <c r="Q146" s="75"/>
    </row>
    <row r="147" spans="1:17" s="81" customFormat="1">
      <c r="A147" s="154">
        <v>136</v>
      </c>
      <c r="B147" s="155"/>
      <c r="C147" s="155"/>
      <c r="D147" s="157"/>
      <c r="E147" s="19" t="str">
        <f t="shared" si="11"/>
        <v/>
      </c>
      <c r="G147" s="82"/>
      <c r="H147" s="75"/>
      <c r="I147" s="75"/>
      <c r="J147" s="75"/>
      <c r="K147" s="75"/>
      <c r="L147" s="75"/>
      <c r="M147" s="75"/>
      <c r="N147" s="75"/>
      <c r="O147" s="75"/>
      <c r="P147" s="75"/>
      <c r="Q147" s="75"/>
    </row>
    <row r="148" spans="1:17" s="81" customFormat="1">
      <c r="A148" s="154">
        <v>137</v>
      </c>
      <c r="B148" s="155"/>
      <c r="C148" s="155"/>
      <c r="D148" s="157"/>
      <c r="E148" s="19" t="str">
        <f t="shared" si="11"/>
        <v/>
      </c>
      <c r="G148" s="82"/>
      <c r="H148" s="75"/>
      <c r="I148" s="75"/>
      <c r="J148" s="75"/>
      <c r="K148" s="75"/>
      <c r="L148" s="75"/>
      <c r="M148" s="75"/>
      <c r="N148" s="75"/>
      <c r="O148" s="75"/>
      <c r="P148" s="75"/>
      <c r="Q148" s="75"/>
    </row>
    <row r="149" spans="1:17" s="81" customFormat="1">
      <c r="A149" s="154">
        <v>138</v>
      </c>
      <c r="B149" s="155"/>
      <c r="C149" s="155"/>
      <c r="D149" s="157"/>
      <c r="E149" s="19" t="str">
        <f t="shared" si="11"/>
        <v/>
      </c>
      <c r="G149" s="82"/>
      <c r="H149" s="75"/>
      <c r="I149" s="75"/>
      <c r="J149" s="75"/>
      <c r="K149" s="75"/>
      <c r="L149" s="75"/>
      <c r="M149" s="75"/>
      <c r="N149" s="75"/>
      <c r="O149" s="75"/>
      <c r="P149" s="75"/>
      <c r="Q149" s="75"/>
    </row>
    <row r="150" spans="1:17" s="81" customFormat="1">
      <c r="A150" s="154">
        <v>139</v>
      </c>
      <c r="B150" s="155"/>
      <c r="C150" s="155"/>
      <c r="D150" s="157"/>
      <c r="E150" s="19" t="str">
        <f t="shared" si="11"/>
        <v/>
      </c>
      <c r="G150" s="82"/>
      <c r="H150" s="75"/>
      <c r="I150" s="75"/>
      <c r="J150" s="75"/>
      <c r="K150" s="75"/>
      <c r="L150" s="75"/>
      <c r="M150" s="75"/>
      <c r="N150" s="75"/>
      <c r="O150" s="75"/>
      <c r="P150" s="75"/>
      <c r="Q150" s="75"/>
    </row>
    <row r="151" spans="1:17" s="81" customFormat="1">
      <c r="A151" s="154">
        <v>140</v>
      </c>
      <c r="B151" s="155"/>
      <c r="C151" s="155"/>
      <c r="D151" s="157"/>
      <c r="E151" s="19" t="str">
        <f t="shared" si="11"/>
        <v/>
      </c>
      <c r="G151" s="82"/>
      <c r="H151" s="75"/>
      <c r="I151" s="75"/>
      <c r="J151" s="75"/>
      <c r="K151" s="75"/>
      <c r="L151" s="75"/>
      <c r="M151" s="75"/>
      <c r="N151" s="75"/>
      <c r="O151" s="75"/>
      <c r="P151" s="75"/>
      <c r="Q151" s="75"/>
    </row>
    <row r="152" spans="1:17" s="81" customFormat="1">
      <c r="A152" s="154">
        <v>141</v>
      </c>
      <c r="B152" s="155"/>
      <c r="C152" s="155"/>
      <c r="D152" s="157"/>
      <c r="E152" s="19" t="str">
        <f t="shared" si="11"/>
        <v/>
      </c>
      <c r="G152" s="82"/>
      <c r="H152" s="75"/>
      <c r="I152" s="75"/>
      <c r="J152" s="75"/>
      <c r="K152" s="75"/>
      <c r="L152" s="75"/>
      <c r="M152" s="75"/>
      <c r="N152" s="75"/>
      <c r="O152" s="75"/>
      <c r="P152" s="75"/>
      <c r="Q152" s="75"/>
    </row>
    <row r="153" spans="1:17" s="81" customFormat="1">
      <c r="A153" s="154">
        <v>142</v>
      </c>
      <c r="B153" s="155"/>
      <c r="C153" s="155"/>
      <c r="D153" s="157"/>
      <c r="E153" s="19" t="str">
        <f t="shared" si="11"/>
        <v/>
      </c>
      <c r="G153" s="82"/>
      <c r="H153" s="75"/>
      <c r="I153" s="75"/>
      <c r="J153" s="75"/>
      <c r="K153" s="75"/>
      <c r="L153" s="75"/>
      <c r="M153" s="75"/>
      <c r="N153" s="75"/>
      <c r="O153" s="75"/>
      <c r="P153" s="75"/>
      <c r="Q153" s="75"/>
    </row>
    <row r="154" spans="1:17" s="81" customFormat="1">
      <c r="A154" s="154">
        <v>143</v>
      </c>
      <c r="B154" s="155"/>
      <c r="C154" s="155"/>
      <c r="D154" s="157"/>
      <c r="E154" s="19" t="str">
        <f t="shared" si="11"/>
        <v/>
      </c>
      <c r="G154" s="82"/>
      <c r="H154" s="75"/>
      <c r="I154" s="75"/>
      <c r="J154" s="75"/>
      <c r="K154" s="75"/>
      <c r="L154" s="75"/>
      <c r="M154" s="75"/>
      <c r="N154" s="75"/>
      <c r="O154" s="75"/>
      <c r="P154" s="75"/>
      <c r="Q154" s="75"/>
    </row>
    <row r="155" spans="1:17" s="81" customFormat="1">
      <c r="A155" s="154">
        <v>144</v>
      </c>
      <c r="B155" s="155"/>
      <c r="C155" s="155"/>
      <c r="D155" s="157"/>
      <c r="E155" s="19" t="str">
        <f t="shared" si="11"/>
        <v/>
      </c>
      <c r="G155" s="82"/>
      <c r="H155" s="75"/>
      <c r="I155" s="75"/>
      <c r="J155" s="75"/>
      <c r="K155" s="75"/>
      <c r="L155" s="75"/>
      <c r="M155" s="75"/>
      <c r="N155" s="75"/>
      <c r="O155" s="75"/>
      <c r="P155" s="75"/>
      <c r="Q155" s="75"/>
    </row>
    <row r="156" spans="1:17" s="81" customFormat="1">
      <c r="A156" s="154">
        <v>145</v>
      </c>
      <c r="B156" s="155"/>
      <c r="C156" s="155"/>
      <c r="D156" s="157"/>
      <c r="E156" s="19" t="str">
        <f t="shared" si="11"/>
        <v/>
      </c>
      <c r="G156" s="82"/>
      <c r="H156" s="75"/>
      <c r="I156" s="75"/>
      <c r="J156" s="75"/>
      <c r="K156" s="75"/>
      <c r="L156" s="75"/>
      <c r="M156" s="75"/>
      <c r="N156" s="75"/>
      <c r="O156" s="75"/>
      <c r="P156" s="75"/>
      <c r="Q156" s="75"/>
    </row>
    <row r="157" spans="1:17" s="81" customFormat="1">
      <c r="A157" s="154">
        <v>146</v>
      </c>
      <c r="B157" s="155"/>
      <c r="C157" s="155"/>
      <c r="D157" s="157"/>
      <c r="E157" s="19" t="str">
        <f t="shared" si="11"/>
        <v/>
      </c>
      <c r="G157" s="82"/>
      <c r="H157" s="75"/>
      <c r="I157" s="75"/>
      <c r="J157" s="75"/>
      <c r="K157" s="75"/>
      <c r="L157" s="75"/>
      <c r="M157" s="75"/>
      <c r="N157" s="75"/>
      <c r="O157" s="75"/>
      <c r="P157" s="75"/>
      <c r="Q157" s="75"/>
    </row>
    <row r="158" spans="1:17" s="81" customFormat="1">
      <c r="A158" s="154">
        <v>147</v>
      </c>
      <c r="B158" s="155"/>
      <c r="C158" s="155"/>
      <c r="D158" s="157"/>
      <c r="E158" s="19" t="str">
        <f t="shared" si="11"/>
        <v/>
      </c>
      <c r="G158" s="82"/>
      <c r="H158" s="75"/>
      <c r="I158" s="75"/>
      <c r="J158" s="75"/>
      <c r="K158" s="75"/>
      <c r="L158" s="75"/>
      <c r="M158" s="75"/>
      <c r="N158" s="75"/>
      <c r="O158" s="75"/>
      <c r="P158" s="75"/>
      <c r="Q158" s="75"/>
    </row>
    <row r="159" spans="1:17" s="81" customFormat="1">
      <c r="A159" s="154">
        <v>148</v>
      </c>
      <c r="B159" s="155"/>
      <c r="C159" s="155"/>
      <c r="D159" s="157"/>
      <c r="E159" s="19" t="str">
        <f t="shared" si="11"/>
        <v/>
      </c>
      <c r="G159" s="82"/>
      <c r="H159" s="75"/>
      <c r="I159" s="75"/>
      <c r="J159" s="75"/>
      <c r="K159" s="75"/>
      <c r="L159" s="75"/>
      <c r="M159" s="75"/>
      <c r="N159" s="75"/>
      <c r="O159" s="75"/>
      <c r="P159" s="75"/>
      <c r="Q159" s="75"/>
    </row>
    <row r="160" spans="1:17" s="81" customFormat="1">
      <c r="A160" s="154">
        <v>149</v>
      </c>
      <c r="B160" s="155"/>
      <c r="C160" s="155"/>
      <c r="D160" s="157"/>
      <c r="E160" s="19" t="str">
        <f t="shared" si="11"/>
        <v/>
      </c>
      <c r="G160" s="82"/>
      <c r="H160" s="75"/>
      <c r="I160" s="75"/>
      <c r="J160" s="75"/>
      <c r="K160" s="75"/>
      <c r="L160" s="75"/>
      <c r="M160" s="75"/>
      <c r="N160" s="75"/>
      <c r="O160" s="75"/>
      <c r="P160" s="75"/>
      <c r="Q160" s="75"/>
    </row>
    <row r="161" spans="1:17" s="81" customFormat="1">
      <c r="A161" s="154">
        <v>150</v>
      </c>
      <c r="B161" s="155"/>
      <c r="C161" s="155"/>
      <c r="D161" s="157"/>
      <c r="E161" s="19" t="str">
        <f t="shared" si="11"/>
        <v/>
      </c>
      <c r="G161" s="82"/>
      <c r="H161" s="75"/>
      <c r="I161" s="75"/>
      <c r="J161" s="75"/>
      <c r="K161" s="75"/>
      <c r="L161" s="75"/>
      <c r="M161" s="75"/>
      <c r="N161" s="75"/>
      <c r="O161" s="75"/>
      <c r="P161" s="75"/>
      <c r="Q161" s="75"/>
    </row>
    <row r="162" spans="1:17" s="81" customFormat="1">
      <c r="A162" s="154">
        <v>151</v>
      </c>
      <c r="B162" s="155"/>
      <c r="C162" s="155"/>
      <c r="D162" s="157"/>
      <c r="E162" s="19" t="str">
        <f t="shared" si="11"/>
        <v/>
      </c>
      <c r="G162" s="82"/>
      <c r="H162" s="75"/>
      <c r="I162" s="75"/>
      <c r="J162" s="75"/>
      <c r="K162" s="75"/>
      <c r="L162" s="75"/>
      <c r="M162" s="75"/>
      <c r="N162" s="75"/>
      <c r="O162" s="75"/>
      <c r="P162" s="75"/>
      <c r="Q162" s="75"/>
    </row>
    <row r="163" spans="1:17" s="81" customFormat="1">
      <c r="A163" s="154">
        <v>152</v>
      </c>
      <c r="B163" s="155"/>
      <c r="C163" s="155"/>
      <c r="D163" s="157"/>
      <c r="E163" s="19" t="str">
        <f t="shared" si="11"/>
        <v/>
      </c>
      <c r="G163" s="82"/>
      <c r="H163" s="75"/>
      <c r="I163" s="75"/>
      <c r="J163" s="75"/>
      <c r="K163" s="75"/>
      <c r="L163" s="75"/>
      <c r="M163" s="75"/>
      <c r="N163" s="75"/>
      <c r="O163" s="75"/>
      <c r="P163" s="75"/>
      <c r="Q163" s="75"/>
    </row>
    <row r="164" spans="1:17" s="81" customFormat="1">
      <c r="A164" s="154">
        <v>153</v>
      </c>
      <c r="B164" s="155"/>
      <c r="C164" s="155"/>
      <c r="D164" s="157"/>
      <c r="E164" s="19" t="str">
        <f t="shared" si="11"/>
        <v/>
      </c>
      <c r="G164" s="82"/>
      <c r="H164" s="75"/>
      <c r="I164" s="75"/>
      <c r="J164" s="75"/>
      <c r="K164" s="75"/>
      <c r="L164" s="75"/>
      <c r="M164" s="75"/>
      <c r="N164" s="75"/>
      <c r="O164" s="75"/>
      <c r="P164" s="75"/>
      <c r="Q164" s="75"/>
    </row>
    <row r="165" spans="1:17" s="81" customFormat="1">
      <c r="A165" s="154">
        <v>154</v>
      </c>
      <c r="B165" s="155"/>
      <c r="C165" s="155"/>
      <c r="D165" s="157"/>
      <c r="E165" s="19" t="str">
        <f t="shared" si="11"/>
        <v/>
      </c>
      <c r="G165" s="82"/>
      <c r="H165" s="75"/>
      <c r="I165" s="75"/>
      <c r="J165" s="75"/>
      <c r="K165" s="75"/>
      <c r="L165" s="75"/>
      <c r="M165" s="75"/>
      <c r="N165" s="75"/>
      <c r="O165" s="75"/>
      <c r="P165" s="75"/>
      <c r="Q165" s="75"/>
    </row>
    <row r="166" spans="1:17" s="81" customFormat="1">
      <c r="A166" s="154">
        <v>155</v>
      </c>
      <c r="B166" s="155"/>
      <c r="C166" s="155"/>
      <c r="D166" s="157"/>
      <c r="E166" s="19" t="str">
        <f t="shared" si="11"/>
        <v/>
      </c>
      <c r="G166" s="82"/>
      <c r="H166" s="75"/>
      <c r="I166" s="75"/>
      <c r="J166" s="75"/>
      <c r="K166" s="75"/>
      <c r="L166" s="75"/>
      <c r="M166" s="75"/>
      <c r="N166" s="75"/>
      <c r="O166" s="75"/>
      <c r="P166" s="75"/>
      <c r="Q166" s="75"/>
    </row>
    <row r="167" spans="1:17" s="81" customFormat="1">
      <c r="A167" s="154">
        <v>156</v>
      </c>
      <c r="B167" s="155"/>
      <c r="C167" s="155"/>
      <c r="D167" s="157"/>
      <c r="E167" s="19" t="str">
        <f t="shared" si="11"/>
        <v/>
      </c>
      <c r="G167" s="82"/>
      <c r="H167" s="75"/>
      <c r="I167" s="75"/>
      <c r="J167" s="75"/>
      <c r="K167" s="75"/>
      <c r="L167" s="75"/>
      <c r="M167" s="75"/>
      <c r="N167" s="75"/>
      <c r="O167" s="75"/>
      <c r="P167" s="75"/>
      <c r="Q167" s="75"/>
    </row>
    <row r="168" spans="1:17" s="81" customFormat="1">
      <c r="A168" s="154">
        <v>157</v>
      </c>
      <c r="B168" s="155"/>
      <c r="C168" s="155"/>
      <c r="D168" s="157"/>
      <c r="E168" s="19" t="str">
        <f t="shared" si="11"/>
        <v/>
      </c>
      <c r="G168" s="82"/>
      <c r="H168" s="75"/>
      <c r="I168" s="75"/>
      <c r="J168" s="75"/>
      <c r="K168" s="75"/>
      <c r="L168" s="75"/>
      <c r="M168" s="75"/>
      <c r="N168" s="75"/>
      <c r="O168" s="75"/>
      <c r="P168" s="75"/>
      <c r="Q168" s="75"/>
    </row>
    <row r="169" spans="1:17" s="81" customFormat="1">
      <c r="A169" s="154">
        <v>158</v>
      </c>
      <c r="B169" s="155"/>
      <c r="C169" s="155"/>
      <c r="D169" s="157"/>
      <c r="E169" s="19" t="str">
        <f t="shared" si="11"/>
        <v/>
      </c>
      <c r="G169" s="82"/>
      <c r="H169" s="75"/>
      <c r="I169" s="75"/>
      <c r="J169" s="75"/>
      <c r="K169" s="75"/>
      <c r="L169" s="75"/>
      <c r="M169" s="75"/>
      <c r="N169" s="75"/>
      <c r="O169" s="75"/>
      <c r="P169" s="75"/>
      <c r="Q169" s="75"/>
    </row>
    <row r="170" spans="1:17" s="81" customFormat="1">
      <c r="A170" s="154">
        <v>159</v>
      </c>
      <c r="B170" s="155"/>
      <c r="C170" s="155"/>
      <c r="D170" s="157"/>
      <c r="E170" s="19" t="str">
        <f t="shared" si="11"/>
        <v/>
      </c>
      <c r="G170" s="82"/>
      <c r="H170" s="75"/>
      <c r="I170" s="75"/>
      <c r="J170" s="75"/>
      <c r="K170" s="75"/>
      <c r="L170" s="75"/>
      <c r="M170" s="75"/>
      <c r="N170" s="75"/>
      <c r="O170" s="75"/>
      <c r="P170" s="75"/>
      <c r="Q170" s="75"/>
    </row>
    <row r="171" spans="1:17" s="81" customFormat="1">
      <c r="A171" s="154">
        <v>160</v>
      </c>
      <c r="B171" s="155"/>
      <c r="C171" s="155"/>
      <c r="D171" s="157"/>
      <c r="E171" s="19" t="str">
        <f t="shared" si="11"/>
        <v/>
      </c>
      <c r="G171" s="82"/>
      <c r="H171" s="75"/>
      <c r="I171" s="75"/>
      <c r="J171" s="75"/>
      <c r="K171" s="75"/>
      <c r="L171" s="75"/>
      <c r="M171" s="75"/>
      <c r="N171" s="75"/>
      <c r="O171" s="75"/>
      <c r="P171" s="75"/>
      <c r="Q171" s="75"/>
    </row>
    <row r="172" spans="1:17" s="81" customFormat="1">
      <c r="A172" s="154">
        <v>161</v>
      </c>
      <c r="B172" s="155"/>
      <c r="C172" s="155"/>
      <c r="D172" s="157"/>
      <c r="E172" s="19" t="str">
        <f t="shared" si="11"/>
        <v/>
      </c>
      <c r="G172" s="82"/>
      <c r="H172" s="75"/>
      <c r="I172" s="75"/>
      <c r="J172" s="75"/>
      <c r="K172" s="75"/>
      <c r="L172" s="75"/>
      <c r="M172" s="75"/>
      <c r="N172" s="75"/>
      <c r="O172" s="75"/>
      <c r="P172" s="75"/>
      <c r="Q172" s="75"/>
    </row>
    <row r="173" spans="1:17" s="81" customFormat="1">
      <c r="A173" s="154">
        <v>162</v>
      </c>
      <c r="B173" s="155"/>
      <c r="C173" s="155"/>
      <c r="D173" s="157"/>
      <c r="E173" s="19" t="str">
        <f t="shared" si="11"/>
        <v/>
      </c>
      <c r="G173" s="82"/>
      <c r="H173" s="75"/>
      <c r="I173" s="75"/>
      <c r="J173" s="75"/>
      <c r="K173" s="75"/>
      <c r="L173" s="75"/>
      <c r="M173" s="75"/>
      <c r="N173" s="75"/>
      <c r="O173" s="75"/>
      <c r="P173" s="75"/>
      <c r="Q173" s="75"/>
    </row>
    <row r="174" spans="1:17" s="81" customFormat="1">
      <c r="A174" s="154">
        <v>163</v>
      </c>
      <c r="B174" s="155"/>
      <c r="C174" s="155"/>
      <c r="D174" s="157"/>
      <c r="E174" s="19" t="str">
        <f t="shared" si="11"/>
        <v/>
      </c>
      <c r="G174" s="82"/>
      <c r="H174" s="75"/>
      <c r="I174" s="75"/>
      <c r="J174" s="75"/>
      <c r="K174" s="75"/>
      <c r="L174" s="75"/>
      <c r="M174" s="75"/>
      <c r="N174" s="75"/>
      <c r="O174" s="75"/>
      <c r="P174" s="75"/>
      <c r="Q174" s="75"/>
    </row>
    <row r="175" spans="1:17" s="81" customFormat="1">
      <c r="A175" s="154">
        <v>164</v>
      </c>
      <c r="B175" s="155"/>
      <c r="C175" s="155"/>
      <c r="D175" s="157"/>
      <c r="E175" s="19" t="str">
        <f t="shared" si="11"/>
        <v/>
      </c>
      <c r="G175" s="82"/>
      <c r="H175" s="75"/>
      <c r="I175" s="75"/>
      <c r="J175" s="75"/>
      <c r="K175" s="75"/>
      <c r="L175" s="75"/>
      <c r="M175" s="75"/>
      <c r="N175" s="75"/>
      <c r="O175" s="75"/>
      <c r="P175" s="75"/>
      <c r="Q175" s="75"/>
    </row>
    <row r="176" spans="1:17" s="81" customFormat="1">
      <c r="A176" s="154">
        <v>165</v>
      </c>
      <c r="B176" s="155"/>
      <c r="C176" s="155"/>
      <c r="D176" s="157"/>
      <c r="E176" s="19" t="str">
        <f t="shared" si="11"/>
        <v/>
      </c>
      <c r="G176" s="82"/>
      <c r="H176" s="75"/>
      <c r="I176" s="75"/>
      <c r="J176" s="75"/>
      <c r="K176" s="75"/>
      <c r="L176" s="75"/>
      <c r="M176" s="75"/>
      <c r="N176" s="75"/>
      <c r="O176" s="75"/>
      <c r="P176" s="75"/>
      <c r="Q176" s="75"/>
    </row>
    <row r="177" spans="1:17" s="81" customFormat="1">
      <c r="A177" s="154">
        <v>166</v>
      </c>
      <c r="B177" s="155"/>
      <c r="C177" s="155"/>
      <c r="D177" s="157"/>
      <c r="E177" s="19" t="str">
        <f t="shared" si="11"/>
        <v/>
      </c>
      <c r="G177" s="82"/>
      <c r="H177" s="75"/>
      <c r="I177" s="75"/>
      <c r="J177" s="75"/>
      <c r="K177" s="75"/>
      <c r="L177" s="75"/>
      <c r="M177" s="75"/>
      <c r="N177" s="75"/>
      <c r="O177" s="75"/>
      <c r="P177" s="75"/>
      <c r="Q177" s="75"/>
    </row>
    <row r="178" spans="1:17" s="81" customFormat="1">
      <c r="A178" s="154">
        <v>167</v>
      </c>
      <c r="B178" s="155"/>
      <c r="C178" s="155"/>
      <c r="D178" s="157"/>
      <c r="E178" s="19" t="str">
        <f t="shared" si="11"/>
        <v/>
      </c>
      <c r="G178" s="82"/>
      <c r="H178" s="75"/>
      <c r="I178" s="75"/>
      <c r="J178" s="75"/>
      <c r="K178" s="75"/>
      <c r="L178" s="75"/>
      <c r="M178" s="75"/>
      <c r="N178" s="75"/>
      <c r="O178" s="75"/>
      <c r="P178" s="75"/>
      <c r="Q178" s="75"/>
    </row>
    <row r="179" spans="1:17" s="81" customFormat="1">
      <c r="A179" s="154">
        <v>168</v>
      </c>
      <c r="B179" s="155"/>
      <c r="C179" s="155"/>
      <c r="D179" s="157"/>
      <c r="E179" s="19" t="str">
        <f t="shared" si="11"/>
        <v/>
      </c>
      <c r="G179" s="82"/>
      <c r="H179" s="75"/>
      <c r="I179" s="75"/>
      <c r="J179" s="75"/>
      <c r="K179" s="75"/>
      <c r="L179" s="75"/>
      <c r="M179" s="75"/>
      <c r="N179" s="75"/>
      <c r="O179" s="75"/>
      <c r="P179" s="75"/>
      <c r="Q179" s="75"/>
    </row>
    <row r="180" spans="1:17" s="81" customFormat="1">
      <c r="A180" s="154">
        <v>169</v>
      </c>
      <c r="B180" s="155"/>
      <c r="C180" s="155"/>
      <c r="D180" s="157"/>
      <c r="E180" s="19" t="str">
        <f t="shared" si="11"/>
        <v/>
      </c>
      <c r="G180" s="82"/>
      <c r="H180" s="75"/>
      <c r="I180" s="75"/>
      <c r="J180" s="75"/>
      <c r="K180" s="75"/>
      <c r="L180" s="75"/>
      <c r="M180" s="75"/>
      <c r="N180" s="75"/>
      <c r="O180" s="75"/>
      <c r="P180" s="75"/>
      <c r="Q180" s="75"/>
    </row>
    <row r="181" spans="1:17" s="81" customFormat="1">
      <c r="A181" s="154">
        <v>170</v>
      </c>
      <c r="B181" s="155"/>
      <c r="C181" s="155"/>
      <c r="D181" s="157"/>
      <c r="E181" s="19" t="str">
        <f t="shared" si="11"/>
        <v/>
      </c>
      <c r="G181" s="82"/>
      <c r="H181" s="75"/>
      <c r="I181" s="75"/>
      <c r="J181" s="75"/>
      <c r="K181" s="75"/>
      <c r="L181" s="75"/>
      <c r="M181" s="75"/>
      <c r="N181" s="75"/>
      <c r="O181" s="75"/>
      <c r="P181" s="75"/>
      <c r="Q181" s="75"/>
    </row>
    <row r="182" spans="1:17" s="81" customFormat="1">
      <c r="A182" s="154">
        <v>171</v>
      </c>
      <c r="B182" s="155"/>
      <c r="C182" s="155"/>
      <c r="D182" s="157"/>
      <c r="E182" s="19" t="str">
        <f t="shared" si="11"/>
        <v/>
      </c>
      <c r="G182" s="82"/>
      <c r="H182" s="75"/>
      <c r="I182" s="75"/>
      <c r="J182" s="75"/>
      <c r="K182" s="75"/>
      <c r="L182" s="75"/>
      <c r="M182" s="75"/>
      <c r="N182" s="75"/>
      <c r="O182" s="75"/>
      <c r="P182" s="75"/>
      <c r="Q182" s="75"/>
    </row>
    <row r="183" spans="1:17" s="81" customFormat="1">
      <c r="A183" s="154">
        <v>172</v>
      </c>
      <c r="B183" s="155"/>
      <c r="C183" s="155"/>
      <c r="D183" s="157"/>
      <c r="E183" s="19" t="str">
        <f t="shared" si="11"/>
        <v/>
      </c>
      <c r="G183" s="82"/>
      <c r="H183" s="75"/>
      <c r="I183" s="75"/>
      <c r="J183" s="75"/>
      <c r="K183" s="75"/>
      <c r="L183" s="75"/>
      <c r="M183" s="75"/>
      <c r="N183" s="75"/>
      <c r="O183" s="75"/>
      <c r="P183" s="75"/>
      <c r="Q183" s="75"/>
    </row>
    <row r="184" spans="1:17" s="81" customFormat="1">
      <c r="A184" s="154">
        <v>173</v>
      </c>
      <c r="B184" s="155"/>
      <c r="C184" s="155"/>
      <c r="D184" s="157"/>
      <c r="E184" s="19" t="str">
        <f t="shared" si="11"/>
        <v/>
      </c>
      <c r="G184" s="82"/>
      <c r="H184" s="75"/>
      <c r="I184" s="75"/>
      <c r="J184" s="75"/>
      <c r="K184" s="75"/>
      <c r="L184" s="75"/>
      <c r="M184" s="75"/>
      <c r="N184" s="75"/>
      <c r="O184" s="75"/>
      <c r="P184" s="75"/>
      <c r="Q184" s="75"/>
    </row>
    <row r="185" spans="1:17" s="81" customFormat="1">
      <c r="A185" s="154">
        <v>174</v>
      </c>
      <c r="B185" s="155"/>
      <c r="C185" s="155"/>
      <c r="D185" s="157"/>
      <c r="E185" s="19" t="str">
        <f t="shared" si="11"/>
        <v/>
      </c>
      <c r="G185" s="82"/>
      <c r="H185" s="75"/>
      <c r="I185" s="75"/>
      <c r="J185" s="75"/>
      <c r="K185" s="75"/>
      <c r="L185" s="75"/>
      <c r="M185" s="75"/>
      <c r="N185" s="75"/>
      <c r="O185" s="75"/>
      <c r="P185" s="75"/>
      <c r="Q185" s="75"/>
    </row>
    <row r="186" spans="1:17" s="81" customFormat="1">
      <c r="A186" s="154">
        <v>175</v>
      </c>
      <c r="B186" s="155"/>
      <c r="C186" s="155"/>
      <c r="D186" s="157"/>
      <c r="E186" s="19" t="str">
        <f t="shared" si="11"/>
        <v/>
      </c>
      <c r="G186" s="82"/>
      <c r="H186" s="75"/>
      <c r="I186" s="75"/>
      <c r="J186" s="75"/>
      <c r="K186" s="75"/>
      <c r="L186" s="75"/>
      <c r="M186" s="75"/>
      <c r="N186" s="75"/>
      <c r="O186" s="75"/>
      <c r="P186" s="75"/>
      <c r="Q186" s="75"/>
    </row>
    <row r="187" spans="1:17" s="81" customFormat="1">
      <c r="A187" s="154">
        <v>176</v>
      </c>
      <c r="B187" s="155"/>
      <c r="C187" s="155"/>
      <c r="D187" s="157"/>
      <c r="E187" s="19" t="str">
        <f t="shared" si="11"/>
        <v/>
      </c>
      <c r="G187" s="82"/>
      <c r="H187" s="75"/>
      <c r="I187" s="75"/>
      <c r="J187" s="75"/>
      <c r="K187" s="75"/>
      <c r="L187" s="75"/>
      <c r="M187" s="75"/>
      <c r="N187" s="75"/>
      <c r="O187" s="75"/>
      <c r="P187" s="75"/>
      <c r="Q187" s="75"/>
    </row>
    <row r="188" spans="1:17" s="81" customFormat="1">
      <c r="A188" s="154">
        <v>177</v>
      </c>
      <c r="B188" s="155"/>
      <c r="C188" s="155"/>
      <c r="D188" s="157"/>
      <c r="E188" s="19" t="str">
        <f t="shared" si="11"/>
        <v/>
      </c>
      <c r="G188" s="82"/>
      <c r="H188" s="75"/>
      <c r="I188" s="75"/>
      <c r="J188" s="75"/>
      <c r="K188" s="75"/>
      <c r="L188" s="75"/>
      <c r="M188" s="75"/>
      <c r="N188" s="75"/>
      <c r="O188" s="75"/>
      <c r="P188" s="75"/>
      <c r="Q188" s="75"/>
    </row>
    <row r="189" spans="1:17" s="81" customFormat="1">
      <c r="A189" s="154">
        <v>178</v>
      </c>
      <c r="B189" s="155"/>
      <c r="C189" s="155"/>
      <c r="D189" s="157"/>
      <c r="E189" s="19" t="str">
        <f t="shared" si="11"/>
        <v/>
      </c>
      <c r="G189" s="82"/>
      <c r="H189" s="75"/>
      <c r="I189" s="75"/>
      <c r="J189" s="75"/>
      <c r="K189" s="75"/>
      <c r="L189" s="75"/>
      <c r="M189" s="75"/>
      <c r="N189" s="75"/>
      <c r="O189" s="75"/>
      <c r="P189" s="75"/>
      <c r="Q189" s="75"/>
    </row>
    <row r="190" spans="1:17" s="81" customFormat="1">
      <c r="A190" s="154">
        <v>179</v>
      </c>
      <c r="B190" s="155"/>
      <c r="C190" s="155"/>
      <c r="D190" s="157"/>
      <c r="E190" s="19" t="str">
        <f t="shared" si="11"/>
        <v/>
      </c>
      <c r="G190" s="82"/>
      <c r="H190" s="75"/>
      <c r="I190" s="75"/>
      <c r="J190" s="75"/>
      <c r="K190" s="75"/>
      <c r="L190" s="75"/>
      <c r="M190" s="75"/>
      <c r="N190" s="75"/>
      <c r="O190" s="75"/>
      <c r="P190" s="75"/>
      <c r="Q190" s="75"/>
    </row>
    <row r="191" spans="1:17" s="81" customFormat="1">
      <c r="A191" s="154">
        <v>180</v>
      </c>
      <c r="B191" s="155"/>
      <c r="C191" s="155"/>
      <c r="D191" s="157"/>
      <c r="E191" s="19" t="str">
        <f t="shared" si="11"/>
        <v/>
      </c>
      <c r="G191" s="82"/>
      <c r="H191" s="75"/>
      <c r="I191" s="75"/>
      <c r="J191" s="75"/>
      <c r="K191" s="75"/>
      <c r="L191" s="75"/>
      <c r="M191" s="75"/>
      <c r="N191" s="75"/>
      <c r="O191" s="75"/>
      <c r="P191" s="75"/>
      <c r="Q191" s="75"/>
    </row>
    <row r="192" spans="1:17" s="81" customFormat="1">
      <c r="A192" s="154">
        <v>181</v>
      </c>
      <c r="B192" s="155"/>
      <c r="C192" s="155"/>
      <c r="D192" s="157"/>
      <c r="E192" s="19" t="str">
        <f t="shared" si="11"/>
        <v/>
      </c>
      <c r="G192" s="82"/>
      <c r="H192" s="75"/>
      <c r="I192" s="75"/>
      <c r="J192" s="75"/>
      <c r="K192" s="75"/>
      <c r="L192" s="75"/>
      <c r="M192" s="75"/>
      <c r="N192" s="75"/>
      <c r="O192" s="75"/>
      <c r="P192" s="75"/>
      <c r="Q192" s="75"/>
    </row>
    <row r="193" spans="1:17" s="81" customFormat="1">
      <c r="A193" s="154">
        <v>182</v>
      </c>
      <c r="B193" s="155"/>
      <c r="C193" s="155"/>
      <c r="D193" s="157"/>
      <c r="E193" s="19" t="str">
        <f t="shared" si="11"/>
        <v/>
      </c>
      <c r="G193" s="82"/>
      <c r="H193" s="75"/>
      <c r="I193" s="75"/>
      <c r="J193" s="75"/>
      <c r="K193" s="75"/>
      <c r="L193" s="75"/>
      <c r="M193" s="75"/>
      <c r="N193" s="75"/>
      <c r="O193" s="75"/>
      <c r="P193" s="75"/>
      <c r="Q193" s="75"/>
    </row>
    <row r="194" spans="1:17" s="81" customFormat="1">
      <c r="A194" s="154">
        <v>183</v>
      </c>
      <c r="B194" s="155"/>
      <c r="C194" s="155"/>
      <c r="D194" s="157"/>
      <c r="E194" s="19" t="str">
        <f t="shared" si="11"/>
        <v/>
      </c>
      <c r="G194" s="82"/>
      <c r="H194" s="75"/>
      <c r="I194" s="75"/>
      <c r="J194" s="75"/>
      <c r="K194" s="75"/>
      <c r="L194" s="75"/>
      <c r="M194" s="75"/>
      <c r="N194" s="75"/>
      <c r="O194" s="75"/>
      <c r="P194" s="75"/>
      <c r="Q194" s="75"/>
    </row>
    <row r="195" spans="1:17" s="81" customFormat="1">
      <c r="A195" s="154">
        <v>184</v>
      </c>
      <c r="B195" s="155"/>
      <c r="C195" s="155"/>
      <c r="D195" s="157"/>
      <c r="E195" s="19" t="str">
        <f t="shared" si="11"/>
        <v/>
      </c>
      <c r="G195" s="82"/>
      <c r="H195" s="75"/>
      <c r="I195" s="75"/>
      <c r="J195" s="75"/>
      <c r="K195" s="75"/>
      <c r="L195" s="75"/>
      <c r="M195" s="75"/>
      <c r="N195" s="75"/>
      <c r="O195" s="75"/>
      <c r="P195" s="75"/>
      <c r="Q195" s="75"/>
    </row>
    <row r="196" spans="1:17" s="81" customFormat="1">
      <c r="A196" s="154">
        <v>185</v>
      </c>
      <c r="B196" s="155"/>
      <c r="C196" s="155"/>
      <c r="D196" s="157"/>
      <c r="E196" s="19" t="str">
        <f t="shared" si="11"/>
        <v/>
      </c>
      <c r="G196" s="82"/>
      <c r="H196" s="75"/>
      <c r="I196" s="75"/>
      <c r="J196" s="75"/>
      <c r="K196" s="75"/>
      <c r="L196" s="75"/>
      <c r="M196" s="75"/>
      <c r="N196" s="75"/>
      <c r="O196" s="75"/>
      <c r="P196" s="75"/>
      <c r="Q196" s="75"/>
    </row>
    <row r="197" spans="1:17" s="81" customFormat="1">
      <c r="A197" s="154">
        <v>186</v>
      </c>
      <c r="B197" s="155"/>
      <c r="C197" s="155"/>
      <c r="D197" s="157"/>
      <c r="E197" s="19" t="str">
        <f t="shared" si="11"/>
        <v/>
      </c>
      <c r="G197" s="82"/>
      <c r="H197" s="75"/>
      <c r="I197" s="75"/>
      <c r="J197" s="75"/>
      <c r="K197" s="75"/>
      <c r="L197" s="75"/>
      <c r="M197" s="75"/>
      <c r="N197" s="75"/>
      <c r="O197" s="75"/>
      <c r="P197" s="75"/>
      <c r="Q197" s="75"/>
    </row>
    <row r="198" spans="1:17" s="81" customFormat="1">
      <c r="A198" s="154">
        <v>187</v>
      </c>
      <c r="B198" s="155"/>
      <c r="C198" s="155"/>
      <c r="D198" s="157"/>
      <c r="E198" s="19" t="str">
        <f t="shared" si="11"/>
        <v/>
      </c>
      <c r="G198" s="82"/>
      <c r="H198" s="75"/>
      <c r="I198" s="75"/>
      <c r="J198" s="75"/>
      <c r="K198" s="75"/>
      <c r="L198" s="75"/>
      <c r="M198" s="75"/>
      <c r="N198" s="75"/>
      <c r="O198" s="75"/>
      <c r="P198" s="75"/>
      <c r="Q198" s="75"/>
    </row>
    <row r="199" spans="1:17" s="81" customFormat="1">
      <c r="A199" s="154">
        <v>188</v>
      </c>
      <c r="B199" s="155"/>
      <c r="C199" s="155"/>
      <c r="D199" s="157"/>
      <c r="E199" s="19" t="str">
        <f t="shared" si="11"/>
        <v/>
      </c>
      <c r="G199" s="82"/>
      <c r="H199" s="75"/>
      <c r="I199" s="75"/>
      <c r="J199" s="75"/>
      <c r="K199" s="75"/>
      <c r="L199" s="75"/>
      <c r="M199" s="75"/>
      <c r="N199" s="75"/>
      <c r="O199" s="75"/>
      <c r="P199" s="75"/>
      <c r="Q199" s="75"/>
    </row>
    <row r="200" spans="1:17" s="81" customFormat="1">
      <c r="A200" s="154">
        <v>189</v>
      </c>
      <c r="B200" s="155"/>
      <c r="C200" s="155"/>
      <c r="D200" s="157"/>
      <c r="E200" s="19" t="str">
        <f t="shared" si="11"/>
        <v/>
      </c>
      <c r="G200" s="82"/>
      <c r="H200" s="75"/>
      <c r="I200" s="75"/>
      <c r="J200" s="75"/>
      <c r="K200" s="75"/>
      <c r="L200" s="75"/>
      <c r="M200" s="75"/>
      <c r="N200" s="75"/>
      <c r="O200" s="75"/>
      <c r="P200" s="75"/>
      <c r="Q200" s="75"/>
    </row>
    <row r="201" spans="1:17" s="81" customFormat="1">
      <c r="A201" s="154">
        <v>190</v>
      </c>
      <c r="B201" s="155"/>
      <c r="C201" s="155"/>
      <c r="D201" s="157"/>
      <c r="E201" s="19" t="str">
        <f t="shared" si="11"/>
        <v/>
      </c>
      <c r="G201" s="82"/>
      <c r="H201" s="75"/>
      <c r="I201" s="75"/>
      <c r="J201" s="75"/>
      <c r="K201" s="75"/>
      <c r="L201" s="75"/>
      <c r="M201" s="75"/>
      <c r="N201" s="75"/>
      <c r="O201" s="75"/>
      <c r="P201" s="75"/>
      <c r="Q201" s="75"/>
    </row>
    <row r="202" spans="1:17" s="81" customFormat="1">
      <c r="A202" s="154">
        <v>191</v>
      </c>
      <c r="B202" s="155"/>
      <c r="C202" s="155"/>
      <c r="D202" s="157"/>
      <c r="E202" s="19" t="str">
        <f t="shared" si="11"/>
        <v/>
      </c>
      <c r="G202" s="82"/>
      <c r="H202" s="75"/>
      <c r="I202" s="75"/>
      <c r="J202" s="75"/>
      <c r="K202" s="75"/>
      <c r="L202" s="75"/>
      <c r="M202" s="75"/>
      <c r="N202" s="75"/>
      <c r="O202" s="75"/>
      <c r="P202" s="75"/>
      <c r="Q202" s="75"/>
    </row>
    <row r="203" spans="1:17" s="81" customFormat="1">
      <c r="A203" s="154">
        <v>192</v>
      </c>
      <c r="B203" s="155"/>
      <c r="C203" s="155"/>
      <c r="D203" s="157"/>
      <c r="E203" s="19" t="str">
        <f t="shared" si="11"/>
        <v/>
      </c>
      <c r="G203" s="82"/>
      <c r="H203" s="75"/>
      <c r="I203" s="75"/>
      <c r="J203" s="75"/>
      <c r="K203" s="75"/>
      <c r="L203" s="75"/>
      <c r="M203" s="75"/>
      <c r="N203" s="75"/>
      <c r="O203" s="75"/>
      <c r="P203" s="75"/>
      <c r="Q203" s="75"/>
    </row>
    <row r="204" spans="1:17" s="81" customFormat="1">
      <c r="A204" s="154">
        <v>193</v>
      </c>
      <c r="B204" s="155"/>
      <c r="C204" s="155"/>
      <c r="D204" s="157"/>
      <c r="E204" s="19" t="str">
        <f t="shared" ref="E204:E261" si="12">IF(OR($B204="",,$D204&lt;an_initial,$D204&gt;an_final),"",F204*(HLOOKUP(C204,iii9punctaje,2,FALSE)))</f>
        <v/>
      </c>
      <c r="G204" s="82"/>
      <c r="H204" s="75"/>
      <c r="I204" s="75"/>
      <c r="J204" s="75"/>
      <c r="K204" s="75"/>
      <c r="L204" s="75"/>
      <c r="M204" s="75"/>
      <c r="N204" s="75"/>
      <c r="O204" s="75"/>
      <c r="P204" s="75"/>
      <c r="Q204" s="75"/>
    </row>
    <row r="205" spans="1:17" s="81" customFormat="1">
      <c r="A205" s="154">
        <v>194</v>
      </c>
      <c r="B205" s="155"/>
      <c r="C205" s="155"/>
      <c r="D205" s="157"/>
      <c r="E205" s="19" t="str">
        <f t="shared" si="12"/>
        <v/>
      </c>
      <c r="G205" s="82"/>
      <c r="H205" s="75"/>
      <c r="I205" s="75"/>
      <c r="J205" s="75"/>
      <c r="K205" s="75"/>
      <c r="L205" s="75"/>
      <c r="M205" s="75"/>
      <c r="N205" s="75"/>
      <c r="O205" s="75"/>
      <c r="P205" s="75"/>
      <c r="Q205" s="75"/>
    </row>
    <row r="206" spans="1:17" s="81" customFormat="1">
      <c r="A206" s="154">
        <v>195</v>
      </c>
      <c r="B206" s="155"/>
      <c r="C206" s="155"/>
      <c r="D206" s="157"/>
      <c r="E206" s="19" t="str">
        <f t="shared" si="12"/>
        <v/>
      </c>
      <c r="G206" s="82"/>
      <c r="H206" s="75"/>
      <c r="I206" s="75"/>
      <c r="J206" s="75"/>
      <c r="K206" s="75"/>
      <c r="L206" s="75"/>
      <c r="M206" s="75"/>
      <c r="N206" s="75"/>
      <c r="O206" s="75"/>
      <c r="P206" s="75"/>
      <c r="Q206" s="75"/>
    </row>
    <row r="207" spans="1:17" s="81" customFormat="1">
      <c r="A207" s="154">
        <v>196</v>
      </c>
      <c r="B207" s="155"/>
      <c r="C207" s="155"/>
      <c r="D207" s="157"/>
      <c r="E207" s="19" t="str">
        <f t="shared" si="12"/>
        <v/>
      </c>
      <c r="G207" s="82"/>
      <c r="H207" s="75"/>
      <c r="I207" s="75"/>
      <c r="J207" s="75"/>
      <c r="K207" s="75"/>
      <c r="L207" s="75"/>
      <c r="M207" s="75"/>
      <c r="N207" s="75"/>
      <c r="O207" s="75"/>
      <c r="P207" s="75"/>
      <c r="Q207" s="75"/>
    </row>
    <row r="208" spans="1:17" s="81" customFormat="1">
      <c r="A208" s="154">
        <v>197</v>
      </c>
      <c r="B208" s="155"/>
      <c r="C208" s="155"/>
      <c r="D208" s="157"/>
      <c r="E208" s="19" t="str">
        <f t="shared" si="12"/>
        <v/>
      </c>
      <c r="G208" s="82"/>
      <c r="H208" s="75"/>
      <c r="I208" s="75"/>
      <c r="J208" s="75"/>
      <c r="K208" s="75"/>
      <c r="L208" s="75"/>
      <c r="M208" s="75"/>
      <c r="N208" s="75"/>
      <c r="O208" s="75"/>
      <c r="P208" s="75"/>
      <c r="Q208" s="75"/>
    </row>
    <row r="209" spans="1:17" s="81" customFormat="1">
      <c r="A209" s="154">
        <v>198</v>
      </c>
      <c r="B209" s="155"/>
      <c r="C209" s="155"/>
      <c r="D209" s="157"/>
      <c r="E209" s="19" t="str">
        <f t="shared" si="12"/>
        <v/>
      </c>
      <c r="G209" s="82"/>
      <c r="H209" s="75"/>
      <c r="I209" s="75"/>
      <c r="J209" s="75"/>
      <c r="K209" s="75"/>
      <c r="L209" s="75"/>
      <c r="M209" s="75"/>
      <c r="N209" s="75"/>
      <c r="O209" s="75"/>
      <c r="P209" s="75"/>
      <c r="Q209" s="75"/>
    </row>
    <row r="210" spans="1:17" s="81" customFormat="1">
      <c r="A210" s="154">
        <v>199</v>
      </c>
      <c r="B210" s="155"/>
      <c r="C210" s="155"/>
      <c r="D210" s="157"/>
      <c r="E210" s="19" t="str">
        <f t="shared" si="12"/>
        <v/>
      </c>
      <c r="G210" s="82"/>
      <c r="H210" s="75"/>
      <c r="I210" s="75"/>
      <c r="J210" s="75"/>
      <c r="K210" s="75"/>
      <c r="L210" s="75"/>
      <c r="M210" s="75"/>
      <c r="N210" s="75"/>
      <c r="O210" s="75"/>
      <c r="P210" s="75"/>
      <c r="Q210" s="75"/>
    </row>
    <row r="211" spans="1:17" s="81" customFormat="1">
      <c r="A211" s="154">
        <v>200</v>
      </c>
      <c r="B211" s="155"/>
      <c r="C211" s="155"/>
      <c r="D211" s="157"/>
      <c r="E211" s="19" t="str">
        <f t="shared" si="12"/>
        <v/>
      </c>
      <c r="G211" s="82"/>
      <c r="H211" s="75"/>
      <c r="I211" s="75"/>
      <c r="J211" s="75"/>
      <c r="K211" s="75"/>
      <c r="L211" s="75"/>
      <c r="M211" s="75"/>
      <c r="N211" s="75"/>
      <c r="O211" s="75"/>
      <c r="P211" s="75"/>
      <c r="Q211" s="75"/>
    </row>
    <row r="212" spans="1:17" s="81" customFormat="1">
      <c r="A212" s="154">
        <v>201</v>
      </c>
      <c r="B212" s="155"/>
      <c r="C212" s="155"/>
      <c r="D212" s="157"/>
      <c r="E212" s="19" t="str">
        <f t="shared" si="12"/>
        <v/>
      </c>
      <c r="G212" s="82"/>
      <c r="H212" s="75"/>
      <c r="I212" s="75"/>
      <c r="J212" s="75"/>
      <c r="K212" s="75"/>
      <c r="L212" s="75"/>
      <c r="M212" s="75"/>
      <c r="N212" s="75"/>
      <c r="O212" s="75"/>
      <c r="P212" s="75"/>
      <c r="Q212" s="75"/>
    </row>
    <row r="213" spans="1:17" s="81" customFormat="1">
      <c r="A213" s="154">
        <v>202</v>
      </c>
      <c r="B213" s="155"/>
      <c r="C213" s="155"/>
      <c r="D213" s="157"/>
      <c r="E213" s="19" t="str">
        <f t="shared" si="12"/>
        <v/>
      </c>
      <c r="G213" s="82"/>
      <c r="H213" s="75"/>
      <c r="I213" s="75"/>
      <c r="J213" s="75"/>
      <c r="K213" s="75"/>
      <c r="L213" s="75"/>
      <c r="M213" s="75"/>
      <c r="N213" s="75"/>
      <c r="O213" s="75"/>
      <c r="P213" s="75"/>
      <c r="Q213" s="75"/>
    </row>
    <row r="214" spans="1:17" s="81" customFormat="1">
      <c r="A214" s="154">
        <v>203</v>
      </c>
      <c r="B214" s="155"/>
      <c r="C214" s="155"/>
      <c r="D214" s="157"/>
      <c r="E214" s="19" t="str">
        <f t="shared" si="12"/>
        <v/>
      </c>
      <c r="G214" s="82"/>
      <c r="H214" s="75"/>
      <c r="I214" s="75"/>
      <c r="J214" s="75"/>
      <c r="K214" s="75"/>
      <c r="L214" s="75"/>
      <c r="M214" s="75"/>
      <c r="N214" s="75"/>
      <c r="O214" s="75"/>
      <c r="P214" s="75"/>
      <c r="Q214" s="75"/>
    </row>
    <row r="215" spans="1:17" s="81" customFormat="1">
      <c r="A215" s="154">
        <v>204</v>
      </c>
      <c r="B215" s="155"/>
      <c r="C215" s="155"/>
      <c r="D215" s="157"/>
      <c r="E215" s="19" t="str">
        <f t="shared" si="12"/>
        <v/>
      </c>
      <c r="G215" s="82"/>
      <c r="H215" s="75"/>
      <c r="I215" s="75"/>
      <c r="J215" s="75"/>
      <c r="K215" s="75"/>
      <c r="L215" s="75"/>
      <c r="M215" s="75"/>
      <c r="N215" s="75"/>
      <c r="O215" s="75"/>
      <c r="P215" s="75"/>
      <c r="Q215" s="75"/>
    </row>
    <row r="216" spans="1:17" s="81" customFormat="1">
      <c r="A216" s="154">
        <v>205</v>
      </c>
      <c r="B216" s="155"/>
      <c r="C216" s="155"/>
      <c r="D216" s="157"/>
      <c r="E216" s="19" t="str">
        <f t="shared" si="12"/>
        <v/>
      </c>
      <c r="G216" s="82"/>
      <c r="H216" s="75"/>
      <c r="I216" s="75"/>
      <c r="J216" s="75"/>
      <c r="K216" s="75"/>
      <c r="L216" s="75"/>
      <c r="M216" s="75"/>
      <c r="N216" s="75"/>
      <c r="O216" s="75"/>
      <c r="P216" s="75"/>
      <c r="Q216" s="75"/>
    </row>
    <row r="217" spans="1:17" s="81" customFormat="1">
      <c r="A217" s="154">
        <v>206</v>
      </c>
      <c r="B217" s="155"/>
      <c r="C217" s="155"/>
      <c r="D217" s="157"/>
      <c r="E217" s="19" t="str">
        <f t="shared" si="12"/>
        <v/>
      </c>
      <c r="G217" s="82"/>
      <c r="H217" s="75"/>
      <c r="I217" s="75"/>
      <c r="J217" s="75"/>
      <c r="K217" s="75"/>
      <c r="L217" s="75"/>
      <c r="M217" s="75"/>
      <c r="N217" s="75"/>
      <c r="O217" s="75"/>
      <c r="P217" s="75"/>
      <c r="Q217" s="75"/>
    </row>
    <row r="218" spans="1:17" s="81" customFormat="1">
      <c r="A218" s="154">
        <v>207</v>
      </c>
      <c r="B218" s="155"/>
      <c r="C218" s="155"/>
      <c r="D218" s="157"/>
      <c r="E218" s="19" t="str">
        <f t="shared" si="12"/>
        <v/>
      </c>
      <c r="G218" s="82"/>
      <c r="H218" s="75"/>
      <c r="I218" s="75"/>
      <c r="J218" s="75"/>
      <c r="K218" s="75"/>
      <c r="L218" s="75"/>
      <c r="M218" s="75"/>
      <c r="N218" s="75"/>
      <c r="O218" s="75"/>
      <c r="P218" s="75"/>
      <c r="Q218" s="75"/>
    </row>
    <row r="219" spans="1:17" s="81" customFormat="1">
      <c r="A219" s="154">
        <v>208</v>
      </c>
      <c r="B219" s="155"/>
      <c r="C219" s="155"/>
      <c r="D219" s="157"/>
      <c r="E219" s="19" t="str">
        <f t="shared" si="12"/>
        <v/>
      </c>
      <c r="G219" s="82"/>
      <c r="H219" s="75"/>
      <c r="I219" s="75"/>
      <c r="J219" s="75"/>
      <c r="K219" s="75"/>
      <c r="L219" s="75"/>
      <c r="M219" s="75"/>
      <c r="N219" s="75"/>
      <c r="O219" s="75"/>
      <c r="P219" s="75"/>
      <c r="Q219" s="75"/>
    </row>
    <row r="220" spans="1:17" s="81" customFormat="1">
      <c r="A220" s="154">
        <v>209</v>
      </c>
      <c r="B220" s="155"/>
      <c r="C220" s="155"/>
      <c r="D220" s="157"/>
      <c r="E220" s="19" t="str">
        <f t="shared" si="12"/>
        <v/>
      </c>
      <c r="G220" s="82"/>
      <c r="H220" s="75"/>
      <c r="I220" s="75"/>
      <c r="J220" s="75"/>
      <c r="K220" s="75"/>
      <c r="L220" s="75"/>
      <c r="M220" s="75"/>
      <c r="N220" s="75"/>
      <c r="O220" s="75"/>
      <c r="P220" s="75"/>
      <c r="Q220" s="75"/>
    </row>
    <row r="221" spans="1:17" s="81" customFormat="1">
      <c r="A221" s="154">
        <v>210</v>
      </c>
      <c r="B221" s="155"/>
      <c r="C221" s="155"/>
      <c r="D221" s="157"/>
      <c r="E221" s="19" t="str">
        <f t="shared" si="12"/>
        <v/>
      </c>
      <c r="G221" s="82"/>
      <c r="H221" s="75"/>
      <c r="I221" s="75"/>
      <c r="J221" s="75"/>
      <c r="K221" s="75"/>
      <c r="L221" s="75"/>
      <c r="M221" s="75"/>
      <c r="N221" s="75"/>
      <c r="O221" s="75"/>
      <c r="P221" s="75"/>
      <c r="Q221" s="75"/>
    </row>
    <row r="222" spans="1:17" s="81" customFormat="1">
      <c r="A222" s="154">
        <v>211</v>
      </c>
      <c r="B222" s="155"/>
      <c r="C222" s="155"/>
      <c r="D222" s="157"/>
      <c r="E222" s="19" t="str">
        <f t="shared" si="12"/>
        <v/>
      </c>
      <c r="G222" s="82"/>
      <c r="H222" s="75"/>
      <c r="I222" s="75"/>
      <c r="J222" s="75"/>
      <c r="K222" s="75"/>
      <c r="L222" s="75"/>
      <c r="M222" s="75"/>
      <c r="N222" s="75"/>
      <c r="O222" s="75"/>
      <c r="P222" s="75"/>
      <c r="Q222" s="75"/>
    </row>
    <row r="223" spans="1:17" s="81" customFormat="1">
      <c r="A223" s="154">
        <v>212</v>
      </c>
      <c r="B223" s="155"/>
      <c r="C223" s="155"/>
      <c r="D223" s="157"/>
      <c r="E223" s="19" t="str">
        <f t="shared" si="12"/>
        <v/>
      </c>
      <c r="G223" s="82"/>
      <c r="H223" s="75"/>
      <c r="I223" s="75"/>
      <c r="J223" s="75"/>
      <c r="K223" s="75"/>
      <c r="L223" s="75"/>
      <c r="M223" s="75"/>
      <c r="N223" s="75"/>
      <c r="O223" s="75"/>
      <c r="P223" s="75"/>
      <c r="Q223" s="75"/>
    </row>
    <row r="224" spans="1:17" s="81" customFormat="1">
      <c r="A224" s="154">
        <v>213</v>
      </c>
      <c r="B224" s="155"/>
      <c r="C224" s="155"/>
      <c r="D224" s="157"/>
      <c r="E224" s="19" t="str">
        <f t="shared" si="12"/>
        <v/>
      </c>
      <c r="G224" s="82"/>
      <c r="H224" s="75"/>
      <c r="I224" s="75"/>
      <c r="J224" s="75"/>
      <c r="K224" s="75"/>
      <c r="L224" s="75"/>
      <c r="M224" s="75"/>
      <c r="N224" s="75"/>
      <c r="O224" s="75"/>
      <c r="P224" s="75"/>
      <c r="Q224" s="75"/>
    </row>
    <row r="225" spans="1:17" s="81" customFormat="1">
      <c r="A225" s="154">
        <v>214</v>
      </c>
      <c r="B225" s="155"/>
      <c r="C225" s="155"/>
      <c r="D225" s="157"/>
      <c r="E225" s="19" t="str">
        <f t="shared" si="12"/>
        <v/>
      </c>
      <c r="G225" s="82"/>
      <c r="H225" s="75"/>
      <c r="I225" s="75"/>
      <c r="J225" s="75"/>
      <c r="K225" s="75"/>
      <c r="L225" s="75"/>
      <c r="M225" s="75"/>
      <c r="N225" s="75"/>
      <c r="O225" s="75"/>
      <c r="P225" s="75"/>
      <c r="Q225" s="75"/>
    </row>
    <row r="226" spans="1:17" s="81" customFormat="1">
      <c r="A226" s="154">
        <v>215</v>
      </c>
      <c r="B226" s="155"/>
      <c r="C226" s="155"/>
      <c r="D226" s="157"/>
      <c r="E226" s="19" t="str">
        <f t="shared" si="12"/>
        <v/>
      </c>
      <c r="G226" s="82"/>
      <c r="H226" s="75"/>
      <c r="I226" s="75"/>
      <c r="J226" s="75"/>
      <c r="K226" s="75"/>
      <c r="L226" s="75"/>
      <c r="M226" s="75"/>
      <c r="N226" s="75"/>
      <c r="O226" s="75"/>
      <c r="P226" s="75"/>
      <c r="Q226" s="75"/>
    </row>
    <row r="227" spans="1:17" s="81" customFormat="1">
      <c r="A227" s="154">
        <v>216</v>
      </c>
      <c r="B227" s="155"/>
      <c r="C227" s="155"/>
      <c r="D227" s="157"/>
      <c r="E227" s="19" t="str">
        <f t="shared" si="12"/>
        <v/>
      </c>
      <c r="G227" s="82"/>
      <c r="H227" s="75"/>
      <c r="I227" s="75"/>
      <c r="J227" s="75"/>
      <c r="K227" s="75"/>
      <c r="L227" s="75"/>
      <c r="M227" s="75"/>
      <c r="N227" s="75"/>
      <c r="O227" s="75"/>
      <c r="P227" s="75"/>
      <c r="Q227" s="75"/>
    </row>
    <row r="228" spans="1:17" s="81" customFormat="1">
      <c r="A228" s="154">
        <v>217</v>
      </c>
      <c r="B228" s="155"/>
      <c r="C228" s="155"/>
      <c r="D228" s="157"/>
      <c r="E228" s="19" t="str">
        <f t="shared" si="12"/>
        <v/>
      </c>
      <c r="G228" s="82"/>
      <c r="H228" s="75"/>
      <c r="I228" s="75"/>
      <c r="J228" s="75"/>
      <c r="K228" s="75"/>
      <c r="L228" s="75"/>
      <c r="M228" s="75"/>
      <c r="N228" s="75"/>
      <c r="O228" s="75"/>
      <c r="P228" s="75"/>
      <c r="Q228" s="75"/>
    </row>
    <row r="229" spans="1:17" s="81" customFormat="1">
      <c r="A229" s="154">
        <v>218</v>
      </c>
      <c r="B229" s="155"/>
      <c r="C229" s="155"/>
      <c r="D229" s="157"/>
      <c r="E229" s="19" t="str">
        <f t="shared" si="12"/>
        <v/>
      </c>
      <c r="G229" s="82"/>
      <c r="H229" s="75"/>
      <c r="I229" s="75"/>
      <c r="J229" s="75"/>
      <c r="K229" s="75"/>
      <c r="L229" s="75"/>
      <c r="M229" s="75"/>
      <c r="N229" s="75"/>
      <c r="O229" s="75"/>
      <c r="P229" s="75"/>
      <c r="Q229" s="75"/>
    </row>
    <row r="230" spans="1:17" s="81" customFormat="1">
      <c r="A230" s="154">
        <v>219</v>
      </c>
      <c r="B230" s="155"/>
      <c r="C230" s="155"/>
      <c r="D230" s="157"/>
      <c r="E230" s="19" t="str">
        <f t="shared" si="12"/>
        <v/>
      </c>
      <c r="G230" s="82"/>
      <c r="H230" s="75"/>
      <c r="I230" s="75"/>
      <c r="J230" s="75"/>
      <c r="K230" s="75"/>
      <c r="L230" s="75"/>
      <c r="M230" s="75"/>
      <c r="N230" s="75"/>
      <c r="O230" s="75"/>
      <c r="P230" s="75"/>
      <c r="Q230" s="75"/>
    </row>
    <row r="231" spans="1:17" s="81" customFormat="1">
      <c r="A231" s="154">
        <v>220</v>
      </c>
      <c r="B231" s="155"/>
      <c r="C231" s="155"/>
      <c r="D231" s="157"/>
      <c r="E231" s="19" t="str">
        <f t="shared" si="12"/>
        <v/>
      </c>
      <c r="G231" s="82"/>
      <c r="H231" s="75"/>
      <c r="I231" s="75"/>
      <c r="J231" s="75"/>
      <c r="K231" s="75"/>
      <c r="L231" s="75"/>
      <c r="M231" s="75"/>
      <c r="N231" s="75"/>
      <c r="O231" s="75"/>
      <c r="P231" s="75"/>
      <c r="Q231" s="75"/>
    </row>
    <row r="232" spans="1:17" s="81" customFormat="1">
      <c r="A232" s="154">
        <v>221</v>
      </c>
      <c r="B232" s="155"/>
      <c r="C232" s="155"/>
      <c r="D232" s="157"/>
      <c r="E232" s="19" t="str">
        <f t="shared" si="12"/>
        <v/>
      </c>
      <c r="G232" s="82"/>
      <c r="H232" s="75"/>
      <c r="I232" s="75"/>
      <c r="J232" s="75"/>
      <c r="K232" s="75"/>
      <c r="L232" s="75"/>
      <c r="M232" s="75"/>
      <c r="N232" s="75"/>
      <c r="O232" s="75"/>
      <c r="P232" s="75"/>
      <c r="Q232" s="75"/>
    </row>
    <row r="233" spans="1:17" s="81" customFormat="1">
      <c r="A233" s="154">
        <v>222</v>
      </c>
      <c r="B233" s="155"/>
      <c r="C233" s="155"/>
      <c r="D233" s="157"/>
      <c r="E233" s="19" t="str">
        <f t="shared" si="12"/>
        <v/>
      </c>
      <c r="G233" s="82"/>
      <c r="H233" s="75"/>
      <c r="I233" s="75"/>
      <c r="J233" s="75"/>
      <c r="K233" s="75"/>
      <c r="L233" s="75"/>
      <c r="M233" s="75"/>
      <c r="N233" s="75"/>
      <c r="O233" s="75"/>
      <c r="P233" s="75"/>
      <c r="Q233" s="75"/>
    </row>
    <row r="234" spans="1:17" s="81" customFormat="1">
      <c r="A234" s="154">
        <v>223</v>
      </c>
      <c r="B234" s="155"/>
      <c r="C234" s="155"/>
      <c r="D234" s="157"/>
      <c r="E234" s="19" t="str">
        <f t="shared" si="12"/>
        <v/>
      </c>
      <c r="G234" s="82"/>
      <c r="H234" s="75"/>
      <c r="I234" s="75"/>
      <c r="J234" s="75"/>
      <c r="K234" s="75"/>
      <c r="L234" s="75"/>
      <c r="M234" s="75"/>
      <c r="N234" s="75"/>
      <c r="O234" s="75"/>
      <c r="P234" s="75"/>
      <c r="Q234" s="75"/>
    </row>
    <row r="235" spans="1:17" s="81" customFormat="1">
      <c r="A235" s="154">
        <v>224</v>
      </c>
      <c r="B235" s="155"/>
      <c r="C235" s="155"/>
      <c r="D235" s="157"/>
      <c r="E235" s="19" t="str">
        <f t="shared" si="12"/>
        <v/>
      </c>
      <c r="G235" s="82"/>
      <c r="H235" s="75"/>
      <c r="I235" s="75"/>
      <c r="J235" s="75"/>
      <c r="K235" s="75"/>
      <c r="L235" s="75"/>
      <c r="M235" s="75"/>
      <c r="N235" s="75"/>
      <c r="O235" s="75"/>
      <c r="P235" s="75"/>
      <c r="Q235" s="75"/>
    </row>
    <row r="236" spans="1:17" s="81" customFormat="1">
      <c r="A236" s="154">
        <v>225</v>
      </c>
      <c r="B236" s="155"/>
      <c r="C236" s="155"/>
      <c r="D236" s="157"/>
      <c r="E236" s="19" t="str">
        <f t="shared" si="12"/>
        <v/>
      </c>
      <c r="G236" s="82"/>
      <c r="H236" s="75"/>
      <c r="I236" s="75"/>
      <c r="J236" s="75"/>
      <c r="K236" s="75"/>
      <c r="L236" s="75"/>
      <c r="M236" s="75"/>
      <c r="N236" s="75"/>
      <c r="O236" s="75"/>
      <c r="P236" s="75"/>
      <c r="Q236" s="75"/>
    </row>
    <row r="237" spans="1:17" s="81" customFormat="1">
      <c r="A237" s="154">
        <v>226</v>
      </c>
      <c r="B237" s="155"/>
      <c r="C237" s="155"/>
      <c r="D237" s="157"/>
      <c r="E237" s="19" t="str">
        <f t="shared" si="12"/>
        <v/>
      </c>
      <c r="G237" s="82"/>
      <c r="H237" s="75"/>
      <c r="I237" s="75"/>
      <c r="J237" s="75"/>
      <c r="K237" s="75"/>
      <c r="L237" s="75"/>
      <c r="M237" s="75"/>
      <c r="N237" s="75"/>
      <c r="O237" s="75"/>
      <c r="P237" s="75"/>
      <c r="Q237" s="75"/>
    </row>
    <row r="238" spans="1:17" s="81" customFormat="1">
      <c r="A238" s="154">
        <v>227</v>
      </c>
      <c r="B238" s="155"/>
      <c r="C238" s="155"/>
      <c r="D238" s="157"/>
      <c r="E238" s="19" t="str">
        <f t="shared" si="12"/>
        <v/>
      </c>
      <c r="G238" s="82"/>
      <c r="H238" s="75"/>
      <c r="I238" s="75"/>
      <c r="J238" s="75"/>
      <c r="K238" s="75"/>
      <c r="L238" s="75"/>
      <c r="M238" s="75"/>
      <c r="N238" s="75"/>
      <c r="O238" s="75"/>
      <c r="P238" s="75"/>
      <c r="Q238" s="75"/>
    </row>
    <row r="239" spans="1:17" s="81" customFormat="1">
      <c r="A239" s="154">
        <v>228</v>
      </c>
      <c r="B239" s="155"/>
      <c r="C239" s="155"/>
      <c r="D239" s="157"/>
      <c r="E239" s="19" t="str">
        <f t="shared" si="12"/>
        <v/>
      </c>
      <c r="G239" s="82"/>
      <c r="H239" s="75"/>
      <c r="I239" s="75"/>
      <c r="J239" s="75"/>
      <c r="K239" s="75"/>
      <c r="L239" s="75"/>
      <c r="M239" s="75"/>
      <c r="N239" s="75"/>
      <c r="O239" s="75"/>
      <c r="P239" s="75"/>
      <c r="Q239" s="75"/>
    </row>
    <row r="240" spans="1:17" s="81" customFormat="1">
      <c r="A240" s="154">
        <v>229</v>
      </c>
      <c r="B240" s="155"/>
      <c r="C240" s="155"/>
      <c r="D240" s="157"/>
      <c r="E240" s="19" t="str">
        <f t="shared" si="12"/>
        <v/>
      </c>
      <c r="G240" s="82"/>
      <c r="H240" s="75"/>
      <c r="I240" s="75"/>
      <c r="J240" s="75"/>
      <c r="K240" s="75"/>
      <c r="L240" s="75"/>
      <c r="M240" s="75"/>
      <c r="N240" s="75"/>
      <c r="O240" s="75"/>
      <c r="P240" s="75"/>
      <c r="Q240" s="75"/>
    </row>
    <row r="241" spans="1:17" s="81" customFormat="1">
      <c r="A241" s="154">
        <v>230</v>
      </c>
      <c r="B241" s="155"/>
      <c r="C241" s="155"/>
      <c r="D241" s="157"/>
      <c r="E241" s="19" t="str">
        <f t="shared" si="12"/>
        <v/>
      </c>
      <c r="G241" s="82"/>
      <c r="H241" s="75"/>
      <c r="I241" s="75"/>
      <c r="J241" s="75"/>
      <c r="K241" s="75"/>
      <c r="L241" s="75"/>
      <c r="M241" s="75"/>
      <c r="N241" s="75"/>
      <c r="O241" s="75"/>
      <c r="P241" s="75"/>
      <c r="Q241" s="75"/>
    </row>
    <row r="242" spans="1:17" s="81" customFormat="1">
      <c r="A242" s="154">
        <v>231</v>
      </c>
      <c r="B242" s="155"/>
      <c r="C242" s="155"/>
      <c r="D242" s="157"/>
      <c r="E242" s="19" t="str">
        <f t="shared" si="12"/>
        <v/>
      </c>
      <c r="G242" s="82"/>
      <c r="H242" s="75"/>
      <c r="I242" s="75"/>
      <c r="J242" s="75"/>
      <c r="K242" s="75"/>
      <c r="L242" s="75"/>
      <c r="M242" s="75"/>
      <c r="N242" s="75"/>
      <c r="O242" s="75"/>
      <c r="P242" s="75"/>
      <c r="Q242" s="75"/>
    </row>
    <row r="243" spans="1:17" s="81" customFormat="1">
      <c r="A243" s="154">
        <v>232</v>
      </c>
      <c r="B243" s="155"/>
      <c r="C243" s="155"/>
      <c r="D243" s="157"/>
      <c r="E243" s="19" t="str">
        <f t="shared" si="12"/>
        <v/>
      </c>
      <c r="G243" s="82"/>
      <c r="H243" s="75"/>
      <c r="I243" s="75"/>
      <c r="J243" s="75"/>
      <c r="K243" s="75"/>
      <c r="L243" s="75"/>
      <c r="M243" s="75"/>
      <c r="N243" s="75"/>
      <c r="O243" s="75"/>
      <c r="P243" s="75"/>
      <c r="Q243" s="75"/>
    </row>
    <row r="244" spans="1:17" s="81" customFormat="1">
      <c r="A244" s="154">
        <v>233</v>
      </c>
      <c r="B244" s="155"/>
      <c r="C244" s="155"/>
      <c r="D244" s="157"/>
      <c r="E244" s="19" t="str">
        <f t="shared" si="12"/>
        <v/>
      </c>
      <c r="G244" s="82"/>
      <c r="H244" s="75"/>
      <c r="I244" s="75"/>
      <c r="J244" s="75"/>
      <c r="K244" s="75"/>
      <c r="L244" s="75"/>
      <c r="M244" s="75"/>
      <c r="N244" s="75"/>
      <c r="O244" s="75"/>
      <c r="P244" s="75"/>
      <c r="Q244" s="75"/>
    </row>
    <row r="245" spans="1:17" s="81" customFormat="1">
      <c r="A245" s="154">
        <v>234</v>
      </c>
      <c r="B245" s="155"/>
      <c r="C245" s="155"/>
      <c r="D245" s="157"/>
      <c r="E245" s="19" t="str">
        <f t="shared" si="12"/>
        <v/>
      </c>
      <c r="G245" s="82"/>
      <c r="H245" s="75"/>
      <c r="I245" s="75"/>
      <c r="J245" s="75"/>
      <c r="K245" s="75"/>
      <c r="L245" s="75"/>
      <c r="M245" s="75"/>
      <c r="N245" s="75"/>
      <c r="O245" s="75"/>
      <c r="P245" s="75"/>
      <c r="Q245" s="75"/>
    </row>
    <row r="246" spans="1:17" s="81" customFormat="1">
      <c r="A246" s="154">
        <v>235</v>
      </c>
      <c r="B246" s="155"/>
      <c r="C246" s="155"/>
      <c r="D246" s="157"/>
      <c r="E246" s="19" t="str">
        <f t="shared" si="12"/>
        <v/>
      </c>
      <c r="G246" s="82"/>
      <c r="H246" s="75"/>
      <c r="I246" s="75"/>
      <c r="J246" s="75"/>
      <c r="K246" s="75"/>
      <c r="L246" s="75"/>
      <c r="M246" s="75"/>
      <c r="N246" s="75"/>
      <c r="O246" s="75"/>
      <c r="P246" s="75"/>
      <c r="Q246" s="75"/>
    </row>
    <row r="247" spans="1:17" s="81" customFormat="1">
      <c r="A247" s="154">
        <v>236</v>
      </c>
      <c r="B247" s="155"/>
      <c r="C247" s="155"/>
      <c r="D247" s="157"/>
      <c r="E247" s="19" t="str">
        <f t="shared" si="12"/>
        <v/>
      </c>
      <c r="G247" s="82"/>
      <c r="H247" s="75"/>
      <c r="I247" s="75"/>
      <c r="J247" s="75"/>
      <c r="K247" s="75"/>
      <c r="L247" s="75"/>
      <c r="M247" s="75"/>
      <c r="N247" s="75"/>
      <c r="O247" s="75"/>
      <c r="P247" s="75"/>
      <c r="Q247" s="75"/>
    </row>
    <row r="248" spans="1:17" s="81" customFormat="1">
      <c r="A248" s="154">
        <v>237</v>
      </c>
      <c r="B248" s="155"/>
      <c r="C248" s="155"/>
      <c r="D248" s="157"/>
      <c r="E248" s="19" t="str">
        <f t="shared" si="12"/>
        <v/>
      </c>
      <c r="G248" s="82"/>
      <c r="H248" s="75"/>
      <c r="I248" s="75"/>
      <c r="J248" s="75"/>
      <c r="K248" s="75"/>
      <c r="L248" s="75"/>
      <c r="M248" s="75"/>
      <c r="N248" s="75"/>
      <c r="O248" s="75"/>
      <c r="P248" s="75"/>
      <c r="Q248" s="75"/>
    </row>
    <row r="249" spans="1:17" s="81" customFormat="1">
      <c r="A249" s="154">
        <v>238</v>
      </c>
      <c r="B249" s="155"/>
      <c r="C249" s="155"/>
      <c r="D249" s="157"/>
      <c r="E249" s="19" t="str">
        <f t="shared" si="12"/>
        <v/>
      </c>
      <c r="G249" s="82"/>
      <c r="H249" s="75"/>
      <c r="I249" s="75"/>
      <c r="J249" s="75"/>
      <c r="K249" s="75"/>
      <c r="L249" s="75"/>
      <c r="M249" s="75"/>
      <c r="N249" s="75"/>
      <c r="O249" s="75"/>
      <c r="P249" s="75"/>
      <c r="Q249" s="75"/>
    </row>
    <row r="250" spans="1:17" s="81" customFormat="1">
      <c r="A250" s="154">
        <v>239</v>
      </c>
      <c r="B250" s="155"/>
      <c r="C250" s="155"/>
      <c r="D250" s="157"/>
      <c r="E250" s="19" t="str">
        <f t="shared" si="12"/>
        <v/>
      </c>
      <c r="G250" s="82"/>
      <c r="H250" s="75"/>
      <c r="I250" s="75"/>
      <c r="J250" s="75"/>
      <c r="K250" s="75"/>
      <c r="L250" s="75"/>
      <c r="M250" s="75"/>
      <c r="N250" s="75"/>
      <c r="O250" s="75"/>
      <c r="P250" s="75"/>
      <c r="Q250" s="75"/>
    </row>
    <row r="251" spans="1:17" s="81" customFormat="1">
      <c r="A251" s="154">
        <v>240</v>
      </c>
      <c r="B251" s="155"/>
      <c r="C251" s="155"/>
      <c r="D251" s="157"/>
      <c r="E251" s="19" t="str">
        <f t="shared" si="12"/>
        <v/>
      </c>
      <c r="G251" s="82"/>
      <c r="H251" s="75"/>
      <c r="I251" s="75"/>
      <c r="J251" s="75"/>
      <c r="K251" s="75"/>
      <c r="L251" s="75"/>
      <c r="M251" s="75"/>
      <c r="N251" s="75"/>
      <c r="O251" s="75"/>
      <c r="P251" s="75"/>
      <c r="Q251" s="75"/>
    </row>
    <row r="252" spans="1:17" s="81" customFormat="1">
      <c r="A252" s="154">
        <v>241</v>
      </c>
      <c r="B252" s="155"/>
      <c r="C252" s="155"/>
      <c r="D252" s="157"/>
      <c r="E252" s="19" t="str">
        <f t="shared" si="12"/>
        <v/>
      </c>
      <c r="G252" s="82"/>
      <c r="H252" s="75"/>
      <c r="I252" s="75"/>
      <c r="J252" s="75"/>
      <c r="K252" s="75"/>
      <c r="L252" s="75"/>
      <c r="M252" s="75"/>
      <c r="N252" s="75"/>
      <c r="O252" s="75"/>
      <c r="P252" s="75"/>
      <c r="Q252" s="75"/>
    </row>
    <row r="253" spans="1:17" s="81" customFormat="1">
      <c r="A253" s="154">
        <v>242</v>
      </c>
      <c r="B253" s="155"/>
      <c r="C253" s="155"/>
      <c r="D253" s="157"/>
      <c r="E253" s="19" t="str">
        <f t="shared" si="12"/>
        <v/>
      </c>
      <c r="G253" s="82"/>
      <c r="H253" s="75"/>
      <c r="I253" s="75"/>
      <c r="J253" s="75"/>
      <c r="K253" s="75"/>
      <c r="L253" s="75"/>
      <c r="M253" s="75"/>
      <c r="N253" s="75"/>
      <c r="O253" s="75"/>
      <c r="P253" s="75"/>
      <c r="Q253" s="75"/>
    </row>
    <row r="254" spans="1:17" s="81" customFormat="1">
      <c r="A254" s="154">
        <v>243</v>
      </c>
      <c r="B254" s="155"/>
      <c r="C254" s="155"/>
      <c r="D254" s="157"/>
      <c r="E254" s="19" t="str">
        <f t="shared" si="12"/>
        <v/>
      </c>
      <c r="G254" s="82"/>
      <c r="H254" s="75"/>
      <c r="I254" s="75"/>
      <c r="J254" s="75"/>
      <c r="K254" s="75"/>
      <c r="L254" s="75"/>
      <c r="M254" s="75"/>
      <c r="N254" s="75"/>
      <c r="O254" s="75"/>
      <c r="P254" s="75"/>
      <c r="Q254" s="75"/>
    </row>
    <row r="255" spans="1:17" s="81" customFormat="1">
      <c r="A255" s="154">
        <v>244</v>
      </c>
      <c r="B255" s="155"/>
      <c r="C255" s="155"/>
      <c r="D255" s="157"/>
      <c r="E255" s="19" t="str">
        <f t="shared" si="12"/>
        <v/>
      </c>
      <c r="G255" s="82"/>
      <c r="H255" s="75"/>
      <c r="I255" s="75"/>
      <c r="J255" s="75"/>
      <c r="K255" s="75"/>
      <c r="L255" s="75"/>
      <c r="M255" s="75"/>
      <c r="N255" s="75"/>
      <c r="O255" s="75"/>
      <c r="P255" s="75"/>
      <c r="Q255" s="75"/>
    </row>
    <row r="256" spans="1:17" s="81" customFormat="1">
      <c r="A256" s="154">
        <v>245</v>
      </c>
      <c r="B256" s="155"/>
      <c r="C256" s="155"/>
      <c r="D256" s="157"/>
      <c r="E256" s="19" t="str">
        <f t="shared" si="12"/>
        <v/>
      </c>
      <c r="G256" s="82"/>
      <c r="H256" s="75"/>
      <c r="I256" s="75"/>
      <c r="J256" s="75"/>
      <c r="K256" s="75"/>
      <c r="L256" s="75"/>
      <c r="M256" s="75"/>
      <c r="N256" s="75"/>
      <c r="O256" s="75"/>
      <c r="P256" s="75"/>
      <c r="Q256" s="75"/>
    </row>
    <row r="257" spans="1:17" s="81" customFormat="1">
      <c r="A257" s="154">
        <v>246</v>
      </c>
      <c r="B257" s="155"/>
      <c r="C257" s="155"/>
      <c r="D257" s="157"/>
      <c r="E257" s="19" t="str">
        <f t="shared" si="12"/>
        <v/>
      </c>
      <c r="G257" s="82"/>
      <c r="H257" s="75"/>
      <c r="I257" s="75"/>
      <c r="J257" s="75"/>
      <c r="K257" s="75"/>
      <c r="L257" s="75"/>
      <c r="M257" s="75"/>
      <c r="N257" s="75"/>
      <c r="O257" s="75"/>
      <c r="P257" s="75"/>
      <c r="Q257" s="75"/>
    </row>
    <row r="258" spans="1:17" s="81" customFormat="1">
      <c r="A258" s="154">
        <v>247</v>
      </c>
      <c r="B258" s="155"/>
      <c r="C258" s="155"/>
      <c r="D258" s="157"/>
      <c r="E258" s="19" t="str">
        <f t="shared" si="12"/>
        <v/>
      </c>
      <c r="G258" s="82"/>
      <c r="H258" s="75"/>
      <c r="I258" s="75"/>
      <c r="J258" s="75"/>
      <c r="K258" s="75"/>
      <c r="L258" s="75"/>
      <c r="M258" s="75"/>
      <c r="N258" s="75"/>
      <c r="O258" s="75"/>
      <c r="P258" s="75"/>
      <c r="Q258" s="75"/>
    </row>
    <row r="259" spans="1:17" s="81" customFormat="1">
      <c r="A259" s="154">
        <v>248</v>
      </c>
      <c r="B259" s="155"/>
      <c r="C259" s="155"/>
      <c r="D259" s="157"/>
      <c r="E259" s="19" t="str">
        <f t="shared" si="12"/>
        <v/>
      </c>
      <c r="G259" s="82"/>
      <c r="H259" s="75"/>
      <c r="I259" s="75"/>
      <c r="J259" s="75"/>
      <c r="K259" s="75"/>
      <c r="L259" s="75"/>
      <c r="M259" s="75"/>
      <c r="N259" s="75"/>
      <c r="O259" s="75"/>
      <c r="P259" s="75"/>
      <c r="Q259" s="75"/>
    </row>
    <row r="260" spans="1:17" s="81" customFormat="1">
      <c r="A260" s="154">
        <v>249</v>
      </c>
      <c r="B260" s="155"/>
      <c r="C260" s="155"/>
      <c r="D260" s="157"/>
      <c r="E260" s="19" t="str">
        <f t="shared" si="12"/>
        <v/>
      </c>
      <c r="G260" s="82"/>
      <c r="H260" s="75"/>
      <c r="I260" s="75"/>
      <c r="J260" s="75"/>
      <c r="K260" s="75"/>
      <c r="L260" s="75"/>
      <c r="M260" s="75"/>
      <c r="N260" s="75"/>
      <c r="O260" s="75"/>
      <c r="P260" s="75"/>
      <c r="Q260" s="75"/>
    </row>
    <row r="261" spans="1:17" s="81" customFormat="1">
      <c r="A261" s="154">
        <v>250</v>
      </c>
      <c r="B261" s="155"/>
      <c r="C261" s="155"/>
      <c r="D261" s="157"/>
      <c r="E261" s="19" t="str">
        <f t="shared" si="12"/>
        <v/>
      </c>
      <c r="G261" s="82"/>
      <c r="H261" s="75"/>
      <c r="I261" s="75"/>
      <c r="J261" s="75"/>
      <c r="K261" s="75"/>
      <c r="L261" s="75"/>
      <c r="M261" s="75"/>
      <c r="N261" s="75"/>
      <c r="O261" s="75"/>
      <c r="P261" s="75"/>
      <c r="Q261" s="75"/>
    </row>
  </sheetData>
  <sheetProtection sheet="1" objects="1" scenarios="1" formatCells="0" formatRows="0" insertRows="0"/>
  <mergeCells count="10">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sheetPr codeName="Sheet79">
    <pageSetUpPr fitToPage="1"/>
  </sheetPr>
  <dimension ref="A1:P261"/>
  <sheetViews>
    <sheetView workbookViewId="0">
      <selection activeCell="B12" sqref="B12:C14"/>
    </sheetView>
  </sheetViews>
  <sheetFormatPr defaultRowHeight="15.75"/>
  <cols>
    <col min="1" max="1" width="5.7109375" style="71" customWidth="1"/>
    <col min="2" max="2" width="68.7109375" style="75" customWidth="1"/>
    <col min="3" max="3" width="10.7109375" style="80" customWidth="1"/>
    <col min="4" max="4" width="17.7109375" style="75" customWidth="1"/>
    <col min="5" max="5" width="10.7109375" style="81" hidden="1"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C1" s="72"/>
      <c r="D1" s="74"/>
      <c r="E1" s="73"/>
      <c r="F1" s="327"/>
    </row>
    <row r="2" spans="1:7" s="71" customFormat="1">
      <c r="A2" s="161" t="str">
        <f>IF(ISBLANK(facultate), IF(ISBLANK(departament),"","Departament " &amp; departament), "Facultatea " &amp; facultate)</f>
        <v>Facultatea Electronică și Telecomunicații</v>
      </c>
      <c r="C2" s="72"/>
      <c r="D2" s="74"/>
      <c r="E2" s="73"/>
      <c r="F2" s="327"/>
    </row>
    <row r="3" spans="1:7" s="71" customFormat="1">
      <c r="A3" s="161" t="str">
        <f>IF(ISBLANK(departament),"","Departamentul " &amp; departament)</f>
        <v>Departamentul Electronică Aplicată</v>
      </c>
      <c r="C3" s="72"/>
      <c r="D3" s="74"/>
      <c r="E3" s="73"/>
      <c r="F3" s="327"/>
    </row>
    <row r="4" spans="1:7">
      <c r="A4" s="460" t="s">
        <v>882</v>
      </c>
      <c r="B4" s="460"/>
      <c r="C4" s="460"/>
      <c r="D4" s="460"/>
      <c r="E4" s="460"/>
      <c r="F4" s="460"/>
    </row>
    <row r="5" spans="1:7">
      <c r="A5" s="460" t="s">
        <v>932</v>
      </c>
      <c r="B5" s="460"/>
      <c r="C5" s="460"/>
      <c r="D5" s="460"/>
      <c r="E5" s="239"/>
    </row>
    <row r="6" spans="1:7" ht="13.5" customHeight="1">
      <c r="C6" s="75"/>
      <c r="D6" s="337" t="str">
        <f>CONCATENATE(functie," ",nume_candidat)</f>
        <v>Șef de lucrări Papazian Petru</v>
      </c>
    </row>
    <row r="7" spans="1:7" ht="18.75" customHeight="1">
      <c r="A7" s="458" t="s">
        <v>337</v>
      </c>
      <c r="B7" s="458" t="s">
        <v>933</v>
      </c>
      <c r="C7" s="468" t="s">
        <v>2</v>
      </c>
      <c r="D7" s="458" t="s">
        <v>544</v>
      </c>
      <c r="E7" s="458" t="s">
        <v>4</v>
      </c>
      <c r="F7" s="479" t="s">
        <v>540</v>
      </c>
      <c r="G7" s="465" t="s">
        <v>551</v>
      </c>
    </row>
    <row r="8" spans="1:7" ht="18.75" customHeight="1">
      <c r="A8" s="475"/>
      <c r="B8" s="475"/>
      <c r="C8" s="469"/>
      <c r="D8" s="475"/>
      <c r="E8" s="475"/>
      <c r="F8" s="480"/>
      <c r="G8" s="465"/>
    </row>
    <row r="9" spans="1:7" ht="18.75" customHeight="1">
      <c r="A9" s="475"/>
      <c r="B9" s="475"/>
      <c r="C9" s="469"/>
      <c r="D9" s="459"/>
      <c r="E9" s="459"/>
      <c r="F9" s="480"/>
      <c r="G9" s="465"/>
    </row>
    <row r="10" spans="1:7" ht="18.75" customHeight="1">
      <c r="A10" s="459"/>
      <c r="B10" s="459"/>
      <c r="C10" s="470"/>
      <c r="D10" s="338" t="str">
        <f>CONCATENATE("ultimii ",durata_evaluare," ani")</f>
        <v>ultimii 5 ani</v>
      </c>
      <c r="E10" s="338" t="str">
        <f>CONCATENATE("ultimii                                  ",durata_evaluare," ani")</f>
        <v>ultimii                                  5 ani</v>
      </c>
      <c r="F10" s="481"/>
      <c r="G10" s="465"/>
    </row>
    <row r="11" spans="1:7">
      <c r="A11" s="99"/>
      <c r="B11" s="76"/>
      <c r="C11" s="40"/>
      <c r="D11" s="159">
        <f t="shared" ref="D11:E11" si="0">SUMIF(D12:D110,"&gt;0")</f>
        <v>0</v>
      </c>
      <c r="E11" s="86">
        <f t="shared" si="0"/>
        <v>0</v>
      </c>
      <c r="F11" s="336"/>
    </row>
    <row r="12" spans="1:7">
      <c r="A12" s="48">
        <v>1</v>
      </c>
      <c r="B12" s="8"/>
      <c r="C12" s="232"/>
      <c r="D12" s="160" t="str">
        <f t="shared" ref="D12:D75" si="1">IF(OR($B12="",,$C12&lt;an_initial,$C12&gt;an_final),"",E12*100)</f>
        <v/>
      </c>
      <c r="E12" s="87" t="str">
        <f t="shared" ref="E12:E43" si="2">IF(OR($B12="",,$C12="",$C12&gt;an_final),"",IF($C12&gt;=an_initial,1,""))</f>
        <v/>
      </c>
      <c r="F12" s="83" t="b">
        <f t="shared" ref="F12:F75" si="3">IF(nume_candidat="",FALSE,ISNUMBER(SEARCH(nume_candidat,$B12)))</f>
        <v>0</v>
      </c>
      <c r="G12" s="84">
        <f t="shared" ref="G12:G43" si="4">LEN(B12)-LEN(SUBSTITUTE(B12,",",""))+1</f>
        <v>1</v>
      </c>
    </row>
    <row r="13" spans="1:7">
      <c r="A13" s="48">
        <v>2</v>
      </c>
      <c r="B13" s="8"/>
      <c r="C13" s="232"/>
      <c r="D13" s="160" t="str">
        <f t="shared" si="1"/>
        <v/>
      </c>
      <c r="E13" s="87" t="str">
        <f t="shared" si="2"/>
        <v/>
      </c>
      <c r="F13" s="83" t="b">
        <f t="shared" si="3"/>
        <v>0</v>
      </c>
      <c r="G13" s="84">
        <f t="shared" si="4"/>
        <v>1</v>
      </c>
    </row>
    <row r="14" spans="1:7">
      <c r="A14" s="48">
        <v>3</v>
      </c>
      <c r="B14" s="8"/>
      <c r="C14" s="232"/>
      <c r="D14" s="160" t="str">
        <f t="shared" si="1"/>
        <v/>
      </c>
      <c r="E14" s="87" t="str">
        <f t="shared" si="2"/>
        <v/>
      </c>
      <c r="F14" s="83" t="b">
        <f t="shared" si="3"/>
        <v>0</v>
      </c>
      <c r="G14" s="84">
        <f t="shared" si="4"/>
        <v>1</v>
      </c>
    </row>
    <row r="15" spans="1:7">
      <c r="A15" s="48">
        <v>4</v>
      </c>
      <c r="B15" s="7"/>
      <c r="C15" s="228"/>
      <c r="D15" s="160" t="str">
        <f t="shared" si="1"/>
        <v/>
      </c>
      <c r="E15" s="87" t="str">
        <f t="shared" si="2"/>
        <v/>
      </c>
      <c r="F15" s="83" t="b">
        <f t="shared" si="3"/>
        <v>0</v>
      </c>
      <c r="G15" s="84">
        <f t="shared" si="4"/>
        <v>1</v>
      </c>
    </row>
    <row r="16" spans="1:7">
      <c r="A16" s="48">
        <v>5</v>
      </c>
      <c r="B16" s="7"/>
      <c r="C16" s="228"/>
      <c r="D16" s="160" t="str">
        <f t="shared" si="1"/>
        <v/>
      </c>
      <c r="E16" s="87" t="str">
        <f t="shared" si="2"/>
        <v/>
      </c>
      <c r="F16" s="83" t="b">
        <f t="shared" si="3"/>
        <v>0</v>
      </c>
      <c r="G16" s="84">
        <f t="shared" si="4"/>
        <v>1</v>
      </c>
    </row>
    <row r="17" spans="1:7">
      <c r="A17" s="48">
        <v>6</v>
      </c>
      <c r="B17" s="7"/>
      <c r="C17" s="228"/>
      <c r="D17" s="160" t="str">
        <f t="shared" si="1"/>
        <v/>
      </c>
      <c r="E17" s="87" t="str">
        <f t="shared" si="2"/>
        <v/>
      </c>
      <c r="F17" s="83" t="b">
        <f t="shared" si="3"/>
        <v>0</v>
      </c>
      <c r="G17" s="84">
        <f t="shared" si="4"/>
        <v>1</v>
      </c>
    </row>
    <row r="18" spans="1:7">
      <c r="A18" s="48">
        <v>7</v>
      </c>
      <c r="B18" s="7"/>
      <c r="C18" s="228"/>
      <c r="D18" s="160" t="str">
        <f t="shared" si="1"/>
        <v/>
      </c>
      <c r="E18" s="87" t="str">
        <f t="shared" si="2"/>
        <v/>
      </c>
      <c r="F18" s="83" t="b">
        <f t="shared" si="3"/>
        <v>0</v>
      </c>
      <c r="G18" s="84">
        <f t="shared" si="4"/>
        <v>1</v>
      </c>
    </row>
    <row r="19" spans="1:7">
      <c r="A19" s="48">
        <v>8</v>
      </c>
      <c r="B19" s="7"/>
      <c r="C19" s="228"/>
      <c r="D19" s="160" t="str">
        <f t="shared" si="1"/>
        <v/>
      </c>
      <c r="E19" s="87" t="str">
        <f t="shared" si="2"/>
        <v/>
      </c>
      <c r="F19" s="83" t="b">
        <f t="shared" si="3"/>
        <v>0</v>
      </c>
      <c r="G19" s="84">
        <f t="shared" si="4"/>
        <v>1</v>
      </c>
    </row>
    <row r="20" spans="1:7">
      <c r="A20" s="48">
        <v>9</v>
      </c>
      <c r="B20" s="7"/>
      <c r="C20" s="228"/>
      <c r="D20" s="160" t="str">
        <f t="shared" si="1"/>
        <v/>
      </c>
      <c r="E20" s="87" t="str">
        <f t="shared" si="2"/>
        <v/>
      </c>
      <c r="F20" s="83" t="b">
        <f t="shared" si="3"/>
        <v>0</v>
      </c>
      <c r="G20" s="84">
        <f t="shared" si="4"/>
        <v>1</v>
      </c>
    </row>
    <row r="21" spans="1:7">
      <c r="A21" s="48">
        <v>10</v>
      </c>
      <c r="B21" s="7"/>
      <c r="C21" s="228"/>
      <c r="D21" s="160" t="str">
        <f t="shared" si="1"/>
        <v/>
      </c>
      <c r="E21" s="87" t="str">
        <f t="shared" si="2"/>
        <v/>
      </c>
      <c r="F21" s="83" t="b">
        <f t="shared" si="3"/>
        <v>0</v>
      </c>
      <c r="G21" s="84">
        <f t="shared" si="4"/>
        <v>1</v>
      </c>
    </row>
    <row r="22" spans="1:7">
      <c r="A22" s="48">
        <v>11</v>
      </c>
      <c r="B22" s="7"/>
      <c r="C22" s="228"/>
      <c r="D22" s="160" t="str">
        <f t="shared" si="1"/>
        <v/>
      </c>
      <c r="E22" s="87" t="str">
        <f t="shared" si="2"/>
        <v/>
      </c>
      <c r="F22" s="83" t="b">
        <f t="shared" si="3"/>
        <v>0</v>
      </c>
      <c r="G22" s="84">
        <f t="shared" si="4"/>
        <v>1</v>
      </c>
    </row>
    <row r="23" spans="1:7">
      <c r="A23" s="48">
        <v>12</v>
      </c>
      <c r="B23" s="7"/>
      <c r="C23" s="228"/>
      <c r="D23" s="160" t="str">
        <f t="shared" si="1"/>
        <v/>
      </c>
      <c r="E23" s="87" t="str">
        <f t="shared" si="2"/>
        <v/>
      </c>
      <c r="F23" s="83" t="b">
        <f t="shared" si="3"/>
        <v>0</v>
      </c>
      <c r="G23" s="84">
        <f t="shared" si="4"/>
        <v>1</v>
      </c>
    </row>
    <row r="24" spans="1:7">
      <c r="A24" s="48">
        <v>13</v>
      </c>
      <c r="B24" s="7"/>
      <c r="C24" s="228"/>
      <c r="D24" s="160" t="str">
        <f t="shared" si="1"/>
        <v/>
      </c>
      <c r="E24" s="87" t="str">
        <f t="shared" si="2"/>
        <v/>
      </c>
      <c r="F24" s="83" t="b">
        <f t="shared" si="3"/>
        <v>0</v>
      </c>
      <c r="G24" s="84">
        <f t="shared" si="4"/>
        <v>1</v>
      </c>
    </row>
    <row r="25" spans="1:7">
      <c r="A25" s="48">
        <v>14</v>
      </c>
      <c r="B25" s="7"/>
      <c r="C25" s="228"/>
      <c r="D25" s="160" t="str">
        <f t="shared" si="1"/>
        <v/>
      </c>
      <c r="E25" s="87" t="str">
        <f t="shared" si="2"/>
        <v/>
      </c>
      <c r="F25" s="83" t="b">
        <f t="shared" si="3"/>
        <v>0</v>
      </c>
      <c r="G25" s="84">
        <f t="shared" si="4"/>
        <v>1</v>
      </c>
    </row>
    <row r="26" spans="1:7">
      <c r="A26" s="48">
        <v>15</v>
      </c>
      <c r="B26" s="7"/>
      <c r="C26" s="228"/>
      <c r="D26" s="160" t="str">
        <f t="shared" si="1"/>
        <v/>
      </c>
      <c r="E26" s="87" t="str">
        <f t="shared" si="2"/>
        <v/>
      </c>
      <c r="F26" s="83" t="b">
        <f t="shared" si="3"/>
        <v>0</v>
      </c>
      <c r="G26" s="84">
        <f t="shared" si="4"/>
        <v>1</v>
      </c>
    </row>
    <row r="27" spans="1:7">
      <c r="A27" s="48">
        <v>16</v>
      </c>
      <c r="B27" s="7"/>
      <c r="C27" s="228"/>
      <c r="D27" s="160" t="str">
        <f t="shared" si="1"/>
        <v/>
      </c>
      <c r="E27" s="87" t="str">
        <f t="shared" si="2"/>
        <v/>
      </c>
      <c r="F27" s="83" t="b">
        <f t="shared" si="3"/>
        <v>0</v>
      </c>
      <c r="G27" s="84">
        <f t="shared" si="4"/>
        <v>1</v>
      </c>
    </row>
    <row r="28" spans="1:7">
      <c r="A28" s="48">
        <v>17</v>
      </c>
      <c r="B28" s="7"/>
      <c r="C28" s="228"/>
      <c r="D28" s="160" t="str">
        <f t="shared" si="1"/>
        <v/>
      </c>
      <c r="E28" s="87" t="str">
        <f t="shared" si="2"/>
        <v/>
      </c>
      <c r="F28" s="83" t="b">
        <f t="shared" si="3"/>
        <v>0</v>
      </c>
      <c r="G28" s="84">
        <f t="shared" si="4"/>
        <v>1</v>
      </c>
    </row>
    <row r="29" spans="1:7">
      <c r="A29" s="48">
        <v>18</v>
      </c>
      <c r="B29" s="7"/>
      <c r="C29" s="228"/>
      <c r="D29" s="160" t="str">
        <f t="shared" si="1"/>
        <v/>
      </c>
      <c r="E29" s="87" t="str">
        <f t="shared" si="2"/>
        <v/>
      </c>
      <c r="F29" s="83" t="b">
        <f t="shared" si="3"/>
        <v>0</v>
      </c>
      <c r="G29" s="84">
        <f t="shared" si="4"/>
        <v>1</v>
      </c>
    </row>
    <row r="30" spans="1:7">
      <c r="A30" s="48">
        <v>19</v>
      </c>
      <c r="B30" s="7"/>
      <c r="C30" s="228"/>
      <c r="D30" s="160" t="str">
        <f t="shared" si="1"/>
        <v/>
      </c>
      <c r="E30" s="87" t="str">
        <f t="shared" si="2"/>
        <v/>
      </c>
      <c r="F30" s="83" t="b">
        <f t="shared" si="3"/>
        <v>0</v>
      </c>
      <c r="G30" s="84">
        <f t="shared" si="4"/>
        <v>1</v>
      </c>
    </row>
    <row r="31" spans="1:7">
      <c r="A31" s="48">
        <v>20</v>
      </c>
      <c r="B31" s="7"/>
      <c r="C31" s="228"/>
      <c r="D31" s="160" t="str">
        <f t="shared" si="1"/>
        <v/>
      </c>
      <c r="E31" s="87" t="str">
        <f t="shared" si="2"/>
        <v/>
      </c>
      <c r="F31" s="83" t="b">
        <f t="shared" si="3"/>
        <v>0</v>
      </c>
      <c r="G31" s="84">
        <f t="shared" si="4"/>
        <v>1</v>
      </c>
    </row>
    <row r="32" spans="1:7">
      <c r="A32" s="48">
        <v>21</v>
      </c>
      <c r="B32" s="7"/>
      <c r="C32" s="228"/>
      <c r="D32" s="160" t="str">
        <f t="shared" si="1"/>
        <v/>
      </c>
      <c r="E32" s="87" t="str">
        <f t="shared" si="2"/>
        <v/>
      </c>
      <c r="F32" s="83" t="b">
        <f t="shared" si="3"/>
        <v>0</v>
      </c>
      <c r="G32" s="84">
        <f t="shared" si="4"/>
        <v>1</v>
      </c>
    </row>
    <row r="33" spans="1:7">
      <c r="A33" s="48">
        <v>22</v>
      </c>
      <c r="B33" s="7"/>
      <c r="C33" s="228"/>
      <c r="D33" s="160" t="str">
        <f t="shared" si="1"/>
        <v/>
      </c>
      <c r="E33" s="87" t="str">
        <f t="shared" si="2"/>
        <v/>
      </c>
      <c r="F33" s="83" t="b">
        <f t="shared" si="3"/>
        <v>0</v>
      </c>
      <c r="G33" s="84">
        <f t="shared" si="4"/>
        <v>1</v>
      </c>
    </row>
    <row r="34" spans="1:7">
      <c r="A34" s="48">
        <v>23</v>
      </c>
      <c r="B34" s="7"/>
      <c r="C34" s="228"/>
      <c r="D34" s="160" t="str">
        <f t="shared" si="1"/>
        <v/>
      </c>
      <c r="E34" s="87" t="str">
        <f t="shared" si="2"/>
        <v/>
      </c>
      <c r="F34" s="83" t="b">
        <f t="shared" si="3"/>
        <v>0</v>
      </c>
      <c r="G34" s="84">
        <f t="shared" si="4"/>
        <v>1</v>
      </c>
    </row>
    <row r="35" spans="1:7">
      <c r="A35" s="48">
        <v>24</v>
      </c>
      <c r="B35" s="7"/>
      <c r="C35" s="228"/>
      <c r="D35" s="160" t="str">
        <f t="shared" si="1"/>
        <v/>
      </c>
      <c r="E35" s="87" t="str">
        <f t="shared" si="2"/>
        <v/>
      </c>
      <c r="F35" s="83" t="b">
        <f t="shared" si="3"/>
        <v>0</v>
      </c>
      <c r="G35" s="84">
        <f t="shared" si="4"/>
        <v>1</v>
      </c>
    </row>
    <row r="36" spans="1:7">
      <c r="A36" s="48">
        <v>25</v>
      </c>
      <c r="B36" s="7"/>
      <c r="C36" s="228"/>
      <c r="D36" s="160" t="str">
        <f t="shared" si="1"/>
        <v/>
      </c>
      <c r="E36" s="87" t="str">
        <f t="shared" si="2"/>
        <v/>
      </c>
      <c r="F36" s="83" t="b">
        <f t="shared" si="3"/>
        <v>0</v>
      </c>
      <c r="G36" s="84">
        <f t="shared" si="4"/>
        <v>1</v>
      </c>
    </row>
    <row r="37" spans="1:7">
      <c r="A37" s="48">
        <v>26</v>
      </c>
      <c r="B37" s="7"/>
      <c r="C37" s="228"/>
      <c r="D37" s="160" t="str">
        <f t="shared" si="1"/>
        <v/>
      </c>
      <c r="E37" s="87" t="str">
        <f t="shared" si="2"/>
        <v/>
      </c>
      <c r="F37" s="83" t="b">
        <f t="shared" si="3"/>
        <v>0</v>
      </c>
      <c r="G37" s="84">
        <f t="shared" si="4"/>
        <v>1</v>
      </c>
    </row>
    <row r="38" spans="1:7">
      <c r="A38" s="48">
        <v>27</v>
      </c>
      <c r="B38" s="7"/>
      <c r="C38" s="228"/>
      <c r="D38" s="160" t="str">
        <f t="shared" si="1"/>
        <v/>
      </c>
      <c r="E38" s="87" t="str">
        <f t="shared" si="2"/>
        <v/>
      </c>
      <c r="F38" s="83" t="b">
        <f t="shared" si="3"/>
        <v>0</v>
      </c>
      <c r="G38" s="84">
        <f t="shared" si="4"/>
        <v>1</v>
      </c>
    </row>
    <row r="39" spans="1:7">
      <c r="A39" s="48">
        <v>28</v>
      </c>
      <c r="B39" s="7"/>
      <c r="C39" s="228"/>
      <c r="D39" s="160" t="str">
        <f t="shared" si="1"/>
        <v/>
      </c>
      <c r="E39" s="87" t="str">
        <f t="shared" si="2"/>
        <v/>
      </c>
      <c r="F39" s="83" t="b">
        <f t="shared" si="3"/>
        <v>0</v>
      </c>
      <c r="G39" s="84">
        <f t="shared" si="4"/>
        <v>1</v>
      </c>
    </row>
    <row r="40" spans="1:7">
      <c r="A40" s="48">
        <v>29</v>
      </c>
      <c r="B40" s="7"/>
      <c r="C40" s="228"/>
      <c r="D40" s="160" t="str">
        <f t="shared" si="1"/>
        <v/>
      </c>
      <c r="E40" s="87" t="str">
        <f t="shared" si="2"/>
        <v/>
      </c>
      <c r="F40" s="83" t="b">
        <f t="shared" si="3"/>
        <v>0</v>
      </c>
      <c r="G40" s="84">
        <f t="shared" si="4"/>
        <v>1</v>
      </c>
    </row>
    <row r="41" spans="1:7">
      <c r="A41" s="48">
        <v>30</v>
      </c>
      <c r="B41" s="7"/>
      <c r="C41" s="228"/>
      <c r="D41" s="160" t="str">
        <f t="shared" si="1"/>
        <v/>
      </c>
      <c r="E41" s="87" t="str">
        <f t="shared" si="2"/>
        <v/>
      </c>
      <c r="F41" s="83" t="b">
        <f t="shared" si="3"/>
        <v>0</v>
      </c>
      <c r="G41" s="84">
        <f t="shared" si="4"/>
        <v>1</v>
      </c>
    </row>
    <row r="42" spans="1:7">
      <c r="A42" s="48">
        <v>31</v>
      </c>
      <c r="B42" s="7"/>
      <c r="C42" s="228"/>
      <c r="D42" s="160" t="str">
        <f t="shared" si="1"/>
        <v/>
      </c>
      <c r="E42" s="87" t="str">
        <f t="shared" si="2"/>
        <v/>
      </c>
      <c r="F42" s="83" t="b">
        <f t="shared" si="3"/>
        <v>0</v>
      </c>
      <c r="G42" s="84">
        <f t="shared" si="4"/>
        <v>1</v>
      </c>
    </row>
    <row r="43" spans="1:7">
      <c r="A43" s="48">
        <v>32</v>
      </c>
      <c r="B43" s="7"/>
      <c r="C43" s="228"/>
      <c r="D43" s="160" t="str">
        <f t="shared" si="1"/>
        <v/>
      </c>
      <c r="E43" s="87" t="str">
        <f t="shared" si="2"/>
        <v/>
      </c>
      <c r="F43" s="83" t="b">
        <f t="shared" si="3"/>
        <v>0</v>
      </c>
      <c r="G43" s="84">
        <f t="shared" si="4"/>
        <v>1</v>
      </c>
    </row>
    <row r="44" spans="1:7">
      <c r="A44" s="48">
        <v>33</v>
      </c>
      <c r="B44" s="7"/>
      <c r="C44" s="228"/>
      <c r="D44" s="160" t="str">
        <f t="shared" si="1"/>
        <v/>
      </c>
      <c r="E44" s="87" t="str">
        <f t="shared" ref="E44:E75" si="5">IF(OR($B44="",,$C44="",$C44&gt;an_final),"",IF($C44&gt;=an_initial,1,""))</f>
        <v/>
      </c>
      <c r="F44" s="83" t="b">
        <f t="shared" si="3"/>
        <v>0</v>
      </c>
      <c r="G44" s="84">
        <f t="shared" ref="G44:G75" si="6">LEN(B44)-LEN(SUBSTITUTE(B44,",",""))+1</f>
        <v>1</v>
      </c>
    </row>
    <row r="45" spans="1:7">
      <c r="A45" s="48">
        <v>34</v>
      </c>
      <c r="B45" s="7"/>
      <c r="C45" s="228"/>
      <c r="D45" s="160" t="str">
        <f t="shared" si="1"/>
        <v/>
      </c>
      <c r="E45" s="87" t="str">
        <f t="shared" si="5"/>
        <v/>
      </c>
      <c r="F45" s="83" t="b">
        <f t="shared" si="3"/>
        <v>0</v>
      </c>
      <c r="G45" s="84">
        <f t="shared" si="6"/>
        <v>1</v>
      </c>
    </row>
    <row r="46" spans="1:7">
      <c r="A46" s="48">
        <v>35</v>
      </c>
      <c r="B46" s="7"/>
      <c r="C46" s="228"/>
      <c r="D46" s="160" t="str">
        <f t="shared" si="1"/>
        <v/>
      </c>
      <c r="E46" s="87" t="str">
        <f t="shared" si="5"/>
        <v/>
      </c>
      <c r="F46" s="83" t="b">
        <f t="shared" si="3"/>
        <v>0</v>
      </c>
      <c r="G46" s="84">
        <f t="shared" si="6"/>
        <v>1</v>
      </c>
    </row>
    <row r="47" spans="1:7">
      <c r="A47" s="48">
        <v>36</v>
      </c>
      <c r="B47" s="7"/>
      <c r="C47" s="228"/>
      <c r="D47" s="160" t="str">
        <f t="shared" si="1"/>
        <v/>
      </c>
      <c r="E47" s="87" t="str">
        <f t="shared" si="5"/>
        <v/>
      </c>
      <c r="F47" s="83" t="b">
        <f t="shared" si="3"/>
        <v>0</v>
      </c>
      <c r="G47" s="84">
        <f t="shared" si="6"/>
        <v>1</v>
      </c>
    </row>
    <row r="48" spans="1:7">
      <c r="A48" s="48">
        <v>37</v>
      </c>
      <c r="B48" s="7"/>
      <c r="C48" s="228"/>
      <c r="D48" s="160" t="str">
        <f t="shared" si="1"/>
        <v/>
      </c>
      <c r="E48" s="87" t="str">
        <f t="shared" si="5"/>
        <v/>
      </c>
      <c r="F48" s="83" t="b">
        <f t="shared" si="3"/>
        <v>0</v>
      </c>
      <c r="G48" s="84">
        <f t="shared" si="6"/>
        <v>1</v>
      </c>
    </row>
    <row r="49" spans="1:7">
      <c r="A49" s="48">
        <v>38</v>
      </c>
      <c r="B49" s="7"/>
      <c r="C49" s="228"/>
      <c r="D49" s="160" t="str">
        <f t="shared" si="1"/>
        <v/>
      </c>
      <c r="E49" s="87" t="str">
        <f t="shared" si="5"/>
        <v/>
      </c>
      <c r="F49" s="83" t="b">
        <f t="shared" si="3"/>
        <v>0</v>
      </c>
      <c r="G49" s="84">
        <f t="shared" si="6"/>
        <v>1</v>
      </c>
    </row>
    <row r="50" spans="1:7">
      <c r="A50" s="48">
        <v>39</v>
      </c>
      <c r="B50" s="7"/>
      <c r="C50" s="228"/>
      <c r="D50" s="160" t="str">
        <f t="shared" si="1"/>
        <v/>
      </c>
      <c r="E50" s="87" t="str">
        <f t="shared" si="5"/>
        <v/>
      </c>
      <c r="F50" s="83" t="b">
        <f t="shared" si="3"/>
        <v>0</v>
      </c>
      <c r="G50" s="84">
        <f t="shared" si="6"/>
        <v>1</v>
      </c>
    </row>
    <row r="51" spans="1:7">
      <c r="A51" s="48">
        <v>40</v>
      </c>
      <c r="B51" s="7"/>
      <c r="C51" s="228"/>
      <c r="D51" s="160" t="str">
        <f t="shared" si="1"/>
        <v/>
      </c>
      <c r="E51" s="87" t="str">
        <f t="shared" si="5"/>
        <v/>
      </c>
      <c r="F51" s="83" t="b">
        <f t="shared" si="3"/>
        <v>0</v>
      </c>
      <c r="G51" s="84">
        <f t="shared" si="6"/>
        <v>1</v>
      </c>
    </row>
    <row r="52" spans="1:7">
      <c r="A52" s="48">
        <v>41</v>
      </c>
      <c r="B52" s="7"/>
      <c r="C52" s="228"/>
      <c r="D52" s="160" t="str">
        <f t="shared" si="1"/>
        <v/>
      </c>
      <c r="E52" s="87" t="str">
        <f t="shared" si="5"/>
        <v/>
      </c>
      <c r="F52" s="83" t="b">
        <f t="shared" si="3"/>
        <v>0</v>
      </c>
      <c r="G52" s="84">
        <f t="shared" si="6"/>
        <v>1</v>
      </c>
    </row>
    <row r="53" spans="1:7">
      <c r="A53" s="48">
        <v>42</v>
      </c>
      <c r="B53" s="7"/>
      <c r="C53" s="228"/>
      <c r="D53" s="160" t="str">
        <f t="shared" si="1"/>
        <v/>
      </c>
      <c r="E53" s="87" t="str">
        <f t="shared" si="5"/>
        <v/>
      </c>
      <c r="F53" s="83" t="b">
        <f t="shared" si="3"/>
        <v>0</v>
      </c>
      <c r="G53" s="84">
        <f t="shared" si="6"/>
        <v>1</v>
      </c>
    </row>
    <row r="54" spans="1:7">
      <c r="A54" s="48">
        <v>43</v>
      </c>
      <c r="B54" s="7"/>
      <c r="C54" s="228"/>
      <c r="D54" s="160" t="str">
        <f t="shared" si="1"/>
        <v/>
      </c>
      <c r="E54" s="87" t="str">
        <f t="shared" si="5"/>
        <v/>
      </c>
      <c r="F54" s="83" t="b">
        <f t="shared" si="3"/>
        <v>0</v>
      </c>
      <c r="G54" s="84">
        <f t="shared" si="6"/>
        <v>1</v>
      </c>
    </row>
    <row r="55" spans="1:7">
      <c r="A55" s="48">
        <v>44</v>
      </c>
      <c r="B55" s="7"/>
      <c r="C55" s="228"/>
      <c r="D55" s="160" t="str">
        <f t="shared" si="1"/>
        <v/>
      </c>
      <c r="E55" s="87" t="str">
        <f t="shared" si="5"/>
        <v/>
      </c>
      <c r="F55" s="83" t="b">
        <f t="shared" si="3"/>
        <v>0</v>
      </c>
      <c r="G55" s="84">
        <f t="shared" si="6"/>
        <v>1</v>
      </c>
    </row>
    <row r="56" spans="1:7">
      <c r="A56" s="48">
        <v>45</v>
      </c>
      <c r="B56" s="7"/>
      <c r="C56" s="228"/>
      <c r="D56" s="160" t="str">
        <f t="shared" si="1"/>
        <v/>
      </c>
      <c r="E56" s="87" t="str">
        <f t="shared" si="5"/>
        <v/>
      </c>
      <c r="F56" s="83" t="b">
        <f t="shared" si="3"/>
        <v>0</v>
      </c>
      <c r="G56" s="84">
        <f t="shared" si="6"/>
        <v>1</v>
      </c>
    </row>
    <row r="57" spans="1:7">
      <c r="A57" s="48">
        <v>46</v>
      </c>
      <c r="B57" s="7"/>
      <c r="C57" s="228"/>
      <c r="D57" s="160" t="str">
        <f t="shared" si="1"/>
        <v/>
      </c>
      <c r="E57" s="87" t="str">
        <f t="shared" si="5"/>
        <v/>
      </c>
      <c r="F57" s="83" t="b">
        <f t="shared" si="3"/>
        <v>0</v>
      </c>
      <c r="G57" s="84">
        <f t="shared" si="6"/>
        <v>1</v>
      </c>
    </row>
    <row r="58" spans="1:7">
      <c r="A58" s="48">
        <v>47</v>
      </c>
      <c r="B58" s="7"/>
      <c r="C58" s="228"/>
      <c r="D58" s="160" t="str">
        <f t="shared" si="1"/>
        <v/>
      </c>
      <c r="E58" s="87" t="str">
        <f t="shared" si="5"/>
        <v/>
      </c>
      <c r="F58" s="83" t="b">
        <f t="shared" si="3"/>
        <v>0</v>
      </c>
      <c r="G58" s="84">
        <f t="shared" si="6"/>
        <v>1</v>
      </c>
    </row>
    <row r="59" spans="1:7">
      <c r="A59" s="48">
        <v>48</v>
      </c>
      <c r="B59" s="7"/>
      <c r="C59" s="228"/>
      <c r="D59" s="160" t="str">
        <f t="shared" si="1"/>
        <v/>
      </c>
      <c r="E59" s="87" t="str">
        <f t="shared" si="5"/>
        <v/>
      </c>
      <c r="F59" s="83" t="b">
        <f t="shared" si="3"/>
        <v>0</v>
      </c>
      <c r="G59" s="84">
        <f t="shared" si="6"/>
        <v>1</v>
      </c>
    </row>
    <row r="60" spans="1:7">
      <c r="A60" s="48">
        <v>49</v>
      </c>
      <c r="B60" s="7"/>
      <c r="C60" s="228"/>
      <c r="D60" s="160" t="str">
        <f t="shared" si="1"/>
        <v/>
      </c>
      <c r="E60" s="87" t="str">
        <f t="shared" si="5"/>
        <v/>
      </c>
      <c r="F60" s="83" t="b">
        <f t="shared" si="3"/>
        <v>0</v>
      </c>
      <c r="G60" s="84">
        <f t="shared" si="6"/>
        <v>1</v>
      </c>
    </row>
    <row r="61" spans="1:7">
      <c r="A61" s="48">
        <v>50</v>
      </c>
      <c r="B61" s="7"/>
      <c r="C61" s="228"/>
      <c r="D61" s="160" t="str">
        <f t="shared" si="1"/>
        <v/>
      </c>
      <c r="E61" s="87" t="str">
        <f t="shared" si="5"/>
        <v/>
      </c>
      <c r="F61" s="83" t="b">
        <f t="shared" si="3"/>
        <v>0</v>
      </c>
      <c r="G61" s="84">
        <f t="shared" si="6"/>
        <v>1</v>
      </c>
    </row>
    <row r="62" spans="1:7">
      <c r="A62" s="48">
        <v>51</v>
      </c>
      <c r="B62" s="7"/>
      <c r="C62" s="228"/>
      <c r="D62" s="160" t="str">
        <f t="shared" si="1"/>
        <v/>
      </c>
      <c r="E62" s="87" t="str">
        <f t="shared" si="5"/>
        <v/>
      </c>
      <c r="F62" s="83" t="b">
        <f t="shared" si="3"/>
        <v>0</v>
      </c>
      <c r="G62" s="84">
        <f t="shared" si="6"/>
        <v>1</v>
      </c>
    </row>
    <row r="63" spans="1:7">
      <c r="A63" s="48">
        <v>52</v>
      </c>
      <c r="B63" s="7"/>
      <c r="C63" s="228"/>
      <c r="D63" s="160" t="str">
        <f t="shared" si="1"/>
        <v/>
      </c>
      <c r="E63" s="87" t="str">
        <f t="shared" si="5"/>
        <v/>
      </c>
      <c r="F63" s="83" t="b">
        <f t="shared" si="3"/>
        <v>0</v>
      </c>
      <c r="G63" s="84">
        <f t="shared" si="6"/>
        <v>1</v>
      </c>
    </row>
    <row r="64" spans="1:7">
      <c r="A64" s="48">
        <v>53</v>
      </c>
      <c r="B64" s="7"/>
      <c r="C64" s="228"/>
      <c r="D64" s="160" t="str">
        <f t="shared" si="1"/>
        <v/>
      </c>
      <c r="E64" s="87" t="str">
        <f t="shared" si="5"/>
        <v/>
      </c>
      <c r="F64" s="83" t="b">
        <f t="shared" si="3"/>
        <v>0</v>
      </c>
      <c r="G64" s="84">
        <f t="shared" si="6"/>
        <v>1</v>
      </c>
    </row>
    <row r="65" spans="1:7">
      <c r="A65" s="48">
        <v>54</v>
      </c>
      <c r="B65" s="7"/>
      <c r="C65" s="228"/>
      <c r="D65" s="160" t="str">
        <f t="shared" si="1"/>
        <v/>
      </c>
      <c r="E65" s="87" t="str">
        <f t="shared" si="5"/>
        <v/>
      </c>
      <c r="F65" s="83" t="b">
        <f t="shared" si="3"/>
        <v>0</v>
      </c>
      <c r="G65" s="84">
        <f t="shared" si="6"/>
        <v>1</v>
      </c>
    </row>
    <row r="66" spans="1:7">
      <c r="A66" s="48">
        <v>55</v>
      </c>
      <c r="B66" s="7"/>
      <c r="C66" s="228"/>
      <c r="D66" s="160" t="str">
        <f t="shared" si="1"/>
        <v/>
      </c>
      <c r="E66" s="87" t="str">
        <f t="shared" si="5"/>
        <v/>
      </c>
      <c r="F66" s="83" t="b">
        <f t="shared" si="3"/>
        <v>0</v>
      </c>
      <c r="G66" s="84">
        <f t="shared" si="6"/>
        <v>1</v>
      </c>
    </row>
    <row r="67" spans="1:7">
      <c r="A67" s="48">
        <v>56</v>
      </c>
      <c r="B67" s="7"/>
      <c r="C67" s="228"/>
      <c r="D67" s="160" t="str">
        <f t="shared" si="1"/>
        <v/>
      </c>
      <c r="E67" s="87" t="str">
        <f t="shared" si="5"/>
        <v/>
      </c>
      <c r="F67" s="83" t="b">
        <f t="shared" si="3"/>
        <v>0</v>
      </c>
      <c r="G67" s="84">
        <f t="shared" si="6"/>
        <v>1</v>
      </c>
    </row>
    <row r="68" spans="1:7">
      <c r="A68" s="48">
        <v>57</v>
      </c>
      <c r="B68" s="7"/>
      <c r="C68" s="228"/>
      <c r="D68" s="160" t="str">
        <f t="shared" si="1"/>
        <v/>
      </c>
      <c r="E68" s="87" t="str">
        <f t="shared" si="5"/>
        <v/>
      </c>
      <c r="F68" s="83" t="b">
        <f t="shared" si="3"/>
        <v>0</v>
      </c>
      <c r="G68" s="84">
        <f t="shared" si="6"/>
        <v>1</v>
      </c>
    </row>
    <row r="69" spans="1:7">
      <c r="A69" s="48">
        <v>58</v>
      </c>
      <c r="B69" s="7"/>
      <c r="C69" s="228"/>
      <c r="D69" s="160" t="str">
        <f t="shared" si="1"/>
        <v/>
      </c>
      <c r="E69" s="87" t="str">
        <f t="shared" si="5"/>
        <v/>
      </c>
      <c r="F69" s="83" t="b">
        <f t="shared" si="3"/>
        <v>0</v>
      </c>
      <c r="G69" s="84">
        <f t="shared" si="6"/>
        <v>1</v>
      </c>
    </row>
    <row r="70" spans="1:7">
      <c r="A70" s="48">
        <v>59</v>
      </c>
      <c r="B70" s="7"/>
      <c r="C70" s="228"/>
      <c r="D70" s="160" t="str">
        <f t="shared" si="1"/>
        <v/>
      </c>
      <c r="E70" s="87" t="str">
        <f t="shared" si="5"/>
        <v/>
      </c>
      <c r="F70" s="83" t="b">
        <f t="shared" si="3"/>
        <v>0</v>
      </c>
      <c r="G70" s="84">
        <f t="shared" si="6"/>
        <v>1</v>
      </c>
    </row>
    <row r="71" spans="1:7">
      <c r="A71" s="48">
        <v>60</v>
      </c>
      <c r="B71" s="7"/>
      <c r="C71" s="228"/>
      <c r="D71" s="160" t="str">
        <f t="shared" si="1"/>
        <v/>
      </c>
      <c r="E71" s="87" t="str">
        <f t="shared" si="5"/>
        <v/>
      </c>
      <c r="F71" s="83" t="b">
        <f t="shared" si="3"/>
        <v>0</v>
      </c>
      <c r="G71" s="84">
        <f t="shared" si="6"/>
        <v>1</v>
      </c>
    </row>
    <row r="72" spans="1:7">
      <c r="A72" s="48">
        <v>61</v>
      </c>
      <c r="B72" s="7"/>
      <c r="C72" s="228"/>
      <c r="D72" s="160" t="str">
        <f t="shared" si="1"/>
        <v/>
      </c>
      <c r="E72" s="87" t="str">
        <f t="shared" si="5"/>
        <v/>
      </c>
      <c r="F72" s="83" t="b">
        <f t="shared" si="3"/>
        <v>0</v>
      </c>
      <c r="G72" s="84">
        <f t="shared" si="6"/>
        <v>1</v>
      </c>
    </row>
    <row r="73" spans="1:7">
      <c r="A73" s="48">
        <v>62</v>
      </c>
      <c r="B73" s="7"/>
      <c r="C73" s="228"/>
      <c r="D73" s="160" t="str">
        <f t="shared" si="1"/>
        <v/>
      </c>
      <c r="E73" s="87" t="str">
        <f t="shared" si="5"/>
        <v/>
      </c>
      <c r="F73" s="83" t="b">
        <f t="shared" si="3"/>
        <v>0</v>
      </c>
      <c r="G73" s="84">
        <f t="shared" si="6"/>
        <v>1</v>
      </c>
    </row>
    <row r="74" spans="1:7">
      <c r="A74" s="48">
        <v>63</v>
      </c>
      <c r="B74" s="7"/>
      <c r="C74" s="228"/>
      <c r="D74" s="160" t="str">
        <f t="shared" si="1"/>
        <v/>
      </c>
      <c r="E74" s="87" t="str">
        <f t="shared" si="5"/>
        <v/>
      </c>
      <c r="F74" s="83" t="b">
        <f t="shared" si="3"/>
        <v>0</v>
      </c>
      <c r="G74" s="84">
        <f t="shared" si="6"/>
        <v>1</v>
      </c>
    </row>
    <row r="75" spans="1:7">
      <c r="A75" s="48">
        <v>64</v>
      </c>
      <c r="B75" s="7"/>
      <c r="C75" s="228"/>
      <c r="D75" s="160" t="str">
        <f t="shared" si="1"/>
        <v/>
      </c>
      <c r="E75" s="87" t="str">
        <f t="shared" si="5"/>
        <v/>
      </c>
      <c r="F75" s="83" t="b">
        <f t="shared" si="3"/>
        <v>0</v>
      </c>
      <c r="G75" s="84">
        <f t="shared" si="6"/>
        <v>1</v>
      </c>
    </row>
    <row r="76" spans="1:7">
      <c r="A76" s="48">
        <v>65</v>
      </c>
      <c r="B76" s="7"/>
      <c r="C76" s="228"/>
      <c r="D76" s="160" t="str">
        <f t="shared" ref="D76:D139" si="7">IF(OR($B76="",,$C76&lt;an_initial,$C76&gt;an_final),"",E76*100)</f>
        <v/>
      </c>
      <c r="E76" s="87" t="str">
        <f t="shared" ref="E76:E110" si="8">IF(OR($B76="",,$C76="",$C76&gt;an_final),"",IF($C76&gt;=an_initial,1,""))</f>
        <v/>
      </c>
      <c r="F76" s="83" t="b">
        <f t="shared" ref="F76:F110" si="9">IF(nume_candidat="",FALSE,ISNUMBER(SEARCH(nume_candidat,$B76)))</f>
        <v>0</v>
      </c>
      <c r="G76" s="84">
        <f t="shared" ref="G76:G110" si="10">LEN(B76)-LEN(SUBSTITUTE(B76,",",""))+1</f>
        <v>1</v>
      </c>
    </row>
    <row r="77" spans="1:7">
      <c r="A77" s="48">
        <v>66</v>
      </c>
      <c r="B77" s="7"/>
      <c r="C77" s="228"/>
      <c r="D77" s="160" t="str">
        <f t="shared" si="7"/>
        <v/>
      </c>
      <c r="E77" s="87" t="str">
        <f t="shared" si="8"/>
        <v/>
      </c>
      <c r="F77" s="83" t="b">
        <f t="shared" si="9"/>
        <v>0</v>
      </c>
      <c r="G77" s="84">
        <f t="shared" si="10"/>
        <v>1</v>
      </c>
    </row>
    <row r="78" spans="1:7">
      <c r="A78" s="48">
        <v>67</v>
      </c>
      <c r="B78" s="7"/>
      <c r="C78" s="228"/>
      <c r="D78" s="160" t="str">
        <f t="shared" si="7"/>
        <v/>
      </c>
      <c r="E78" s="87" t="str">
        <f t="shared" si="8"/>
        <v/>
      </c>
      <c r="F78" s="83" t="b">
        <f t="shared" si="9"/>
        <v>0</v>
      </c>
      <c r="G78" s="84">
        <f t="shared" si="10"/>
        <v>1</v>
      </c>
    </row>
    <row r="79" spans="1:7">
      <c r="A79" s="48">
        <v>68</v>
      </c>
      <c r="B79" s="7"/>
      <c r="C79" s="228"/>
      <c r="D79" s="160" t="str">
        <f t="shared" si="7"/>
        <v/>
      </c>
      <c r="E79" s="87" t="str">
        <f t="shared" si="8"/>
        <v/>
      </c>
      <c r="F79" s="83" t="b">
        <f t="shared" si="9"/>
        <v>0</v>
      </c>
      <c r="G79" s="84">
        <f t="shared" si="10"/>
        <v>1</v>
      </c>
    </row>
    <row r="80" spans="1:7">
      <c r="A80" s="48">
        <v>69</v>
      </c>
      <c r="B80" s="7"/>
      <c r="C80" s="228"/>
      <c r="D80" s="160" t="str">
        <f t="shared" si="7"/>
        <v/>
      </c>
      <c r="E80" s="87" t="str">
        <f t="shared" si="8"/>
        <v/>
      </c>
      <c r="F80" s="83" t="b">
        <f t="shared" si="9"/>
        <v>0</v>
      </c>
      <c r="G80" s="84">
        <f t="shared" si="10"/>
        <v>1</v>
      </c>
    </row>
    <row r="81" spans="1:7">
      <c r="A81" s="48">
        <v>70</v>
      </c>
      <c r="B81" s="7"/>
      <c r="C81" s="228"/>
      <c r="D81" s="160" t="str">
        <f t="shared" si="7"/>
        <v/>
      </c>
      <c r="E81" s="87" t="str">
        <f t="shared" si="8"/>
        <v/>
      </c>
      <c r="F81" s="83" t="b">
        <f t="shared" si="9"/>
        <v>0</v>
      </c>
      <c r="G81" s="84">
        <f t="shared" si="10"/>
        <v>1</v>
      </c>
    </row>
    <row r="82" spans="1:7">
      <c r="A82" s="48">
        <v>71</v>
      </c>
      <c r="B82" s="7"/>
      <c r="C82" s="228"/>
      <c r="D82" s="160" t="str">
        <f t="shared" si="7"/>
        <v/>
      </c>
      <c r="E82" s="87" t="str">
        <f t="shared" si="8"/>
        <v/>
      </c>
      <c r="F82" s="83" t="b">
        <f t="shared" si="9"/>
        <v>0</v>
      </c>
      <c r="G82" s="84">
        <f t="shared" si="10"/>
        <v>1</v>
      </c>
    </row>
    <row r="83" spans="1:7">
      <c r="A83" s="48">
        <v>72</v>
      </c>
      <c r="B83" s="7"/>
      <c r="C83" s="228"/>
      <c r="D83" s="160" t="str">
        <f t="shared" si="7"/>
        <v/>
      </c>
      <c r="E83" s="87" t="str">
        <f t="shared" si="8"/>
        <v/>
      </c>
      <c r="F83" s="83" t="b">
        <f t="shared" si="9"/>
        <v>0</v>
      </c>
      <c r="G83" s="84">
        <f t="shared" si="10"/>
        <v>1</v>
      </c>
    </row>
    <row r="84" spans="1:7">
      <c r="A84" s="48">
        <v>73</v>
      </c>
      <c r="B84" s="7"/>
      <c r="C84" s="228"/>
      <c r="D84" s="160" t="str">
        <f t="shared" si="7"/>
        <v/>
      </c>
      <c r="E84" s="87" t="str">
        <f t="shared" si="8"/>
        <v/>
      </c>
      <c r="F84" s="83" t="b">
        <f t="shared" si="9"/>
        <v>0</v>
      </c>
      <c r="G84" s="84">
        <f t="shared" si="10"/>
        <v>1</v>
      </c>
    </row>
    <row r="85" spans="1:7">
      <c r="A85" s="48">
        <v>74</v>
      </c>
      <c r="B85" s="7"/>
      <c r="C85" s="228"/>
      <c r="D85" s="160" t="str">
        <f t="shared" si="7"/>
        <v/>
      </c>
      <c r="E85" s="87" t="str">
        <f t="shared" si="8"/>
        <v/>
      </c>
      <c r="F85" s="83" t="b">
        <f t="shared" si="9"/>
        <v>0</v>
      </c>
      <c r="G85" s="84">
        <f t="shared" si="10"/>
        <v>1</v>
      </c>
    </row>
    <row r="86" spans="1:7">
      <c r="A86" s="48">
        <v>75</v>
      </c>
      <c r="B86" s="7"/>
      <c r="C86" s="228"/>
      <c r="D86" s="160" t="str">
        <f t="shared" si="7"/>
        <v/>
      </c>
      <c r="E86" s="87" t="str">
        <f t="shared" si="8"/>
        <v/>
      </c>
      <c r="F86" s="83" t="b">
        <f t="shared" si="9"/>
        <v>0</v>
      </c>
      <c r="G86" s="84">
        <f t="shared" si="10"/>
        <v>1</v>
      </c>
    </row>
    <row r="87" spans="1:7">
      <c r="A87" s="48">
        <v>76</v>
      </c>
      <c r="B87" s="7"/>
      <c r="C87" s="228"/>
      <c r="D87" s="160" t="str">
        <f t="shared" si="7"/>
        <v/>
      </c>
      <c r="E87" s="87" t="str">
        <f t="shared" si="8"/>
        <v/>
      </c>
      <c r="F87" s="83" t="b">
        <f t="shared" si="9"/>
        <v>0</v>
      </c>
      <c r="G87" s="84">
        <f t="shared" si="10"/>
        <v>1</v>
      </c>
    </row>
    <row r="88" spans="1:7">
      <c r="A88" s="48">
        <v>77</v>
      </c>
      <c r="B88" s="7"/>
      <c r="C88" s="228"/>
      <c r="D88" s="160" t="str">
        <f t="shared" si="7"/>
        <v/>
      </c>
      <c r="E88" s="87" t="str">
        <f t="shared" si="8"/>
        <v/>
      </c>
      <c r="F88" s="83" t="b">
        <f t="shared" si="9"/>
        <v>0</v>
      </c>
      <c r="G88" s="84">
        <f t="shared" si="10"/>
        <v>1</v>
      </c>
    </row>
    <row r="89" spans="1:7">
      <c r="A89" s="48">
        <v>78</v>
      </c>
      <c r="B89" s="7"/>
      <c r="C89" s="228"/>
      <c r="D89" s="160" t="str">
        <f t="shared" si="7"/>
        <v/>
      </c>
      <c r="E89" s="87" t="str">
        <f t="shared" si="8"/>
        <v/>
      </c>
      <c r="F89" s="83" t="b">
        <f t="shared" si="9"/>
        <v>0</v>
      </c>
      <c r="G89" s="84">
        <f t="shared" si="10"/>
        <v>1</v>
      </c>
    </row>
    <row r="90" spans="1:7">
      <c r="A90" s="48">
        <v>79</v>
      </c>
      <c r="B90" s="7"/>
      <c r="C90" s="228"/>
      <c r="D90" s="160" t="str">
        <f t="shared" si="7"/>
        <v/>
      </c>
      <c r="E90" s="87" t="str">
        <f t="shared" si="8"/>
        <v/>
      </c>
      <c r="F90" s="83" t="b">
        <f t="shared" si="9"/>
        <v>0</v>
      </c>
      <c r="G90" s="84">
        <f t="shared" si="10"/>
        <v>1</v>
      </c>
    </row>
    <row r="91" spans="1:7">
      <c r="A91" s="48">
        <v>80</v>
      </c>
      <c r="B91" s="7"/>
      <c r="C91" s="228"/>
      <c r="D91" s="160" t="str">
        <f t="shared" si="7"/>
        <v/>
      </c>
      <c r="E91" s="87" t="str">
        <f t="shared" si="8"/>
        <v/>
      </c>
      <c r="F91" s="83" t="b">
        <f t="shared" si="9"/>
        <v>0</v>
      </c>
      <c r="G91" s="84">
        <f t="shared" si="10"/>
        <v>1</v>
      </c>
    </row>
    <row r="92" spans="1:7">
      <c r="A92" s="48">
        <v>81</v>
      </c>
      <c r="B92" s="7"/>
      <c r="C92" s="228"/>
      <c r="D92" s="160" t="str">
        <f t="shared" si="7"/>
        <v/>
      </c>
      <c r="E92" s="87" t="str">
        <f t="shared" si="8"/>
        <v/>
      </c>
      <c r="F92" s="83" t="b">
        <f t="shared" si="9"/>
        <v>0</v>
      </c>
      <c r="G92" s="84">
        <f t="shared" si="10"/>
        <v>1</v>
      </c>
    </row>
    <row r="93" spans="1:7">
      <c r="A93" s="48">
        <v>82</v>
      </c>
      <c r="B93" s="7"/>
      <c r="C93" s="228"/>
      <c r="D93" s="160" t="str">
        <f t="shared" si="7"/>
        <v/>
      </c>
      <c r="E93" s="87" t="str">
        <f t="shared" si="8"/>
        <v/>
      </c>
      <c r="F93" s="83" t="b">
        <f t="shared" si="9"/>
        <v>0</v>
      </c>
      <c r="G93" s="84">
        <f t="shared" si="10"/>
        <v>1</v>
      </c>
    </row>
    <row r="94" spans="1:7">
      <c r="A94" s="48">
        <v>83</v>
      </c>
      <c r="B94" s="7"/>
      <c r="C94" s="228"/>
      <c r="D94" s="160" t="str">
        <f t="shared" si="7"/>
        <v/>
      </c>
      <c r="E94" s="87" t="str">
        <f t="shared" si="8"/>
        <v/>
      </c>
      <c r="F94" s="83" t="b">
        <f t="shared" si="9"/>
        <v>0</v>
      </c>
      <c r="G94" s="84">
        <f t="shared" si="10"/>
        <v>1</v>
      </c>
    </row>
    <row r="95" spans="1:7">
      <c r="A95" s="48">
        <v>84</v>
      </c>
      <c r="B95" s="7"/>
      <c r="C95" s="228"/>
      <c r="D95" s="160" t="str">
        <f t="shared" si="7"/>
        <v/>
      </c>
      <c r="E95" s="87" t="str">
        <f t="shared" si="8"/>
        <v/>
      </c>
      <c r="F95" s="83" t="b">
        <f t="shared" si="9"/>
        <v>0</v>
      </c>
      <c r="G95" s="84">
        <f t="shared" si="10"/>
        <v>1</v>
      </c>
    </row>
    <row r="96" spans="1:7">
      <c r="A96" s="48">
        <v>85</v>
      </c>
      <c r="B96" s="7"/>
      <c r="C96" s="228"/>
      <c r="D96" s="160" t="str">
        <f t="shared" si="7"/>
        <v/>
      </c>
      <c r="E96" s="87" t="str">
        <f t="shared" si="8"/>
        <v/>
      </c>
      <c r="F96" s="83" t="b">
        <f t="shared" si="9"/>
        <v>0</v>
      </c>
      <c r="G96" s="84">
        <f t="shared" si="10"/>
        <v>1</v>
      </c>
    </row>
    <row r="97" spans="1:7">
      <c r="A97" s="48">
        <v>86</v>
      </c>
      <c r="B97" s="7"/>
      <c r="C97" s="228"/>
      <c r="D97" s="160" t="str">
        <f t="shared" si="7"/>
        <v/>
      </c>
      <c r="E97" s="87" t="str">
        <f t="shared" si="8"/>
        <v/>
      </c>
      <c r="F97" s="83" t="b">
        <f t="shared" si="9"/>
        <v>0</v>
      </c>
      <c r="G97" s="84">
        <f t="shared" si="10"/>
        <v>1</v>
      </c>
    </row>
    <row r="98" spans="1:7">
      <c r="A98" s="48">
        <v>87</v>
      </c>
      <c r="B98" s="7"/>
      <c r="C98" s="228"/>
      <c r="D98" s="160" t="str">
        <f t="shared" si="7"/>
        <v/>
      </c>
      <c r="E98" s="87" t="str">
        <f t="shared" si="8"/>
        <v/>
      </c>
      <c r="F98" s="83" t="b">
        <f t="shared" si="9"/>
        <v>0</v>
      </c>
      <c r="G98" s="84">
        <f t="shared" si="10"/>
        <v>1</v>
      </c>
    </row>
    <row r="99" spans="1:7">
      <c r="A99" s="48">
        <v>88</v>
      </c>
      <c r="B99" s="7"/>
      <c r="C99" s="228"/>
      <c r="D99" s="160" t="str">
        <f t="shared" si="7"/>
        <v/>
      </c>
      <c r="E99" s="87" t="str">
        <f t="shared" si="8"/>
        <v/>
      </c>
      <c r="F99" s="83" t="b">
        <f t="shared" si="9"/>
        <v>0</v>
      </c>
      <c r="G99" s="84">
        <f t="shared" si="10"/>
        <v>1</v>
      </c>
    </row>
    <row r="100" spans="1:7">
      <c r="A100" s="48">
        <v>89</v>
      </c>
      <c r="B100" s="7"/>
      <c r="C100" s="228"/>
      <c r="D100" s="160" t="str">
        <f t="shared" si="7"/>
        <v/>
      </c>
      <c r="E100" s="87" t="str">
        <f t="shared" si="8"/>
        <v/>
      </c>
      <c r="F100" s="83" t="b">
        <f t="shared" si="9"/>
        <v>0</v>
      </c>
      <c r="G100" s="84">
        <f t="shared" si="10"/>
        <v>1</v>
      </c>
    </row>
    <row r="101" spans="1:7">
      <c r="A101" s="48">
        <v>90</v>
      </c>
      <c r="B101" s="7"/>
      <c r="C101" s="228"/>
      <c r="D101" s="160" t="str">
        <f t="shared" si="7"/>
        <v/>
      </c>
      <c r="E101" s="87" t="str">
        <f t="shared" si="8"/>
        <v/>
      </c>
      <c r="F101" s="83" t="b">
        <f t="shared" si="9"/>
        <v>0</v>
      </c>
      <c r="G101" s="84">
        <f t="shared" si="10"/>
        <v>1</v>
      </c>
    </row>
    <row r="102" spans="1:7">
      <c r="A102" s="48">
        <v>91</v>
      </c>
      <c r="B102" s="7"/>
      <c r="C102" s="228"/>
      <c r="D102" s="160" t="str">
        <f t="shared" si="7"/>
        <v/>
      </c>
      <c r="E102" s="87" t="str">
        <f t="shared" si="8"/>
        <v/>
      </c>
      <c r="F102" s="83" t="b">
        <f t="shared" si="9"/>
        <v>0</v>
      </c>
      <c r="G102" s="84">
        <f t="shared" si="10"/>
        <v>1</v>
      </c>
    </row>
    <row r="103" spans="1:7">
      <c r="A103" s="48">
        <v>92</v>
      </c>
      <c r="B103" s="7"/>
      <c r="C103" s="228"/>
      <c r="D103" s="160" t="str">
        <f t="shared" si="7"/>
        <v/>
      </c>
      <c r="E103" s="87" t="str">
        <f t="shared" si="8"/>
        <v/>
      </c>
      <c r="F103" s="83" t="b">
        <f t="shared" si="9"/>
        <v>0</v>
      </c>
      <c r="G103" s="84">
        <f t="shared" si="10"/>
        <v>1</v>
      </c>
    </row>
    <row r="104" spans="1:7">
      <c r="A104" s="48">
        <v>93</v>
      </c>
      <c r="B104" s="7"/>
      <c r="C104" s="228"/>
      <c r="D104" s="160" t="str">
        <f t="shared" si="7"/>
        <v/>
      </c>
      <c r="E104" s="87" t="str">
        <f t="shared" si="8"/>
        <v/>
      </c>
      <c r="F104" s="83" t="b">
        <f t="shared" si="9"/>
        <v>0</v>
      </c>
      <c r="G104" s="84">
        <f t="shared" si="10"/>
        <v>1</v>
      </c>
    </row>
    <row r="105" spans="1:7">
      <c r="A105" s="48">
        <v>94</v>
      </c>
      <c r="B105" s="7"/>
      <c r="C105" s="228"/>
      <c r="D105" s="160" t="str">
        <f t="shared" si="7"/>
        <v/>
      </c>
      <c r="E105" s="87" t="str">
        <f t="shared" si="8"/>
        <v/>
      </c>
      <c r="F105" s="83" t="b">
        <f t="shared" si="9"/>
        <v>0</v>
      </c>
      <c r="G105" s="84">
        <f t="shared" si="10"/>
        <v>1</v>
      </c>
    </row>
    <row r="106" spans="1:7">
      <c r="A106" s="48">
        <v>95</v>
      </c>
      <c r="B106" s="7"/>
      <c r="C106" s="228"/>
      <c r="D106" s="160" t="str">
        <f t="shared" si="7"/>
        <v/>
      </c>
      <c r="E106" s="87" t="str">
        <f t="shared" si="8"/>
        <v/>
      </c>
      <c r="F106" s="83" t="b">
        <f t="shared" si="9"/>
        <v>0</v>
      </c>
      <c r="G106" s="84">
        <f t="shared" si="10"/>
        <v>1</v>
      </c>
    </row>
    <row r="107" spans="1:7">
      <c r="A107" s="48">
        <v>96</v>
      </c>
      <c r="B107" s="7"/>
      <c r="C107" s="228"/>
      <c r="D107" s="160" t="str">
        <f t="shared" si="7"/>
        <v/>
      </c>
      <c r="E107" s="87" t="str">
        <f t="shared" si="8"/>
        <v/>
      </c>
      <c r="F107" s="83" t="b">
        <f t="shared" si="9"/>
        <v>0</v>
      </c>
      <c r="G107" s="84">
        <f t="shared" si="10"/>
        <v>1</v>
      </c>
    </row>
    <row r="108" spans="1:7">
      <c r="A108" s="48">
        <v>97</v>
      </c>
      <c r="B108" s="7"/>
      <c r="C108" s="228"/>
      <c r="D108" s="160" t="str">
        <f t="shared" si="7"/>
        <v/>
      </c>
      <c r="E108" s="87" t="str">
        <f t="shared" si="8"/>
        <v/>
      </c>
      <c r="F108" s="83" t="b">
        <f t="shared" si="9"/>
        <v>0</v>
      </c>
      <c r="G108" s="84">
        <f t="shared" si="10"/>
        <v>1</v>
      </c>
    </row>
    <row r="109" spans="1:7">
      <c r="A109" s="48">
        <v>98</v>
      </c>
      <c r="B109" s="7"/>
      <c r="C109" s="228"/>
      <c r="D109" s="160" t="str">
        <f t="shared" si="7"/>
        <v/>
      </c>
      <c r="E109" s="87" t="str">
        <f t="shared" si="8"/>
        <v/>
      </c>
      <c r="F109" s="83" t="b">
        <f t="shared" si="9"/>
        <v>0</v>
      </c>
      <c r="G109" s="84">
        <f t="shared" si="10"/>
        <v>1</v>
      </c>
    </row>
    <row r="110" spans="1:7">
      <c r="A110" s="154">
        <v>99</v>
      </c>
      <c r="B110" s="7"/>
      <c r="C110" s="228"/>
      <c r="D110" s="160" t="str">
        <f t="shared" si="7"/>
        <v/>
      </c>
      <c r="E110" s="87" t="str">
        <f t="shared" si="8"/>
        <v/>
      </c>
      <c r="F110" s="83" t="b">
        <f t="shared" si="9"/>
        <v>0</v>
      </c>
      <c r="G110" s="84">
        <f t="shared" si="10"/>
        <v>1</v>
      </c>
    </row>
    <row r="111" spans="1:7">
      <c r="A111" s="154">
        <v>100</v>
      </c>
      <c r="B111" s="155"/>
      <c r="C111" s="157"/>
      <c r="D111" s="160" t="str">
        <f t="shared" si="7"/>
        <v/>
      </c>
    </row>
    <row r="112" spans="1:7">
      <c r="A112" s="154">
        <v>101</v>
      </c>
      <c r="B112" s="155"/>
      <c r="C112" s="157"/>
      <c r="D112" s="160" t="str">
        <f t="shared" si="7"/>
        <v/>
      </c>
    </row>
    <row r="113" spans="1:16">
      <c r="A113" s="154">
        <v>102</v>
      </c>
      <c r="B113" s="155"/>
      <c r="C113" s="157"/>
      <c r="D113" s="160" t="str">
        <f t="shared" si="7"/>
        <v/>
      </c>
    </row>
    <row r="114" spans="1:16">
      <c r="A114" s="154">
        <v>103</v>
      </c>
      <c r="B114" s="155"/>
      <c r="C114" s="157"/>
      <c r="D114" s="160" t="str">
        <f t="shared" si="7"/>
        <v/>
      </c>
    </row>
    <row r="115" spans="1:16" s="81" customFormat="1">
      <c r="A115" s="154">
        <v>104</v>
      </c>
      <c r="B115" s="155"/>
      <c r="C115" s="157"/>
      <c r="D115" s="160" t="str">
        <f t="shared" si="7"/>
        <v/>
      </c>
      <c r="F115" s="82"/>
      <c r="G115" s="75"/>
      <c r="H115" s="75"/>
      <c r="I115" s="75"/>
      <c r="J115" s="75"/>
      <c r="K115" s="75"/>
      <c r="L115" s="75"/>
      <c r="M115" s="75"/>
      <c r="N115" s="75"/>
      <c r="O115" s="75"/>
      <c r="P115" s="75"/>
    </row>
    <row r="116" spans="1:16" s="81" customFormat="1">
      <c r="A116" s="154">
        <v>105</v>
      </c>
      <c r="B116" s="155"/>
      <c r="C116" s="157"/>
      <c r="D116" s="160" t="str">
        <f t="shared" si="7"/>
        <v/>
      </c>
      <c r="F116" s="82"/>
      <c r="G116" s="75"/>
      <c r="H116" s="75"/>
      <c r="I116" s="75"/>
      <c r="J116" s="75"/>
      <c r="K116" s="75"/>
      <c r="L116" s="75"/>
      <c r="M116" s="75"/>
      <c r="N116" s="75"/>
      <c r="O116" s="75"/>
      <c r="P116" s="75"/>
    </row>
    <row r="117" spans="1:16" s="81" customFormat="1">
      <c r="A117" s="154">
        <v>106</v>
      </c>
      <c r="B117" s="155"/>
      <c r="C117" s="157"/>
      <c r="D117" s="160" t="str">
        <f t="shared" si="7"/>
        <v/>
      </c>
      <c r="F117" s="82"/>
      <c r="G117" s="75"/>
      <c r="H117" s="75"/>
      <c r="I117" s="75"/>
      <c r="J117" s="75"/>
      <c r="K117" s="75"/>
      <c r="L117" s="75"/>
      <c r="M117" s="75"/>
      <c r="N117" s="75"/>
      <c r="O117" s="75"/>
      <c r="P117" s="75"/>
    </row>
    <row r="118" spans="1:16" s="81" customFormat="1">
      <c r="A118" s="154">
        <v>107</v>
      </c>
      <c r="B118" s="155"/>
      <c r="C118" s="157"/>
      <c r="D118" s="160" t="str">
        <f t="shared" si="7"/>
        <v/>
      </c>
      <c r="F118" s="82"/>
      <c r="G118" s="75"/>
      <c r="H118" s="75"/>
      <c r="I118" s="75"/>
      <c r="J118" s="75"/>
      <c r="K118" s="75"/>
      <c r="L118" s="75"/>
      <c r="M118" s="75"/>
      <c r="N118" s="75"/>
      <c r="O118" s="75"/>
      <c r="P118" s="75"/>
    </row>
    <row r="119" spans="1:16" s="81" customFormat="1">
      <c r="A119" s="154">
        <v>108</v>
      </c>
      <c r="B119" s="155"/>
      <c r="C119" s="157"/>
      <c r="D119" s="160" t="str">
        <f t="shared" si="7"/>
        <v/>
      </c>
      <c r="F119" s="82"/>
      <c r="G119" s="75"/>
      <c r="H119" s="75"/>
      <c r="I119" s="75"/>
      <c r="J119" s="75"/>
      <c r="K119" s="75"/>
      <c r="L119" s="75"/>
      <c r="M119" s="75"/>
      <c r="N119" s="75"/>
      <c r="O119" s="75"/>
      <c r="P119" s="75"/>
    </row>
    <row r="120" spans="1:16" s="81" customFormat="1">
      <c r="A120" s="154">
        <v>109</v>
      </c>
      <c r="B120" s="155"/>
      <c r="C120" s="157"/>
      <c r="D120" s="160" t="str">
        <f t="shared" si="7"/>
        <v/>
      </c>
      <c r="F120" s="82"/>
      <c r="G120" s="75"/>
      <c r="H120" s="75"/>
      <c r="I120" s="75"/>
      <c r="J120" s="75"/>
      <c r="K120" s="75"/>
      <c r="L120" s="75"/>
      <c r="M120" s="75"/>
      <c r="N120" s="75"/>
      <c r="O120" s="75"/>
      <c r="P120" s="75"/>
    </row>
    <row r="121" spans="1:16" s="81" customFormat="1">
      <c r="A121" s="154">
        <v>110</v>
      </c>
      <c r="B121" s="155"/>
      <c r="C121" s="157"/>
      <c r="D121" s="160" t="str">
        <f t="shared" si="7"/>
        <v/>
      </c>
      <c r="F121" s="82"/>
      <c r="G121" s="75"/>
      <c r="H121" s="75"/>
      <c r="I121" s="75"/>
      <c r="J121" s="75"/>
      <c r="K121" s="75"/>
      <c r="L121" s="75"/>
      <c r="M121" s="75"/>
      <c r="N121" s="75"/>
      <c r="O121" s="75"/>
      <c r="P121" s="75"/>
    </row>
    <row r="122" spans="1:16" s="81" customFormat="1">
      <c r="A122" s="154">
        <v>111</v>
      </c>
      <c r="B122" s="155"/>
      <c r="C122" s="157"/>
      <c r="D122" s="160" t="str">
        <f t="shared" si="7"/>
        <v/>
      </c>
      <c r="F122" s="82"/>
      <c r="G122" s="75"/>
      <c r="H122" s="75"/>
      <c r="I122" s="75"/>
      <c r="J122" s="75"/>
      <c r="K122" s="75"/>
      <c r="L122" s="75"/>
      <c r="M122" s="75"/>
      <c r="N122" s="75"/>
      <c r="O122" s="75"/>
      <c r="P122" s="75"/>
    </row>
    <row r="123" spans="1:16" s="81" customFormat="1">
      <c r="A123" s="154">
        <v>112</v>
      </c>
      <c r="B123" s="155"/>
      <c r="C123" s="157"/>
      <c r="D123" s="160" t="str">
        <f t="shared" si="7"/>
        <v/>
      </c>
      <c r="F123" s="82"/>
      <c r="G123" s="75"/>
      <c r="H123" s="75"/>
      <c r="I123" s="75"/>
      <c r="J123" s="75"/>
      <c r="K123" s="75"/>
      <c r="L123" s="75"/>
      <c r="M123" s="75"/>
      <c r="N123" s="75"/>
      <c r="O123" s="75"/>
      <c r="P123" s="75"/>
    </row>
    <row r="124" spans="1:16" s="81" customFormat="1">
      <c r="A124" s="154">
        <v>113</v>
      </c>
      <c r="B124" s="155"/>
      <c r="C124" s="157"/>
      <c r="D124" s="160" t="str">
        <f t="shared" si="7"/>
        <v/>
      </c>
      <c r="F124" s="82"/>
      <c r="G124" s="75"/>
      <c r="H124" s="75"/>
      <c r="I124" s="75"/>
      <c r="J124" s="75"/>
      <c r="K124" s="75"/>
      <c r="L124" s="75"/>
      <c r="M124" s="75"/>
      <c r="N124" s="75"/>
      <c r="O124" s="75"/>
      <c r="P124" s="75"/>
    </row>
    <row r="125" spans="1:16" s="81" customFormat="1">
      <c r="A125" s="154">
        <v>114</v>
      </c>
      <c r="B125" s="155"/>
      <c r="C125" s="157"/>
      <c r="D125" s="160" t="str">
        <f t="shared" si="7"/>
        <v/>
      </c>
      <c r="F125" s="82"/>
      <c r="G125" s="75"/>
      <c r="H125" s="75"/>
      <c r="I125" s="75"/>
      <c r="J125" s="75"/>
      <c r="K125" s="75"/>
      <c r="L125" s="75"/>
      <c r="M125" s="75"/>
      <c r="N125" s="75"/>
      <c r="O125" s="75"/>
      <c r="P125" s="75"/>
    </row>
    <row r="126" spans="1:16" s="81" customFormat="1">
      <c r="A126" s="154">
        <v>115</v>
      </c>
      <c r="B126" s="155"/>
      <c r="C126" s="157"/>
      <c r="D126" s="160" t="str">
        <f t="shared" si="7"/>
        <v/>
      </c>
      <c r="F126" s="82"/>
      <c r="G126" s="75"/>
      <c r="H126" s="75"/>
      <c r="I126" s="75"/>
      <c r="J126" s="75"/>
      <c r="K126" s="75"/>
      <c r="L126" s="75"/>
      <c r="M126" s="75"/>
      <c r="N126" s="75"/>
      <c r="O126" s="75"/>
      <c r="P126" s="75"/>
    </row>
    <row r="127" spans="1:16" s="81" customFormat="1">
      <c r="A127" s="154">
        <v>116</v>
      </c>
      <c r="B127" s="155"/>
      <c r="C127" s="157"/>
      <c r="D127" s="160" t="str">
        <f t="shared" si="7"/>
        <v/>
      </c>
      <c r="F127" s="82"/>
      <c r="G127" s="75"/>
      <c r="H127" s="75"/>
      <c r="I127" s="75"/>
      <c r="J127" s="75"/>
      <c r="K127" s="75"/>
      <c r="L127" s="75"/>
      <c r="M127" s="75"/>
      <c r="N127" s="75"/>
      <c r="O127" s="75"/>
      <c r="P127" s="75"/>
    </row>
    <row r="128" spans="1:16" s="81" customFormat="1">
      <c r="A128" s="154">
        <v>117</v>
      </c>
      <c r="B128" s="155"/>
      <c r="C128" s="157"/>
      <c r="D128" s="160" t="str">
        <f t="shared" si="7"/>
        <v/>
      </c>
      <c r="F128" s="82"/>
      <c r="G128" s="75"/>
      <c r="H128" s="75"/>
      <c r="I128" s="75"/>
      <c r="J128" s="75"/>
      <c r="K128" s="75"/>
      <c r="L128" s="75"/>
      <c r="M128" s="75"/>
      <c r="N128" s="75"/>
      <c r="O128" s="75"/>
      <c r="P128" s="75"/>
    </row>
    <row r="129" spans="1:16" s="81" customFormat="1">
      <c r="A129" s="154">
        <v>118</v>
      </c>
      <c r="B129" s="155"/>
      <c r="C129" s="157"/>
      <c r="D129" s="160" t="str">
        <f t="shared" si="7"/>
        <v/>
      </c>
      <c r="F129" s="82"/>
      <c r="G129" s="75"/>
      <c r="H129" s="75"/>
      <c r="I129" s="75"/>
      <c r="J129" s="75"/>
      <c r="K129" s="75"/>
      <c r="L129" s="75"/>
      <c r="M129" s="75"/>
      <c r="N129" s="75"/>
      <c r="O129" s="75"/>
      <c r="P129" s="75"/>
    </row>
    <row r="130" spans="1:16" s="81" customFormat="1">
      <c r="A130" s="154">
        <v>119</v>
      </c>
      <c r="B130" s="155"/>
      <c r="C130" s="157"/>
      <c r="D130" s="160" t="str">
        <f t="shared" si="7"/>
        <v/>
      </c>
      <c r="F130" s="82"/>
      <c r="G130" s="75"/>
      <c r="H130" s="75"/>
      <c r="I130" s="75"/>
      <c r="J130" s="75"/>
      <c r="K130" s="75"/>
      <c r="L130" s="75"/>
      <c r="M130" s="75"/>
      <c r="N130" s="75"/>
      <c r="O130" s="75"/>
      <c r="P130" s="75"/>
    </row>
    <row r="131" spans="1:16" s="81" customFormat="1">
      <c r="A131" s="154">
        <v>120</v>
      </c>
      <c r="B131" s="155"/>
      <c r="C131" s="157"/>
      <c r="D131" s="160" t="str">
        <f t="shared" si="7"/>
        <v/>
      </c>
      <c r="F131" s="82"/>
      <c r="G131" s="75"/>
      <c r="H131" s="75"/>
      <c r="I131" s="75"/>
      <c r="J131" s="75"/>
      <c r="K131" s="75"/>
      <c r="L131" s="75"/>
      <c r="M131" s="75"/>
      <c r="N131" s="75"/>
      <c r="O131" s="75"/>
      <c r="P131" s="75"/>
    </row>
    <row r="132" spans="1:16" s="81" customFormat="1">
      <c r="A132" s="154">
        <v>121</v>
      </c>
      <c r="B132" s="155"/>
      <c r="C132" s="157"/>
      <c r="D132" s="160" t="str">
        <f t="shared" si="7"/>
        <v/>
      </c>
      <c r="F132" s="82"/>
      <c r="G132" s="75"/>
      <c r="H132" s="75"/>
      <c r="I132" s="75"/>
      <c r="J132" s="75"/>
      <c r="K132" s="75"/>
      <c r="L132" s="75"/>
      <c r="M132" s="75"/>
      <c r="N132" s="75"/>
      <c r="O132" s="75"/>
      <c r="P132" s="75"/>
    </row>
    <row r="133" spans="1:16" s="81" customFormat="1">
      <c r="A133" s="154">
        <v>122</v>
      </c>
      <c r="B133" s="155"/>
      <c r="C133" s="157"/>
      <c r="D133" s="160" t="str">
        <f t="shared" si="7"/>
        <v/>
      </c>
      <c r="F133" s="82"/>
      <c r="G133" s="75"/>
      <c r="H133" s="75"/>
      <c r="I133" s="75"/>
      <c r="J133" s="75"/>
      <c r="K133" s="75"/>
      <c r="L133" s="75"/>
      <c r="M133" s="75"/>
      <c r="N133" s="75"/>
      <c r="O133" s="75"/>
      <c r="P133" s="75"/>
    </row>
    <row r="134" spans="1:16" s="81" customFormat="1">
      <c r="A134" s="154">
        <v>123</v>
      </c>
      <c r="B134" s="155"/>
      <c r="C134" s="157"/>
      <c r="D134" s="160" t="str">
        <f t="shared" si="7"/>
        <v/>
      </c>
      <c r="F134" s="82"/>
      <c r="G134" s="75"/>
      <c r="H134" s="75"/>
      <c r="I134" s="75"/>
      <c r="J134" s="75"/>
      <c r="K134" s="75"/>
      <c r="L134" s="75"/>
      <c r="M134" s="75"/>
      <c r="N134" s="75"/>
      <c r="O134" s="75"/>
      <c r="P134" s="75"/>
    </row>
    <row r="135" spans="1:16" s="81" customFormat="1">
      <c r="A135" s="154">
        <v>124</v>
      </c>
      <c r="B135" s="155"/>
      <c r="C135" s="157"/>
      <c r="D135" s="160" t="str">
        <f t="shared" si="7"/>
        <v/>
      </c>
      <c r="F135" s="82"/>
      <c r="G135" s="75"/>
      <c r="H135" s="75"/>
      <c r="I135" s="75"/>
      <c r="J135" s="75"/>
      <c r="K135" s="75"/>
      <c r="L135" s="75"/>
      <c r="M135" s="75"/>
      <c r="N135" s="75"/>
      <c r="O135" s="75"/>
      <c r="P135" s="75"/>
    </row>
    <row r="136" spans="1:16" s="81" customFormat="1">
      <c r="A136" s="154">
        <v>125</v>
      </c>
      <c r="B136" s="155"/>
      <c r="C136" s="157"/>
      <c r="D136" s="160" t="str">
        <f t="shared" si="7"/>
        <v/>
      </c>
      <c r="F136" s="82"/>
      <c r="G136" s="75"/>
      <c r="H136" s="75"/>
      <c r="I136" s="75"/>
      <c r="J136" s="75"/>
      <c r="K136" s="75"/>
      <c r="L136" s="75"/>
      <c r="M136" s="75"/>
      <c r="N136" s="75"/>
      <c r="O136" s="75"/>
      <c r="P136" s="75"/>
    </row>
    <row r="137" spans="1:16" s="81" customFormat="1">
      <c r="A137" s="154">
        <v>126</v>
      </c>
      <c r="B137" s="155"/>
      <c r="C137" s="157"/>
      <c r="D137" s="160" t="str">
        <f t="shared" si="7"/>
        <v/>
      </c>
      <c r="F137" s="82"/>
      <c r="G137" s="75"/>
      <c r="H137" s="75"/>
      <c r="I137" s="75"/>
      <c r="J137" s="75"/>
      <c r="K137" s="75"/>
      <c r="L137" s="75"/>
      <c r="M137" s="75"/>
      <c r="N137" s="75"/>
      <c r="O137" s="75"/>
      <c r="P137" s="75"/>
    </row>
    <row r="138" spans="1:16" s="81" customFormat="1">
      <c r="A138" s="154">
        <v>127</v>
      </c>
      <c r="B138" s="155"/>
      <c r="C138" s="157"/>
      <c r="D138" s="160" t="str">
        <f t="shared" si="7"/>
        <v/>
      </c>
      <c r="F138" s="82"/>
      <c r="G138" s="75"/>
      <c r="H138" s="75"/>
      <c r="I138" s="75"/>
      <c r="J138" s="75"/>
      <c r="K138" s="75"/>
      <c r="L138" s="75"/>
      <c r="M138" s="75"/>
      <c r="N138" s="75"/>
      <c r="O138" s="75"/>
      <c r="P138" s="75"/>
    </row>
    <row r="139" spans="1:16" s="81" customFormat="1">
      <c r="A139" s="154">
        <v>128</v>
      </c>
      <c r="B139" s="155"/>
      <c r="C139" s="157"/>
      <c r="D139" s="160" t="str">
        <f t="shared" si="7"/>
        <v/>
      </c>
      <c r="F139" s="82"/>
      <c r="G139" s="75"/>
      <c r="H139" s="75"/>
      <c r="I139" s="75"/>
      <c r="J139" s="75"/>
      <c r="K139" s="75"/>
      <c r="L139" s="75"/>
      <c r="M139" s="75"/>
      <c r="N139" s="75"/>
      <c r="O139" s="75"/>
      <c r="P139" s="75"/>
    </row>
    <row r="140" spans="1:16" s="81" customFormat="1">
      <c r="A140" s="154">
        <v>129</v>
      </c>
      <c r="B140" s="155"/>
      <c r="C140" s="157"/>
      <c r="D140" s="160" t="str">
        <f t="shared" ref="D140:D203" si="11">IF(OR($B140="",,$C140&lt;an_initial,$C140&gt;an_final),"",E140*100)</f>
        <v/>
      </c>
      <c r="F140" s="82"/>
      <c r="G140" s="75"/>
      <c r="H140" s="75"/>
      <c r="I140" s="75"/>
      <c r="J140" s="75"/>
      <c r="K140" s="75"/>
      <c r="L140" s="75"/>
      <c r="M140" s="75"/>
      <c r="N140" s="75"/>
      <c r="O140" s="75"/>
      <c r="P140" s="75"/>
    </row>
    <row r="141" spans="1:16" s="81" customFormat="1">
      <c r="A141" s="154">
        <v>130</v>
      </c>
      <c r="B141" s="155"/>
      <c r="C141" s="157"/>
      <c r="D141" s="160" t="str">
        <f t="shared" si="11"/>
        <v/>
      </c>
      <c r="F141" s="82"/>
      <c r="G141" s="75"/>
      <c r="H141" s="75"/>
      <c r="I141" s="75"/>
      <c r="J141" s="75"/>
      <c r="K141" s="75"/>
      <c r="L141" s="75"/>
      <c r="M141" s="75"/>
      <c r="N141" s="75"/>
      <c r="O141" s="75"/>
      <c r="P141" s="75"/>
    </row>
    <row r="142" spans="1:16" s="81" customFormat="1">
      <c r="A142" s="154">
        <v>131</v>
      </c>
      <c r="B142" s="155"/>
      <c r="C142" s="157"/>
      <c r="D142" s="160" t="str">
        <f t="shared" si="11"/>
        <v/>
      </c>
      <c r="F142" s="82"/>
      <c r="G142" s="75"/>
      <c r="H142" s="75"/>
      <c r="I142" s="75"/>
      <c r="J142" s="75"/>
      <c r="K142" s="75"/>
      <c r="L142" s="75"/>
      <c r="M142" s="75"/>
      <c r="N142" s="75"/>
      <c r="O142" s="75"/>
      <c r="P142" s="75"/>
    </row>
    <row r="143" spans="1:16" s="81" customFormat="1">
      <c r="A143" s="154">
        <v>132</v>
      </c>
      <c r="B143" s="155"/>
      <c r="C143" s="157"/>
      <c r="D143" s="160" t="str">
        <f t="shared" si="11"/>
        <v/>
      </c>
      <c r="F143" s="82"/>
      <c r="G143" s="75"/>
      <c r="H143" s="75"/>
      <c r="I143" s="75"/>
      <c r="J143" s="75"/>
      <c r="K143" s="75"/>
      <c r="L143" s="75"/>
      <c r="M143" s="75"/>
      <c r="N143" s="75"/>
      <c r="O143" s="75"/>
      <c r="P143" s="75"/>
    </row>
    <row r="144" spans="1:16" s="81" customFormat="1">
      <c r="A144" s="154">
        <v>133</v>
      </c>
      <c r="B144" s="155"/>
      <c r="C144" s="157"/>
      <c r="D144" s="160" t="str">
        <f t="shared" si="11"/>
        <v/>
      </c>
      <c r="F144" s="82"/>
      <c r="G144" s="75"/>
      <c r="H144" s="75"/>
      <c r="I144" s="75"/>
      <c r="J144" s="75"/>
      <c r="K144" s="75"/>
      <c r="L144" s="75"/>
      <c r="M144" s="75"/>
      <c r="N144" s="75"/>
      <c r="O144" s="75"/>
      <c r="P144" s="75"/>
    </row>
    <row r="145" spans="1:16" s="81" customFormat="1">
      <c r="A145" s="154">
        <v>134</v>
      </c>
      <c r="B145" s="155"/>
      <c r="C145" s="157"/>
      <c r="D145" s="160" t="str">
        <f t="shared" si="11"/>
        <v/>
      </c>
      <c r="F145" s="82"/>
      <c r="G145" s="75"/>
      <c r="H145" s="75"/>
      <c r="I145" s="75"/>
      <c r="J145" s="75"/>
      <c r="K145" s="75"/>
      <c r="L145" s="75"/>
      <c r="M145" s="75"/>
      <c r="N145" s="75"/>
      <c r="O145" s="75"/>
      <c r="P145" s="75"/>
    </row>
    <row r="146" spans="1:16" s="81" customFormat="1">
      <c r="A146" s="154">
        <v>135</v>
      </c>
      <c r="B146" s="155"/>
      <c r="C146" s="157"/>
      <c r="D146" s="160" t="str">
        <f t="shared" si="11"/>
        <v/>
      </c>
      <c r="F146" s="82"/>
      <c r="G146" s="75"/>
      <c r="H146" s="75"/>
      <c r="I146" s="75"/>
      <c r="J146" s="75"/>
      <c r="K146" s="75"/>
      <c r="L146" s="75"/>
      <c r="M146" s="75"/>
      <c r="N146" s="75"/>
      <c r="O146" s="75"/>
      <c r="P146" s="75"/>
    </row>
    <row r="147" spans="1:16" s="81" customFormat="1">
      <c r="A147" s="154">
        <v>136</v>
      </c>
      <c r="B147" s="155"/>
      <c r="C147" s="157"/>
      <c r="D147" s="160" t="str">
        <f t="shared" si="11"/>
        <v/>
      </c>
      <c r="F147" s="82"/>
      <c r="G147" s="75"/>
      <c r="H147" s="75"/>
      <c r="I147" s="75"/>
      <c r="J147" s="75"/>
      <c r="K147" s="75"/>
      <c r="L147" s="75"/>
      <c r="M147" s="75"/>
      <c r="N147" s="75"/>
      <c r="O147" s="75"/>
      <c r="P147" s="75"/>
    </row>
    <row r="148" spans="1:16" s="81" customFormat="1">
      <c r="A148" s="154">
        <v>137</v>
      </c>
      <c r="B148" s="155"/>
      <c r="C148" s="157"/>
      <c r="D148" s="160" t="str">
        <f t="shared" si="11"/>
        <v/>
      </c>
      <c r="F148" s="82"/>
      <c r="G148" s="75"/>
      <c r="H148" s="75"/>
      <c r="I148" s="75"/>
      <c r="J148" s="75"/>
      <c r="K148" s="75"/>
      <c r="L148" s="75"/>
      <c r="M148" s="75"/>
      <c r="N148" s="75"/>
      <c r="O148" s="75"/>
      <c r="P148" s="75"/>
    </row>
    <row r="149" spans="1:16" s="81" customFormat="1">
      <c r="A149" s="154">
        <v>138</v>
      </c>
      <c r="B149" s="155"/>
      <c r="C149" s="157"/>
      <c r="D149" s="160" t="str">
        <f t="shared" si="11"/>
        <v/>
      </c>
      <c r="F149" s="82"/>
      <c r="G149" s="75"/>
      <c r="H149" s="75"/>
      <c r="I149" s="75"/>
      <c r="J149" s="75"/>
      <c r="K149" s="75"/>
      <c r="L149" s="75"/>
      <c r="M149" s="75"/>
      <c r="N149" s="75"/>
      <c r="O149" s="75"/>
      <c r="P149" s="75"/>
    </row>
    <row r="150" spans="1:16" s="81" customFormat="1">
      <c r="A150" s="154">
        <v>139</v>
      </c>
      <c r="B150" s="155"/>
      <c r="C150" s="157"/>
      <c r="D150" s="160" t="str">
        <f t="shared" si="11"/>
        <v/>
      </c>
      <c r="F150" s="82"/>
      <c r="G150" s="75"/>
      <c r="H150" s="75"/>
      <c r="I150" s="75"/>
      <c r="J150" s="75"/>
      <c r="K150" s="75"/>
      <c r="L150" s="75"/>
      <c r="M150" s="75"/>
      <c r="N150" s="75"/>
      <c r="O150" s="75"/>
      <c r="P150" s="75"/>
    </row>
    <row r="151" spans="1:16" s="81" customFormat="1">
      <c r="A151" s="154">
        <v>140</v>
      </c>
      <c r="B151" s="155"/>
      <c r="C151" s="157"/>
      <c r="D151" s="160" t="str">
        <f t="shared" si="11"/>
        <v/>
      </c>
      <c r="F151" s="82"/>
      <c r="G151" s="75"/>
      <c r="H151" s="75"/>
      <c r="I151" s="75"/>
      <c r="J151" s="75"/>
      <c r="K151" s="75"/>
      <c r="L151" s="75"/>
      <c r="M151" s="75"/>
      <c r="N151" s="75"/>
      <c r="O151" s="75"/>
      <c r="P151" s="75"/>
    </row>
    <row r="152" spans="1:16" s="81" customFormat="1">
      <c r="A152" s="154">
        <v>141</v>
      </c>
      <c r="B152" s="155"/>
      <c r="C152" s="157"/>
      <c r="D152" s="160" t="str">
        <f t="shared" si="11"/>
        <v/>
      </c>
      <c r="F152" s="82"/>
      <c r="G152" s="75"/>
      <c r="H152" s="75"/>
      <c r="I152" s="75"/>
      <c r="J152" s="75"/>
      <c r="K152" s="75"/>
      <c r="L152" s="75"/>
      <c r="M152" s="75"/>
      <c r="N152" s="75"/>
      <c r="O152" s="75"/>
      <c r="P152" s="75"/>
    </row>
    <row r="153" spans="1:16" s="81" customFormat="1">
      <c r="A153" s="154">
        <v>142</v>
      </c>
      <c r="B153" s="155"/>
      <c r="C153" s="157"/>
      <c r="D153" s="160" t="str">
        <f t="shared" si="11"/>
        <v/>
      </c>
      <c r="F153" s="82"/>
      <c r="G153" s="75"/>
      <c r="H153" s="75"/>
      <c r="I153" s="75"/>
      <c r="J153" s="75"/>
      <c r="K153" s="75"/>
      <c r="L153" s="75"/>
      <c r="M153" s="75"/>
      <c r="N153" s="75"/>
      <c r="O153" s="75"/>
      <c r="P153" s="75"/>
    </row>
    <row r="154" spans="1:16" s="81" customFormat="1">
      <c r="A154" s="154">
        <v>143</v>
      </c>
      <c r="B154" s="155"/>
      <c r="C154" s="157"/>
      <c r="D154" s="160" t="str">
        <f t="shared" si="11"/>
        <v/>
      </c>
      <c r="F154" s="82"/>
      <c r="G154" s="75"/>
      <c r="H154" s="75"/>
      <c r="I154" s="75"/>
      <c r="J154" s="75"/>
      <c r="K154" s="75"/>
      <c r="L154" s="75"/>
      <c r="M154" s="75"/>
      <c r="N154" s="75"/>
      <c r="O154" s="75"/>
      <c r="P154" s="75"/>
    </row>
    <row r="155" spans="1:16" s="81" customFormat="1">
      <c r="A155" s="154">
        <v>144</v>
      </c>
      <c r="B155" s="155"/>
      <c r="C155" s="157"/>
      <c r="D155" s="160" t="str">
        <f t="shared" si="11"/>
        <v/>
      </c>
      <c r="F155" s="82"/>
      <c r="G155" s="75"/>
      <c r="H155" s="75"/>
      <c r="I155" s="75"/>
      <c r="J155" s="75"/>
      <c r="K155" s="75"/>
      <c r="L155" s="75"/>
      <c r="M155" s="75"/>
      <c r="N155" s="75"/>
      <c r="O155" s="75"/>
      <c r="P155" s="75"/>
    </row>
    <row r="156" spans="1:16" s="81" customFormat="1">
      <c r="A156" s="154">
        <v>145</v>
      </c>
      <c r="B156" s="155"/>
      <c r="C156" s="157"/>
      <c r="D156" s="160" t="str">
        <f t="shared" si="11"/>
        <v/>
      </c>
      <c r="F156" s="82"/>
      <c r="G156" s="75"/>
      <c r="H156" s="75"/>
      <c r="I156" s="75"/>
      <c r="J156" s="75"/>
      <c r="K156" s="75"/>
      <c r="L156" s="75"/>
      <c r="M156" s="75"/>
      <c r="N156" s="75"/>
      <c r="O156" s="75"/>
      <c r="P156" s="75"/>
    </row>
    <row r="157" spans="1:16" s="81" customFormat="1">
      <c r="A157" s="154">
        <v>146</v>
      </c>
      <c r="B157" s="155"/>
      <c r="C157" s="157"/>
      <c r="D157" s="160" t="str">
        <f t="shared" si="11"/>
        <v/>
      </c>
      <c r="F157" s="82"/>
      <c r="G157" s="75"/>
      <c r="H157" s="75"/>
      <c r="I157" s="75"/>
      <c r="J157" s="75"/>
      <c r="K157" s="75"/>
      <c r="L157" s="75"/>
      <c r="M157" s="75"/>
      <c r="N157" s="75"/>
      <c r="O157" s="75"/>
      <c r="P157" s="75"/>
    </row>
    <row r="158" spans="1:16" s="81" customFormat="1">
      <c r="A158" s="154">
        <v>147</v>
      </c>
      <c r="B158" s="155"/>
      <c r="C158" s="157"/>
      <c r="D158" s="160" t="str">
        <f t="shared" si="11"/>
        <v/>
      </c>
      <c r="F158" s="82"/>
      <c r="G158" s="75"/>
      <c r="H158" s="75"/>
      <c r="I158" s="75"/>
      <c r="J158" s="75"/>
      <c r="K158" s="75"/>
      <c r="L158" s="75"/>
      <c r="M158" s="75"/>
      <c r="N158" s="75"/>
      <c r="O158" s="75"/>
      <c r="P158" s="75"/>
    </row>
    <row r="159" spans="1:16" s="81" customFormat="1">
      <c r="A159" s="154">
        <v>148</v>
      </c>
      <c r="B159" s="155"/>
      <c r="C159" s="157"/>
      <c r="D159" s="160" t="str">
        <f t="shared" si="11"/>
        <v/>
      </c>
      <c r="F159" s="82"/>
      <c r="G159" s="75"/>
      <c r="H159" s="75"/>
      <c r="I159" s="75"/>
      <c r="J159" s="75"/>
      <c r="K159" s="75"/>
      <c r="L159" s="75"/>
      <c r="M159" s="75"/>
      <c r="N159" s="75"/>
      <c r="O159" s="75"/>
      <c r="P159" s="75"/>
    </row>
    <row r="160" spans="1:16" s="81" customFormat="1">
      <c r="A160" s="154">
        <v>149</v>
      </c>
      <c r="B160" s="155"/>
      <c r="C160" s="157"/>
      <c r="D160" s="160" t="str">
        <f t="shared" si="11"/>
        <v/>
      </c>
      <c r="F160" s="82"/>
      <c r="G160" s="75"/>
      <c r="H160" s="75"/>
      <c r="I160" s="75"/>
      <c r="J160" s="75"/>
      <c r="K160" s="75"/>
      <c r="L160" s="75"/>
      <c r="M160" s="75"/>
      <c r="N160" s="75"/>
      <c r="O160" s="75"/>
      <c r="P160" s="75"/>
    </row>
    <row r="161" spans="1:16" s="81" customFormat="1">
      <c r="A161" s="154">
        <v>150</v>
      </c>
      <c r="B161" s="155"/>
      <c r="C161" s="157"/>
      <c r="D161" s="160" t="str">
        <f t="shared" si="11"/>
        <v/>
      </c>
      <c r="F161" s="82"/>
      <c r="G161" s="75"/>
      <c r="H161" s="75"/>
      <c r="I161" s="75"/>
      <c r="J161" s="75"/>
      <c r="K161" s="75"/>
      <c r="L161" s="75"/>
      <c r="M161" s="75"/>
      <c r="N161" s="75"/>
      <c r="O161" s="75"/>
      <c r="P161" s="75"/>
    </row>
    <row r="162" spans="1:16" s="81" customFormat="1">
      <c r="A162" s="154">
        <v>151</v>
      </c>
      <c r="B162" s="155"/>
      <c r="C162" s="157"/>
      <c r="D162" s="160" t="str">
        <f t="shared" si="11"/>
        <v/>
      </c>
      <c r="F162" s="82"/>
      <c r="G162" s="75"/>
      <c r="H162" s="75"/>
      <c r="I162" s="75"/>
      <c r="J162" s="75"/>
      <c r="K162" s="75"/>
      <c r="L162" s="75"/>
      <c r="M162" s="75"/>
      <c r="N162" s="75"/>
      <c r="O162" s="75"/>
      <c r="P162" s="75"/>
    </row>
    <row r="163" spans="1:16" s="81" customFormat="1">
      <c r="A163" s="154">
        <v>152</v>
      </c>
      <c r="B163" s="155"/>
      <c r="C163" s="157"/>
      <c r="D163" s="160" t="str">
        <f t="shared" si="11"/>
        <v/>
      </c>
      <c r="F163" s="82"/>
      <c r="G163" s="75"/>
      <c r="H163" s="75"/>
      <c r="I163" s="75"/>
      <c r="J163" s="75"/>
      <c r="K163" s="75"/>
      <c r="L163" s="75"/>
      <c r="M163" s="75"/>
      <c r="N163" s="75"/>
      <c r="O163" s="75"/>
      <c r="P163" s="75"/>
    </row>
    <row r="164" spans="1:16" s="81" customFormat="1">
      <c r="A164" s="154">
        <v>153</v>
      </c>
      <c r="B164" s="155"/>
      <c r="C164" s="157"/>
      <c r="D164" s="160" t="str">
        <f t="shared" si="11"/>
        <v/>
      </c>
      <c r="F164" s="82"/>
      <c r="G164" s="75"/>
      <c r="H164" s="75"/>
      <c r="I164" s="75"/>
      <c r="J164" s="75"/>
      <c r="K164" s="75"/>
      <c r="L164" s="75"/>
      <c r="M164" s="75"/>
      <c r="N164" s="75"/>
      <c r="O164" s="75"/>
      <c r="P164" s="75"/>
    </row>
    <row r="165" spans="1:16" s="81" customFormat="1">
      <c r="A165" s="154">
        <v>154</v>
      </c>
      <c r="B165" s="155"/>
      <c r="C165" s="157"/>
      <c r="D165" s="160" t="str">
        <f t="shared" si="11"/>
        <v/>
      </c>
      <c r="F165" s="82"/>
      <c r="G165" s="75"/>
      <c r="H165" s="75"/>
      <c r="I165" s="75"/>
      <c r="J165" s="75"/>
      <c r="K165" s="75"/>
      <c r="L165" s="75"/>
      <c r="M165" s="75"/>
      <c r="N165" s="75"/>
      <c r="O165" s="75"/>
      <c r="P165" s="75"/>
    </row>
    <row r="166" spans="1:16" s="81" customFormat="1">
      <c r="A166" s="154">
        <v>155</v>
      </c>
      <c r="B166" s="155"/>
      <c r="C166" s="157"/>
      <c r="D166" s="160" t="str">
        <f t="shared" si="11"/>
        <v/>
      </c>
      <c r="F166" s="82"/>
      <c r="G166" s="75"/>
      <c r="H166" s="75"/>
      <c r="I166" s="75"/>
      <c r="J166" s="75"/>
      <c r="K166" s="75"/>
      <c r="L166" s="75"/>
      <c r="M166" s="75"/>
      <c r="N166" s="75"/>
      <c r="O166" s="75"/>
      <c r="P166" s="75"/>
    </row>
    <row r="167" spans="1:16" s="81" customFormat="1">
      <c r="A167" s="154">
        <v>156</v>
      </c>
      <c r="B167" s="155"/>
      <c r="C167" s="157"/>
      <c r="D167" s="160" t="str">
        <f t="shared" si="11"/>
        <v/>
      </c>
      <c r="F167" s="82"/>
      <c r="G167" s="75"/>
      <c r="H167" s="75"/>
      <c r="I167" s="75"/>
      <c r="J167" s="75"/>
      <c r="K167" s="75"/>
      <c r="L167" s="75"/>
      <c r="M167" s="75"/>
      <c r="N167" s="75"/>
      <c r="O167" s="75"/>
      <c r="P167" s="75"/>
    </row>
    <row r="168" spans="1:16" s="81" customFormat="1">
      <c r="A168" s="154">
        <v>157</v>
      </c>
      <c r="B168" s="155"/>
      <c r="C168" s="157"/>
      <c r="D168" s="160" t="str">
        <f t="shared" si="11"/>
        <v/>
      </c>
      <c r="F168" s="82"/>
      <c r="G168" s="75"/>
      <c r="H168" s="75"/>
      <c r="I168" s="75"/>
      <c r="J168" s="75"/>
      <c r="K168" s="75"/>
      <c r="L168" s="75"/>
      <c r="M168" s="75"/>
      <c r="N168" s="75"/>
      <c r="O168" s="75"/>
      <c r="P168" s="75"/>
    </row>
    <row r="169" spans="1:16" s="81" customFormat="1">
      <c r="A169" s="154">
        <v>158</v>
      </c>
      <c r="B169" s="155"/>
      <c r="C169" s="157"/>
      <c r="D169" s="160" t="str">
        <f t="shared" si="11"/>
        <v/>
      </c>
      <c r="F169" s="82"/>
      <c r="G169" s="75"/>
      <c r="H169" s="75"/>
      <c r="I169" s="75"/>
      <c r="J169" s="75"/>
      <c r="K169" s="75"/>
      <c r="L169" s="75"/>
      <c r="M169" s="75"/>
      <c r="N169" s="75"/>
      <c r="O169" s="75"/>
      <c r="P169" s="75"/>
    </row>
    <row r="170" spans="1:16" s="81" customFormat="1">
      <c r="A170" s="154">
        <v>159</v>
      </c>
      <c r="B170" s="155"/>
      <c r="C170" s="157"/>
      <c r="D170" s="160" t="str">
        <f t="shared" si="11"/>
        <v/>
      </c>
      <c r="F170" s="82"/>
      <c r="G170" s="75"/>
      <c r="H170" s="75"/>
      <c r="I170" s="75"/>
      <c r="J170" s="75"/>
      <c r="K170" s="75"/>
      <c r="L170" s="75"/>
      <c r="M170" s="75"/>
      <c r="N170" s="75"/>
      <c r="O170" s="75"/>
      <c r="P170" s="75"/>
    </row>
    <row r="171" spans="1:16" s="81" customFormat="1">
      <c r="A171" s="154">
        <v>160</v>
      </c>
      <c r="B171" s="155"/>
      <c r="C171" s="157"/>
      <c r="D171" s="160" t="str">
        <f t="shared" si="11"/>
        <v/>
      </c>
      <c r="F171" s="82"/>
      <c r="G171" s="75"/>
      <c r="H171" s="75"/>
      <c r="I171" s="75"/>
      <c r="J171" s="75"/>
      <c r="K171" s="75"/>
      <c r="L171" s="75"/>
      <c r="M171" s="75"/>
      <c r="N171" s="75"/>
      <c r="O171" s="75"/>
      <c r="P171" s="75"/>
    </row>
    <row r="172" spans="1:16" s="81" customFormat="1">
      <c r="A172" s="154">
        <v>161</v>
      </c>
      <c r="B172" s="155"/>
      <c r="C172" s="157"/>
      <c r="D172" s="160" t="str">
        <f t="shared" si="11"/>
        <v/>
      </c>
      <c r="F172" s="82"/>
      <c r="G172" s="75"/>
      <c r="H172" s="75"/>
      <c r="I172" s="75"/>
      <c r="J172" s="75"/>
      <c r="K172" s="75"/>
      <c r="L172" s="75"/>
      <c r="M172" s="75"/>
      <c r="N172" s="75"/>
      <c r="O172" s="75"/>
      <c r="P172" s="75"/>
    </row>
    <row r="173" spans="1:16" s="81" customFormat="1">
      <c r="A173" s="154">
        <v>162</v>
      </c>
      <c r="B173" s="155"/>
      <c r="C173" s="157"/>
      <c r="D173" s="160" t="str">
        <f t="shared" si="11"/>
        <v/>
      </c>
      <c r="F173" s="82"/>
      <c r="G173" s="75"/>
      <c r="H173" s="75"/>
      <c r="I173" s="75"/>
      <c r="J173" s="75"/>
      <c r="K173" s="75"/>
      <c r="L173" s="75"/>
      <c r="M173" s="75"/>
      <c r="N173" s="75"/>
      <c r="O173" s="75"/>
      <c r="P173" s="75"/>
    </row>
    <row r="174" spans="1:16" s="81" customFormat="1">
      <c r="A174" s="154">
        <v>163</v>
      </c>
      <c r="B174" s="155"/>
      <c r="C174" s="157"/>
      <c r="D174" s="160" t="str">
        <f t="shared" si="11"/>
        <v/>
      </c>
      <c r="F174" s="82"/>
      <c r="G174" s="75"/>
      <c r="H174" s="75"/>
      <c r="I174" s="75"/>
      <c r="J174" s="75"/>
      <c r="K174" s="75"/>
      <c r="L174" s="75"/>
      <c r="M174" s="75"/>
      <c r="N174" s="75"/>
      <c r="O174" s="75"/>
      <c r="P174" s="75"/>
    </row>
    <row r="175" spans="1:16" s="81" customFormat="1">
      <c r="A175" s="154">
        <v>164</v>
      </c>
      <c r="B175" s="155"/>
      <c r="C175" s="157"/>
      <c r="D175" s="160" t="str">
        <f t="shared" si="11"/>
        <v/>
      </c>
      <c r="F175" s="82"/>
      <c r="G175" s="75"/>
      <c r="H175" s="75"/>
      <c r="I175" s="75"/>
      <c r="J175" s="75"/>
      <c r="K175" s="75"/>
      <c r="L175" s="75"/>
      <c r="M175" s="75"/>
      <c r="N175" s="75"/>
      <c r="O175" s="75"/>
      <c r="P175" s="75"/>
    </row>
    <row r="176" spans="1:16" s="81" customFormat="1">
      <c r="A176" s="154">
        <v>165</v>
      </c>
      <c r="B176" s="155"/>
      <c r="C176" s="157"/>
      <c r="D176" s="160" t="str">
        <f t="shared" si="11"/>
        <v/>
      </c>
      <c r="F176" s="82"/>
      <c r="G176" s="75"/>
      <c r="H176" s="75"/>
      <c r="I176" s="75"/>
      <c r="J176" s="75"/>
      <c r="K176" s="75"/>
      <c r="L176" s="75"/>
      <c r="M176" s="75"/>
      <c r="N176" s="75"/>
      <c r="O176" s="75"/>
      <c r="P176" s="75"/>
    </row>
    <row r="177" spans="1:16" s="81" customFormat="1">
      <c r="A177" s="154">
        <v>166</v>
      </c>
      <c r="B177" s="155"/>
      <c r="C177" s="157"/>
      <c r="D177" s="160" t="str">
        <f t="shared" si="11"/>
        <v/>
      </c>
      <c r="F177" s="82"/>
      <c r="G177" s="75"/>
      <c r="H177" s="75"/>
      <c r="I177" s="75"/>
      <c r="J177" s="75"/>
      <c r="K177" s="75"/>
      <c r="L177" s="75"/>
      <c r="M177" s="75"/>
      <c r="N177" s="75"/>
      <c r="O177" s="75"/>
      <c r="P177" s="75"/>
    </row>
    <row r="178" spans="1:16" s="81" customFormat="1">
      <c r="A178" s="154">
        <v>167</v>
      </c>
      <c r="B178" s="155"/>
      <c r="C178" s="157"/>
      <c r="D178" s="160" t="str">
        <f t="shared" si="11"/>
        <v/>
      </c>
      <c r="F178" s="82"/>
      <c r="G178" s="75"/>
      <c r="H178" s="75"/>
      <c r="I178" s="75"/>
      <c r="J178" s="75"/>
      <c r="K178" s="75"/>
      <c r="L178" s="75"/>
      <c r="M178" s="75"/>
      <c r="N178" s="75"/>
      <c r="O178" s="75"/>
      <c r="P178" s="75"/>
    </row>
    <row r="179" spans="1:16" s="81" customFormat="1">
      <c r="A179" s="154">
        <v>168</v>
      </c>
      <c r="B179" s="155"/>
      <c r="C179" s="157"/>
      <c r="D179" s="160" t="str">
        <f t="shared" si="11"/>
        <v/>
      </c>
      <c r="F179" s="82"/>
      <c r="G179" s="75"/>
      <c r="H179" s="75"/>
      <c r="I179" s="75"/>
      <c r="J179" s="75"/>
      <c r="K179" s="75"/>
      <c r="L179" s="75"/>
      <c r="M179" s="75"/>
      <c r="N179" s="75"/>
      <c r="O179" s="75"/>
      <c r="P179" s="75"/>
    </row>
    <row r="180" spans="1:16" s="81" customFormat="1">
      <c r="A180" s="154">
        <v>169</v>
      </c>
      <c r="B180" s="155"/>
      <c r="C180" s="157"/>
      <c r="D180" s="160" t="str">
        <f t="shared" si="11"/>
        <v/>
      </c>
      <c r="F180" s="82"/>
      <c r="G180" s="75"/>
      <c r="H180" s="75"/>
      <c r="I180" s="75"/>
      <c r="J180" s="75"/>
      <c r="K180" s="75"/>
      <c r="L180" s="75"/>
      <c r="M180" s="75"/>
      <c r="N180" s="75"/>
      <c r="O180" s="75"/>
      <c r="P180" s="75"/>
    </row>
    <row r="181" spans="1:16" s="81" customFormat="1">
      <c r="A181" s="154">
        <v>170</v>
      </c>
      <c r="B181" s="155"/>
      <c r="C181" s="157"/>
      <c r="D181" s="160" t="str">
        <f t="shared" si="11"/>
        <v/>
      </c>
      <c r="F181" s="82"/>
      <c r="G181" s="75"/>
      <c r="H181" s="75"/>
      <c r="I181" s="75"/>
      <c r="J181" s="75"/>
      <c r="K181" s="75"/>
      <c r="L181" s="75"/>
      <c r="M181" s="75"/>
      <c r="N181" s="75"/>
      <c r="O181" s="75"/>
      <c r="P181" s="75"/>
    </row>
    <row r="182" spans="1:16" s="81" customFormat="1">
      <c r="A182" s="154">
        <v>171</v>
      </c>
      <c r="B182" s="155"/>
      <c r="C182" s="157"/>
      <c r="D182" s="160" t="str">
        <f t="shared" si="11"/>
        <v/>
      </c>
      <c r="F182" s="82"/>
      <c r="G182" s="75"/>
      <c r="H182" s="75"/>
      <c r="I182" s="75"/>
      <c r="J182" s="75"/>
      <c r="K182" s="75"/>
      <c r="L182" s="75"/>
      <c r="M182" s="75"/>
      <c r="N182" s="75"/>
      <c r="O182" s="75"/>
      <c r="P182" s="75"/>
    </row>
    <row r="183" spans="1:16" s="81" customFormat="1">
      <c r="A183" s="154">
        <v>172</v>
      </c>
      <c r="B183" s="155"/>
      <c r="C183" s="157"/>
      <c r="D183" s="160" t="str">
        <f t="shared" si="11"/>
        <v/>
      </c>
      <c r="F183" s="82"/>
      <c r="G183" s="75"/>
      <c r="H183" s="75"/>
      <c r="I183" s="75"/>
      <c r="J183" s="75"/>
      <c r="K183" s="75"/>
      <c r="L183" s="75"/>
      <c r="M183" s="75"/>
      <c r="N183" s="75"/>
      <c r="O183" s="75"/>
      <c r="P183" s="75"/>
    </row>
    <row r="184" spans="1:16" s="81" customFormat="1">
      <c r="A184" s="154">
        <v>173</v>
      </c>
      <c r="B184" s="155"/>
      <c r="C184" s="157"/>
      <c r="D184" s="160" t="str">
        <f t="shared" si="11"/>
        <v/>
      </c>
      <c r="F184" s="82"/>
      <c r="G184" s="75"/>
      <c r="H184" s="75"/>
      <c r="I184" s="75"/>
      <c r="J184" s="75"/>
      <c r="K184" s="75"/>
      <c r="L184" s="75"/>
      <c r="M184" s="75"/>
      <c r="N184" s="75"/>
      <c r="O184" s="75"/>
      <c r="P184" s="75"/>
    </row>
    <row r="185" spans="1:16" s="81" customFormat="1">
      <c r="A185" s="154">
        <v>174</v>
      </c>
      <c r="B185" s="155"/>
      <c r="C185" s="157"/>
      <c r="D185" s="160" t="str">
        <f t="shared" si="11"/>
        <v/>
      </c>
      <c r="F185" s="82"/>
      <c r="G185" s="75"/>
      <c r="H185" s="75"/>
      <c r="I185" s="75"/>
      <c r="J185" s="75"/>
      <c r="K185" s="75"/>
      <c r="L185" s="75"/>
      <c r="M185" s="75"/>
      <c r="N185" s="75"/>
      <c r="O185" s="75"/>
      <c r="P185" s="75"/>
    </row>
    <row r="186" spans="1:16" s="81" customFormat="1">
      <c r="A186" s="154">
        <v>175</v>
      </c>
      <c r="B186" s="155"/>
      <c r="C186" s="157"/>
      <c r="D186" s="160" t="str">
        <f t="shared" si="11"/>
        <v/>
      </c>
      <c r="F186" s="82"/>
      <c r="G186" s="75"/>
      <c r="H186" s="75"/>
      <c r="I186" s="75"/>
      <c r="J186" s="75"/>
      <c r="K186" s="75"/>
      <c r="L186" s="75"/>
      <c r="M186" s="75"/>
      <c r="N186" s="75"/>
      <c r="O186" s="75"/>
      <c r="P186" s="75"/>
    </row>
    <row r="187" spans="1:16" s="81" customFormat="1">
      <c r="A187" s="154">
        <v>176</v>
      </c>
      <c r="B187" s="155"/>
      <c r="C187" s="157"/>
      <c r="D187" s="160" t="str">
        <f t="shared" si="11"/>
        <v/>
      </c>
      <c r="F187" s="82"/>
      <c r="G187" s="75"/>
      <c r="H187" s="75"/>
      <c r="I187" s="75"/>
      <c r="J187" s="75"/>
      <c r="K187" s="75"/>
      <c r="L187" s="75"/>
      <c r="M187" s="75"/>
      <c r="N187" s="75"/>
      <c r="O187" s="75"/>
      <c r="P187" s="75"/>
    </row>
    <row r="188" spans="1:16" s="81" customFormat="1">
      <c r="A188" s="154">
        <v>177</v>
      </c>
      <c r="B188" s="155"/>
      <c r="C188" s="157"/>
      <c r="D188" s="160" t="str">
        <f t="shared" si="11"/>
        <v/>
      </c>
      <c r="F188" s="82"/>
      <c r="G188" s="75"/>
      <c r="H188" s="75"/>
      <c r="I188" s="75"/>
      <c r="J188" s="75"/>
      <c r="K188" s="75"/>
      <c r="L188" s="75"/>
      <c r="M188" s="75"/>
      <c r="N188" s="75"/>
      <c r="O188" s="75"/>
      <c r="P188" s="75"/>
    </row>
    <row r="189" spans="1:16" s="81" customFormat="1">
      <c r="A189" s="154">
        <v>178</v>
      </c>
      <c r="B189" s="155"/>
      <c r="C189" s="157"/>
      <c r="D189" s="160" t="str">
        <f t="shared" si="11"/>
        <v/>
      </c>
      <c r="F189" s="82"/>
      <c r="G189" s="75"/>
      <c r="H189" s="75"/>
      <c r="I189" s="75"/>
      <c r="J189" s="75"/>
      <c r="K189" s="75"/>
      <c r="L189" s="75"/>
      <c r="M189" s="75"/>
      <c r="N189" s="75"/>
      <c r="O189" s="75"/>
      <c r="P189" s="75"/>
    </row>
    <row r="190" spans="1:16" s="81" customFormat="1">
      <c r="A190" s="154">
        <v>179</v>
      </c>
      <c r="B190" s="155"/>
      <c r="C190" s="157"/>
      <c r="D190" s="160" t="str">
        <f t="shared" si="11"/>
        <v/>
      </c>
      <c r="F190" s="82"/>
      <c r="G190" s="75"/>
      <c r="H190" s="75"/>
      <c r="I190" s="75"/>
      <c r="J190" s="75"/>
      <c r="K190" s="75"/>
      <c r="L190" s="75"/>
      <c r="M190" s="75"/>
      <c r="N190" s="75"/>
      <c r="O190" s="75"/>
      <c r="P190" s="75"/>
    </row>
    <row r="191" spans="1:16" s="81" customFormat="1">
      <c r="A191" s="154">
        <v>180</v>
      </c>
      <c r="B191" s="155"/>
      <c r="C191" s="157"/>
      <c r="D191" s="160" t="str">
        <f t="shared" si="11"/>
        <v/>
      </c>
      <c r="F191" s="82"/>
      <c r="G191" s="75"/>
      <c r="H191" s="75"/>
      <c r="I191" s="75"/>
      <c r="J191" s="75"/>
      <c r="K191" s="75"/>
      <c r="L191" s="75"/>
      <c r="M191" s="75"/>
      <c r="N191" s="75"/>
      <c r="O191" s="75"/>
      <c r="P191" s="75"/>
    </row>
    <row r="192" spans="1:16" s="81" customFormat="1">
      <c r="A192" s="154">
        <v>181</v>
      </c>
      <c r="B192" s="155"/>
      <c r="C192" s="157"/>
      <c r="D192" s="160" t="str">
        <f t="shared" si="11"/>
        <v/>
      </c>
      <c r="F192" s="82"/>
      <c r="G192" s="75"/>
      <c r="H192" s="75"/>
      <c r="I192" s="75"/>
      <c r="J192" s="75"/>
      <c r="K192" s="75"/>
      <c r="L192" s="75"/>
      <c r="M192" s="75"/>
      <c r="N192" s="75"/>
      <c r="O192" s="75"/>
      <c r="P192" s="75"/>
    </row>
    <row r="193" spans="1:16" s="81" customFormat="1">
      <c r="A193" s="154">
        <v>182</v>
      </c>
      <c r="B193" s="155"/>
      <c r="C193" s="157"/>
      <c r="D193" s="160" t="str">
        <f t="shared" si="11"/>
        <v/>
      </c>
      <c r="F193" s="82"/>
      <c r="G193" s="75"/>
      <c r="H193" s="75"/>
      <c r="I193" s="75"/>
      <c r="J193" s="75"/>
      <c r="K193" s="75"/>
      <c r="L193" s="75"/>
      <c r="M193" s="75"/>
      <c r="N193" s="75"/>
      <c r="O193" s="75"/>
      <c r="P193" s="75"/>
    </row>
    <row r="194" spans="1:16" s="81" customFormat="1">
      <c r="A194" s="154">
        <v>183</v>
      </c>
      <c r="B194" s="155"/>
      <c r="C194" s="157"/>
      <c r="D194" s="160" t="str">
        <f t="shared" si="11"/>
        <v/>
      </c>
      <c r="F194" s="82"/>
      <c r="G194" s="75"/>
      <c r="H194" s="75"/>
      <c r="I194" s="75"/>
      <c r="J194" s="75"/>
      <c r="K194" s="75"/>
      <c r="L194" s="75"/>
      <c r="M194" s="75"/>
      <c r="N194" s="75"/>
      <c r="O194" s="75"/>
      <c r="P194" s="75"/>
    </row>
    <row r="195" spans="1:16" s="81" customFormat="1">
      <c r="A195" s="154">
        <v>184</v>
      </c>
      <c r="B195" s="155"/>
      <c r="C195" s="157"/>
      <c r="D195" s="160" t="str">
        <f t="shared" si="11"/>
        <v/>
      </c>
      <c r="F195" s="82"/>
      <c r="G195" s="75"/>
      <c r="H195" s="75"/>
      <c r="I195" s="75"/>
      <c r="J195" s="75"/>
      <c r="K195" s="75"/>
      <c r="L195" s="75"/>
      <c r="M195" s="75"/>
      <c r="N195" s="75"/>
      <c r="O195" s="75"/>
      <c r="P195" s="75"/>
    </row>
    <row r="196" spans="1:16" s="81" customFormat="1">
      <c r="A196" s="154">
        <v>185</v>
      </c>
      <c r="B196" s="155"/>
      <c r="C196" s="157"/>
      <c r="D196" s="160" t="str">
        <f t="shared" si="11"/>
        <v/>
      </c>
      <c r="F196" s="82"/>
      <c r="G196" s="75"/>
      <c r="H196" s="75"/>
      <c r="I196" s="75"/>
      <c r="J196" s="75"/>
      <c r="K196" s="75"/>
      <c r="L196" s="75"/>
      <c r="M196" s="75"/>
      <c r="N196" s="75"/>
      <c r="O196" s="75"/>
      <c r="P196" s="75"/>
    </row>
    <row r="197" spans="1:16" s="81" customFormat="1">
      <c r="A197" s="154">
        <v>186</v>
      </c>
      <c r="B197" s="155"/>
      <c r="C197" s="157"/>
      <c r="D197" s="160" t="str">
        <f t="shared" si="11"/>
        <v/>
      </c>
      <c r="F197" s="82"/>
      <c r="G197" s="75"/>
      <c r="H197" s="75"/>
      <c r="I197" s="75"/>
      <c r="J197" s="75"/>
      <c r="K197" s="75"/>
      <c r="L197" s="75"/>
      <c r="M197" s="75"/>
      <c r="N197" s="75"/>
      <c r="O197" s="75"/>
      <c r="P197" s="75"/>
    </row>
    <row r="198" spans="1:16" s="81" customFormat="1">
      <c r="A198" s="154">
        <v>187</v>
      </c>
      <c r="B198" s="155"/>
      <c r="C198" s="157"/>
      <c r="D198" s="160" t="str">
        <f t="shared" si="11"/>
        <v/>
      </c>
      <c r="F198" s="82"/>
      <c r="G198" s="75"/>
      <c r="H198" s="75"/>
      <c r="I198" s="75"/>
      <c r="J198" s="75"/>
      <c r="K198" s="75"/>
      <c r="L198" s="75"/>
      <c r="M198" s="75"/>
      <c r="N198" s="75"/>
      <c r="O198" s="75"/>
      <c r="P198" s="75"/>
    </row>
    <row r="199" spans="1:16" s="81" customFormat="1">
      <c r="A199" s="154">
        <v>188</v>
      </c>
      <c r="B199" s="155"/>
      <c r="C199" s="157"/>
      <c r="D199" s="160" t="str">
        <f t="shared" si="11"/>
        <v/>
      </c>
      <c r="F199" s="82"/>
      <c r="G199" s="75"/>
      <c r="H199" s="75"/>
      <c r="I199" s="75"/>
      <c r="J199" s="75"/>
      <c r="K199" s="75"/>
      <c r="L199" s="75"/>
      <c r="M199" s="75"/>
      <c r="N199" s="75"/>
      <c r="O199" s="75"/>
      <c r="P199" s="75"/>
    </row>
    <row r="200" spans="1:16" s="81" customFormat="1">
      <c r="A200" s="154">
        <v>189</v>
      </c>
      <c r="B200" s="155"/>
      <c r="C200" s="157"/>
      <c r="D200" s="160" t="str">
        <f t="shared" si="11"/>
        <v/>
      </c>
      <c r="F200" s="82"/>
      <c r="G200" s="75"/>
      <c r="H200" s="75"/>
      <c r="I200" s="75"/>
      <c r="J200" s="75"/>
      <c r="K200" s="75"/>
      <c r="L200" s="75"/>
      <c r="M200" s="75"/>
      <c r="N200" s="75"/>
      <c r="O200" s="75"/>
      <c r="P200" s="75"/>
    </row>
    <row r="201" spans="1:16" s="81" customFormat="1">
      <c r="A201" s="154">
        <v>190</v>
      </c>
      <c r="B201" s="155"/>
      <c r="C201" s="157"/>
      <c r="D201" s="160" t="str">
        <f t="shared" si="11"/>
        <v/>
      </c>
      <c r="F201" s="82"/>
      <c r="G201" s="75"/>
      <c r="H201" s="75"/>
      <c r="I201" s="75"/>
      <c r="J201" s="75"/>
      <c r="K201" s="75"/>
      <c r="L201" s="75"/>
      <c r="M201" s="75"/>
      <c r="N201" s="75"/>
      <c r="O201" s="75"/>
      <c r="P201" s="75"/>
    </row>
    <row r="202" spans="1:16" s="81" customFormat="1">
      <c r="A202" s="154">
        <v>191</v>
      </c>
      <c r="B202" s="155"/>
      <c r="C202" s="157"/>
      <c r="D202" s="160" t="str">
        <f t="shared" si="11"/>
        <v/>
      </c>
      <c r="F202" s="82"/>
      <c r="G202" s="75"/>
      <c r="H202" s="75"/>
      <c r="I202" s="75"/>
      <c r="J202" s="75"/>
      <c r="K202" s="75"/>
      <c r="L202" s="75"/>
      <c r="M202" s="75"/>
      <c r="N202" s="75"/>
      <c r="O202" s="75"/>
      <c r="P202" s="75"/>
    </row>
    <row r="203" spans="1:16" s="81" customFormat="1">
      <c r="A203" s="154">
        <v>192</v>
      </c>
      <c r="B203" s="155"/>
      <c r="C203" s="157"/>
      <c r="D203" s="160" t="str">
        <f t="shared" si="11"/>
        <v/>
      </c>
      <c r="F203" s="82"/>
      <c r="G203" s="75"/>
      <c r="H203" s="75"/>
      <c r="I203" s="75"/>
      <c r="J203" s="75"/>
      <c r="K203" s="75"/>
      <c r="L203" s="75"/>
      <c r="M203" s="75"/>
      <c r="N203" s="75"/>
      <c r="O203" s="75"/>
      <c r="P203" s="75"/>
    </row>
    <row r="204" spans="1:16" s="81" customFormat="1">
      <c r="A204" s="154">
        <v>193</v>
      </c>
      <c r="B204" s="155"/>
      <c r="C204" s="157"/>
      <c r="D204" s="160" t="str">
        <f t="shared" ref="D204:D261" si="12">IF(OR($B204="",,$C204&lt;an_initial,$C204&gt;an_final),"",E204*100)</f>
        <v/>
      </c>
      <c r="F204" s="82"/>
      <c r="G204" s="75"/>
      <c r="H204" s="75"/>
      <c r="I204" s="75"/>
      <c r="J204" s="75"/>
      <c r="K204" s="75"/>
      <c r="L204" s="75"/>
      <c r="M204" s="75"/>
      <c r="N204" s="75"/>
      <c r="O204" s="75"/>
      <c r="P204" s="75"/>
    </row>
    <row r="205" spans="1:16" s="81" customFormat="1">
      <c r="A205" s="154">
        <v>194</v>
      </c>
      <c r="B205" s="155"/>
      <c r="C205" s="157"/>
      <c r="D205" s="160" t="str">
        <f t="shared" si="12"/>
        <v/>
      </c>
      <c r="F205" s="82"/>
      <c r="G205" s="75"/>
      <c r="H205" s="75"/>
      <c r="I205" s="75"/>
      <c r="J205" s="75"/>
      <c r="K205" s="75"/>
      <c r="L205" s="75"/>
      <c r="M205" s="75"/>
      <c r="N205" s="75"/>
      <c r="O205" s="75"/>
      <c r="P205" s="75"/>
    </row>
    <row r="206" spans="1:16" s="81" customFormat="1">
      <c r="A206" s="154">
        <v>195</v>
      </c>
      <c r="B206" s="155"/>
      <c r="C206" s="157"/>
      <c r="D206" s="160" t="str">
        <f t="shared" si="12"/>
        <v/>
      </c>
      <c r="F206" s="82"/>
      <c r="G206" s="75"/>
      <c r="H206" s="75"/>
      <c r="I206" s="75"/>
      <c r="J206" s="75"/>
      <c r="K206" s="75"/>
      <c r="L206" s="75"/>
      <c r="M206" s="75"/>
      <c r="N206" s="75"/>
      <c r="O206" s="75"/>
      <c r="P206" s="75"/>
    </row>
    <row r="207" spans="1:16" s="81" customFormat="1">
      <c r="A207" s="154">
        <v>196</v>
      </c>
      <c r="B207" s="155"/>
      <c r="C207" s="157"/>
      <c r="D207" s="160" t="str">
        <f t="shared" si="12"/>
        <v/>
      </c>
      <c r="F207" s="82"/>
      <c r="G207" s="75"/>
      <c r="H207" s="75"/>
      <c r="I207" s="75"/>
      <c r="J207" s="75"/>
      <c r="K207" s="75"/>
      <c r="L207" s="75"/>
      <c r="M207" s="75"/>
      <c r="N207" s="75"/>
      <c r="O207" s="75"/>
      <c r="P207" s="75"/>
    </row>
    <row r="208" spans="1:16" s="81" customFormat="1">
      <c r="A208" s="154">
        <v>197</v>
      </c>
      <c r="B208" s="155"/>
      <c r="C208" s="157"/>
      <c r="D208" s="160" t="str">
        <f t="shared" si="12"/>
        <v/>
      </c>
      <c r="F208" s="82"/>
      <c r="G208" s="75"/>
      <c r="H208" s="75"/>
      <c r="I208" s="75"/>
      <c r="J208" s="75"/>
      <c r="K208" s="75"/>
      <c r="L208" s="75"/>
      <c r="M208" s="75"/>
      <c r="N208" s="75"/>
      <c r="O208" s="75"/>
      <c r="P208" s="75"/>
    </row>
    <row r="209" spans="1:16" s="81" customFormat="1">
      <c r="A209" s="154">
        <v>198</v>
      </c>
      <c r="B209" s="155"/>
      <c r="C209" s="157"/>
      <c r="D209" s="160" t="str">
        <f t="shared" si="12"/>
        <v/>
      </c>
      <c r="F209" s="82"/>
      <c r="G209" s="75"/>
      <c r="H209" s="75"/>
      <c r="I209" s="75"/>
      <c r="J209" s="75"/>
      <c r="K209" s="75"/>
      <c r="L209" s="75"/>
      <c r="M209" s="75"/>
      <c r="N209" s="75"/>
      <c r="O209" s="75"/>
      <c r="P209" s="75"/>
    </row>
    <row r="210" spans="1:16" s="81" customFormat="1">
      <c r="A210" s="154">
        <v>199</v>
      </c>
      <c r="B210" s="155"/>
      <c r="C210" s="157"/>
      <c r="D210" s="160" t="str">
        <f t="shared" si="12"/>
        <v/>
      </c>
      <c r="F210" s="82"/>
      <c r="G210" s="75"/>
      <c r="H210" s="75"/>
      <c r="I210" s="75"/>
      <c r="J210" s="75"/>
      <c r="K210" s="75"/>
      <c r="L210" s="75"/>
      <c r="M210" s="75"/>
      <c r="N210" s="75"/>
      <c r="O210" s="75"/>
      <c r="P210" s="75"/>
    </row>
    <row r="211" spans="1:16" s="81" customFormat="1">
      <c r="A211" s="154">
        <v>200</v>
      </c>
      <c r="B211" s="155"/>
      <c r="C211" s="157"/>
      <c r="D211" s="160" t="str">
        <f t="shared" si="12"/>
        <v/>
      </c>
      <c r="F211" s="82"/>
      <c r="G211" s="75"/>
      <c r="H211" s="75"/>
      <c r="I211" s="75"/>
      <c r="J211" s="75"/>
      <c r="K211" s="75"/>
      <c r="L211" s="75"/>
      <c r="M211" s="75"/>
      <c r="N211" s="75"/>
      <c r="O211" s="75"/>
      <c r="P211" s="75"/>
    </row>
    <row r="212" spans="1:16" s="81" customFormat="1">
      <c r="A212" s="154">
        <v>201</v>
      </c>
      <c r="B212" s="155"/>
      <c r="C212" s="157"/>
      <c r="D212" s="160" t="str">
        <f t="shared" si="12"/>
        <v/>
      </c>
      <c r="F212" s="82"/>
      <c r="G212" s="75"/>
      <c r="H212" s="75"/>
      <c r="I212" s="75"/>
      <c r="J212" s="75"/>
      <c r="K212" s="75"/>
      <c r="L212" s="75"/>
      <c r="M212" s="75"/>
      <c r="N212" s="75"/>
      <c r="O212" s="75"/>
      <c r="P212" s="75"/>
    </row>
    <row r="213" spans="1:16" s="81" customFormat="1">
      <c r="A213" s="154">
        <v>202</v>
      </c>
      <c r="B213" s="155"/>
      <c r="C213" s="157"/>
      <c r="D213" s="160" t="str">
        <f t="shared" si="12"/>
        <v/>
      </c>
      <c r="F213" s="82"/>
      <c r="G213" s="75"/>
      <c r="H213" s="75"/>
      <c r="I213" s="75"/>
      <c r="J213" s="75"/>
      <c r="K213" s="75"/>
      <c r="L213" s="75"/>
      <c r="M213" s="75"/>
      <c r="N213" s="75"/>
      <c r="O213" s="75"/>
      <c r="P213" s="75"/>
    </row>
    <row r="214" spans="1:16" s="81" customFormat="1">
      <c r="A214" s="154">
        <v>203</v>
      </c>
      <c r="B214" s="155"/>
      <c r="C214" s="157"/>
      <c r="D214" s="160" t="str">
        <f t="shared" si="12"/>
        <v/>
      </c>
      <c r="F214" s="82"/>
      <c r="G214" s="75"/>
      <c r="H214" s="75"/>
      <c r="I214" s="75"/>
      <c r="J214" s="75"/>
      <c r="K214" s="75"/>
      <c r="L214" s="75"/>
      <c r="M214" s="75"/>
      <c r="N214" s="75"/>
      <c r="O214" s="75"/>
      <c r="P214" s="75"/>
    </row>
    <row r="215" spans="1:16" s="81" customFormat="1">
      <c r="A215" s="154">
        <v>204</v>
      </c>
      <c r="B215" s="155"/>
      <c r="C215" s="157"/>
      <c r="D215" s="160" t="str">
        <f t="shared" si="12"/>
        <v/>
      </c>
      <c r="F215" s="82"/>
      <c r="G215" s="75"/>
      <c r="H215" s="75"/>
      <c r="I215" s="75"/>
      <c r="J215" s="75"/>
      <c r="K215" s="75"/>
      <c r="L215" s="75"/>
      <c r="M215" s="75"/>
      <c r="N215" s="75"/>
      <c r="O215" s="75"/>
      <c r="P215" s="75"/>
    </row>
    <row r="216" spans="1:16" s="81" customFormat="1">
      <c r="A216" s="154">
        <v>205</v>
      </c>
      <c r="B216" s="155"/>
      <c r="C216" s="157"/>
      <c r="D216" s="160" t="str">
        <f t="shared" si="12"/>
        <v/>
      </c>
      <c r="F216" s="82"/>
      <c r="G216" s="75"/>
      <c r="H216" s="75"/>
      <c r="I216" s="75"/>
      <c r="J216" s="75"/>
      <c r="K216" s="75"/>
      <c r="L216" s="75"/>
      <c r="M216" s="75"/>
      <c r="N216" s="75"/>
      <c r="O216" s="75"/>
      <c r="P216" s="75"/>
    </row>
    <row r="217" spans="1:16" s="81" customFormat="1">
      <c r="A217" s="154">
        <v>206</v>
      </c>
      <c r="B217" s="155"/>
      <c r="C217" s="157"/>
      <c r="D217" s="160" t="str">
        <f t="shared" si="12"/>
        <v/>
      </c>
      <c r="F217" s="82"/>
      <c r="G217" s="75"/>
      <c r="H217" s="75"/>
      <c r="I217" s="75"/>
      <c r="J217" s="75"/>
      <c r="K217" s="75"/>
      <c r="L217" s="75"/>
      <c r="M217" s="75"/>
      <c r="N217" s="75"/>
      <c r="O217" s="75"/>
      <c r="P217" s="75"/>
    </row>
    <row r="218" spans="1:16" s="81" customFormat="1">
      <c r="A218" s="154">
        <v>207</v>
      </c>
      <c r="B218" s="155"/>
      <c r="C218" s="157"/>
      <c r="D218" s="160" t="str">
        <f t="shared" si="12"/>
        <v/>
      </c>
      <c r="F218" s="82"/>
      <c r="G218" s="75"/>
      <c r="H218" s="75"/>
      <c r="I218" s="75"/>
      <c r="J218" s="75"/>
      <c r="K218" s="75"/>
      <c r="L218" s="75"/>
      <c r="M218" s="75"/>
      <c r="N218" s="75"/>
      <c r="O218" s="75"/>
      <c r="P218" s="75"/>
    </row>
    <row r="219" spans="1:16" s="81" customFormat="1">
      <c r="A219" s="154">
        <v>208</v>
      </c>
      <c r="B219" s="155"/>
      <c r="C219" s="157"/>
      <c r="D219" s="160" t="str">
        <f t="shared" si="12"/>
        <v/>
      </c>
      <c r="F219" s="82"/>
      <c r="G219" s="75"/>
      <c r="H219" s="75"/>
      <c r="I219" s="75"/>
      <c r="J219" s="75"/>
      <c r="K219" s="75"/>
      <c r="L219" s="75"/>
      <c r="M219" s="75"/>
      <c r="N219" s="75"/>
      <c r="O219" s="75"/>
      <c r="P219" s="75"/>
    </row>
    <row r="220" spans="1:16" s="81" customFormat="1">
      <c r="A220" s="154">
        <v>209</v>
      </c>
      <c r="B220" s="155"/>
      <c r="C220" s="157"/>
      <c r="D220" s="160" t="str">
        <f t="shared" si="12"/>
        <v/>
      </c>
      <c r="F220" s="82"/>
      <c r="G220" s="75"/>
      <c r="H220" s="75"/>
      <c r="I220" s="75"/>
      <c r="J220" s="75"/>
      <c r="K220" s="75"/>
      <c r="L220" s="75"/>
      <c r="M220" s="75"/>
      <c r="N220" s="75"/>
      <c r="O220" s="75"/>
      <c r="P220" s="75"/>
    </row>
    <row r="221" spans="1:16" s="81" customFormat="1">
      <c r="A221" s="154">
        <v>210</v>
      </c>
      <c r="B221" s="155"/>
      <c r="C221" s="157"/>
      <c r="D221" s="160" t="str">
        <f t="shared" si="12"/>
        <v/>
      </c>
      <c r="F221" s="82"/>
      <c r="G221" s="75"/>
      <c r="H221" s="75"/>
      <c r="I221" s="75"/>
      <c r="J221" s="75"/>
      <c r="K221" s="75"/>
      <c r="L221" s="75"/>
      <c r="M221" s="75"/>
      <c r="N221" s="75"/>
      <c r="O221" s="75"/>
      <c r="P221" s="75"/>
    </row>
    <row r="222" spans="1:16" s="81" customFormat="1">
      <c r="A222" s="154">
        <v>211</v>
      </c>
      <c r="B222" s="155"/>
      <c r="C222" s="157"/>
      <c r="D222" s="160" t="str">
        <f t="shared" si="12"/>
        <v/>
      </c>
      <c r="F222" s="82"/>
      <c r="G222" s="75"/>
      <c r="H222" s="75"/>
      <c r="I222" s="75"/>
      <c r="J222" s="75"/>
      <c r="K222" s="75"/>
      <c r="L222" s="75"/>
      <c r="M222" s="75"/>
      <c r="N222" s="75"/>
      <c r="O222" s="75"/>
      <c r="P222" s="75"/>
    </row>
    <row r="223" spans="1:16" s="81" customFormat="1">
      <c r="A223" s="154">
        <v>212</v>
      </c>
      <c r="B223" s="155"/>
      <c r="C223" s="157"/>
      <c r="D223" s="160" t="str">
        <f t="shared" si="12"/>
        <v/>
      </c>
      <c r="F223" s="82"/>
      <c r="G223" s="75"/>
      <c r="H223" s="75"/>
      <c r="I223" s="75"/>
      <c r="J223" s="75"/>
      <c r="K223" s="75"/>
      <c r="L223" s="75"/>
      <c r="M223" s="75"/>
      <c r="N223" s="75"/>
      <c r="O223" s="75"/>
      <c r="P223" s="75"/>
    </row>
    <row r="224" spans="1:16" s="81" customFormat="1">
      <c r="A224" s="154">
        <v>213</v>
      </c>
      <c r="B224" s="155"/>
      <c r="C224" s="157"/>
      <c r="D224" s="160" t="str">
        <f t="shared" si="12"/>
        <v/>
      </c>
      <c r="F224" s="82"/>
      <c r="G224" s="75"/>
      <c r="H224" s="75"/>
      <c r="I224" s="75"/>
      <c r="J224" s="75"/>
      <c r="K224" s="75"/>
      <c r="L224" s="75"/>
      <c r="M224" s="75"/>
      <c r="N224" s="75"/>
      <c r="O224" s="75"/>
      <c r="P224" s="75"/>
    </row>
    <row r="225" spans="1:16" s="81" customFormat="1">
      <c r="A225" s="154">
        <v>214</v>
      </c>
      <c r="B225" s="155"/>
      <c r="C225" s="157"/>
      <c r="D225" s="160" t="str">
        <f t="shared" si="12"/>
        <v/>
      </c>
      <c r="F225" s="82"/>
      <c r="G225" s="75"/>
      <c r="H225" s="75"/>
      <c r="I225" s="75"/>
      <c r="J225" s="75"/>
      <c r="K225" s="75"/>
      <c r="L225" s="75"/>
      <c r="M225" s="75"/>
      <c r="N225" s="75"/>
      <c r="O225" s="75"/>
      <c r="P225" s="75"/>
    </row>
    <row r="226" spans="1:16" s="81" customFormat="1">
      <c r="A226" s="154">
        <v>215</v>
      </c>
      <c r="B226" s="155"/>
      <c r="C226" s="157"/>
      <c r="D226" s="160" t="str">
        <f t="shared" si="12"/>
        <v/>
      </c>
      <c r="F226" s="82"/>
      <c r="G226" s="75"/>
      <c r="H226" s="75"/>
      <c r="I226" s="75"/>
      <c r="J226" s="75"/>
      <c r="K226" s="75"/>
      <c r="L226" s="75"/>
      <c r="M226" s="75"/>
      <c r="N226" s="75"/>
      <c r="O226" s="75"/>
      <c r="P226" s="75"/>
    </row>
    <row r="227" spans="1:16" s="81" customFormat="1">
      <c r="A227" s="154">
        <v>216</v>
      </c>
      <c r="B227" s="155"/>
      <c r="C227" s="157"/>
      <c r="D227" s="160" t="str">
        <f t="shared" si="12"/>
        <v/>
      </c>
      <c r="F227" s="82"/>
      <c r="G227" s="75"/>
      <c r="H227" s="75"/>
      <c r="I227" s="75"/>
      <c r="J227" s="75"/>
      <c r="K227" s="75"/>
      <c r="L227" s="75"/>
      <c r="M227" s="75"/>
      <c r="N227" s="75"/>
      <c r="O227" s="75"/>
      <c r="P227" s="75"/>
    </row>
    <row r="228" spans="1:16" s="81" customFormat="1">
      <c r="A228" s="154">
        <v>217</v>
      </c>
      <c r="B228" s="155"/>
      <c r="C228" s="157"/>
      <c r="D228" s="160" t="str">
        <f t="shared" si="12"/>
        <v/>
      </c>
      <c r="F228" s="82"/>
      <c r="G228" s="75"/>
      <c r="H228" s="75"/>
      <c r="I228" s="75"/>
      <c r="J228" s="75"/>
      <c r="K228" s="75"/>
      <c r="L228" s="75"/>
      <c r="M228" s="75"/>
      <c r="N228" s="75"/>
      <c r="O228" s="75"/>
      <c r="P228" s="75"/>
    </row>
    <row r="229" spans="1:16" s="81" customFormat="1">
      <c r="A229" s="154">
        <v>218</v>
      </c>
      <c r="B229" s="155"/>
      <c r="C229" s="157"/>
      <c r="D229" s="160" t="str">
        <f t="shared" si="12"/>
        <v/>
      </c>
      <c r="F229" s="82"/>
      <c r="G229" s="75"/>
      <c r="H229" s="75"/>
      <c r="I229" s="75"/>
      <c r="J229" s="75"/>
      <c r="K229" s="75"/>
      <c r="L229" s="75"/>
      <c r="M229" s="75"/>
      <c r="N229" s="75"/>
      <c r="O229" s="75"/>
      <c r="P229" s="75"/>
    </row>
    <row r="230" spans="1:16" s="81" customFormat="1">
      <c r="A230" s="154">
        <v>219</v>
      </c>
      <c r="B230" s="155"/>
      <c r="C230" s="157"/>
      <c r="D230" s="160" t="str">
        <f t="shared" si="12"/>
        <v/>
      </c>
      <c r="F230" s="82"/>
      <c r="G230" s="75"/>
      <c r="H230" s="75"/>
      <c r="I230" s="75"/>
      <c r="J230" s="75"/>
      <c r="K230" s="75"/>
      <c r="L230" s="75"/>
      <c r="M230" s="75"/>
      <c r="N230" s="75"/>
      <c r="O230" s="75"/>
      <c r="P230" s="75"/>
    </row>
    <row r="231" spans="1:16" s="81" customFormat="1">
      <c r="A231" s="154">
        <v>220</v>
      </c>
      <c r="B231" s="155"/>
      <c r="C231" s="157"/>
      <c r="D231" s="160" t="str">
        <f t="shared" si="12"/>
        <v/>
      </c>
      <c r="F231" s="82"/>
      <c r="G231" s="75"/>
      <c r="H231" s="75"/>
      <c r="I231" s="75"/>
      <c r="J231" s="75"/>
      <c r="K231" s="75"/>
      <c r="L231" s="75"/>
      <c r="M231" s="75"/>
      <c r="N231" s="75"/>
      <c r="O231" s="75"/>
      <c r="P231" s="75"/>
    </row>
    <row r="232" spans="1:16" s="81" customFormat="1">
      <c r="A232" s="154">
        <v>221</v>
      </c>
      <c r="B232" s="155"/>
      <c r="C232" s="157"/>
      <c r="D232" s="160" t="str">
        <f t="shared" si="12"/>
        <v/>
      </c>
      <c r="F232" s="82"/>
      <c r="G232" s="75"/>
      <c r="H232" s="75"/>
      <c r="I232" s="75"/>
      <c r="J232" s="75"/>
      <c r="K232" s="75"/>
      <c r="L232" s="75"/>
      <c r="M232" s="75"/>
      <c r="N232" s="75"/>
      <c r="O232" s="75"/>
      <c r="P232" s="75"/>
    </row>
    <row r="233" spans="1:16" s="81" customFormat="1">
      <c r="A233" s="154">
        <v>222</v>
      </c>
      <c r="B233" s="155"/>
      <c r="C233" s="157"/>
      <c r="D233" s="160" t="str">
        <f t="shared" si="12"/>
        <v/>
      </c>
      <c r="F233" s="82"/>
      <c r="G233" s="75"/>
      <c r="H233" s="75"/>
      <c r="I233" s="75"/>
      <c r="J233" s="75"/>
      <c r="K233" s="75"/>
      <c r="L233" s="75"/>
      <c r="M233" s="75"/>
      <c r="N233" s="75"/>
      <c r="O233" s="75"/>
      <c r="P233" s="75"/>
    </row>
    <row r="234" spans="1:16" s="81" customFormat="1">
      <c r="A234" s="154">
        <v>223</v>
      </c>
      <c r="B234" s="155"/>
      <c r="C234" s="157"/>
      <c r="D234" s="160" t="str">
        <f t="shared" si="12"/>
        <v/>
      </c>
      <c r="F234" s="82"/>
      <c r="G234" s="75"/>
      <c r="H234" s="75"/>
      <c r="I234" s="75"/>
      <c r="J234" s="75"/>
      <c r="K234" s="75"/>
      <c r="L234" s="75"/>
      <c r="M234" s="75"/>
      <c r="N234" s="75"/>
      <c r="O234" s="75"/>
      <c r="P234" s="75"/>
    </row>
    <row r="235" spans="1:16" s="81" customFormat="1">
      <c r="A235" s="154">
        <v>224</v>
      </c>
      <c r="B235" s="155"/>
      <c r="C235" s="157"/>
      <c r="D235" s="160" t="str">
        <f t="shared" si="12"/>
        <v/>
      </c>
      <c r="F235" s="82"/>
      <c r="G235" s="75"/>
      <c r="H235" s="75"/>
      <c r="I235" s="75"/>
      <c r="J235" s="75"/>
      <c r="K235" s="75"/>
      <c r="L235" s="75"/>
      <c r="M235" s="75"/>
      <c r="N235" s="75"/>
      <c r="O235" s="75"/>
      <c r="P235" s="75"/>
    </row>
    <row r="236" spans="1:16" s="81" customFormat="1">
      <c r="A236" s="154">
        <v>225</v>
      </c>
      <c r="B236" s="155"/>
      <c r="C236" s="157"/>
      <c r="D236" s="160" t="str">
        <f t="shared" si="12"/>
        <v/>
      </c>
      <c r="F236" s="82"/>
      <c r="G236" s="75"/>
      <c r="H236" s="75"/>
      <c r="I236" s="75"/>
      <c r="J236" s="75"/>
      <c r="K236" s="75"/>
      <c r="L236" s="75"/>
      <c r="M236" s="75"/>
      <c r="N236" s="75"/>
      <c r="O236" s="75"/>
      <c r="P236" s="75"/>
    </row>
    <row r="237" spans="1:16" s="81" customFormat="1">
      <c r="A237" s="154">
        <v>226</v>
      </c>
      <c r="B237" s="155"/>
      <c r="C237" s="157"/>
      <c r="D237" s="160" t="str">
        <f t="shared" si="12"/>
        <v/>
      </c>
      <c r="F237" s="82"/>
      <c r="G237" s="75"/>
      <c r="H237" s="75"/>
      <c r="I237" s="75"/>
      <c r="J237" s="75"/>
      <c r="K237" s="75"/>
      <c r="L237" s="75"/>
      <c r="M237" s="75"/>
      <c r="N237" s="75"/>
      <c r="O237" s="75"/>
      <c r="P237" s="75"/>
    </row>
    <row r="238" spans="1:16" s="81" customFormat="1">
      <c r="A238" s="154">
        <v>227</v>
      </c>
      <c r="B238" s="155"/>
      <c r="C238" s="157"/>
      <c r="D238" s="160" t="str">
        <f t="shared" si="12"/>
        <v/>
      </c>
      <c r="F238" s="82"/>
      <c r="G238" s="75"/>
      <c r="H238" s="75"/>
      <c r="I238" s="75"/>
      <c r="J238" s="75"/>
      <c r="K238" s="75"/>
      <c r="L238" s="75"/>
      <c r="M238" s="75"/>
      <c r="N238" s="75"/>
      <c r="O238" s="75"/>
      <c r="P238" s="75"/>
    </row>
    <row r="239" spans="1:16" s="81" customFormat="1">
      <c r="A239" s="154">
        <v>228</v>
      </c>
      <c r="B239" s="155"/>
      <c r="C239" s="157"/>
      <c r="D239" s="160" t="str">
        <f t="shared" si="12"/>
        <v/>
      </c>
      <c r="F239" s="82"/>
      <c r="G239" s="75"/>
      <c r="H239" s="75"/>
      <c r="I239" s="75"/>
      <c r="J239" s="75"/>
      <c r="K239" s="75"/>
      <c r="L239" s="75"/>
      <c r="M239" s="75"/>
      <c r="N239" s="75"/>
      <c r="O239" s="75"/>
      <c r="P239" s="75"/>
    </row>
    <row r="240" spans="1:16" s="81" customFormat="1">
      <c r="A240" s="154">
        <v>229</v>
      </c>
      <c r="B240" s="155"/>
      <c r="C240" s="157"/>
      <c r="D240" s="160" t="str">
        <f t="shared" si="12"/>
        <v/>
      </c>
      <c r="F240" s="82"/>
      <c r="G240" s="75"/>
      <c r="H240" s="75"/>
      <c r="I240" s="75"/>
      <c r="J240" s="75"/>
      <c r="K240" s="75"/>
      <c r="L240" s="75"/>
      <c r="M240" s="75"/>
      <c r="N240" s="75"/>
      <c r="O240" s="75"/>
      <c r="P240" s="75"/>
    </row>
    <row r="241" spans="1:16" s="81" customFormat="1">
      <c r="A241" s="154">
        <v>230</v>
      </c>
      <c r="B241" s="155"/>
      <c r="C241" s="157"/>
      <c r="D241" s="160" t="str">
        <f t="shared" si="12"/>
        <v/>
      </c>
      <c r="F241" s="82"/>
      <c r="G241" s="75"/>
      <c r="H241" s="75"/>
      <c r="I241" s="75"/>
      <c r="J241" s="75"/>
      <c r="K241" s="75"/>
      <c r="L241" s="75"/>
      <c r="M241" s="75"/>
      <c r="N241" s="75"/>
      <c r="O241" s="75"/>
      <c r="P241" s="75"/>
    </row>
    <row r="242" spans="1:16" s="81" customFormat="1">
      <c r="A242" s="154">
        <v>231</v>
      </c>
      <c r="B242" s="155"/>
      <c r="C242" s="157"/>
      <c r="D242" s="160" t="str">
        <f t="shared" si="12"/>
        <v/>
      </c>
      <c r="F242" s="82"/>
      <c r="G242" s="75"/>
      <c r="H242" s="75"/>
      <c r="I242" s="75"/>
      <c r="J242" s="75"/>
      <c r="K242" s="75"/>
      <c r="L242" s="75"/>
      <c r="M242" s="75"/>
      <c r="N242" s="75"/>
      <c r="O242" s="75"/>
      <c r="P242" s="75"/>
    </row>
    <row r="243" spans="1:16" s="81" customFormat="1">
      <c r="A243" s="154">
        <v>232</v>
      </c>
      <c r="B243" s="155"/>
      <c r="C243" s="157"/>
      <c r="D243" s="160" t="str">
        <f t="shared" si="12"/>
        <v/>
      </c>
      <c r="F243" s="82"/>
      <c r="G243" s="75"/>
      <c r="H243" s="75"/>
      <c r="I243" s="75"/>
      <c r="J243" s="75"/>
      <c r="K243" s="75"/>
      <c r="L243" s="75"/>
      <c r="M243" s="75"/>
      <c r="N243" s="75"/>
      <c r="O243" s="75"/>
      <c r="P243" s="75"/>
    </row>
    <row r="244" spans="1:16" s="81" customFormat="1">
      <c r="A244" s="154">
        <v>233</v>
      </c>
      <c r="B244" s="155"/>
      <c r="C244" s="157"/>
      <c r="D244" s="160" t="str">
        <f t="shared" si="12"/>
        <v/>
      </c>
      <c r="F244" s="82"/>
      <c r="G244" s="75"/>
      <c r="H244" s="75"/>
      <c r="I244" s="75"/>
      <c r="J244" s="75"/>
      <c r="K244" s="75"/>
      <c r="L244" s="75"/>
      <c r="M244" s="75"/>
      <c r="N244" s="75"/>
      <c r="O244" s="75"/>
      <c r="P244" s="75"/>
    </row>
    <row r="245" spans="1:16" s="81" customFormat="1">
      <c r="A245" s="154">
        <v>234</v>
      </c>
      <c r="B245" s="155"/>
      <c r="C245" s="157"/>
      <c r="D245" s="160" t="str">
        <f t="shared" si="12"/>
        <v/>
      </c>
      <c r="F245" s="82"/>
      <c r="G245" s="75"/>
      <c r="H245" s="75"/>
      <c r="I245" s="75"/>
      <c r="J245" s="75"/>
      <c r="K245" s="75"/>
      <c r="L245" s="75"/>
      <c r="M245" s="75"/>
      <c r="N245" s="75"/>
      <c r="O245" s="75"/>
      <c r="P245" s="75"/>
    </row>
    <row r="246" spans="1:16" s="81" customFormat="1">
      <c r="A246" s="154">
        <v>235</v>
      </c>
      <c r="B246" s="155"/>
      <c r="C246" s="157"/>
      <c r="D246" s="160" t="str">
        <f t="shared" si="12"/>
        <v/>
      </c>
      <c r="F246" s="82"/>
      <c r="G246" s="75"/>
      <c r="H246" s="75"/>
      <c r="I246" s="75"/>
      <c r="J246" s="75"/>
      <c r="K246" s="75"/>
      <c r="L246" s="75"/>
      <c r="M246" s="75"/>
      <c r="N246" s="75"/>
      <c r="O246" s="75"/>
      <c r="P246" s="75"/>
    </row>
    <row r="247" spans="1:16" s="81" customFormat="1">
      <c r="A247" s="154">
        <v>236</v>
      </c>
      <c r="B247" s="155"/>
      <c r="C247" s="157"/>
      <c r="D247" s="160" t="str">
        <f t="shared" si="12"/>
        <v/>
      </c>
      <c r="F247" s="82"/>
      <c r="G247" s="75"/>
      <c r="H247" s="75"/>
      <c r="I247" s="75"/>
      <c r="J247" s="75"/>
      <c r="K247" s="75"/>
      <c r="L247" s="75"/>
      <c r="M247" s="75"/>
      <c r="N247" s="75"/>
      <c r="O247" s="75"/>
      <c r="P247" s="75"/>
    </row>
    <row r="248" spans="1:16" s="81" customFormat="1">
      <c r="A248" s="154">
        <v>237</v>
      </c>
      <c r="B248" s="155"/>
      <c r="C248" s="157"/>
      <c r="D248" s="160" t="str">
        <f t="shared" si="12"/>
        <v/>
      </c>
      <c r="F248" s="82"/>
      <c r="G248" s="75"/>
      <c r="H248" s="75"/>
      <c r="I248" s="75"/>
      <c r="J248" s="75"/>
      <c r="K248" s="75"/>
      <c r="L248" s="75"/>
      <c r="M248" s="75"/>
      <c r="N248" s="75"/>
      <c r="O248" s="75"/>
      <c r="P248" s="75"/>
    </row>
    <row r="249" spans="1:16" s="81" customFormat="1">
      <c r="A249" s="154">
        <v>238</v>
      </c>
      <c r="B249" s="155"/>
      <c r="C249" s="157"/>
      <c r="D249" s="160" t="str">
        <f t="shared" si="12"/>
        <v/>
      </c>
      <c r="F249" s="82"/>
      <c r="G249" s="75"/>
      <c r="H249" s="75"/>
      <c r="I249" s="75"/>
      <c r="J249" s="75"/>
      <c r="K249" s="75"/>
      <c r="L249" s="75"/>
      <c r="M249" s="75"/>
      <c r="N249" s="75"/>
      <c r="O249" s="75"/>
      <c r="P249" s="75"/>
    </row>
    <row r="250" spans="1:16" s="81" customFormat="1">
      <c r="A250" s="154">
        <v>239</v>
      </c>
      <c r="B250" s="155"/>
      <c r="C250" s="157"/>
      <c r="D250" s="160" t="str">
        <f t="shared" si="12"/>
        <v/>
      </c>
      <c r="F250" s="82"/>
      <c r="G250" s="75"/>
      <c r="H250" s="75"/>
      <c r="I250" s="75"/>
      <c r="J250" s="75"/>
      <c r="K250" s="75"/>
      <c r="L250" s="75"/>
      <c r="M250" s="75"/>
      <c r="N250" s="75"/>
      <c r="O250" s="75"/>
      <c r="P250" s="75"/>
    </row>
    <row r="251" spans="1:16" s="81" customFormat="1">
      <c r="A251" s="154">
        <v>240</v>
      </c>
      <c r="B251" s="155"/>
      <c r="C251" s="157"/>
      <c r="D251" s="160" t="str">
        <f t="shared" si="12"/>
        <v/>
      </c>
      <c r="F251" s="82"/>
      <c r="G251" s="75"/>
      <c r="H251" s="75"/>
      <c r="I251" s="75"/>
      <c r="J251" s="75"/>
      <c r="K251" s="75"/>
      <c r="L251" s="75"/>
      <c r="M251" s="75"/>
      <c r="N251" s="75"/>
      <c r="O251" s="75"/>
      <c r="P251" s="75"/>
    </row>
    <row r="252" spans="1:16" s="81" customFormat="1">
      <c r="A252" s="154">
        <v>241</v>
      </c>
      <c r="B252" s="155"/>
      <c r="C252" s="157"/>
      <c r="D252" s="160" t="str">
        <f t="shared" si="12"/>
        <v/>
      </c>
      <c r="F252" s="82"/>
      <c r="G252" s="75"/>
      <c r="H252" s="75"/>
      <c r="I252" s="75"/>
      <c r="J252" s="75"/>
      <c r="K252" s="75"/>
      <c r="L252" s="75"/>
      <c r="M252" s="75"/>
      <c r="N252" s="75"/>
      <c r="O252" s="75"/>
      <c r="P252" s="75"/>
    </row>
    <row r="253" spans="1:16" s="81" customFormat="1">
      <c r="A253" s="154">
        <v>242</v>
      </c>
      <c r="B253" s="155"/>
      <c r="C253" s="157"/>
      <c r="D253" s="160" t="str">
        <f t="shared" si="12"/>
        <v/>
      </c>
      <c r="F253" s="82"/>
      <c r="G253" s="75"/>
      <c r="H253" s="75"/>
      <c r="I253" s="75"/>
      <c r="J253" s="75"/>
      <c r="K253" s="75"/>
      <c r="L253" s="75"/>
      <c r="M253" s="75"/>
      <c r="N253" s="75"/>
      <c r="O253" s="75"/>
      <c r="P253" s="75"/>
    </row>
    <row r="254" spans="1:16" s="81" customFormat="1">
      <c r="A254" s="154">
        <v>243</v>
      </c>
      <c r="B254" s="155"/>
      <c r="C254" s="157"/>
      <c r="D254" s="160" t="str">
        <f t="shared" si="12"/>
        <v/>
      </c>
      <c r="F254" s="82"/>
      <c r="G254" s="75"/>
      <c r="H254" s="75"/>
      <c r="I254" s="75"/>
      <c r="J254" s="75"/>
      <c r="K254" s="75"/>
      <c r="L254" s="75"/>
      <c r="M254" s="75"/>
      <c r="N254" s="75"/>
      <c r="O254" s="75"/>
      <c r="P254" s="75"/>
    </row>
    <row r="255" spans="1:16" s="81" customFormat="1">
      <c r="A255" s="154">
        <v>244</v>
      </c>
      <c r="B255" s="155"/>
      <c r="C255" s="157"/>
      <c r="D255" s="160" t="str">
        <f t="shared" si="12"/>
        <v/>
      </c>
      <c r="F255" s="82"/>
      <c r="G255" s="75"/>
      <c r="H255" s="75"/>
      <c r="I255" s="75"/>
      <c r="J255" s="75"/>
      <c r="K255" s="75"/>
      <c r="L255" s="75"/>
      <c r="M255" s="75"/>
      <c r="N255" s="75"/>
      <c r="O255" s="75"/>
      <c r="P255" s="75"/>
    </row>
    <row r="256" spans="1:16" s="81" customFormat="1">
      <c r="A256" s="154">
        <v>245</v>
      </c>
      <c r="B256" s="155"/>
      <c r="C256" s="157"/>
      <c r="D256" s="160" t="str">
        <f t="shared" si="12"/>
        <v/>
      </c>
      <c r="F256" s="82"/>
      <c r="G256" s="75"/>
      <c r="H256" s="75"/>
      <c r="I256" s="75"/>
      <c r="J256" s="75"/>
      <c r="K256" s="75"/>
      <c r="L256" s="75"/>
      <c r="M256" s="75"/>
      <c r="N256" s="75"/>
      <c r="O256" s="75"/>
      <c r="P256" s="75"/>
    </row>
    <row r="257" spans="1:16" s="81" customFormat="1">
      <c r="A257" s="154">
        <v>246</v>
      </c>
      <c r="B257" s="155"/>
      <c r="C257" s="157"/>
      <c r="D257" s="160" t="str">
        <f t="shared" si="12"/>
        <v/>
      </c>
      <c r="F257" s="82"/>
      <c r="G257" s="75"/>
      <c r="H257" s="75"/>
      <c r="I257" s="75"/>
      <c r="J257" s="75"/>
      <c r="K257" s="75"/>
      <c r="L257" s="75"/>
      <c r="M257" s="75"/>
      <c r="N257" s="75"/>
      <c r="O257" s="75"/>
      <c r="P257" s="75"/>
    </row>
    <row r="258" spans="1:16" s="81" customFormat="1">
      <c r="A258" s="154">
        <v>247</v>
      </c>
      <c r="B258" s="155"/>
      <c r="C258" s="157"/>
      <c r="D258" s="160" t="str">
        <f t="shared" si="12"/>
        <v/>
      </c>
      <c r="F258" s="82"/>
      <c r="G258" s="75"/>
      <c r="H258" s="75"/>
      <c r="I258" s="75"/>
      <c r="J258" s="75"/>
      <c r="K258" s="75"/>
      <c r="L258" s="75"/>
      <c r="M258" s="75"/>
      <c r="N258" s="75"/>
      <c r="O258" s="75"/>
      <c r="P258" s="75"/>
    </row>
    <row r="259" spans="1:16" s="81" customFormat="1">
      <c r="A259" s="154">
        <v>248</v>
      </c>
      <c r="B259" s="155"/>
      <c r="C259" s="157"/>
      <c r="D259" s="160" t="str">
        <f t="shared" si="12"/>
        <v/>
      </c>
      <c r="F259" s="82"/>
      <c r="G259" s="75"/>
      <c r="H259" s="75"/>
      <c r="I259" s="75"/>
      <c r="J259" s="75"/>
      <c r="K259" s="75"/>
      <c r="L259" s="75"/>
      <c r="M259" s="75"/>
      <c r="N259" s="75"/>
      <c r="O259" s="75"/>
      <c r="P259" s="75"/>
    </row>
    <row r="260" spans="1:16" s="81" customFormat="1">
      <c r="A260" s="154">
        <v>249</v>
      </c>
      <c r="B260" s="155"/>
      <c r="C260" s="157"/>
      <c r="D260" s="160" t="str">
        <f t="shared" si="12"/>
        <v/>
      </c>
      <c r="F260" s="82"/>
      <c r="G260" s="75"/>
      <c r="H260" s="75"/>
      <c r="I260" s="75"/>
      <c r="J260" s="75"/>
      <c r="K260" s="75"/>
      <c r="L260" s="75"/>
      <c r="M260" s="75"/>
      <c r="N260" s="75"/>
      <c r="O260" s="75"/>
      <c r="P260" s="75"/>
    </row>
    <row r="261" spans="1:16" s="81" customFormat="1">
      <c r="A261" s="154">
        <v>250</v>
      </c>
      <c r="B261" s="155"/>
      <c r="C261" s="157"/>
      <c r="D261" s="160" t="str">
        <f t="shared" si="12"/>
        <v/>
      </c>
      <c r="F261" s="82"/>
      <c r="G261" s="75"/>
      <c r="H261" s="75"/>
      <c r="I261" s="75"/>
      <c r="J261" s="75"/>
      <c r="K261" s="75"/>
      <c r="L261" s="75"/>
      <c r="M261" s="75"/>
      <c r="N261" s="75"/>
      <c r="O261" s="75"/>
      <c r="P261" s="75"/>
    </row>
  </sheetData>
  <sheetProtection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sheetPr codeName="Sheet80">
    <pageSetUpPr fitToPage="1"/>
  </sheetPr>
  <dimension ref="A1:P261"/>
  <sheetViews>
    <sheetView workbookViewId="0">
      <selection activeCell="B12" sqref="B12:C14"/>
    </sheetView>
  </sheetViews>
  <sheetFormatPr defaultRowHeight="15.75"/>
  <cols>
    <col min="1" max="1" width="5.7109375" style="71" customWidth="1"/>
    <col min="2" max="2" width="68.7109375" style="75" customWidth="1"/>
    <col min="3" max="3" width="10.7109375" style="80" customWidth="1"/>
    <col min="4" max="4" width="17.7109375" style="75" customWidth="1"/>
    <col min="5" max="5" width="10.7109375" style="81" hidden="1"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C1" s="72"/>
      <c r="D1" s="74"/>
      <c r="E1" s="73"/>
      <c r="F1" s="327"/>
    </row>
    <row r="2" spans="1:7" s="71" customFormat="1">
      <c r="A2" s="387" t="str">
        <f>IF(ISBLANK(facultate), IF(ISBLANK(departament),"","Departament " &amp; departament), "Facultatea " &amp; facultate)</f>
        <v>Facultatea Electronică și Telecomunicații</v>
      </c>
      <c r="C2" s="72"/>
      <c r="D2" s="74"/>
      <c r="E2" s="73"/>
      <c r="F2" s="327"/>
    </row>
    <row r="3" spans="1:7" s="71" customFormat="1">
      <c r="A3" s="387" t="str">
        <f>IF(ISBLANK(departament),"","Departamentul " &amp; departament)</f>
        <v>Departamentul Electronică Aplicată</v>
      </c>
      <c r="C3" s="72"/>
      <c r="D3" s="74"/>
      <c r="E3" s="73"/>
      <c r="F3" s="327"/>
    </row>
    <row r="4" spans="1:7">
      <c r="A4" s="460" t="s">
        <v>882</v>
      </c>
      <c r="B4" s="460"/>
      <c r="C4" s="460"/>
      <c r="D4" s="460"/>
      <c r="E4" s="460"/>
      <c r="F4" s="460"/>
    </row>
    <row r="5" spans="1:7">
      <c r="A5" s="460" t="s">
        <v>934</v>
      </c>
      <c r="B5" s="460"/>
      <c r="C5" s="460"/>
      <c r="D5" s="460"/>
      <c r="E5" s="239"/>
    </row>
    <row r="6" spans="1:7" ht="13.5" customHeight="1">
      <c r="C6" s="75"/>
      <c r="D6" s="388" t="str">
        <f>CONCATENATE(functie," ",nume_candidat)</f>
        <v>Șef de lucrări Papazian Petru</v>
      </c>
    </row>
    <row r="7" spans="1:7" ht="18.75" customHeight="1">
      <c r="A7" s="458" t="s">
        <v>337</v>
      </c>
      <c r="B7" s="458" t="s">
        <v>933</v>
      </c>
      <c r="C7" s="468" t="s">
        <v>2</v>
      </c>
      <c r="D7" s="458" t="s">
        <v>544</v>
      </c>
      <c r="E7" s="458" t="s">
        <v>4</v>
      </c>
      <c r="F7" s="479" t="s">
        <v>540</v>
      </c>
      <c r="G7" s="465" t="s">
        <v>551</v>
      </c>
    </row>
    <row r="8" spans="1:7" ht="18.75" customHeight="1">
      <c r="A8" s="475"/>
      <c r="B8" s="475"/>
      <c r="C8" s="469"/>
      <c r="D8" s="475"/>
      <c r="E8" s="475"/>
      <c r="F8" s="480"/>
      <c r="G8" s="465"/>
    </row>
    <row r="9" spans="1:7" ht="18.75" customHeight="1">
      <c r="A9" s="475"/>
      <c r="B9" s="475"/>
      <c r="C9" s="469"/>
      <c r="D9" s="459"/>
      <c r="E9" s="459"/>
      <c r="F9" s="480"/>
      <c r="G9" s="465"/>
    </row>
    <row r="10" spans="1:7" ht="18.75" customHeight="1">
      <c r="A10" s="459"/>
      <c r="B10" s="459"/>
      <c r="C10" s="470"/>
      <c r="D10" s="389" t="str">
        <f>CONCATENATE("ultimii ",durata_evaluare," ani")</f>
        <v>ultimii 5 ani</v>
      </c>
      <c r="E10" s="389" t="str">
        <f>CONCATENATE("ultimii                                  ",durata_evaluare," ani")</f>
        <v>ultimii                                  5 ani</v>
      </c>
      <c r="F10" s="481"/>
      <c r="G10" s="465"/>
    </row>
    <row r="11" spans="1:7">
      <c r="A11" s="99"/>
      <c r="B11" s="76"/>
      <c r="C11" s="40"/>
      <c r="D11" s="158">
        <f t="shared" ref="D11:E11" si="0">SUMIF(D12:D110,"&gt;0")</f>
        <v>0</v>
      </c>
      <c r="E11" s="4">
        <f t="shared" si="0"/>
        <v>0</v>
      </c>
      <c r="F11" s="336"/>
    </row>
    <row r="12" spans="1:7">
      <c r="A12" s="48">
        <v>1</v>
      </c>
      <c r="B12" s="8"/>
      <c r="C12" s="232"/>
      <c r="D12" s="19" t="str">
        <f t="shared" ref="D12:D75" si="1">IF(OR($B12="",,$C12&lt;an_initial,$C12&gt;an_final),"",E12*40)</f>
        <v/>
      </c>
      <c r="E12" s="69" t="str">
        <f t="shared" ref="E12:E43" si="2">IF(OR($B12="",,$C12="",$C12&gt;an_final),"",IF($C12&gt;=an_initial,1,""))</f>
        <v/>
      </c>
      <c r="F12" s="390" t="b">
        <f t="shared" ref="F12:F75" si="3">IF(nume_candidat="",FALSE,ISNUMBER(SEARCH(nume_candidat,$B12)))</f>
        <v>0</v>
      </c>
      <c r="G12" s="391">
        <f t="shared" ref="G12:G43" si="4">LEN(B12)-LEN(SUBSTITUTE(B12,",",""))+1</f>
        <v>1</v>
      </c>
    </row>
    <row r="13" spans="1:7">
      <c r="A13" s="48">
        <v>2</v>
      </c>
      <c r="B13" s="8"/>
      <c r="C13" s="232"/>
      <c r="D13" s="19" t="str">
        <f t="shared" si="1"/>
        <v/>
      </c>
      <c r="E13" s="69" t="str">
        <f t="shared" si="2"/>
        <v/>
      </c>
      <c r="F13" s="390" t="b">
        <f t="shared" si="3"/>
        <v>0</v>
      </c>
      <c r="G13" s="391">
        <f t="shared" si="4"/>
        <v>1</v>
      </c>
    </row>
    <row r="14" spans="1:7">
      <c r="A14" s="48">
        <v>3</v>
      </c>
      <c r="B14" s="8"/>
      <c r="C14" s="232"/>
      <c r="D14" s="19" t="str">
        <f t="shared" si="1"/>
        <v/>
      </c>
      <c r="E14" s="69" t="str">
        <f t="shared" si="2"/>
        <v/>
      </c>
      <c r="F14" s="390" t="b">
        <f t="shared" si="3"/>
        <v>0</v>
      </c>
      <c r="G14" s="391">
        <f t="shared" si="4"/>
        <v>1</v>
      </c>
    </row>
    <row r="15" spans="1:7">
      <c r="A15" s="48">
        <v>4</v>
      </c>
      <c r="B15" s="7"/>
      <c r="C15" s="228"/>
      <c r="D15" s="19" t="str">
        <f t="shared" si="1"/>
        <v/>
      </c>
      <c r="E15" s="69" t="str">
        <f t="shared" si="2"/>
        <v/>
      </c>
      <c r="F15" s="390" t="b">
        <f t="shared" si="3"/>
        <v>0</v>
      </c>
      <c r="G15" s="391">
        <f t="shared" si="4"/>
        <v>1</v>
      </c>
    </row>
    <row r="16" spans="1:7">
      <c r="A16" s="48">
        <v>5</v>
      </c>
      <c r="B16" s="7"/>
      <c r="C16" s="228"/>
      <c r="D16" s="19" t="str">
        <f t="shared" si="1"/>
        <v/>
      </c>
      <c r="E16" s="69" t="str">
        <f t="shared" si="2"/>
        <v/>
      </c>
      <c r="F16" s="390" t="b">
        <f t="shared" si="3"/>
        <v>0</v>
      </c>
      <c r="G16" s="391">
        <f t="shared" si="4"/>
        <v>1</v>
      </c>
    </row>
    <row r="17" spans="1:7">
      <c r="A17" s="48">
        <v>6</v>
      </c>
      <c r="B17" s="7"/>
      <c r="C17" s="228"/>
      <c r="D17" s="19" t="str">
        <f t="shared" si="1"/>
        <v/>
      </c>
      <c r="E17" s="69" t="str">
        <f t="shared" si="2"/>
        <v/>
      </c>
      <c r="F17" s="390" t="b">
        <f t="shared" si="3"/>
        <v>0</v>
      </c>
      <c r="G17" s="391">
        <f t="shared" si="4"/>
        <v>1</v>
      </c>
    </row>
    <row r="18" spans="1:7">
      <c r="A18" s="48">
        <v>7</v>
      </c>
      <c r="B18" s="7"/>
      <c r="C18" s="228"/>
      <c r="D18" s="19" t="str">
        <f t="shared" si="1"/>
        <v/>
      </c>
      <c r="E18" s="69" t="str">
        <f t="shared" si="2"/>
        <v/>
      </c>
      <c r="F18" s="390" t="b">
        <f t="shared" si="3"/>
        <v>0</v>
      </c>
      <c r="G18" s="391">
        <f t="shared" si="4"/>
        <v>1</v>
      </c>
    </row>
    <row r="19" spans="1:7">
      <c r="A19" s="48">
        <v>8</v>
      </c>
      <c r="B19" s="7"/>
      <c r="C19" s="228"/>
      <c r="D19" s="19" t="str">
        <f t="shared" si="1"/>
        <v/>
      </c>
      <c r="E19" s="69" t="str">
        <f t="shared" si="2"/>
        <v/>
      </c>
      <c r="F19" s="390" t="b">
        <f t="shared" si="3"/>
        <v>0</v>
      </c>
      <c r="G19" s="391">
        <f t="shared" si="4"/>
        <v>1</v>
      </c>
    </row>
    <row r="20" spans="1:7">
      <c r="A20" s="48">
        <v>9</v>
      </c>
      <c r="B20" s="7"/>
      <c r="C20" s="228"/>
      <c r="D20" s="19" t="str">
        <f t="shared" si="1"/>
        <v/>
      </c>
      <c r="E20" s="69" t="str">
        <f t="shared" si="2"/>
        <v/>
      </c>
      <c r="F20" s="390" t="b">
        <f t="shared" si="3"/>
        <v>0</v>
      </c>
      <c r="G20" s="391">
        <f t="shared" si="4"/>
        <v>1</v>
      </c>
    </row>
    <row r="21" spans="1:7">
      <c r="A21" s="48">
        <v>10</v>
      </c>
      <c r="B21" s="7"/>
      <c r="C21" s="228"/>
      <c r="D21" s="19" t="str">
        <f t="shared" si="1"/>
        <v/>
      </c>
      <c r="E21" s="69" t="str">
        <f t="shared" si="2"/>
        <v/>
      </c>
      <c r="F21" s="390" t="b">
        <f t="shared" si="3"/>
        <v>0</v>
      </c>
      <c r="G21" s="391">
        <f t="shared" si="4"/>
        <v>1</v>
      </c>
    </row>
    <row r="22" spans="1:7">
      <c r="A22" s="48">
        <v>11</v>
      </c>
      <c r="B22" s="7"/>
      <c r="C22" s="228"/>
      <c r="D22" s="19" t="str">
        <f t="shared" si="1"/>
        <v/>
      </c>
      <c r="E22" s="69" t="str">
        <f t="shared" si="2"/>
        <v/>
      </c>
      <c r="F22" s="390" t="b">
        <f t="shared" si="3"/>
        <v>0</v>
      </c>
      <c r="G22" s="391">
        <f t="shared" si="4"/>
        <v>1</v>
      </c>
    </row>
    <row r="23" spans="1:7">
      <c r="A23" s="48">
        <v>12</v>
      </c>
      <c r="B23" s="7"/>
      <c r="C23" s="228"/>
      <c r="D23" s="19" t="str">
        <f t="shared" si="1"/>
        <v/>
      </c>
      <c r="E23" s="69" t="str">
        <f t="shared" si="2"/>
        <v/>
      </c>
      <c r="F23" s="390" t="b">
        <f t="shared" si="3"/>
        <v>0</v>
      </c>
      <c r="G23" s="391">
        <f t="shared" si="4"/>
        <v>1</v>
      </c>
    </row>
    <row r="24" spans="1:7">
      <c r="A24" s="48">
        <v>13</v>
      </c>
      <c r="B24" s="7"/>
      <c r="C24" s="228"/>
      <c r="D24" s="19" t="str">
        <f t="shared" si="1"/>
        <v/>
      </c>
      <c r="E24" s="69" t="str">
        <f t="shared" si="2"/>
        <v/>
      </c>
      <c r="F24" s="390" t="b">
        <f t="shared" si="3"/>
        <v>0</v>
      </c>
      <c r="G24" s="391">
        <f t="shared" si="4"/>
        <v>1</v>
      </c>
    </row>
    <row r="25" spans="1:7">
      <c r="A25" s="48">
        <v>14</v>
      </c>
      <c r="B25" s="7"/>
      <c r="C25" s="228"/>
      <c r="D25" s="19" t="str">
        <f t="shared" si="1"/>
        <v/>
      </c>
      <c r="E25" s="69" t="str">
        <f t="shared" si="2"/>
        <v/>
      </c>
      <c r="F25" s="390" t="b">
        <f t="shared" si="3"/>
        <v>0</v>
      </c>
      <c r="G25" s="391">
        <f t="shared" si="4"/>
        <v>1</v>
      </c>
    </row>
    <row r="26" spans="1:7">
      <c r="A26" s="48">
        <v>15</v>
      </c>
      <c r="B26" s="7"/>
      <c r="C26" s="228"/>
      <c r="D26" s="19" t="str">
        <f t="shared" si="1"/>
        <v/>
      </c>
      <c r="E26" s="69" t="str">
        <f t="shared" si="2"/>
        <v/>
      </c>
      <c r="F26" s="390" t="b">
        <f t="shared" si="3"/>
        <v>0</v>
      </c>
      <c r="G26" s="391">
        <f t="shared" si="4"/>
        <v>1</v>
      </c>
    </row>
    <row r="27" spans="1:7">
      <c r="A27" s="48">
        <v>16</v>
      </c>
      <c r="B27" s="7"/>
      <c r="C27" s="228"/>
      <c r="D27" s="19" t="str">
        <f t="shared" si="1"/>
        <v/>
      </c>
      <c r="E27" s="69" t="str">
        <f t="shared" si="2"/>
        <v/>
      </c>
      <c r="F27" s="390" t="b">
        <f t="shared" si="3"/>
        <v>0</v>
      </c>
      <c r="G27" s="391">
        <f t="shared" si="4"/>
        <v>1</v>
      </c>
    </row>
    <row r="28" spans="1:7">
      <c r="A28" s="48">
        <v>17</v>
      </c>
      <c r="B28" s="7"/>
      <c r="C28" s="228"/>
      <c r="D28" s="19" t="str">
        <f t="shared" si="1"/>
        <v/>
      </c>
      <c r="E28" s="69" t="str">
        <f t="shared" si="2"/>
        <v/>
      </c>
      <c r="F28" s="390" t="b">
        <f t="shared" si="3"/>
        <v>0</v>
      </c>
      <c r="G28" s="391">
        <f t="shared" si="4"/>
        <v>1</v>
      </c>
    </row>
    <row r="29" spans="1:7">
      <c r="A29" s="48">
        <v>18</v>
      </c>
      <c r="B29" s="7"/>
      <c r="C29" s="228"/>
      <c r="D29" s="19" t="str">
        <f t="shared" si="1"/>
        <v/>
      </c>
      <c r="E29" s="69" t="str">
        <f t="shared" si="2"/>
        <v/>
      </c>
      <c r="F29" s="390" t="b">
        <f t="shared" si="3"/>
        <v>0</v>
      </c>
      <c r="G29" s="391">
        <f t="shared" si="4"/>
        <v>1</v>
      </c>
    </row>
    <row r="30" spans="1:7">
      <c r="A30" s="48">
        <v>19</v>
      </c>
      <c r="B30" s="7"/>
      <c r="C30" s="228"/>
      <c r="D30" s="19" t="str">
        <f t="shared" si="1"/>
        <v/>
      </c>
      <c r="E30" s="69" t="str">
        <f t="shared" si="2"/>
        <v/>
      </c>
      <c r="F30" s="390" t="b">
        <f t="shared" si="3"/>
        <v>0</v>
      </c>
      <c r="G30" s="391">
        <f t="shared" si="4"/>
        <v>1</v>
      </c>
    </row>
    <row r="31" spans="1:7">
      <c r="A31" s="48">
        <v>20</v>
      </c>
      <c r="B31" s="7"/>
      <c r="C31" s="228"/>
      <c r="D31" s="19" t="str">
        <f t="shared" si="1"/>
        <v/>
      </c>
      <c r="E31" s="69" t="str">
        <f t="shared" si="2"/>
        <v/>
      </c>
      <c r="F31" s="390" t="b">
        <f t="shared" si="3"/>
        <v>0</v>
      </c>
      <c r="G31" s="391">
        <f t="shared" si="4"/>
        <v>1</v>
      </c>
    </row>
    <row r="32" spans="1:7">
      <c r="A32" s="48">
        <v>21</v>
      </c>
      <c r="B32" s="7"/>
      <c r="C32" s="228"/>
      <c r="D32" s="19" t="str">
        <f t="shared" si="1"/>
        <v/>
      </c>
      <c r="E32" s="69" t="str">
        <f t="shared" si="2"/>
        <v/>
      </c>
      <c r="F32" s="390" t="b">
        <f t="shared" si="3"/>
        <v>0</v>
      </c>
      <c r="G32" s="391">
        <f t="shared" si="4"/>
        <v>1</v>
      </c>
    </row>
    <row r="33" spans="1:7">
      <c r="A33" s="48">
        <v>22</v>
      </c>
      <c r="B33" s="7"/>
      <c r="C33" s="228"/>
      <c r="D33" s="19" t="str">
        <f t="shared" si="1"/>
        <v/>
      </c>
      <c r="E33" s="69" t="str">
        <f t="shared" si="2"/>
        <v/>
      </c>
      <c r="F33" s="390" t="b">
        <f t="shared" si="3"/>
        <v>0</v>
      </c>
      <c r="G33" s="391">
        <f t="shared" si="4"/>
        <v>1</v>
      </c>
    </row>
    <row r="34" spans="1:7">
      <c r="A34" s="48">
        <v>23</v>
      </c>
      <c r="B34" s="7"/>
      <c r="C34" s="228"/>
      <c r="D34" s="19" t="str">
        <f t="shared" si="1"/>
        <v/>
      </c>
      <c r="E34" s="69" t="str">
        <f t="shared" si="2"/>
        <v/>
      </c>
      <c r="F34" s="390" t="b">
        <f t="shared" si="3"/>
        <v>0</v>
      </c>
      <c r="G34" s="391">
        <f t="shared" si="4"/>
        <v>1</v>
      </c>
    </row>
    <row r="35" spans="1:7">
      <c r="A35" s="48">
        <v>24</v>
      </c>
      <c r="B35" s="7"/>
      <c r="C35" s="228"/>
      <c r="D35" s="19" t="str">
        <f t="shared" si="1"/>
        <v/>
      </c>
      <c r="E35" s="69" t="str">
        <f t="shared" si="2"/>
        <v/>
      </c>
      <c r="F35" s="390" t="b">
        <f t="shared" si="3"/>
        <v>0</v>
      </c>
      <c r="G35" s="391">
        <f t="shared" si="4"/>
        <v>1</v>
      </c>
    </row>
    <row r="36" spans="1:7">
      <c r="A36" s="48">
        <v>25</v>
      </c>
      <c r="B36" s="7"/>
      <c r="C36" s="228"/>
      <c r="D36" s="19" t="str">
        <f t="shared" si="1"/>
        <v/>
      </c>
      <c r="E36" s="69" t="str">
        <f t="shared" si="2"/>
        <v/>
      </c>
      <c r="F36" s="390" t="b">
        <f t="shared" si="3"/>
        <v>0</v>
      </c>
      <c r="G36" s="391">
        <f t="shared" si="4"/>
        <v>1</v>
      </c>
    </row>
    <row r="37" spans="1:7">
      <c r="A37" s="48">
        <v>26</v>
      </c>
      <c r="B37" s="7"/>
      <c r="C37" s="228"/>
      <c r="D37" s="19" t="str">
        <f t="shared" si="1"/>
        <v/>
      </c>
      <c r="E37" s="69" t="str">
        <f t="shared" si="2"/>
        <v/>
      </c>
      <c r="F37" s="390" t="b">
        <f t="shared" si="3"/>
        <v>0</v>
      </c>
      <c r="G37" s="391">
        <f t="shared" si="4"/>
        <v>1</v>
      </c>
    </row>
    <row r="38" spans="1:7">
      <c r="A38" s="48">
        <v>27</v>
      </c>
      <c r="B38" s="7"/>
      <c r="C38" s="228"/>
      <c r="D38" s="19" t="str">
        <f t="shared" si="1"/>
        <v/>
      </c>
      <c r="E38" s="69" t="str">
        <f t="shared" si="2"/>
        <v/>
      </c>
      <c r="F38" s="390" t="b">
        <f t="shared" si="3"/>
        <v>0</v>
      </c>
      <c r="G38" s="391">
        <f t="shared" si="4"/>
        <v>1</v>
      </c>
    </row>
    <row r="39" spans="1:7">
      <c r="A39" s="48">
        <v>28</v>
      </c>
      <c r="B39" s="7"/>
      <c r="C39" s="228"/>
      <c r="D39" s="19" t="str">
        <f t="shared" si="1"/>
        <v/>
      </c>
      <c r="E39" s="69" t="str">
        <f t="shared" si="2"/>
        <v/>
      </c>
      <c r="F39" s="390" t="b">
        <f t="shared" si="3"/>
        <v>0</v>
      </c>
      <c r="G39" s="391">
        <f t="shared" si="4"/>
        <v>1</v>
      </c>
    </row>
    <row r="40" spans="1:7">
      <c r="A40" s="48">
        <v>29</v>
      </c>
      <c r="B40" s="7"/>
      <c r="C40" s="228"/>
      <c r="D40" s="19" t="str">
        <f t="shared" si="1"/>
        <v/>
      </c>
      <c r="E40" s="69" t="str">
        <f t="shared" si="2"/>
        <v/>
      </c>
      <c r="F40" s="390" t="b">
        <f t="shared" si="3"/>
        <v>0</v>
      </c>
      <c r="G40" s="391">
        <f t="shared" si="4"/>
        <v>1</v>
      </c>
    </row>
    <row r="41" spans="1:7">
      <c r="A41" s="48">
        <v>30</v>
      </c>
      <c r="B41" s="7"/>
      <c r="C41" s="228"/>
      <c r="D41" s="19" t="str">
        <f t="shared" si="1"/>
        <v/>
      </c>
      <c r="E41" s="69" t="str">
        <f t="shared" si="2"/>
        <v/>
      </c>
      <c r="F41" s="390" t="b">
        <f t="shared" si="3"/>
        <v>0</v>
      </c>
      <c r="G41" s="391">
        <f t="shared" si="4"/>
        <v>1</v>
      </c>
    </row>
    <row r="42" spans="1:7">
      <c r="A42" s="48">
        <v>31</v>
      </c>
      <c r="B42" s="7"/>
      <c r="C42" s="228"/>
      <c r="D42" s="19" t="str">
        <f t="shared" si="1"/>
        <v/>
      </c>
      <c r="E42" s="69" t="str">
        <f t="shared" si="2"/>
        <v/>
      </c>
      <c r="F42" s="390" t="b">
        <f t="shared" si="3"/>
        <v>0</v>
      </c>
      <c r="G42" s="391">
        <f t="shared" si="4"/>
        <v>1</v>
      </c>
    </row>
    <row r="43" spans="1:7">
      <c r="A43" s="48">
        <v>32</v>
      </c>
      <c r="B43" s="7"/>
      <c r="C43" s="228"/>
      <c r="D43" s="19" t="str">
        <f t="shared" si="1"/>
        <v/>
      </c>
      <c r="E43" s="69" t="str">
        <f t="shared" si="2"/>
        <v/>
      </c>
      <c r="F43" s="390" t="b">
        <f t="shared" si="3"/>
        <v>0</v>
      </c>
      <c r="G43" s="391">
        <f t="shared" si="4"/>
        <v>1</v>
      </c>
    </row>
    <row r="44" spans="1:7">
      <c r="A44" s="48">
        <v>33</v>
      </c>
      <c r="B44" s="7"/>
      <c r="C44" s="228"/>
      <c r="D44" s="19" t="str">
        <f t="shared" si="1"/>
        <v/>
      </c>
      <c r="E44" s="69" t="str">
        <f t="shared" ref="E44:E75" si="5">IF(OR($B44="",,$C44="",$C44&gt;an_final),"",IF($C44&gt;=an_initial,1,""))</f>
        <v/>
      </c>
      <c r="F44" s="390" t="b">
        <f t="shared" si="3"/>
        <v>0</v>
      </c>
      <c r="G44" s="391">
        <f t="shared" ref="G44:G75" si="6">LEN(B44)-LEN(SUBSTITUTE(B44,",",""))+1</f>
        <v>1</v>
      </c>
    </row>
    <row r="45" spans="1:7">
      <c r="A45" s="48">
        <v>34</v>
      </c>
      <c r="B45" s="7"/>
      <c r="C45" s="228"/>
      <c r="D45" s="19" t="str">
        <f t="shared" si="1"/>
        <v/>
      </c>
      <c r="E45" s="69" t="str">
        <f t="shared" si="5"/>
        <v/>
      </c>
      <c r="F45" s="390" t="b">
        <f t="shared" si="3"/>
        <v>0</v>
      </c>
      <c r="G45" s="391">
        <f t="shared" si="6"/>
        <v>1</v>
      </c>
    </row>
    <row r="46" spans="1:7">
      <c r="A46" s="48">
        <v>35</v>
      </c>
      <c r="B46" s="7"/>
      <c r="C46" s="228"/>
      <c r="D46" s="19" t="str">
        <f t="shared" si="1"/>
        <v/>
      </c>
      <c r="E46" s="69" t="str">
        <f t="shared" si="5"/>
        <v/>
      </c>
      <c r="F46" s="390" t="b">
        <f t="shared" si="3"/>
        <v>0</v>
      </c>
      <c r="G46" s="391">
        <f t="shared" si="6"/>
        <v>1</v>
      </c>
    </row>
    <row r="47" spans="1:7">
      <c r="A47" s="48">
        <v>36</v>
      </c>
      <c r="B47" s="7"/>
      <c r="C47" s="228"/>
      <c r="D47" s="19" t="str">
        <f t="shared" si="1"/>
        <v/>
      </c>
      <c r="E47" s="69" t="str">
        <f t="shared" si="5"/>
        <v/>
      </c>
      <c r="F47" s="390" t="b">
        <f t="shared" si="3"/>
        <v>0</v>
      </c>
      <c r="G47" s="391">
        <f t="shared" si="6"/>
        <v>1</v>
      </c>
    </row>
    <row r="48" spans="1:7">
      <c r="A48" s="48">
        <v>37</v>
      </c>
      <c r="B48" s="7"/>
      <c r="C48" s="228"/>
      <c r="D48" s="19" t="str">
        <f t="shared" si="1"/>
        <v/>
      </c>
      <c r="E48" s="69" t="str">
        <f t="shared" si="5"/>
        <v/>
      </c>
      <c r="F48" s="390" t="b">
        <f t="shared" si="3"/>
        <v>0</v>
      </c>
      <c r="G48" s="391">
        <f t="shared" si="6"/>
        <v>1</v>
      </c>
    </row>
    <row r="49" spans="1:7">
      <c r="A49" s="48">
        <v>38</v>
      </c>
      <c r="B49" s="7"/>
      <c r="C49" s="228"/>
      <c r="D49" s="19" t="str">
        <f t="shared" si="1"/>
        <v/>
      </c>
      <c r="E49" s="69" t="str">
        <f t="shared" si="5"/>
        <v/>
      </c>
      <c r="F49" s="390" t="b">
        <f t="shared" si="3"/>
        <v>0</v>
      </c>
      <c r="G49" s="391">
        <f t="shared" si="6"/>
        <v>1</v>
      </c>
    </row>
    <row r="50" spans="1:7">
      <c r="A50" s="48">
        <v>39</v>
      </c>
      <c r="B50" s="7"/>
      <c r="C50" s="228"/>
      <c r="D50" s="19" t="str">
        <f t="shared" si="1"/>
        <v/>
      </c>
      <c r="E50" s="69" t="str">
        <f t="shared" si="5"/>
        <v/>
      </c>
      <c r="F50" s="390" t="b">
        <f t="shared" si="3"/>
        <v>0</v>
      </c>
      <c r="G50" s="391">
        <f t="shared" si="6"/>
        <v>1</v>
      </c>
    </row>
    <row r="51" spans="1:7">
      <c r="A51" s="48">
        <v>40</v>
      </c>
      <c r="B51" s="7"/>
      <c r="C51" s="228"/>
      <c r="D51" s="19" t="str">
        <f t="shared" si="1"/>
        <v/>
      </c>
      <c r="E51" s="69" t="str">
        <f t="shared" si="5"/>
        <v/>
      </c>
      <c r="F51" s="390" t="b">
        <f t="shared" si="3"/>
        <v>0</v>
      </c>
      <c r="G51" s="391">
        <f t="shared" si="6"/>
        <v>1</v>
      </c>
    </row>
    <row r="52" spans="1:7">
      <c r="A52" s="48">
        <v>41</v>
      </c>
      <c r="B52" s="7"/>
      <c r="C52" s="228"/>
      <c r="D52" s="19" t="str">
        <f t="shared" si="1"/>
        <v/>
      </c>
      <c r="E52" s="69" t="str">
        <f t="shared" si="5"/>
        <v/>
      </c>
      <c r="F52" s="390" t="b">
        <f t="shared" si="3"/>
        <v>0</v>
      </c>
      <c r="G52" s="391">
        <f t="shared" si="6"/>
        <v>1</v>
      </c>
    </row>
    <row r="53" spans="1:7">
      <c r="A53" s="48">
        <v>42</v>
      </c>
      <c r="B53" s="7"/>
      <c r="C53" s="228"/>
      <c r="D53" s="19" t="str">
        <f t="shared" si="1"/>
        <v/>
      </c>
      <c r="E53" s="69" t="str">
        <f t="shared" si="5"/>
        <v/>
      </c>
      <c r="F53" s="390" t="b">
        <f t="shared" si="3"/>
        <v>0</v>
      </c>
      <c r="G53" s="391">
        <f t="shared" si="6"/>
        <v>1</v>
      </c>
    </row>
    <row r="54" spans="1:7">
      <c r="A54" s="48">
        <v>43</v>
      </c>
      <c r="B54" s="7"/>
      <c r="C54" s="228"/>
      <c r="D54" s="19" t="str">
        <f t="shared" si="1"/>
        <v/>
      </c>
      <c r="E54" s="69" t="str">
        <f t="shared" si="5"/>
        <v/>
      </c>
      <c r="F54" s="390" t="b">
        <f t="shared" si="3"/>
        <v>0</v>
      </c>
      <c r="G54" s="391">
        <f t="shared" si="6"/>
        <v>1</v>
      </c>
    </row>
    <row r="55" spans="1:7">
      <c r="A55" s="48">
        <v>44</v>
      </c>
      <c r="B55" s="7"/>
      <c r="C55" s="228"/>
      <c r="D55" s="19" t="str">
        <f t="shared" si="1"/>
        <v/>
      </c>
      <c r="E55" s="69" t="str">
        <f t="shared" si="5"/>
        <v/>
      </c>
      <c r="F55" s="390" t="b">
        <f t="shared" si="3"/>
        <v>0</v>
      </c>
      <c r="G55" s="391">
        <f t="shared" si="6"/>
        <v>1</v>
      </c>
    </row>
    <row r="56" spans="1:7">
      <c r="A56" s="48">
        <v>45</v>
      </c>
      <c r="B56" s="7"/>
      <c r="C56" s="228"/>
      <c r="D56" s="19" t="str">
        <f t="shared" si="1"/>
        <v/>
      </c>
      <c r="E56" s="69" t="str">
        <f t="shared" si="5"/>
        <v/>
      </c>
      <c r="F56" s="390" t="b">
        <f t="shared" si="3"/>
        <v>0</v>
      </c>
      <c r="G56" s="391">
        <f t="shared" si="6"/>
        <v>1</v>
      </c>
    </row>
    <row r="57" spans="1:7">
      <c r="A57" s="48">
        <v>46</v>
      </c>
      <c r="B57" s="7"/>
      <c r="C57" s="228"/>
      <c r="D57" s="19" t="str">
        <f t="shared" si="1"/>
        <v/>
      </c>
      <c r="E57" s="69" t="str">
        <f t="shared" si="5"/>
        <v/>
      </c>
      <c r="F57" s="390" t="b">
        <f t="shared" si="3"/>
        <v>0</v>
      </c>
      <c r="G57" s="391">
        <f t="shared" si="6"/>
        <v>1</v>
      </c>
    </row>
    <row r="58" spans="1:7">
      <c r="A58" s="48">
        <v>47</v>
      </c>
      <c r="B58" s="7"/>
      <c r="C58" s="228"/>
      <c r="D58" s="19" t="str">
        <f t="shared" si="1"/>
        <v/>
      </c>
      <c r="E58" s="69" t="str">
        <f t="shared" si="5"/>
        <v/>
      </c>
      <c r="F58" s="390" t="b">
        <f t="shared" si="3"/>
        <v>0</v>
      </c>
      <c r="G58" s="391">
        <f t="shared" si="6"/>
        <v>1</v>
      </c>
    </row>
    <row r="59" spans="1:7">
      <c r="A59" s="48">
        <v>48</v>
      </c>
      <c r="B59" s="7"/>
      <c r="C59" s="228"/>
      <c r="D59" s="19" t="str">
        <f t="shared" si="1"/>
        <v/>
      </c>
      <c r="E59" s="69" t="str">
        <f t="shared" si="5"/>
        <v/>
      </c>
      <c r="F59" s="390" t="b">
        <f t="shared" si="3"/>
        <v>0</v>
      </c>
      <c r="G59" s="391">
        <f t="shared" si="6"/>
        <v>1</v>
      </c>
    </row>
    <row r="60" spans="1:7">
      <c r="A60" s="48">
        <v>49</v>
      </c>
      <c r="B60" s="7"/>
      <c r="C60" s="228"/>
      <c r="D60" s="19" t="str">
        <f t="shared" si="1"/>
        <v/>
      </c>
      <c r="E60" s="69" t="str">
        <f t="shared" si="5"/>
        <v/>
      </c>
      <c r="F60" s="390" t="b">
        <f t="shared" si="3"/>
        <v>0</v>
      </c>
      <c r="G60" s="391">
        <f t="shared" si="6"/>
        <v>1</v>
      </c>
    </row>
    <row r="61" spans="1:7">
      <c r="A61" s="48">
        <v>50</v>
      </c>
      <c r="B61" s="7"/>
      <c r="C61" s="228"/>
      <c r="D61" s="19" t="str">
        <f t="shared" si="1"/>
        <v/>
      </c>
      <c r="E61" s="69" t="str">
        <f t="shared" si="5"/>
        <v/>
      </c>
      <c r="F61" s="390" t="b">
        <f t="shared" si="3"/>
        <v>0</v>
      </c>
      <c r="G61" s="391">
        <f t="shared" si="6"/>
        <v>1</v>
      </c>
    </row>
    <row r="62" spans="1:7">
      <c r="A62" s="48">
        <v>51</v>
      </c>
      <c r="B62" s="7"/>
      <c r="C62" s="228"/>
      <c r="D62" s="19" t="str">
        <f t="shared" si="1"/>
        <v/>
      </c>
      <c r="E62" s="69" t="str">
        <f t="shared" si="5"/>
        <v/>
      </c>
      <c r="F62" s="390" t="b">
        <f t="shared" si="3"/>
        <v>0</v>
      </c>
      <c r="G62" s="391">
        <f t="shared" si="6"/>
        <v>1</v>
      </c>
    </row>
    <row r="63" spans="1:7">
      <c r="A63" s="48">
        <v>52</v>
      </c>
      <c r="B63" s="7"/>
      <c r="C63" s="228"/>
      <c r="D63" s="19" t="str">
        <f t="shared" si="1"/>
        <v/>
      </c>
      <c r="E63" s="69" t="str">
        <f t="shared" si="5"/>
        <v/>
      </c>
      <c r="F63" s="390" t="b">
        <f t="shared" si="3"/>
        <v>0</v>
      </c>
      <c r="G63" s="391">
        <f t="shared" si="6"/>
        <v>1</v>
      </c>
    </row>
    <row r="64" spans="1:7">
      <c r="A64" s="48">
        <v>53</v>
      </c>
      <c r="B64" s="7"/>
      <c r="C64" s="228"/>
      <c r="D64" s="19" t="str">
        <f t="shared" si="1"/>
        <v/>
      </c>
      <c r="E64" s="69" t="str">
        <f t="shared" si="5"/>
        <v/>
      </c>
      <c r="F64" s="390" t="b">
        <f t="shared" si="3"/>
        <v>0</v>
      </c>
      <c r="G64" s="391">
        <f t="shared" si="6"/>
        <v>1</v>
      </c>
    </row>
    <row r="65" spans="1:7">
      <c r="A65" s="48">
        <v>54</v>
      </c>
      <c r="B65" s="7"/>
      <c r="C65" s="228"/>
      <c r="D65" s="19" t="str">
        <f t="shared" si="1"/>
        <v/>
      </c>
      <c r="E65" s="69" t="str">
        <f t="shared" si="5"/>
        <v/>
      </c>
      <c r="F65" s="390" t="b">
        <f t="shared" si="3"/>
        <v>0</v>
      </c>
      <c r="G65" s="391">
        <f t="shared" si="6"/>
        <v>1</v>
      </c>
    </row>
    <row r="66" spans="1:7">
      <c r="A66" s="48">
        <v>55</v>
      </c>
      <c r="B66" s="7"/>
      <c r="C66" s="228"/>
      <c r="D66" s="19" t="str">
        <f t="shared" si="1"/>
        <v/>
      </c>
      <c r="E66" s="69" t="str">
        <f t="shared" si="5"/>
        <v/>
      </c>
      <c r="F66" s="390" t="b">
        <f t="shared" si="3"/>
        <v>0</v>
      </c>
      <c r="G66" s="391">
        <f t="shared" si="6"/>
        <v>1</v>
      </c>
    </row>
    <row r="67" spans="1:7">
      <c r="A67" s="48">
        <v>56</v>
      </c>
      <c r="B67" s="7"/>
      <c r="C67" s="228"/>
      <c r="D67" s="19" t="str">
        <f t="shared" si="1"/>
        <v/>
      </c>
      <c r="E67" s="69" t="str">
        <f t="shared" si="5"/>
        <v/>
      </c>
      <c r="F67" s="390" t="b">
        <f t="shared" si="3"/>
        <v>0</v>
      </c>
      <c r="G67" s="391">
        <f t="shared" si="6"/>
        <v>1</v>
      </c>
    </row>
    <row r="68" spans="1:7">
      <c r="A68" s="48">
        <v>57</v>
      </c>
      <c r="B68" s="7"/>
      <c r="C68" s="228"/>
      <c r="D68" s="19" t="str">
        <f t="shared" si="1"/>
        <v/>
      </c>
      <c r="E68" s="69" t="str">
        <f t="shared" si="5"/>
        <v/>
      </c>
      <c r="F68" s="390" t="b">
        <f t="shared" si="3"/>
        <v>0</v>
      </c>
      <c r="G68" s="391">
        <f t="shared" si="6"/>
        <v>1</v>
      </c>
    </row>
    <row r="69" spans="1:7">
      <c r="A69" s="48">
        <v>58</v>
      </c>
      <c r="B69" s="7"/>
      <c r="C69" s="228"/>
      <c r="D69" s="19" t="str">
        <f t="shared" si="1"/>
        <v/>
      </c>
      <c r="E69" s="69" t="str">
        <f t="shared" si="5"/>
        <v/>
      </c>
      <c r="F69" s="390" t="b">
        <f t="shared" si="3"/>
        <v>0</v>
      </c>
      <c r="G69" s="391">
        <f t="shared" si="6"/>
        <v>1</v>
      </c>
    </row>
    <row r="70" spans="1:7">
      <c r="A70" s="48">
        <v>59</v>
      </c>
      <c r="B70" s="7"/>
      <c r="C70" s="228"/>
      <c r="D70" s="19" t="str">
        <f t="shared" si="1"/>
        <v/>
      </c>
      <c r="E70" s="69" t="str">
        <f t="shared" si="5"/>
        <v/>
      </c>
      <c r="F70" s="390" t="b">
        <f t="shared" si="3"/>
        <v>0</v>
      </c>
      <c r="G70" s="391">
        <f t="shared" si="6"/>
        <v>1</v>
      </c>
    </row>
    <row r="71" spans="1:7">
      <c r="A71" s="48">
        <v>60</v>
      </c>
      <c r="B71" s="7"/>
      <c r="C71" s="228"/>
      <c r="D71" s="19" t="str">
        <f t="shared" si="1"/>
        <v/>
      </c>
      <c r="E71" s="69" t="str">
        <f t="shared" si="5"/>
        <v/>
      </c>
      <c r="F71" s="390" t="b">
        <f t="shared" si="3"/>
        <v>0</v>
      </c>
      <c r="G71" s="391">
        <f t="shared" si="6"/>
        <v>1</v>
      </c>
    </row>
    <row r="72" spans="1:7">
      <c r="A72" s="48">
        <v>61</v>
      </c>
      <c r="B72" s="7"/>
      <c r="C72" s="228"/>
      <c r="D72" s="19" t="str">
        <f t="shared" si="1"/>
        <v/>
      </c>
      <c r="E72" s="69" t="str">
        <f t="shared" si="5"/>
        <v/>
      </c>
      <c r="F72" s="390" t="b">
        <f t="shared" si="3"/>
        <v>0</v>
      </c>
      <c r="G72" s="391">
        <f t="shared" si="6"/>
        <v>1</v>
      </c>
    </row>
    <row r="73" spans="1:7">
      <c r="A73" s="48">
        <v>62</v>
      </c>
      <c r="B73" s="7"/>
      <c r="C73" s="228"/>
      <c r="D73" s="19" t="str">
        <f t="shared" si="1"/>
        <v/>
      </c>
      <c r="E73" s="69" t="str">
        <f t="shared" si="5"/>
        <v/>
      </c>
      <c r="F73" s="390" t="b">
        <f t="shared" si="3"/>
        <v>0</v>
      </c>
      <c r="G73" s="391">
        <f t="shared" si="6"/>
        <v>1</v>
      </c>
    </row>
    <row r="74" spans="1:7">
      <c r="A74" s="48">
        <v>63</v>
      </c>
      <c r="B74" s="7"/>
      <c r="C74" s="228"/>
      <c r="D74" s="19" t="str">
        <f t="shared" si="1"/>
        <v/>
      </c>
      <c r="E74" s="69" t="str">
        <f t="shared" si="5"/>
        <v/>
      </c>
      <c r="F74" s="390" t="b">
        <f t="shared" si="3"/>
        <v>0</v>
      </c>
      <c r="G74" s="391">
        <f t="shared" si="6"/>
        <v>1</v>
      </c>
    </row>
    <row r="75" spans="1:7">
      <c r="A75" s="48">
        <v>64</v>
      </c>
      <c r="B75" s="7"/>
      <c r="C75" s="228"/>
      <c r="D75" s="19" t="str">
        <f t="shared" si="1"/>
        <v/>
      </c>
      <c r="E75" s="69" t="str">
        <f t="shared" si="5"/>
        <v/>
      </c>
      <c r="F75" s="390" t="b">
        <f t="shared" si="3"/>
        <v>0</v>
      </c>
      <c r="G75" s="391">
        <f t="shared" si="6"/>
        <v>1</v>
      </c>
    </row>
    <row r="76" spans="1:7">
      <c r="A76" s="48">
        <v>65</v>
      </c>
      <c r="B76" s="7"/>
      <c r="C76" s="228"/>
      <c r="D76" s="19" t="str">
        <f t="shared" ref="D76:D139" si="7">IF(OR($B76="",,$C76&lt;an_initial,$C76&gt;an_final),"",E76*40)</f>
        <v/>
      </c>
      <c r="E76" s="69" t="str">
        <f t="shared" ref="E76:E110" si="8">IF(OR($B76="",,$C76="",$C76&gt;an_final),"",IF($C76&gt;=an_initial,1,""))</f>
        <v/>
      </c>
      <c r="F76" s="390" t="b">
        <f t="shared" ref="F76:F110" si="9">IF(nume_candidat="",FALSE,ISNUMBER(SEARCH(nume_candidat,$B76)))</f>
        <v>0</v>
      </c>
      <c r="G76" s="391">
        <f t="shared" ref="G76:G110" si="10">LEN(B76)-LEN(SUBSTITUTE(B76,",",""))+1</f>
        <v>1</v>
      </c>
    </row>
    <row r="77" spans="1:7">
      <c r="A77" s="48">
        <v>66</v>
      </c>
      <c r="B77" s="7"/>
      <c r="C77" s="228"/>
      <c r="D77" s="19" t="str">
        <f t="shared" si="7"/>
        <v/>
      </c>
      <c r="E77" s="69" t="str">
        <f t="shared" si="8"/>
        <v/>
      </c>
      <c r="F77" s="390" t="b">
        <f t="shared" si="9"/>
        <v>0</v>
      </c>
      <c r="G77" s="391">
        <f t="shared" si="10"/>
        <v>1</v>
      </c>
    </row>
    <row r="78" spans="1:7">
      <c r="A78" s="48">
        <v>67</v>
      </c>
      <c r="B78" s="7"/>
      <c r="C78" s="228"/>
      <c r="D78" s="19" t="str">
        <f t="shared" si="7"/>
        <v/>
      </c>
      <c r="E78" s="69" t="str">
        <f t="shared" si="8"/>
        <v/>
      </c>
      <c r="F78" s="390" t="b">
        <f t="shared" si="9"/>
        <v>0</v>
      </c>
      <c r="G78" s="391">
        <f t="shared" si="10"/>
        <v>1</v>
      </c>
    </row>
    <row r="79" spans="1:7">
      <c r="A79" s="48">
        <v>68</v>
      </c>
      <c r="B79" s="7"/>
      <c r="C79" s="228"/>
      <c r="D79" s="19" t="str">
        <f t="shared" si="7"/>
        <v/>
      </c>
      <c r="E79" s="69" t="str">
        <f t="shared" si="8"/>
        <v/>
      </c>
      <c r="F79" s="390" t="b">
        <f t="shared" si="9"/>
        <v>0</v>
      </c>
      <c r="G79" s="391">
        <f t="shared" si="10"/>
        <v>1</v>
      </c>
    </row>
    <row r="80" spans="1:7">
      <c r="A80" s="48">
        <v>69</v>
      </c>
      <c r="B80" s="7"/>
      <c r="C80" s="228"/>
      <c r="D80" s="19" t="str">
        <f t="shared" si="7"/>
        <v/>
      </c>
      <c r="E80" s="69" t="str">
        <f t="shared" si="8"/>
        <v/>
      </c>
      <c r="F80" s="390" t="b">
        <f t="shared" si="9"/>
        <v>0</v>
      </c>
      <c r="G80" s="391">
        <f t="shared" si="10"/>
        <v>1</v>
      </c>
    </row>
    <row r="81" spans="1:7">
      <c r="A81" s="48">
        <v>70</v>
      </c>
      <c r="B81" s="7"/>
      <c r="C81" s="228"/>
      <c r="D81" s="19" t="str">
        <f t="shared" si="7"/>
        <v/>
      </c>
      <c r="E81" s="69" t="str">
        <f t="shared" si="8"/>
        <v/>
      </c>
      <c r="F81" s="390" t="b">
        <f t="shared" si="9"/>
        <v>0</v>
      </c>
      <c r="G81" s="391">
        <f t="shared" si="10"/>
        <v>1</v>
      </c>
    </row>
    <row r="82" spans="1:7">
      <c r="A82" s="48">
        <v>71</v>
      </c>
      <c r="B82" s="7"/>
      <c r="C82" s="228"/>
      <c r="D82" s="19" t="str">
        <f t="shared" si="7"/>
        <v/>
      </c>
      <c r="E82" s="69" t="str">
        <f t="shared" si="8"/>
        <v/>
      </c>
      <c r="F82" s="390" t="b">
        <f t="shared" si="9"/>
        <v>0</v>
      </c>
      <c r="G82" s="391">
        <f t="shared" si="10"/>
        <v>1</v>
      </c>
    </row>
    <row r="83" spans="1:7">
      <c r="A83" s="48">
        <v>72</v>
      </c>
      <c r="B83" s="7"/>
      <c r="C83" s="228"/>
      <c r="D83" s="19" t="str">
        <f t="shared" si="7"/>
        <v/>
      </c>
      <c r="E83" s="69" t="str">
        <f t="shared" si="8"/>
        <v/>
      </c>
      <c r="F83" s="390" t="b">
        <f t="shared" si="9"/>
        <v>0</v>
      </c>
      <c r="G83" s="391">
        <f t="shared" si="10"/>
        <v>1</v>
      </c>
    </row>
    <row r="84" spans="1:7">
      <c r="A84" s="48">
        <v>73</v>
      </c>
      <c r="B84" s="7"/>
      <c r="C84" s="228"/>
      <c r="D84" s="19" t="str">
        <f t="shared" si="7"/>
        <v/>
      </c>
      <c r="E84" s="69" t="str">
        <f t="shared" si="8"/>
        <v/>
      </c>
      <c r="F84" s="390" t="b">
        <f t="shared" si="9"/>
        <v>0</v>
      </c>
      <c r="G84" s="391">
        <f t="shared" si="10"/>
        <v>1</v>
      </c>
    </row>
    <row r="85" spans="1:7">
      <c r="A85" s="48">
        <v>74</v>
      </c>
      <c r="B85" s="7"/>
      <c r="C85" s="228"/>
      <c r="D85" s="19" t="str">
        <f t="shared" si="7"/>
        <v/>
      </c>
      <c r="E85" s="69" t="str">
        <f t="shared" si="8"/>
        <v/>
      </c>
      <c r="F85" s="390" t="b">
        <f t="shared" si="9"/>
        <v>0</v>
      </c>
      <c r="G85" s="391">
        <f t="shared" si="10"/>
        <v>1</v>
      </c>
    </row>
    <row r="86" spans="1:7">
      <c r="A86" s="48">
        <v>75</v>
      </c>
      <c r="B86" s="7"/>
      <c r="C86" s="228"/>
      <c r="D86" s="19" t="str">
        <f t="shared" si="7"/>
        <v/>
      </c>
      <c r="E86" s="69" t="str">
        <f t="shared" si="8"/>
        <v/>
      </c>
      <c r="F86" s="390" t="b">
        <f t="shared" si="9"/>
        <v>0</v>
      </c>
      <c r="G86" s="391">
        <f t="shared" si="10"/>
        <v>1</v>
      </c>
    </row>
    <row r="87" spans="1:7">
      <c r="A87" s="48">
        <v>76</v>
      </c>
      <c r="B87" s="7"/>
      <c r="C87" s="228"/>
      <c r="D87" s="19" t="str">
        <f t="shared" si="7"/>
        <v/>
      </c>
      <c r="E87" s="69" t="str">
        <f t="shared" si="8"/>
        <v/>
      </c>
      <c r="F87" s="390" t="b">
        <f t="shared" si="9"/>
        <v>0</v>
      </c>
      <c r="G87" s="391">
        <f t="shared" si="10"/>
        <v>1</v>
      </c>
    </row>
    <row r="88" spans="1:7">
      <c r="A88" s="48">
        <v>77</v>
      </c>
      <c r="B88" s="7"/>
      <c r="C88" s="228"/>
      <c r="D88" s="19" t="str">
        <f t="shared" si="7"/>
        <v/>
      </c>
      <c r="E88" s="69" t="str">
        <f t="shared" si="8"/>
        <v/>
      </c>
      <c r="F88" s="390" t="b">
        <f t="shared" si="9"/>
        <v>0</v>
      </c>
      <c r="G88" s="391">
        <f t="shared" si="10"/>
        <v>1</v>
      </c>
    </row>
    <row r="89" spans="1:7">
      <c r="A89" s="48">
        <v>78</v>
      </c>
      <c r="B89" s="7"/>
      <c r="C89" s="228"/>
      <c r="D89" s="19" t="str">
        <f t="shared" si="7"/>
        <v/>
      </c>
      <c r="E89" s="69" t="str">
        <f t="shared" si="8"/>
        <v/>
      </c>
      <c r="F89" s="390" t="b">
        <f t="shared" si="9"/>
        <v>0</v>
      </c>
      <c r="G89" s="391">
        <f t="shared" si="10"/>
        <v>1</v>
      </c>
    </row>
    <row r="90" spans="1:7">
      <c r="A90" s="48">
        <v>79</v>
      </c>
      <c r="B90" s="7"/>
      <c r="C90" s="228"/>
      <c r="D90" s="19" t="str">
        <f t="shared" si="7"/>
        <v/>
      </c>
      <c r="E90" s="69" t="str">
        <f t="shared" si="8"/>
        <v/>
      </c>
      <c r="F90" s="390" t="b">
        <f t="shared" si="9"/>
        <v>0</v>
      </c>
      <c r="G90" s="391">
        <f t="shared" si="10"/>
        <v>1</v>
      </c>
    </row>
    <row r="91" spans="1:7">
      <c r="A91" s="48">
        <v>80</v>
      </c>
      <c r="B91" s="7"/>
      <c r="C91" s="228"/>
      <c r="D91" s="19" t="str">
        <f t="shared" si="7"/>
        <v/>
      </c>
      <c r="E91" s="69" t="str">
        <f t="shared" si="8"/>
        <v/>
      </c>
      <c r="F91" s="390" t="b">
        <f t="shared" si="9"/>
        <v>0</v>
      </c>
      <c r="G91" s="391">
        <f t="shared" si="10"/>
        <v>1</v>
      </c>
    </row>
    <row r="92" spans="1:7">
      <c r="A92" s="48">
        <v>81</v>
      </c>
      <c r="B92" s="7"/>
      <c r="C92" s="228"/>
      <c r="D92" s="19" t="str">
        <f t="shared" si="7"/>
        <v/>
      </c>
      <c r="E92" s="69" t="str">
        <f t="shared" si="8"/>
        <v/>
      </c>
      <c r="F92" s="390" t="b">
        <f t="shared" si="9"/>
        <v>0</v>
      </c>
      <c r="G92" s="391">
        <f t="shared" si="10"/>
        <v>1</v>
      </c>
    </row>
    <row r="93" spans="1:7">
      <c r="A93" s="48">
        <v>82</v>
      </c>
      <c r="B93" s="7"/>
      <c r="C93" s="228"/>
      <c r="D93" s="19" t="str">
        <f t="shared" si="7"/>
        <v/>
      </c>
      <c r="E93" s="69" t="str">
        <f t="shared" si="8"/>
        <v/>
      </c>
      <c r="F93" s="390" t="b">
        <f t="shared" si="9"/>
        <v>0</v>
      </c>
      <c r="G93" s="391">
        <f t="shared" si="10"/>
        <v>1</v>
      </c>
    </row>
    <row r="94" spans="1:7">
      <c r="A94" s="48">
        <v>83</v>
      </c>
      <c r="B94" s="7"/>
      <c r="C94" s="228"/>
      <c r="D94" s="19" t="str">
        <f t="shared" si="7"/>
        <v/>
      </c>
      <c r="E94" s="69" t="str">
        <f t="shared" si="8"/>
        <v/>
      </c>
      <c r="F94" s="390" t="b">
        <f t="shared" si="9"/>
        <v>0</v>
      </c>
      <c r="G94" s="391">
        <f t="shared" si="10"/>
        <v>1</v>
      </c>
    </row>
    <row r="95" spans="1:7">
      <c r="A95" s="48">
        <v>84</v>
      </c>
      <c r="B95" s="7"/>
      <c r="C95" s="228"/>
      <c r="D95" s="19" t="str">
        <f t="shared" si="7"/>
        <v/>
      </c>
      <c r="E95" s="69" t="str">
        <f t="shared" si="8"/>
        <v/>
      </c>
      <c r="F95" s="390" t="b">
        <f t="shared" si="9"/>
        <v>0</v>
      </c>
      <c r="G95" s="391">
        <f t="shared" si="10"/>
        <v>1</v>
      </c>
    </row>
    <row r="96" spans="1:7">
      <c r="A96" s="48">
        <v>85</v>
      </c>
      <c r="B96" s="7"/>
      <c r="C96" s="228"/>
      <c r="D96" s="19" t="str">
        <f t="shared" si="7"/>
        <v/>
      </c>
      <c r="E96" s="69" t="str">
        <f t="shared" si="8"/>
        <v/>
      </c>
      <c r="F96" s="390" t="b">
        <f t="shared" si="9"/>
        <v>0</v>
      </c>
      <c r="G96" s="391">
        <f t="shared" si="10"/>
        <v>1</v>
      </c>
    </row>
    <row r="97" spans="1:7">
      <c r="A97" s="48">
        <v>86</v>
      </c>
      <c r="B97" s="7"/>
      <c r="C97" s="228"/>
      <c r="D97" s="19" t="str">
        <f t="shared" si="7"/>
        <v/>
      </c>
      <c r="E97" s="69" t="str">
        <f t="shared" si="8"/>
        <v/>
      </c>
      <c r="F97" s="390" t="b">
        <f t="shared" si="9"/>
        <v>0</v>
      </c>
      <c r="G97" s="391">
        <f t="shared" si="10"/>
        <v>1</v>
      </c>
    </row>
    <row r="98" spans="1:7">
      <c r="A98" s="48">
        <v>87</v>
      </c>
      <c r="B98" s="7"/>
      <c r="C98" s="228"/>
      <c r="D98" s="19" t="str">
        <f t="shared" si="7"/>
        <v/>
      </c>
      <c r="E98" s="69" t="str">
        <f t="shared" si="8"/>
        <v/>
      </c>
      <c r="F98" s="390" t="b">
        <f t="shared" si="9"/>
        <v>0</v>
      </c>
      <c r="G98" s="391">
        <f t="shared" si="10"/>
        <v>1</v>
      </c>
    </row>
    <row r="99" spans="1:7">
      <c r="A99" s="48">
        <v>88</v>
      </c>
      <c r="B99" s="7"/>
      <c r="C99" s="228"/>
      <c r="D99" s="19" t="str">
        <f t="shared" si="7"/>
        <v/>
      </c>
      <c r="E99" s="69" t="str">
        <f t="shared" si="8"/>
        <v/>
      </c>
      <c r="F99" s="390" t="b">
        <f t="shared" si="9"/>
        <v>0</v>
      </c>
      <c r="G99" s="391">
        <f t="shared" si="10"/>
        <v>1</v>
      </c>
    </row>
    <row r="100" spans="1:7">
      <c r="A100" s="48">
        <v>89</v>
      </c>
      <c r="B100" s="7"/>
      <c r="C100" s="228"/>
      <c r="D100" s="19" t="str">
        <f t="shared" si="7"/>
        <v/>
      </c>
      <c r="E100" s="69" t="str">
        <f t="shared" si="8"/>
        <v/>
      </c>
      <c r="F100" s="390" t="b">
        <f t="shared" si="9"/>
        <v>0</v>
      </c>
      <c r="G100" s="391">
        <f t="shared" si="10"/>
        <v>1</v>
      </c>
    </row>
    <row r="101" spans="1:7">
      <c r="A101" s="48">
        <v>90</v>
      </c>
      <c r="B101" s="7"/>
      <c r="C101" s="228"/>
      <c r="D101" s="19" t="str">
        <f t="shared" si="7"/>
        <v/>
      </c>
      <c r="E101" s="69" t="str">
        <f t="shared" si="8"/>
        <v/>
      </c>
      <c r="F101" s="390" t="b">
        <f t="shared" si="9"/>
        <v>0</v>
      </c>
      <c r="G101" s="391">
        <f t="shared" si="10"/>
        <v>1</v>
      </c>
    </row>
    <row r="102" spans="1:7">
      <c r="A102" s="48">
        <v>91</v>
      </c>
      <c r="B102" s="7"/>
      <c r="C102" s="228"/>
      <c r="D102" s="19" t="str">
        <f t="shared" si="7"/>
        <v/>
      </c>
      <c r="E102" s="69" t="str">
        <f t="shared" si="8"/>
        <v/>
      </c>
      <c r="F102" s="390" t="b">
        <f t="shared" si="9"/>
        <v>0</v>
      </c>
      <c r="G102" s="391">
        <f t="shared" si="10"/>
        <v>1</v>
      </c>
    </row>
    <row r="103" spans="1:7">
      <c r="A103" s="48">
        <v>92</v>
      </c>
      <c r="B103" s="7"/>
      <c r="C103" s="228"/>
      <c r="D103" s="19" t="str">
        <f t="shared" si="7"/>
        <v/>
      </c>
      <c r="E103" s="69" t="str">
        <f t="shared" si="8"/>
        <v/>
      </c>
      <c r="F103" s="390" t="b">
        <f t="shared" si="9"/>
        <v>0</v>
      </c>
      <c r="G103" s="391">
        <f t="shared" si="10"/>
        <v>1</v>
      </c>
    </row>
    <row r="104" spans="1:7">
      <c r="A104" s="48">
        <v>93</v>
      </c>
      <c r="B104" s="7"/>
      <c r="C104" s="228"/>
      <c r="D104" s="19" t="str">
        <f t="shared" si="7"/>
        <v/>
      </c>
      <c r="E104" s="69" t="str">
        <f t="shared" si="8"/>
        <v/>
      </c>
      <c r="F104" s="390" t="b">
        <f t="shared" si="9"/>
        <v>0</v>
      </c>
      <c r="G104" s="391">
        <f t="shared" si="10"/>
        <v>1</v>
      </c>
    </row>
    <row r="105" spans="1:7">
      <c r="A105" s="48">
        <v>94</v>
      </c>
      <c r="B105" s="7"/>
      <c r="C105" s="228"/>
      <c r="D105" s="19" t="str">
        <f t="shared" si="7"/>
        <v/>
      </c>
      <c r="E105" s="69" t="str">
        <f t="shared" si="8"/>
        <v/>
      </c>
      <c r="F105" s="390" t="b">
        <f t="shared" si="9"/>
        <v>0</v>
      </c>
      <c r="G105" s="391">
        <f t="shared" si="10"/>
        <v>1</v>
      </c>
    </row>
    <row r="106" spans="1:7">
      <c r="A106" s="48">
        <v>95</v>
      </c>
      <c r="B106" s="7"/>
      <c r="C106" s="228"/>
      <c r="D106" s="19" t="str">
        <f t="shared" si="7"/>
        <v/>
      </c>
      <c r="E106" s="69" t="str">
        <f t="shared" si="8"/>
        <v/>
      </c>
      <c r="F106" s="390" t="b">
        <f t="shared" si="9"/>
        <v>0</v>
      </c>
      <c r="G106" s="391">
        <f t="shared" si="10"/>
        <v>1</v>
      </c>
    </row>
    <row r="107" spans="1:7">
      <c r="A107" s="48">
        <v>96</v>
      </c>
      <c r="B107" s="7"/>
      <c r="C107" s="228"/>
      <c r="D107" s="19" t="str">
        <f t="shared" si="7"/>
        <v/>
      </c>
      <c r="E107" s="69" t="str">
        <f t="shared" si="8"/>
        <v/>
      </c>
      <c r="F107" s="390" t="b">
        <f t="shared" si="9"/>
        <v>0</v>
      </c>
      <c r="G107" s="391">
        <f t="shared" si="10"/>
        <v>1</v>
      </c>
    </row>
    <row r="108" spans="1:7">
      <c r="A108" s="48">
        <v>97</v>
      </c>
      <c r="B108" s="7"/>
      <c r="C108" s="228"/>
      <c r="D108" s="19" t="str">
        <f t="shared" si="7"/>
        <v/>
      </c>
      <c r="E108" s="69" t="str">
        <f t="shared" si="8"/>
        <v/>
      </c>
      <c r="F108" s="390" t="b">
        <f t="shared" si="9"/>
        <v>0</v>
      </c>
      <c r="G108" s="391">
        <f t="shared" si="10"/>
        <v>1</v>
      </c>
    </row>
    <row r="109" spans="1:7">
      <c r="A109" s="48">
        <v>98</v>
      </c>
      <c r="B109" s="7"/>
      <c r="C109" s="228"/>
      <c r="D109" s="19" t="str">
        <f t="shared" si="7"/>
        <v/>
      </c>
      <c r="E109" s="69" t="str">
        <f t="shared" si="8"/>
        <v/>
      </c>
      <c r="F109" s="390" t="b">
        <f t="shared" si="9"/>
        <v>0</v>
      </c>
      <c r="G109" s="391">
        <f t="shared" si="10"/>
        <v>1</v>
      </c>
    </row>
    <row r="110" spans="1:7">
      <c r="A110" s="154">
        <v>99</v>
      </c>
      <c r="B110" s="7"/>
      <c r="C110" s="228"/>
      <c r="D110" s="19" t="str">
        <f t="shared" si="7"/>
        <v/>
      </c>
      <c r="E110" s="69" t="str">
        <f t="shared" si="8"/>
        <v/>
      </c>
      <c r="F110" s="390" t="b">
        <f t="shared" si="9"/>
        <v>0</v>
      </c>
      <c r="G110" s="391">
        <f t="shared" si="10"/>
        <v>1</v>
      </c>
    </row>
    <row r="111" spans="1:7">
      <c r="A111" s="154">
        <v>100</v>
      </c>
      <c r="B111" s="155"/>
      <c r="C111" s="157"/>
      <c r="D111" s="19" t="str">
        <f t="shared" si="7"/>
        <v/>
      </c>
    </row>
    <row r="112" spans="1:7">
      <c r="A112" s="154">
        <v>101</v>
      </c>
      <c r="B112" s="155"/>
      <c r="C112" s="157"/>
      <c r="D112" s="19" t="str">
        <f t="shared" si="7"/>
        <v/>
      </c>
    </row>
    <row r="113" spans="1:16">
      <c r="A113" s="154">
        <v>102</v>
      </c>
      <c r="B113" s="155"/>
      <c r="C113" s="157"/>
      <c r="D113" s="19" t="str">
        <f t="shared" si="7"/>
        <v/>
      </c>
    </row>
    <row r="114" spans="1:16">
      <c r="A114" s="154">
        <v>103</v>
      </c>
      <c r="B114" s="155"/>
      <c r="C114" s="157"/>
      <c r="D114" s="19" t="str">
        <f t="shared" si="7"/>
        <v/>
      </c>
    </row>
    <row r="115" spans="1:16" s="81" customFormat="1">
      <c r="A115" s="154">
        <v>104</v>
      </c>
      <c r="B115" s="155"/>
      <c r="C115" s="157"/>
      <c r="D115" s="19" t="str">
        <f t="shared" si="7"/>
        <v/>
      </c>
      <c r="F115" s="82"/>
      <c r="G115" s="75"/>
      <c r="H115" s="75"/>
      <c r="I115" s="75"/>
      <c r="J115" s="75"/>
      <c r="K115" s="75"/>
      <c r="L115" s="75"/>
      <c r="M115" s="75"/>
      <c r="N115" s="75"/>
      <c r="O115" s="75"/>
      <c r="P115" s="75"/>
    </row>
    <row r="116" spans="1:16" s="81" customFormat="1">
      <c r="A116" s="154">
        <v>105</v>
      </c>
      <c r="B116" s="155"/>
      <c r="C116" s="157"/>
      <c r="D116" s="19" t="str">
        <f t="shared" si="7"/>
        <v/>
      </c>
      <c r="F116" s="82"/>
      <c r="G116" s="75"/>
      <c r="H116" s="75"/>
      <c r="I116" s="75"/>
      <c r="J116" s="75"/>
      <c r="K116" s="75"/>
      <c r="L116" s="75"/>
      <c r="M116" s="75"/>
      <c r="N116" s="75"/>
      <c r="O116" s="75"/>
      <c r="P116" s="75"/>
    </row>
    <row r="117" spans="1:16" s="81" customFormat="1">
      <c r="A117" s="154">
        <v>106</v>
      </c>
      <c r="B117" s="155"/>
      <c r="C117" s="157"/>
      <c r="D117" s="19" t="str">
        <f t="shared" si="7"/>
        <v/>
      </c>
      <c r="F117" s="82"/>
      <c r="G117" s="75"/>
      <c r="H117" s="75"/>
      <c r="I117" s="75"/>
      <c r="J117" s="75"/>
      <c r="K117" s="75"/>
      <c r="L117" s="75"/>
      <c r="M117" s="75"/>
      <c r="N117" s="75"/>
      <c r="O117" s="75"/>
      <c r="P117" s="75"/>
    </row>
    <row r="118" spans="1:16" s="81" customFormat="1">
      <c r="A118" s="154">
        <v>107</v>
      </c>
      <c r="B118" s="155"/>
      <c r="C118" s="157"/>
      <c r="D118" s="19" t="str">
        <f t="shared" si="7"/>
        <v/>
      </c>
      <c r="F118" s="82"/>
      <c r="G118" s="75"/>
      <c r="H118" s="75"/>
      <c r="I118" s="75"/>
      <c r="J118" s="75"/>
      <c r="K118" s="75"/>
      <c r="L118" s="75"/>
      <c r="M118" s="75"/>
      <c r="N118" s="75"/>
      <c r="O118" s="75"/>
      <c r="P118" s="75"/>
    </row>
    <row r="119" spans="1:16" s="81" customFormat="1">
      <c r="A119" s="154">
        <v>108</v>
      </c>
      <c r="B119" s="155"/>
      <c r="C119" s="157"/>
      <c r="D119" s="19" t="str">
        <f t="shared" si="7"/>
        <v/>
      </c>
      <c r="F119" s="82"/>
      <c r="G119" s="75"/>
      <c r="H119" s="75"/>
      <c r="I119" s="75"/>
      <c r="J119" s="75"/>
      <c r="K119" s="75"/>
      <c r="L119" s="75"/>
      <c r="M119" s="75"/>
      <c r="N119" s="75"/>
      <c r="O119" s="75"/>
      <c r="P119" s="75"/>
    </row>
    <row r="120" spans="1:16" s="81" customFormat="1">
      <c r="A120" s="154">
        <v>109</v>
      </c>
      <c r="B120" s="155"/>
      <c r="C120" s="157"/>
      <c r="D120" s="19" t="str">
        <f t="shared" si="7"/>
        <v/>
      </c>
      <c r="F120" s="82"/>
      <c r="G120" s="75"/>
      <c r="H120" s="75"/>
      <c r="I120" s="75"/>
      <c r="J120" s="75"/>
      <c r="K120" s="75"/>
      <c r="L120" s="75"/>
      <c r="M120" s="75"/>
      <c r="N120" s="75"/>
      <c r="O120" s="75"/>
      <c r="P120" s="75"/>
    </row>
    <row r="121" spans="1:16" s="81" customFormat="1">
      <c r="A121" s="154">
        <v>110</v>
      </c>
      <c r="B121" s="155"/>
      <c r="C121" s="157"/>
      <c r="D121" s="19" t="str">
        <f t="shared" si="7"/>
        <v/>
      </c>
      <c r="F121" s="82"/>
      <c r="G121" s="75"/>
      <c r="H121" s="75"/>
      <c r="I121" s="75"/>
      <c r="J121" s="75"/>
      <c r="K121" s="75"/>
      <c r="L121" s="75"/>
      <c r="M121" s="75"/>
      <c r="N121" s="75"/>
      <c r="O121" s="75"/>
      <c r="P121" s="75"/>
    </row>
    <row r="122" spans="1:16" s="81" customFormat="1">
      <c r="A122" s="154">
        <v>111</v>
      </c>
      <c r="B122" s="155"/>
      <c r="C122" s="157"/>
      <c r="D122" s="19" t="str">
        <f t="shared" si="7"/>
        <v/>
      </c>
      <c r="F122" s="82"/>
      <c r="G122" s="75"/>
      <c r="H122" s="75"/>
      <c r="I122" s="75"/>
      <c r="J122" s="75"/>
      <c r="K122" s="75"/>
      <c r="L122" s="75"/>
      <c r="M122" s="75"/>
      <c r="N122" s="75"/>
      <c r="O122" s="75"/>
      <c r="P122" s="75"/>
    </row>
    <row r="123" spans="1:16" s="81" customFormat="1">
      <c r="A123" s="154">
        <v>112</v>
      </c>
      <c r="B123" s="155"/>
      <c r="C123" s="157"/>
      <c r="D123" s="19" t="str">
        <f t="shared" si="7"/>
        <v/>
      </c>
      <c r="F123" s="82"/>
      <c r="G123" s="75"/>
      <c r="H123" s="75"/>
      <c r="I123" s="75"/>
      <c r="J123" s="75"/>
      <c r="K123" s="75"/>
      <c r="L123" s="75"/>
      <c r="M123" s="75"/>
      <c r="N123" s="75"/>
      <c r="O123" s="75"/>
      <c r="P123" s="75"/>
    </row>
    <row r="124" spans="1:16" s="81" customFormat="1">
      <c r="A124" s="154">
        <v>113</v>
      </c>
      <c r="B124" s="155"/>
      <c r="C124" s="157"/>
      <c r="D124" s="19" t="str">
        <f t="shared" si="7"/>
        <v/>
      </c>
      <c r="F124" s="82"/>
      <c r="G124" s="75"/>
      <c r="H124" s="75"/>
      <c r="I124" s="75"/>
      <c r="J124" s="75"/>
      <c r="K124" s="75"/>
      <c r="L124" s="75"/>
      <c r="M124" s="75"/>
      <c r="N124" s="75"/>
      <c r="O124" s="75"/>
      <c r="P124" s="75"/>
    </row>
    <row r="125" spans="1:16" s="81" customFormat="1">
      <c r="A125" s="154">
        <v>114</v>
      </c>
      <c r="B125" s="155"/>
      <c r="C125" s="157"/>
      <c r="D125" s="19" t="str">
        <f t="shared" si="7"/>
        <v/>
      </c>
      <c r="F125" s="82"/>
      <c r="G125" s="75"/>
      <c r="H125" s="75"/>
      <c r="I125" s="75"/>
      <c r="J125" s="75"/>
      <c r="K125" s="75"/>
      <c r="L125" s="75"/>
      <c r="M125" s="75"/>
      <c r="N125" s="75"/>
      <c r="O125" s="75"/>
      <c r="P125" s="75"/>
    </row>
    <row r="126" spans="1:16" s="81" customFormat="1">
      <c r="A126" s="154">
        <v>115</v>
      </c>
      <c r="B126" s="155"/>
      <c r="C126" s="157"/>
      <c r="D126" s="19" t="str">
        <f t="shared" si="7"/>
        <v/>
      </c>
      <c r="F126" s="82"/>
      <c r="G126" s="75"/>
      <c r="H126" s="75"/>
      <c r="I126" s="75"/>
      <c r="J126" s="75"/>
      <c r="K126" s="75"/>
      <c r="L126" s="75"/>
      <c r="M126" s="75"/>
      <c r="N126" s="75"/>
      <c r="O126" s="75"/>
      <c r="P126" s="75"/>
    </row>
    <row r="127" spans="1:16" s="81" customFormat="1">
      <c r="A127" s="154">
        <v>116</v>
      </c>
      <c r="B127" s="155"/>
      <c r="C127" s="157"/>
      <c r="D127" s="19" t="str">
        <f t="shared" si="7"/>
        <v/>
      </c>
      <c r="F127" s="82"/>
      <c r="G127" s="75"/>
      <c r="H127" s="75"/>
      <c r="I127" s="75"/>
      <c r="J127" s="75"/>
      <c r="K127" s="75"/>
      <c r="L127" s="75"/>
      <c r="M127" s="75"/>
      <c r="N127" s="75"/>
      <c r="O127" s="75"/>
      <c r="P127" s="75"/>
    </row>
    <row r="128" spans="1:16" s="81" customFormat="1">
      <c r="A128" s="154">
        <v>117</v>
      </c>
      <c r="B128" s="155"/>
      <c r="C128" s="157"/>
      <c r="D128" s="19" t="str">
        <f t="shared" si="7"/>
        <v/>
      </c>
      <c r="F128" s="82"/>
      <c r="G128" s="75"/>
      <c r="H128" s="75"/>
      <c r="I128" s="75"/>
      <c r="J128" s="75"/>
      <c r="K128" s="75"/>
      <c r="L128" s="75"/>
      <c r="M128" s="75"/>
      <c r="N128" s="75"/>
      <c r="O128" s="75"/>
      <c r="P128" s="75"/>
    </row>
    <row r="129" spans="1:16" s="81" customFormat="1">
      <c r="A129" s="154">
        <v>118</v>
      </c>
      <c r="B129" s="155"/>
      <c r="C129" s="157"/>
      <c r="D129" s="19" t="str">
        <f t="shared" si="7"/>
        <v/>
      </c>
      <c r="F129" s="82"/>
      <c r="G129" s="75"/>
      <c r="H129" s="75"/>
      <c r="I129" s="75"/>
      <c r="J129" s="75"/>
      <c r="K129" s="75"/>
      <c r="L129" s="75"/>
      <c r="M129" s="75"/>
      <c r="N129" s="75"/>
      <c r="O129" s="75"/>
      <c r="P129" s="75"/>
    </row>
    <row r="130" spans="1:16" s="81" customFormat="1">
      <c r="A130" s="154">
        <v>119</v>
      </c>
      <c r="B130" s="155"/>
      <c r="C130" s="157"/>
      <c r="D130" s="19" t="str">
        <f t="shared" si="7"/>
        <v/>
      </c>
      <c r="F130" s="82"/>
      <c r="G130" s="75"/>
      <c r="H130" s="75"/>
      <c r="I130" s="75"/>
      <c r="J130" s="75"/>
      <c r="K130" s="75"/>
      <c r="L130" s="75"/>
      <c r="M130" s="75"/>
      <c r="N130" s="75"/>
      <c r="O130" s="75"/>
      <c r="P130" s="75"/>
    </row>
    <row r="131" spans="1:16" s="81" customFormat="1">
      <c r="A131" s="154">
        <v>120</v>
      </c>
      <c r="B131" s="155"/>
      <c r="C131" s="157"/>
      <c r="D131" s="19" t="str">
        <f t="shared" si="7"/>
        <v/>
      </c>
      <c r="F131" s="82"/>
      <c r="G131" s="75"/>
      <c r="H131" s="75"/>
      <c r="I131" s="75"/>
      <c r="J131" s="75"/>
      <c r="K131" s="75"/>
      <c r="L131" s="75"/>
      <c r="M131" s="75"/>
      <c r="N131" s="75"/>
      <c r="O131" s="75"/>
      <c r="P131" s="75"/>
    </row>
    <row r="132" spans="1:16" s="81" customFormat="1">
      <c r="A132" s="154">
        <v>121</v>
      </c>
      <c r="B132" s="155"/>
      <c r="C132" s="157"/>
      <c r="D132" s="19" t="str">
        <f t="shared" si="7"/>
        <v/>
      </c>
      <c r="F132" s="82"/>
      <c r="G132" s="75"/>
      <c r="H132" s="75"/>
      <c r="I132" s="75"/>
      <c r="J132" s="75"/>
      <c r="K132" s="75"/>
      <c r="L132" s="75"/>
      <c r="M132" s="75"/>
      <c r="N132" s="75"/>
      <c r="O132" s="75"/>
      <c r="P132" s="75"/>
    </row>
    <row r="133" spans="1:16" s="81" customFormat="1">
      <c r="A133" s="154">
        <v>122</v>
      </c>
      <c r="B133" s="155"/>
      <c r="C133" s="157"/>
      <c r="D133" s="19" t="str">
        <f t="shared" si="7"/>
        <v/>
      </c>
      <c r="F133" s="82"/>
      <c r="G133" s="75"/>
      <c r="H133" s="75"/>
      <c r="I133" s="75"/>
      <c r="J133" s="75"/>
      <c r="K133" s="75"/>
      <c r="L133" s="75"/>
      <c r="M133" s="75"/>
      <c r="N133" s="75"/>
      <c r="O133" s="75"/>
      <c r="P133" s="75"/>
    </row>
    <row r="134" spans="1:16" s="81" customFormat="1">
      <c r="A134" s="154">
        <v>123</v>
      </c>
      <c r="B134" s="155"/>
      <c r="C134" s="157"/>
      <c r="D134" s="19" t="str">
        <f t="shared" si="7"/>
        <v/>
      </c>
      <c r="F134" s="82"/>
      <c r="G134" s="75"/>
      <c r="H134" s="75"/>
      <c r="I134" s="75"/>
      <c r="J134" s="75"/>
      <c r="K134" s="75"/>
      <c r="L134" s="75"/>
      <c r="M134" s="75"/>
      <c r="N134" s="75"/>
      <c r="O134" s="75"/>
      <c r="P134" s="75"/>
    </row>
    <row r="135" spans="1:16" s="81" customFormat="1">
      <c r="A135" s="154">
        <v>124</v>
      </c>
      <c r="B135" s="155"/>
      <c r="C135" s="157"/>
      <c r="D135" s="19" t="str">
        <f t="shared" si="7"/>
        <v/>
      </c>
      <c r="F135" s="82"/>
      <c r="G135" s="75"/>
      <c r="H135" s="75"/>
      <c r="I135" s="75"/>
      <c r="J135" s="75"/>
      <c r="K135" s="75"/>
      <c r="L135" s="75"/>
      <c r="M135" s="75"/>
      <c r="N135" s="75"/>
      <c r="O135" s="75"/>
      <c r="P135" s="75"/>
    </row>
    <row r="136" spans="1:16" s="81" customFormat="1">
      <c r="A136" s="154">
        <v>125</v>
      </c>
      <c r="B136" s="155"/>
      <c r="C136" s="157"/>
      <c r="D136" s="19" t="str">
        <f t="shared" si="7"/>
        <v/>
      </c>
      <c r="F136" s="82"/>
      <c r="G136" s="75"/>
      <c r="H136" s="75"/>
      <c r="I136" s="75"/>
      <c r="J136" s="75"/>
      <c r="K136" s="75"/>
      <c r="L136" s="75"/>
      <c r="M136" s="75"/>
      <c r="N136" s="75"/>
      <c r="O136" s="75"/>
      <c r="P136" s="75"/>
    </row>
    <row r="137" spans="1:16" s="81" customFormat="1">
      <c r="A137" s="154">
        <v>126</v>
      </c>
      <c r="B137" s="155"/>
      <c r="C137" s="157"/>
      <c r="D137" s="19" t="str">
        <f t="shared" si="7"/>
        <v/>
      </c>
      <c r="F137" s="82"/>
      <c r="G137" s="75"/>
      <c r="H137" s="75"/>
      <c r="I137" s="75"/>
      <c r="J137" s="75"/>
      <c r="K137" s="75"/>
      <c r="L137" s="75"/>
      <c r="M137" s="75"/>
      <c r="N137" s="75"/>
      <c r="O137" s="75"/>
      <c r="P137" s="75"/>
    </row>
    <row r="138" spans="1:16" s="81" customFormat="1">
      <c r="A138" s="154">
        <v>127</v>
      </c>
      <c r="B138" s="155"/>
      <c r="C138" s="157"/>
      <c r="D138" s="19" t="str">
        <f t="shared" si="7"/>
        <v/>
      </c>
      <c r="F138" s="82"/>
      <c r="G138" s="75"/>
      <c r="H138" s="75"/>
      <c r="I138" s="75"/>
      <c r="J138" s="75"/>
      <c r="K138" s="75"/>
      <c r="L138" s="75"/>
      <c r="M138" s="75"/>
      <c r="N138" s="75"/>
      <c r="O138" s="75"/>
      <c r="P138" s="75"/>
    </row>
    <row r="139" spans="1:16" s="81" customFormat="1">
      <c r="A139" s="154">
        <v>128</v>
      </c>
      <c r="B139" s="155"/>
      <c r="C139" s="157"/>
      <c r="D139" s="19" t="str">
        <f t="shared" si="7"/>
        <v/>
      </c>
      <c r="F139" s="82"/>
      <c r="G139" s="75"/>
      <c r="H139" s="75"/>
      <c r="I139" s="75"/>
      <c r="J139" s="75"/>
      <c r="K139" s="75"/>
      <c r="L139" s="75"/>
      <c r="M139" s="75"/>
      <c r="N139" s="75"/>
      <c r="O139" s="75"/>
      <c r="P139" s="75"/>
    </row>
    <row r="140" spans="1:16" s="81" customFormat="1">
      <c r="A140" s="154">
        <v>129</v>
      </c>
      <c r="B140" s="155"/>
      <c r="C140" s="157"/>
      <c r="D140" s="19" t="str">
        <f t="shared" ref="D140:D203" si="11">IF(OR($B140="",,$C140&lt;an_initial,$C140&gt;an_final),"",E140*40)</f>
        <v/>
      </c>
      <c r="F140" s="82"/>
      <c r="G140" s="75"/>
      <c r="H140" s="75"/>
      <c r="I140" s="75"/>
      <c r="J140" s="75"/>
      <c r="K140" s="75"/>
      <c r="L140" s="75"/>
      <c r="M140" s="75"/>
      <c r="N140" s="75"/>
      <c r="O140" s="75"/>
      <c r="P140" s="75"/>
    </row>
    <row r="141" spans="1:16" s="81" customFormat="1">
      <c r="A141" s="154">
        <v>130</v>
      </c>
      <c r="B141" s="155"/>
      <c r="C141" s="157"/>
      <c r="D141" s="19" t="str">
        <f t="shared" si="11"/>
        <v/>
      </c>
      <c r="F141" s="82"/>
      <c r="G141" s="75"/>
      <c r="H141" s="75"/>
      <c r="I141" s="75"/>
      <c r="J141" s="75"/>
      <c r="K141" s="75"/>
      <c r="L141" s="75"/>
      <c r="M141" s="75"/>
      <c r="N141" s="75"/>
      <c r="O141" s="75"/>
      <c r="P141" s="75"/>
    </row>
    <row r="142" spans="1:16" s="81" customFormat="1">
      <c r="A142" s="154">
        <v>131</v>
      </c>
      <c r="B142" s="155"/>
      <c r="C142" s="157"/>
      <c r="D142" s="19" t="str">
        <f t="shared" si="11"/>
        <v/>
      </c>
      <c r="F142" s="82"/>
      <c r="G142" s="75"/>
      <c r="H142" s="75"/>
      <c r="I142" s="75"/>
      <c r="J142" s="75"/>
      <c r="K142" s="75"/>
      <c r="L142" s="75"/>
      <c r="M142" s="75"/>
      <c r="N142" s="75"/>
      <c r="O142" s="75"/>
      <c r="P142" s="75"/>
    </row>
    <row r="143" spans="1:16" s="81" customFormat="1">
      <c r="A143" s="154">
        <v>132</v>
      </c>
      <c r="B143" s="155"/>
      <c r="C143" s="157"/>
      <c r="D143" s="19" t="str">
        <f t="shared" si="11"/>
        <v/>
      </c>
      <c r="F143" s="82"/>
      <c r="G143" s="75"/>
      <c r="H143" s="75"/>
      <c r="I143" s="75"/>
      <c r="J143" s="75"/>
      <c r="K143" s="75"/>
      <c r="L143" s="75"/>
      <c r="M143" s="75"/>
      <c r="N143" s="75"/>
      <c r="O143" s="75"/>
      <c r="P143" s="75"/>
    </row>
    <row r="144" spans="1:16" s="81" customFormat="1">
      <c r="A144" s="154">
        <v>133</v>
      </c>
      <c r="B144" s="155"/>
      <c r="C144" s="157"/>
      <c r="D144" s="19" t="str">
        <f t="shared" si="11"/>
        <v/>
      </c>
      <c r="F144" s="82"/>
      <c r="G144" s="75"/>
      <c r="H144" s="75"/>
      <c r="I144" s="75"/>
      <c r="J144" s="75"/>
      <c r="K144" s="75"/>
      <c r="L144" s="75"/>
      <c r="M144" s="75"/>
      <c r="N144" s="75"/>
      <c r="O144" s="75"/>
      <c r="P144" s="75"/>
    </row>
    <row r="145" spans="1:16" s="81" customFormat="1">
      <c r="A145" s="154">
        <v>134</v>
      </c>
      <c r="B145" s="155"/>
      <c r="C145" s="157"/>
      <c r="D145" s="19" t="str">
        <f t="shared" si="11"/>
        <v/>
      </c>
      <c r="F145" s="82"/>
      <c r="G145" s="75"/>
      <c r="H145" s="75"/>
      <c r="I145" s="75"/>
      <c r="J145" s="75"/>
      <c r="K145" s="75"/>
      <c r="L145" s="75"/>
      <c r="M145" s="75"/>
      <c r="N145" s="75"/>
      <c r="O145" s="75"/>
      <c r="P145" s="75"/>
    </row>
    <row r="146" spans="1:16" s="81" customFormat="1">
      <c r="A146" s="154">
        <v>135</v>
      </c>
      <c r="B146" s="155"/>
      <c r="C146" s="157"/>
      <c r="D146" s="19" t="str">
        <f t="shared" si="11"/>
        <v/>
      </c>
      <c r="F146" s="82"/>
      <c r="G146" s="75"/>
      <c r="H146" s="75"/>
      <c r="I146" s="75"/>
      <c r="J146" s="75"/>
      <c r="K146" s="75"/>
      <c r="L146" s="75"/>
      <c r="M146" s="75"/>
      <c r="N146" s="75"/>
      <c r="O146" s="75"/>
      <c r="P146" s="75"/>
    </row>
    <row r="147" spans="1:16" s="81" customFormat="1">
      <c r="A147" s="154">
        <v>136</v>
      </c>
      <c r="B147" s="155"/>
      <c r="C147" s="157"/>
      <c r="D147" s="19" t="str">
        <f t="shared" si="11"/>
        <v/>
      </c>
      <c r="F147" s="82"/>
      <c r="G147" s="75"/>
      <c r="H147" s="75"/>
      <c r="I147" s="75"/>
      <c r="J147" s="75"/>
      <c r="K147" s="75"/>
      <c r="L147" s="75"/>
      <c r="M147" s="75"/>
      <c r="N147" s="75"/>
      <c r="O147" s="75"/>
      <c r="P147" s="75"/>
    </row>
    <row r="148" spans="1:16" s="81" customFormat="1">
      <c r="A148" s="154">
        <v>137</v>
      </c>
      <c r="B148" s="155"/>
      <c r="C148" s="157"/>
      <c r="D148" s="19" t="str">
        <f t="shared" si="11"/>
        <v/>
      </c>
      <c r="F148" s="82"/>
      <c r="G148" s="75"/>
      <c r="H148" s="75"/>
      <c r="I148" s="75"/>
      <c r="J148" s="75"/>
      <c r="K148" s="75"/>
      <c r="L148" s="75"/>
      <c r="M148" s="75"/>
      <c r="N148" s="75"/>
      <c r="O148" s="75"/>
      <c r="P148" s="75"/>
    </row>
    <row r="149" spans="1:16" s="81" customFormat="1">
      <c r="A149" s="154">
        <v>138</v>
      </c>
      <c r="B149" s="155"/>
      <c r="C149" s="157"/>
      <c r="D149" s="19" t="str">
        <f t="shared" si="11"/>
        <v/>
      </c>
      <c r="F149" s="82"/>
      <c r="G149" s="75"/>
      <c r="H149" s="75"/>
      <c r="I149" s="75"/>
      <c r="J149" s="75"/>
      <c r="K149" s="75"/>
      <c r="L149" s="75"/>
      <c r="M149" s="75"/>
      <c r="N149" s="75"/>
      <c r="O149" s="75"/>
      <c r="P149" s="75"/>
    </row>
    <row r="150" spans="1:16" s="81" customFormat="1">
      <c r="A150" s="154">
        <v>139</v>
      </c>
      <c r="B150" s="155"/>
      <c r="C150" s="157"/>
      <c r="D150" s="19" t="str">
        <f t="shared" si="11"/>
        <v/>
      </c>
      <c r="F150" s="82"/>
      <c r="G150" s="75"/>
      <c r="H150" s="75"/>
      <c r="I150" s="75"/>
      <c r="J150" s="75"/>
      <c r="K150" s="75"/>
      <c r="L150" s="75"/>
      <c r="M150" s="75"/>
      <c r="N150" s="75"/>
      <c r="O150" s="75"/>
      <c r="P150" s="75"/>
    </row>
    <row r="151" spans="1:16" s="81" customFormat="1">
      <c r="A151" s="154">
        <v>140</v>
      </c>
      <c r="B151" s="155"/>
      <c r="C151" s="157"/>
      <c r="D151" s="19" t="str">
        <f t="shared" si="11"/>
        <v/>
      </c>
      <c r="F151" s="82"/>
      <c r="G151" s="75"/>
      <c r="H151" s="75"/>
      <c r="I151" s="75"/>
      <c r="J151" s="75"/>
      <c r="K151" s="75"/>
      <c r="L151" s="75"/>
      <c r="M151" s="75"/>
      <c r="N151" s="75"/>
      <c r="O151" s="75"/>
      <c r="P151" s="75"/>
    </row>
    <row r="152" spans="1:16" s="81" customFormat="1">
      <c r="A152" s="154">
        <v>141</v>
      </c>
      <c r="B152" s="155"/>
      <c r="C152" s="157"/>
      <c r="D152" s="19" t="str">
        <f t="shared" si="11"/>
        <v/>
      </c>
      <c r="F152" s="82"/>
      <c r="G152" s="75"/>
      <c r="H152" s="75"/>
      <c r="I152" s="75"/>
      <c r="J152" s="75"/>
      <c r="K152" s="75"/>
      <c r="L152" s="75"/>
      <c r="M152" s="75"/>
      <c r="N152" s="75"/>
      <c r="O152" s="75"/>
      <c r="P152" s="75"/>
    </row>
    <row r="153" spans="1:16" s="81" customFormat="1">
      <c r="A153" s="154">
        <v>142</v>
      </c>
      <c r="B153" s="155"/>
      <c r="C153" s="157"/>
      <c r="D153" s="19" t="str">
        <f t="shared" si="11"/>
        <v/>
      </c>
      <c r="F153" s="82"/>
      <c r="G153" s="75"/>
      <c r="H153" s="75"/>
      <c r="I153" s="75"/>
      <c r="J153" s="75"/>
      <c r="K153" s="75"/>
      <c r="L153" s="75"/>
      <c r="M153" s="75"/>
      <c r="N153" s="75"/>
      <c r="O153" s="75"/>
      <c r="P153" s="75"/>
    </row>
    <row r="154" spans="1:16" s="81" customFormat="1">
      <c r="A154" s="154">
        <v>143</v>
      </c>
      <c r="B154" s="155"/>
      <c r="C154" s="157"/>
      <c r="D154" s="19" t="str">
        <f t="shared" si="11"/>
        <v/>
      </c>
      <c r="F154" s="82"/>
      <c r="G154" s="75"/>
      <c r="H154" s="75"/>
      <c r="I154" s="75"/>
      <c r="J154" s="75"/>
      <c r="K154" s="75"/>
      <c r="L154" s="75"/>
      <c r="M154" s="75"/>
      <c r="N154" s="75"/>
      <c r="O154" s="75"/>
      <c r="P154" s="75"/>
    </row>
    <row r="155" spans="1:16" s="81" customFormat="1">
      <c r="A155" s="154">
        <v>144</v>
      </c>
      <c r="B155" s="155"/>
      <c r="C155" s="157"/>
      <c r="D155" s="19" t="str">
        <f t="shared" si="11"/>
        <v/>
      </c>
      <c r="F155" s="82"/>
      <c r="G155" s="75"/>
      <c r="H155" s="75"/>
      <c r="I155" s="75"/>
      <c r="J155" s="75"/>
      <c r="K155" s="75"/>
      <c r="L155" s="75"/>
      <c r="M155" s="75"/>
      <c r="N155" s="75"/>
      <c r="O155" s="75"/>
      <c r="P155" s="75"/>
    </row>
    <row r="156" spans="1:16" s="81" customFormat="1">
      <c r="A156" s="154">
        <v>145</v>
      </c>
      <c r="B156" s="155"/>
      <c r="C156" s="157"/>
      <c r="D156" s="19" t="str">
        <f t="shared" si="11"/>
        <v/>
      </c>
      <c r="F156" s="82"/>
      <c r="G156" s="75"/>
      <c r="H156" s="75"/>
      <c r="I156" s="75"/>
      <c r="J156" s="75"/>
      <c r="K156" s="75"/>
      <c r="L156" s="75"/>
      <c r="M156" s="75"/>
      <c r="N156" s="75"/>
      <c r="O156" s="75"/>
      <c r="P156" s="75"/>
    </row>
    <row r="157" spans="1:16" s="81" customFormat="1">
      <c r="A157" s="154">
        <v>146</v>
      </c>
      <c r="B157" s="155"/>
      <c r="C157" s="157"/>
      <c r="D157" s="19" t="str">
        <f t="shared" si="11"/>
        <v/>
      </c>
      <c r="F157" s="82"/>
      <c r="G157" s="75"/>
      <c r="H157" s="75"/>
      <c r="I157" s="75"/>
      <c r="J157" s="75"/>
      <c r="K157" s="75"/>
      <c r="L157" s="75"/>
      <c r="M157" s="75"/>
      <c r="N157" s="75"/>
      <c r="O157" s="75"/>
      <c r="P157" s="75"/>
    </row>
    <row r="158" spans="1:16" s="81" customFormat="1">
      <c r="A158" s="154">
        <v>147</v>
      </c>
      <c r="B158" s="155"/>
      <c r="C158" s="157"/>
      <c r="D158" s="19" t="str">
        <f t="shared" si="11"/>
        <v/>
      </c>
      <c r="F158" s="82"/>
      <c r="G158" s="75"/>
      <c r="H158" s="75"/>
      <c r="I158" s="75"/>
      <c r="J158" s="75"/>
      <c r="K158" s="75"/>
      <c r="L158" s="75"/>
      <c r="M158" s="75"/>
      <c r="N158" s="75"/>
      <c r="O158" s="75"/>
      <c r="P158" s="75"/>
    </row>
    <row r="159" spans="1:16" s="81" customFormat="1">
      <c r="A159" s="154">
        <v>148</v>
      </c>
      <c r="B159" s="155"/>
      <c r="C159" s="157"/>
      <c r="D159" s="19" t="str">
        <f t="shared" si="11"/>
        <v/>
      </c>
      <c r="F159" s="82"/>
      <c r="G159" s="75"/>
      <c r="H159" s="75"/>
      <c r="I159" s="75"/>
      <c r="J159" s="75"/>
      <c r="K159" s="75"/>
      <c r="L159" s="75"/>
      <c r="M159" s="75"/>
      <c r="N159" s="75"/>
      <c r="O159" s="75"/>
      <c r="P159" s="75"/>
    </row>
    <row r="160" spans="1:16" s="81" customFormat="1">
      <c r="A160" s="154">
        <v>149</v>
      </c>
      <c r="B160" s="155"/>
      <c r="C160" s="157"/>
      <c r="D160" s="19" t="str">
        <f t="shared" si="11"/>
        <v/>
      </c>
      <c r="F160" s="82"/>
      <c r="G160" s="75"/>
      <c r="H160" s="75"/>
      <c r="I160" s="75"/>
      <c r="J160" s="75"/>
      <c r="K160" s="75"/>
      <c r="L160" s="75"/>
      <c r="M160" s="75"/>
      <c r="N160" s="75"/>
      <c r="O160" s="75"/>
      <c r="P160" s="75"/>
    </row>
    <row r="161" spans="1:16" s="81" customFormat="1">
      <c r="A161" s="154">
        <v>150</v>
      </c>
      <c r="B161" s="155"/>
      <c r="C161" s="157"/>
      <c r="D161" s="19" t="str">
        <f t="shared" si="11"/>
        <v/>
      </c>
      <c r="F161" s="82"/>
      <c r="G161" s="75"/>
      <c r="H161" s="75"/>
      <c r="I161" s="75"/>
      <c r="J161" s="75"/>
      <c r="K161" s="75"/>
      <c r="L161" s="75"/>
      <c r="M161" s="75"/>
      <c r="N161" s="75"/>
      <c r="O161" s="75"/>
      <c r="P161" s="75"/>
    </row>
    <row r="162" spans="1:16" s="81" customFormat="1">
      <c r="A162" s="154">
        <v>151</v>
      </c>
      <c r="B162" s="155"/>
      <c r="C162" s="157"/>
      <c r="D162" s="19" t="str">
        <f t="shared" si="11"/>
        <v/>
      </c>
      <c r="F162" s="82"/>
      <c r="G162" s="75"/>
      <c r="H162" s="75"/>
      <c r="I162" s="75"/>
      <c r="J162" s="75"/>
      <c r="K162" s="75"/>
      <c r="L162" s="75"/>
      <c r="M162" s="75"/>
      <c r="N162" s="75"/>
      <c r="O162" s="75"/>
      <c r="P162" s="75"/>
    </row>
    <row r="163" spans="1:16" s="81" customFormat="1">
      <c r="A163" s="154">
        <v>152</v>
      </c>
      <c r="B163" s="155"/>
      <c r="C163" s="157"/>
      <c r="D163" s="19" t="str">
        <f t="shared" si="11"/>
        <v/>
      </c>
      <c r="F163" s="82"/>
      <c r="G163" s="75"/>
      <c r="H163" s="75"/>
      <c r="I163" s="75"/>
      <c r="J163" s="75"/>
      <c r="K163" s="75"/>
      <c r="L163" s="75"/>
      <c r="M163" s="75"/>
      <c r="N163" s="75"/>
      <c r="O163" s="75"/>
      <c r="P163" s="75"/>
    </row>
    <row r="164" spans="1:16" s="81" customFormat="1">
      <c r="A164" s="154">
        <v>153</v>
      </c>
      <c r="B164" s="155"/>
      <c r="C164" s="157"/>
      <c r="D164" s="19" t="str">
        <f t="shared" si="11"/>
        <v/>
      </c>
      <c r="F164" s="82"/>
      <c r="G164" s="75"/>
      <c r="H164" s="75"/>
      <c r="I164" s="75"/>
      <c r="J164" s="75"/>
      <c r="K164" s="75"/>
      <c r="L164" s="75"/>
      <c r="M164" s="75"/>
      <c r="N164" s="75"/>
      <c r="O164" s="75"/>
      <c r="P164" s="75"/>
    </row>
    <row r="165" spans="1:16" s="81" customFormat="1">
      <c r="A165" s="154">
        <v>154</v>
      </c>
      <c r="B165" s="155"/>
      <c r="C165" s="157"/>
      <c r="D165" s="19" t="str">
        <f t="shared" si="11"/>
        <v/>
      </c>
      <c r="F165" s="82"/>
      <c r="G165" s="75"/>
      <c r="H165" s="75"/>
      <c r="I165" s="75"/>
      <c r="J165" s="75"/>
      <c r="K165" s="75"/>
      <c r="L165" s="75"/>
      <c r="M165" s="75"/>
      <c r="N165" s="75"/>
      <c r="O165" s="75"/>
      <c r="P165" s="75"/>
    </row>
    <row r="166" spans="1:16" s="81" customFormat="1">
      <c r="A166" s="154">
        <v>155</v>
      </c>
      <c r="B166" s="155"/>
      <c r="C166" s="157"/>
      <c r="D166" s="19" t="str">
        <f t="shared" si="11"/>
        <v/>
      </c>
      <c r="F166" s="82"/>
      <c r="G166" s="75"/>
      <c r="H166" s="75"/>
      <c r="I166" s="75"/>
      <c r="J166" s="75"/>
      <c r="K166" s="75"/>
      <c r="L166" s="75"/>
      <c r="M166" s="75"/>
      <c r="N166" s="75"/>
      <c r="O166" s="75"/>
      <c r="P166" s="75"/>
    </row>
    <row r="167" spans="1:16" s="81" customFormat="1">
      <c r="A167" s="154">
        <v>156</v>
      </c>
      <c r="B167" s="155"/>
      <c r="C167" s="157"/>
      <c r="D167" s="19" t="str">
        <f t="shared" si="11"/>
        <v/>
      </c>
      <c r="F167" s="82"/>
      <c r="G167" s="75"/>
      <c r="H167" s="75"/>
      <c r="I167" s="75"/>
      <c r="J167" s="75"/>
      <c r="K167" s="75"/>
      <c r="L167" s="75"/>
      <c r="M167" s="75"/>
      <c r="N167" s="75"/>
      <c r="O167" s="75"/>
      <c r="P167" s="75"/>
    </row>
    <row r="168" spans="1:16" s="81" customFormat="1">
      <c r="A168" s="154">
        <v>157</v>
      </c>
      <c r="B168" s="155"/>
      <c r="C168" s="157"/>
      <c r="D168" s="19" t="str">
        <f t="shared" si="11"/>
        <v/>
      </c>
      <c r="F168" s="82"/>
      <c r="G168" s="75"/>
      <c r="H168" s="75"/>
      <c r="I168" s="75"/>
      <c r="J168" s="75"/>
      <c r="K168" s="75"/>
      <c r="L168" s="75"/>
      <c r="M168" s="75"/>
      <c r="N168" s="75"/>
      <c r="O168" s="75"/>
      <c r="P168" s="75"/>
    </row>
    <row r="169" spans="1:16" s="81" customFormat="1">
      <c r="A169" s="154">
        <v>158</v>
      </c>
      <c r="B169" s="155"/>
      <c r="C169" s="157"/>
      <c r="D169" s="19" t="str">
        <f t="shared" si="11"/>
        <v/>
      </c>
      <c r="F169" s="82"/>
      <c r="G169" s="75"/>
      <c r="H169" s="75"/>
      <c r="I169" s="75"/>
      <c r="J169" s="75"/>
      <c r="K169" s="75"/>
      <c r="L169" s="75"/>
      <c r="M169" s="75"/>
      <c r="N169" s="75"/>
      <c r="O169" s="75"/>
      <c r="P169" s="75"/>
    </row>
    <row r="170" spans="1:16" s="81" customFormat="1">
      <c r="A170" s="154">
        <v>159</v>
      </c>
      <c r="B170" s="155"/>
      <c r="C170" s="157"/>
      <c r="D170" s="19" t="str">
        <f t="shared" si="11"/>
        <v/>
      </c>
      <c r="F170" s="82"/>
      <c r="G170" s="75"/>
      <c r="H170" s="75"/>
      <c r="I170" s="75"/>
      <c r="J170" s="75"/>
      <c r="K170" s="75"/>
      <c r="L170" s="75"/>
      <c r="M170" s="75"/>
      <c r="N170" s="75"/>
      <c r="O170" s="75"/>
      <c r="P170" s="75"/>
    </row>
    <row r="171" spans="1:16" s="81" customFormat="1">
      <c r="A171" s="154">
        <v>160</v>
      </c>
      <c r="B171" s="155"/>
      <c r="C171" s="157"/>
      <c r="D171" s="19" t="str">
        <f t="shared" si="11"/>
        <v/>
      </c>
      <c r="F171" s="82"/>
      <c r="G171" s="75"/>
      <c r="H171" s="75"/>
      <c r="I171" s="75"/>
      <c r="J171" s="75"/>
      <c r="K171" s="75"/>
      <c r="L171" s="75"/>
      <c r="M171" s="75"/>
      <c r="N171" s="75"/>
      <c r="O171" s="75"/>
      <c r="P171" s="75"/>
    </row>
    <row r="172" spans="1:16" s="81" customFormat="1">
      <c r="A172" s="154">
        <v>161</v>
      </c>
      <c r="B172" s="155"/>
      <c r="C172" s="157"/>
      <c r="D172" s="19" t="str">
        <f t="shared" si="11"/>
        <v/>
      </c>
      <c r="F172" s="82"/>
      <c r="G172" s="75"/>
      <c r="H172" s="75"/>
      <c r="I172" s="75"/>
      <c r="J172" s="75"/>
      <c r="K172" s="75"/>
      <c r="L172" s="75"/>
      <c r="M172" s="75"/>
      <c r="N172" s="75"/>
      <c r="O172" s="75"/>
      <c r="P172" s="75"/>
    </row>
    <row r="173" spans="1:16" s="81" customFormat="1">
      <c r="A173" s="154">
        <v>162</v>
      </c>
      <c r="B173" s="155"/>
      <c r="C173" s="157"/>
      <c r="D173" s="19" t="str">
        <f t="shared" si="11"/>
        <v/>
      </c>
      <c r="F173" s="82"/>
      <c r="G173" s="75"/>
      <c r="H173" s="75"/>
      <c r="I173" s="75"/>
      <c r="J173" s="75"/>
      <c r="K173" s="75"/>
      <c r="L173" s="75"/>
      <c r="M173" s="75"/>
      <c r="N173" s="75"/>
      <c r="O173" s="75"/>
      <c r="P173" s="75"/>
    </row>
    <row r="174" spans="1:16" s="81" customFormat="1">
      <c r="A174" s="154">
        <v>163</v>
      </c>
      <c r="B174" s="155"/>
      <c r="C174" s="157"/>
      <c r="D174" s="19" t="str">
        <f t="shared" si="11"/>
        <v/>
      </c>
      <c r="F174" s="82"/>
      <c r="G174" s="75"/>
      <c r="H174" s="75"/>
      <c r="I174" s="75"/>
      <c r="J174" s="75"/>
      <c r="K174" s="75"/>
      <c r="L174" s="75"/>
      <c r="M174" s="75"/>
      <c r="N174" s="75"/>
      <c r="O174" s="75"/>
      <c r="P174" s="75"/>
    </row>
    <row r="175" spans="1:16" s="81" customFormat="1">
      <c r="A175" s="154">
        <v>164</v>
      </c>
      <c r="B175" s="155"/>
      <c r="C175" s="157"/>
      <c r="D175" s="19" t="str">
        <f t="shared" si="11"/>
        <v/>
      </c>
      <c r="F175" s="82"/>
      <c r="G175" s="75"/>
      <c r="H175" s="75"/>
      <c r="I175" s="75"/>
      <c r="J175" s="75"/>
      <c r="K175" s="75"/>
      <c r="L175" s="75"/>
      <c r="M175" s="75"/>
      <c r="N175" s="75"/>
      <c r="O175" s="75"/>
      <c r="P175" s="75"/>
    </row>
    <row r="176" spans="1:16" s="81" customFormat="1">
      <c r="A176" s="154">
        <v>165</v>
      </c>
      <c r="B176" s="155"/>
      <c r="C176" s="157"/>
      <c r="D176" s="19" t="str">
        <f t="shared" si="11"/>
        <v/>
      </c>
      <c r="F176" s="82"/>
      <c r="G176" s="75"/>
      <c r="H176" s="75"/>
      <c r="I176" s="75"/>
      <c r="J176" s="75"/>
      <c r="K176" s="75"/>
      <c r="L176" s="75"/>
      <c r="M176" s="75"/>
      <c r="N176" s="75"/>
      <c r="O176" s="75"/>
      <c r="P176" s="75"/>
    </row>
    <row r="177" spans="1:16" s="81" customFormat="1">
      <c r="A177" s="154">
        <v>166</v>
      </c>
      <c r="B177" s="155"/>
      <c r="C177" s="157"/>
      <c r="D177" s="19" t="str">
        <f t="shared" si="11"/>
        <v/>
      </c>
      <c r="F177" s="82"/>
      <c r="G177" s="75"/>
      <c r="H177" s="75"/>
      <c r="I177" s="75"/>
      <c r="J177" s="75"/>
      <c r="K177" s="75"/>
      <c r="L177" s="75"/>
      <c r="M177" s="75"/>
      <c r="N177" s="75"/>
      <c r="O177" s="75"/>
      <c r="P177" s="75"/>
    </row>
    <row r="178" spans="1:16" s="81" customFormat="1">
      <c r="A178" s="154">
        <v>167</v>
      </c>
      <c r="B178" s="155"/>
      <c r="C178" s="157"/>
      <c r="D178" s="19" t="str">
        <f t="shared" si="11"/>
        <v/>
      </c>
      <c r="F178" s="82"/>
      <c r="G178" s="75"/>
      <c r="H178" s="75"/>
      <c r="I178" s="75"/>
      <c r="J178" s="75"/>
      <c r="K178" s="75"/>
      <c r="L178" s="75"/>
      <c r="M178" s="75"/>
      <c r="N178" s="75"/>
      <c r="O178" s="75"/>
      <c r="P178" s="75"/>
    </row>
    <row r="179" spans="1:16" s="81" customFormat="1">
      <c r="A179" s="154">
        <v>168</v>
      </c>
      <c r="B179" s="155"/>
      <c r="C179" s="157"/>
      <c r="D179" s="19" t="str">
        <f t="shared" si="11"/>
        <v/>
      </c>
      <c r="F179" s="82"/>
      <c r="G179" s="75"/>
      <c r="H179" s="75"/>
      <c r="I179" s="75"/>
      <c r="J179" s="75"/>
      <c r="K179" s="75"/>
      <c r="L179" s="75"/>
      <c r="M179" s="75"/>
      <c r="N179" s="75"/>
      <c r="O179" s="75"/>
      <c r="P179" s="75"/>
    </row>
    <row r="180" spans="1:16" s="81" customFormat="1">
      <c r="A180" s="154">
        <v>169</v>
      </c>
      <c r="B180" s="155"/>
      <c r="C180" s="157"/>
      <c r="D180" s="19" t="str">
        <f t="shared" si="11"/>
        <v/>
      </c>
      <c r="F180" s="82"/>
      <c r="G180" s="75"/>
      <c r="H180" s="75"/>
      <c r="I180" s="75"/>
      <c r="J180" s="75"/>
      <c r="K180" s="75"/>
      <c r="L180" s="75"/>
      <c r="M180" s="75"/>
      <c r="N180" s="75"/>
      <c r="O180" s="75"/>
      <c r="P180" s="75"/>
    </row>
    <row r="181" spans="1:16" s="81" customFormat="1">
      <c r="A181" s="154">
        <v>170</v>
      </c>
      <c r="B181" s="155"/>
      <c r="C181" s="157"/>
      <c r="D181" s="19" t="str">
        <f t="shared" si="11"/>
        <v/>
      </c>
      <c r="F181" s="82"/>
      <c r="G181" s="75"/>
      <c r="H181" s="75"/>
      <c r="I181" s="75"/>
      <c r="J181" s="75"/>
      <c r="K181" s="75"/>
      <c r="L181" s="75"/>
      <c r="M181" s="75"/>
      <c r="N181" s="75"/>
      <c r="O181" s="75"/>
      <c r="P181" s="75"/>
    </row>
    <row r="182" spans="1:16" s="81" customFormat="1">
      <c r="A182" s="154">
        <v>171</v>
      </c>
      <c r="B182" s="155"/>
      <c r="C182" s="157"/>
      <c r="D182" s="19" t="str">
        <f t="shared" si="11"/>
        <v/>
      </c>
      <c r="F182" s="82"/>
      <c r="G182" s="75"/>
      <c r="H182" s="75"/>
      <c r="I182" s="75"/>
      <c r="J182" s="75"/>
      <c r="K182" s="75"/>
      <c r="L182" s="75"/>
      <c r="M182" s="75"/>
      <c r="N182" s="75"/>
      <c r="O182" s="75"/>
      <c r="P182" s="75"/>
    </row>
    <row r="183" spans="1:16" s="81" customFormat="1">
      <c r="A183" s="154">
        <v>172</v>
      </c>
      <c r="B183" s="155"/>
      <c r="C183" s="157"/>
      <c r="D183" s="19" t="str">
        <f t="shared" si="11"/>
        <v/>
      </c>
      <c r="F183" s="82"/>
      <c r="G183" s="75"/>
      <c r="H183" s="75"/>
      <c r="I183" s="75"/>
      <c r="J183" s="75"/>
      <c r="K183" s="75"/>
      <c r="L183" s="75"/>
      <c r="M183" s="75"/>
      <c r="N183" s="75"/>
      <c r="O183" s="75"/>
      <c r="P183" s="75"/>
    </row>
    <row r="184" spans="1:16" s="81" customFormat="1">
      <c r="A184" s="154">
        <v>173</v>
      </c>
      <c r="B184" s="155"/>
      <c r="C184" s="157"/>
      <c r="D184" s="19" t="str">
        <f t="shared" si="11"/>
        <v/>
      </c>
      <c r="F184" s="82"/>
      <c r="G184" s="75"/>
      <c r="H184" s="75"/>
      <c r="I184" s="75"/>
      <c r="J184" s="75"/>
      <c r="K184" s="75"/>
      <c r="L184" s="75"/>
      <c r="M184" s="75"/>
      <c r="N184" s="75"/>
      <c r="O184" s="75"/>
      <c r="P184" s="75"/>
    </row>
    <row r="185" spans="1:16" s="81" customFormat="1">
      <c r="A185" s="154">
        <v>174</v>
      </c>
      <c r="B185" s="155"/>
      <c r="C185" s="157"/>
      <c r="D185" s="19" t="str">
        <f t="shared" si="11"/>
        <v/>
      </c>
      <c r="F185" s="82"/>
      <c r="G185" s="75"/>
      <c r="H185" s="75"/>
      <c r="I185" s="75"/>
      <c r="J185" s="75"/>
      <c r="K185" s="75"/>
      <c r="L185" s="75"/>
      <c r="M185" s="75"/>
      <c r="N185" s="75"/>
      <c r="O185" s="75"/>
      <c r="P185" s="75"/>
    </row>
    <row r="186" spans="1:16" s="81" customFormat="1">
      <c r="A186" s="154">
        <v>175</v>
      </c>
      <c r="B186" s="155"/>
      <c r="C186" s="157"/>
      <c r="D186" s="19" t="str">
        <f t="shared" si="11"/>
        <v/>
      </c>
      <c r="F186" s="82"/>
      <c r="G186" s="75"/>
      <c r="H186" s="75"/>
      <c r="I186" s="75"/>
      <c r="J186" s="75"/>
      <c r="K186" s="75"/>
      <c r="L186" s="75"/>
      <c r="M186" s="75"/>
      <c r="N186" s="75"/>
      <c r="O186" s="75"/>
      <c r="P186" s="75"/>
    </row>
    <row r="187" spans="1:16" s="81" customFormat="1">
      <c r="A187" s="154">
        <v>176</v>
      </c>
      <c r="B187" s="155"/>
      <c r="C187" s="157"/>
      <c r="D187" s="19" t="str">
        <f t="shared" si="11"/>
        <v/>
      </c>
      <c r="F187" s="82"/>
      <c r="G187" s="75"/>
      <c r="H187" s="75"/>
      <c r="I187" s="75"/>
      <c r="J187" s="75"/>
      <c r="K187" s="75"/>
      <c r="L187" s="75"/>
      <c r="M187" s="75"/>
      <c r="N187" s="75"/>
      <c r="O187" s="75"/>
      <c r="P187" s="75"/>
    </row>
    <row r="188" spans="1:16" s="81" customFormat="1">
      <c r="A188" s="154">
        <v>177</v>
      </c>
      <c r="B188" s="155"/>
      <c r="C188" s="157"/>
      <c r="D188" s="19" t="str">
        <f t="shared" si="11"/>
        <v/>
      </c>
      <c r="F188" s="82"/>
      <c r="G188" s="75"/>
      <c r="H188" s="75"/>
      <c r="I188" s="75"/>
      <c r="J188" s="75"/>
      <c r="K188" s="75"/>
      <c r="L188" s="75"/>
      <c r="M188" s="75"/>
      <c r="N188" s="75"/>
      <c r="O188" s="75"/>
      <c r="P188" s="75"/>
    </row>
    <row r="189" spans="1:16" s="81" customFormat="1">
      <c r="A189" s="154">
        <v>178</v>
      </c>
      <c r="B189" s="155"/>
      <c r="C189" s="157"/>
      <c r="D189" s="19" t="str">
        <f t="shared" si="11"/>
        <v/>
      </c>
      <c r="F189" s="82"/>
      <c r="G189" s="75"/>
      <c r="H189" s="75"/>
      <c r="I189" s="75"/>
      <c r="J189" s="75"/>
      <c r="K189" s="75"/>
      <c r="L189" s="75"/>
      <c r="M189" s="75"/>
      <c r="N189" s="75"/>
      <c r="O189" s="75"/>
      <c r="P189" s="75"/>
    </row>
    <row r="190" spans="1:16" s="81" customFormat="1">
      <c r="A190" s="154">
        <v>179</v>
      </c>
      <c r="B190" s="155"/>
      <c r="C190" s="157"/>
      <c r="D190" s="19" t="str">
        <f t="shared" si="11"/>
        <v/>
      </c>
      <c r="F190" s="82"/>
      <c r="G190" s="75"/>
      <c r="H190" s="75"/>
      <c r="I190" s="75"/>
      <c r="J190" s="75"/>
      <c r="K190" s="75"/>
      <c r="L190" s="75"/>
      <c r="M190" s="75"/>
      <c r="N190" s="75"/>
      <c r="O190" s="75"/>
      <c r="P190" s="75"/>
    </row>
    <row r="191" spans="1:16" s="81" customFormat="1">
      <c r="A191" s="154">
        <v>180</v>
      </c>
      <c r="B191" s="155"/>
      <c r="C191" s="157"/>
      <c r="D191" s="19" t="str">
        <f t="shared" si="11"/>
        <v/>
      </c>
      <c r="F191" s="82"/>
      <c r="G191" s="75"/>
      <c r="H191" s="75"/>
      <c r="I191" s="75"/>
      <c r="J191" s="75"/>
      <c r="K191" s="75"/>
      <c r="L191" s="75"/>
      <c r="M191" s="75"/>
      <c r="N191" s="75"/>
      <c r="O191" s="75"/>
      <c r="P191" s="75"/>
    </row>
    <row r="192" spans="1:16" s="81" customFormat="1">
      <c r="A192" s="154">
        <v>181</v>
      </c>
      <c r="B192" s="155"/>
      <c r="C192" s="157"/>
      <c r="D192" s="19" t="str">
        <f t="shared" si="11"/>
        <v/>
      </c>
      <c r="F192" s="82"/>
      <c r="G192" s="75"/>
      <c r="H192" s="75"/>
      <c r="I192" s="75"/>
      <c r="J192" s="75"/>
      <c r="K192" s="75"/>
      <c r="L192" s="75"/>
      <c r="M192" s="75"/>
      <c r="N192" s="75"/>
      <c r="O192" s="75"/>
      <c r="P192" s="75"/>
    </row>
    <row r="193" spans="1:16" s="81" customFormat="1">
      <c r="A193" s="154">
        <v>182</v>
      </c>
      <c r="B193" s="155"/>
      <c r="C193" s="157"/>
      <c r="D193" s="19" t="str">
        <f t="shared" si="11"/>
        <v/>
      </c>
      <c r="F193" s="82"/>
      <c r="G193" s="75"/>
      <c r="H193" s="75"/>
      <c r="I193" s="75"/>
      <c r="J193" s="75"/>
      <c r="K193" s="75"/>
      <c r="L193" s="75"/>
      <c r="M193" s="75"/>
      <c r="N193" s="75"/>
      <c r="O193" s="75"/>
      <c r="P193" s="75"/>
    </row>
    <row r="194" spans="1:16" s="81" customFormat="1">
      <c r="A194" s="154">
        <v>183</v>
      </c>
      <c r="B194" s="155"/>
      <c r="C194" s="157"/>
      <c r="D194" s="19" t="str">
        <f t="shared" si="11"/>
        <v/>
      </c>
      <c r="F194" s="82"/>
      <c r="G194" s="75"/>
      <c r="H194" s="75"/>
      <c r="I194" s="75"/>
      <c r="J194" s="75"/>
      <c r="K194" s="75"/>
      <c r="L194" s="75"/>
      <c r="M194" s="75"/>
      <c r="N194" s="75"/>
      <c r="O194" s="75"/>
      <c r="P194" s="75"/>
    </row>
    <row r="195" spans="1:16" s="81" customFormat="1">
      <c r="A195" s="154">
        <v>184</v>
      </c>
      <c r="B195" s="155"/>
      <c r="C195" s="157"/>
      <c r="D195" s="19" t="str">
        <f t="shared" si="11"/>
        <v/>
      </c>
      <c r="F195" s="82"/>
      <c r="G195" s="75"/>
      <c r="H195" s="75"/>
      <c r="I195" s="75"/>
      <c r="J195" s="75"/>
      <c r="K195" s="75"/>
      <c r="L195" s="75"/>
      <c r="M195" s="75"/>
      <c r="N195" s="75"/>
      <c r="O195" s="75"/>
      <c r="P195" s="75"/>
    </row>
    <row r="196" spans="1:16" s="81" customFormat="1">
      <c r="A196" s="154">
        <v>185</v>
      </c>
      <c r="B196" s="155"/>
      <c r="C196" s="157"/>
      <c r="D196" s="19" t="str">
        <f t="shared" si="11"/>
        <v/>
      </c>
      <c r="F196" s="82"/>
      <c r="G196" s="75"/>
      <c r="H196" s="75"/>
      <c r="I196" s="75"/>
      <c r="J196" s="75"/>
      <c r="K196" s="75"/>
      <c r="L196" s="75"/>
      <c r="M196" s="75"/>
      <c r="N196" s="75"/>
      <c r="O196" s="75"/>
      <c r="P196" s="75"/>
    </row>
    <row r="197" spans="1:16" s="81" customFormat="1">
      <c r="A197" s="154">
        <v>186</v>
      </c>
      <c r="B197" s="155"/>
      <c r="C197" s="157"/>
      <c r="D197" s="19" t="str">
        <f t="shared" si="11"/>
        <v/>
      </c>
      <c r="F197" s="82"/>
      <c r="G197" s="75"/>
      <c r="H197" s="75"/>
      <c r="I197" s="75"/>
      <c r="J197" s="75"/>
      <c r="K197" s="75"/>
      <c r="L197" s="75"/>
      <c r="M197" s="75"/>
      <c r="N197" s="75"/>
      <c r="O197" s="75"/>
      <c r="P197" s="75"/>
    </row>
    <row r="198" spans="1:16" s="81" customFormat="1">
      <c r="A198" s="154">
        <v>187</v>
      </c>
      <c r="B198" s="155"/>
      <c r="C198" s="157"/>
      <c r="D198" s="19" t="str">
        <f t="shared" si="11"/>
        <v/>
      </c>
      <c r="F198" s="82"/>
      <c r="G198" s="75"/>
      <c r="H198" s="75"/>
      <c r="I198" s="75"/>
      <c r="J198" s="75"/>
      <c r="K198" s="75"/>
      <c r="L198" s="75"/>
      <c r="M198" s="75"/>
      <c r="N198" s="75"/>
      <c r="O198" s="75"/>
      <c r="P198" s="75"/>
    </row>
    <row r="199" spans="1:16" s="81" customFormat="1">
      <c r="A199" s="154">
        <v>188</v>
      </c>
      <c r="B199" s="155"/>
      <c r="C199" s="157"/>
      <c r="D199" s="19" t="str">
        <f t="shared" si="11"/>
        <v/>
      </c>
      <c r="F199" s="82"/>
      <c r="G199" s="75"/>
      <c r="H199" s="75"/>
      <c r="I199" s="75"/>
      <c r="J199" s="75"/>
      <c r="K199" s="75"/>
      <c r="L199" s="75"/>
      <c r="M199" s="75"/>
      <c r="N199" s="75"/>
      <c r="O199" s="75"/>
      <c r="P199" s="75"/>
    </row>
    <row r="200" spans="1:16" s="81" customFormat="1">
      <c r="A200" s="154">
        <v>189</v>
      </c>
      <c r="B200" s="155"/>
      <c r="C200" s="157"/>
      <c r="D200" s="19" t="str">
        <f t="shared" si="11"/>
        <v/>
      </c>
      <c r="F200" s="82"/>
      <c r="G200" s="75"/>
      <c r="H200" s="75"/>
      <c r="I200" s="75"/>
      <c r="J200" s="75"/>
      <c r="K200" s="75"/>
      <c r="L200" s="75"/>
      <c r="M200" s="75"/>
      <c r="N200" s="75"/>
      <c r="O200" s="75"/>
      <c r="P200" s="75"/>
    </row>
    <row r="201" spans="1:16" s="81" customFormat="1">
      <c r="A201" s="154">
        <v>190</v>
      </c>
      <c r="B201" s="155"/>
      <c r="C201" s="157"/>
      <c r="D201" s="19" t="str">
        <f t="shared" si="11"/>
        <v/>
      </c>
      <c r="F201" s="82"/>
      <c r="G201" s="75"/>
      <c r="H201" s="75"/>
      <c r="I201" s="75"/>
      <c r="J201" s="75"/>
      <c r="K201" s="75"/>
      <c r="L201" s="75"/>
      <c r="M201" s="75"/>
      <c r="N201" s="75"/>
      <c r="O201" s="75"/>
      <c r="P201" s="75"/>
    </row>
    <row r="202" spans="1:16" s="81" customFormat="1">
      <c r="A202" s="154">
        <v>191</v>
      </c>
      <c r="B202" s="155"/>
      <c r="C202" s="157"/>
      <c r="D202" s="19" t="str">
        <f t="shared" si="11"/>
        <v/>
      </c>
      <c r="F202" s="82"/>
      <c r="G202" s="75"/>
      <c r="H202" s="75"/>
      <c r="I202" s="75"/>
      <c r="J202" s="75"/>
      <c r="K202" s="75"/>
      <c r="L202" s="75"/>
      <c r="M202" s="75"/>
      <c r="N202" s="75"/>
      <c r="O202" s="75"/>
      <c r="P202" s="75"/>
    </row>
    <row r="203" spans="1:16" s="81" customFormat="1">
      <c r="A203" s="154">
        <v>192</v>
      </c>
      <c r="B203" s="155"/>
      <c r="C203" s="157"/>
      <c r="D203" s="19" t="str">
        <f t="shared" si="11"/>
        <v/>
      </c>
      <c r="F203" s="82"/>
      <c r="G203" s="75"/>
      <c r="H203" s="75"/>
      <c r="I203" s="75"/>
      <c r="J203" s="75"/>
      <c r="K203" s="75"/>
      <c r="L203" s="75"/>
      <c r="M203" s="75"/>
      <c r="N203" s="75"/>
      <c r="O203" s="75"/>
      <c r="P203" s="75"/>
    </row>
    <row r="204" spans="1:16" s="81" customFormat="1">
      <c r="A204" s="154">
        <v>193</v>
      </c>
      <c r="B204" s="155"/>
      <c r="C204" s="157"/>
      <c r="D204" s="19" t="str">
        <f t="shared" ref="D204:D261" si="12">IF(OR($B204="",,$C204&lt;an_initial,$C204&gt;an_final),"",E204*40)</f>
        <v/>
      </c>
      <c r="F204" s="82"/>
      <c r="G204" s="75"/>
      <c r="H204" s="75"/>
      <c r="I204" s="75"/>
      <c r="J204" s="75"/>
      <c r="K204" s="75"/>
      <c r="L204" s="75"/>
      <c r="M204" s="75"/>
      <c r="N204" s="75"/>
      <c r="O204" s="75"/>
      <c r="P204" s="75"/>
    </row>
    <row r="205" spans="1:16" s="81" customFormat="1">
      <c r="A205" s="154">
        <v>194</v>
      </c>
      <c r="B205" s="155"/>
      <c r="C205" s="157"/>
      <c r="D205" s="19" t="str">
        <f t="shared" si="12"/>
        <v/>
      </c>
      <c r="F205" s="82"/>
      <c r="G205" s="75"/>
      <c r="H205" s="75"/>
      <c r="I205" s="75"/>
      <c r="J205" s="75"/>
      <c r="K205" s="75"/>
      <c r="L205" s="75"/>
      <c r="M205" s="75"/>
      <c r="N205" s="75"/>
      <c r="O205" s="75"/>
      <c r="P205" s="75"/>
    </row>
    <row r="206" spans="1:16" s="81" customFormat="1">
      <c r="A206" s="154">
        <v>195</v>
      </c>
      <c r="B206" s="155"/>
      <c r="C206" s="157"/>
      <c r="D206" s="19" t="str">
        <f t="shared" si="12"/>
        <v/>
      </c>
      <c r="F206" s="82"/>
      <c r="G206" s="75"/>
      <c r="H206" s="75"/>
      <c r="I206" s="75"/>
      <c r="J206" s="75"/>
      <c r="K206" s="75"/>
      <c r="L206" s="75"/>
      <c r="M206" s="75"/>
      <c r="N206" s="75"/>
      <c r="O206" s="75"/>
      <c r="P206" s="75"/>
    </row>
    <row r="207" spans="1:16" s="81" customFormat="1">
      <c r="A207" s="154">
        <v>196</v>
      </c>
      <c r="B207" s="155"/>
      <c r="C207" s="157"/>
      <c r="D207" s="19" t="str">
        <f t="shared" si="12"/>
        <v/>
      </c>
      <c r="F207" s="82"/>
      <c r="G207" s="75"/>
      <c r="H207" s="75"/>
      <c r="I207" s="75"/>
      <c r="J207" s="75"/>
      <c r="K207" s="75"/>
      <c r="L207" s="75"/>
      <c r="M207" s="75"/>
      <c r="N207" s="75"/>
      <c r="O207" s="75"/>
      <c r="P207" s="75"/>
    </row>
    <row r="208" spans="1:16" s="81" customFormat="1">
      <c r="A208" s="154">
        <v>197</v>
      </c>
      <c r="B208" s="155"/>
      <c r="C208" s="157"/>
      <c r="D208" s="19" t="str">
        <f t="shared" si="12"/>
        <v/>
      </c>
      <c r="F208" s="82"/>
      <c r="G208" s="75"/>
      <c r="H208" s="75"/>
      <c r="I208" s="75"/>
      <c r="J208" s="75"/>
      <c r="K208" s="75"/>
      <c r="L208" s="75"/>
      <c r="M208" s="75"/>
      <c r="N208" s="75"/>
      <c r="O208" s="75"/>
      <c r="P208" s="75"/>
    </row>
    <row r="209" spans="1:16" s="81" customFormat="1">
      <c r="A209" s="154">
        <v>198</v>
      </c>
      <c r="B209" s="155"/>
      <c r="C209" s="157"/>
      <c r="D209" s="19" t="str">
        <f t="shared" si="12"/>
        <v/>
      </c>
      <c r="F209" s="82"/>
      <c r="G209" s="75"/>
      <c r="H209" s="75"/>
      <c r="I209" s="75"/>
      <c r="J209" s="75"/>
      <c r="K209" s="75"/>
      <c r="L209" s="75"/>
      <c r="M209" s="75"/>
      <c r="N209" s="75"/>
      <c r="O209" s="75"/>
      <c r="P209" s="75"/>
    </row>
    <row r="210" spans="1:16" s="81" customFormat="1">
      <c r="A210" s="154">
        <v>199</v>
      </c>
      <c r="B210" s="155"/>
      <c r="C210" s="157"/>
      <c r="D210" s="19" t="str">
        <f t="shared" si="12"/>
        <v/>
      </c>
      <c r="F210" s="82"/>
      <c r="G210" s="75"/>
      <c r="H210" s="75"/>
      <c r="I210" s="75"/>
      <c r="J210" s="75"/>
      <c r="K210" s="75"/>
      <c r="L210" s="75"/>
      <c r="M210" s="75"/>
      <c r="N210" s="75"/>
      <c r="O210" s="75"/>
      <c r="P210" s="75"/>
    </row>
    <row r="211" spans="1:16" s="81" customFormat="1">
      <c r="A211" s="154">
        <v>200</v>
      </c>
      <c r="B211" s="155"/>
      <c r="C211" s="157"/>
      <c r="D211" s="19" t="str">
        <f t="shared" si="12"/>
        <v/>
      </c>
      <c r="F211" s="82"/>
      <c r="G211" s="75"/>
      <c r="H211" s="75"/>
      <c r="I211" s="75"/>
      <c r="J211" s="75"/>
      <c r="K211" s="75"/>
      <c r="L211" s="75"/>
      <c r="M211" s="75"/>
      <c r="N211" s="75"/>
      <c r="O211" s="75"/>
      <c r="P211" s="75"/>
    </row>
    <row r="212" spans="1:16" s="81" customFormat="1">
      <c r="A212" s="154">
        <v>201</v>
      </c>
      <c r="B212" s="155"/>
      <c r="C212" s="157"/>
      <c r="D212" s="19" t="str">
        <f t="shared" si="12"/>
        <v/>
      </c>
      <c r="F212" s="82"/>
      <c r="G212" s="75"/>
      <c r="H212" s="75"/>
      <c r="I212" s="75"/>
      <c r="J212" s="75"/>
      <c r="K212" s="75"/>
      <c r="L212" s="75"/>
      <c r="M212" s="75"/>
      <c r="N212" s="75"/>
      <c r="O212" s="75"/>
      <c r="P212" s="75"/>
    </row>
    <row r="213" spans="1:16" s="81" customFormat="1">
      <c r="A213" s="154">
        <v>202</v>
      </c>
      <c r="B213" s="155"/>
      <c r="C213" s="157"/>
      <c r="D213" s="19" t="str">
        <f t="shared" si="12"/>
        <v/>
      </c>
      <c r="F213" s="82"/>
      <c r="G213" s="75"/>
      <c r="H213" s="75"/>
      <c r="I213" s="75"/>
      <c r="J213" s="75"/>
      <c r="K213" s="75"/>
      <c r="L213" s="75"/>
      <c r="M213" s="75"/>
      <c r="N213" s="75"/>
      <c r="O213" s="75"/>
      <c r="P213" s="75"/>
    </row>
    <row r="214" spans="1:16" s="81" customFormat="1">
      <c r="A214" s="154">
        <v>203</v>
      </c>
      <c r="B214" s="155"/>
      <c r="C214" s="157"/>
      <c r="D214" s="19" t="str">
        <f t="shared" si="12"/>
        <v/>
      </c>
      <c r="F214" s="82"/>
      <c r="G214" s="75"/>
      <c r="H214" s="75"/>
      <c r="I214" s="75"/>
      <c r="J214" s="75"/>
      <c r="K214" s="75"/>
      <c r="L214" s="75"/>
      <c r="M214" s="75"/>
      <c r="N214" s="75"/>
      <c r="O214" s="75"/>
      <c r="P214" s="75"/>
    </row>
    <row r="215" spans="1:16" s="81" customFormat="1">
      <c r="A215" s="154">
        <v>204</v>
      </c>
      <c r="B215" s="155"/>
      <c r="C215" s="157"/>
      <c r="D215" s="19" t="str">
        <f t="shared" si="12"/>
        <v/>
      </c>
      <c r="F215" s="82"/>
      <c r="G215" s="75"/>
      <c r="H215" s="75"/>
      <c r="I215" s="75"/>
      <c r="J215" s="75"/>
      <c r="K215" s="75"/>
      <c r="L215" s="75"/>
      <c r="M215" s="75"/>
      <c r="N215" s="75"/>
      <c r="O215" s="75"/>
      <c r="P215" s="75"/>
    </row>
    <row r="216" spans="1:16" s="81" customFormat="1">
      <c r="A216" s="154">
        <v>205</v>
      </c>
      <c r="B216" s="155"/>
      <c r="C216" s="157"/>
      <c r="D216" s="19" t="str">
        <f t="shared" si="12"/>
        <v/>
      </c>
      <c r="F216" s="82"/>
      <c r="G216" s="75"/>
      <c r="H216" s="75"/>
      <c r="I216" s="75"/>
      <c r="J216" s="75"/>
      <c r="K216" s="75"/>
      <c r="L216" s="75"/>
      <c r="M216" s="75"/>
      <c r="N216" s="75"/>
      <c r="O216" s="75"/>
      <c r="P216" s="75"/>
    </row>
    <row r="217" spans="1:16" s="81" customFormat="1">
      <c r="A217" s="154">
        <v>206</v>
      </c>
      <c r="B217" s="155"/>
      <c r="C217" s="157"/>
      <c r="D217" s="19" t="str">
        <f t="shared" si="12"/>
        <v/>
      </c>
      <c r="F217" s="82"/>
      <c r="G217" s="75"/>
      <c r="H217" s="75"/>
      <c r="I217" s="75"/>
      <c r="J217" s="75"/>
      <c r="K217" s="75"/>
      <c r="L217" s="75"/>
      <c r="M217" s="75"/>
      <c r="N217" s="75"/>
      <c r="O217" s="75"/>
      <c r="P217" s="75"/>
    </row>
    <row r="218" spans="1:16" s="81" customFormat="1">
      <c r="A218" s="154">
        <v>207</v>
      </c>
      <c r="B218" s="155"/>
      <c r="C218" s="157"/>
      <c r="D218" s="19" t="str">
        <f t="shared" si="12"/>
        <v/>
      </c>
      <c r="F218" s="82"/>
      <c r="G218" s="75"/>
      <c r="H218" s="75"/>
      <c r="I218" s="75"/>
      <c r="J218" s="75"/>
      <c r="K218" s="75"/>
      <c r="L218" s="75"/>
      <c r="M218" s="75"/>
      <c r="N218" s="75"/>
      <c r="O218" s="75"/>
      <c r="P218" s="75"/>
    </row>
    <row r="219" spans="1:16" s="81" customFormat="1">
      <c r="A219" s="154">
        <v>208</v>
      </c>
      <c r="B219" s="155"/>
      <c r="C219" s="157"/>
      <c r="D219" s="19" t="str">
        <f t="shared" si="12"/>
        <v/>
      </c>
      <c r="F219" s="82"/>
      <c r="G219" s="75"/>
      <c r="H219" s="75"/>
      <c r="I219" s="75"/>
      <c r="J219" s="75"/>
      <c r="K219" s="75"/>
      <c r="L219" s="75"/>
      <c r="M219" s="75"/>
      <c r="N219" s="75"/>
      <c r="O219" s="75"/>
      <c r="P219" s="75"/>
    </row>
    <row r="220" spans="1:16" s="81" customFormat="1">
      <c r="A220" s="154">
        <v>209</v>
      </c>
      <c r="B220" s="155"/>
      <c r="C220" s="157"/>
      <c r="D220" s="19" t="str">
        <f t="shared" si="12"/>
        <v/>
      </c>
      <c r="F220" s="82"/>
      <c r="G220" s="75"/>
      <c r="H220" s="75"/>
      <c r="I220" s="75"/>
      <c r="J220" s="75"/>
      <c r="K220" s="75"/>
      <c r="L220" s="75"/>
      <c r="M220" s="75"/>
      <c r="N220" s="75"/>
      <c r="O220" s="75"/>
      <c r="P220" s="75"/>
    </row>
    <row r="221" spans="1:16" s="81" customFormat="1">
      <c r="A221" s="154">
        <v>210</v>
      </c>
      <c r="B221" s="155"/>
      <c r="C221" s="157"/>
      <c r="D221" s="19" t="str">
        <f t="shared" si="12"/>
        <v/>
      </c>
      <c r="F221" s="82"/>
      <c r="G221" s="75"/>
      <c r="H221" s="75"/>
      <c r="I221" s="75"/>
      <c r="J221" s="75"/>
      <c r="K221" s="75"/>
      <c r="L221" s="75"/>
      <c r="M221" s="75"/>
      <c r="N221" s="75"/>
      <c r="O221" s="75"/>
      <c r="P221" s="75"/>
    </row>
    <row r="222" spans="1:16" s="81" customFormat="1">
      <c r="A222" s="154">
        <v>211</v>
      </c>
      <c r="B222" s="155"/>
      <c r="C222" s="157"/>
      <c r="D222" s="19" t="str">
        <f t="shared" si="12"/>
        <v/>
      </c>
      <c r="F222" s="82"/>
      <c r="G222" s="75"/>
      <c r="H222" s="75"/>
      <c r="I222" s="75"/>
      <c r="J222" s="75"/>
      <c r="K222" s="75"/>
      <c r="L222" s="75"/>
      <c r="M222" s="75"/>
      <c r="N222" s="75"/>
      <c r="O222" s="75"/>
      <c r="P222" s="75"/>
    </row>
    <row r="223" spans="1:16" s="81" customFormat="1">
      <c r="A223" s="154">
        <v>212</v>
      </c>
      <c r="B223" s="155"/>
      <c r="C223" s="157"/>
      <c r="D223" s="19" t="str">
        <f t="shared" si="12"/>
        <v/>
      </c>
      <c r="F223" s="82"/>
      <c r="G223" s="75"/>
      <c r="H223" s="75"/>
      <c r="I223" s="75"/>
      <c r="J223" s="75"/>
      <c r="K223" s="75"/>
      <c r="L223" s="75"/>
      <c r="M223" s="75"/>
      <c r="N223" s="75"/>
      <c r="O223" s="75"/>
      <c r="P223" s="75"/>
    </row>
    <row r="224" spans="1:16" s="81" customFormat="1">
      <c r="A224" s="154">
        <v>213</v>
      </c>
      <c r="B224" s="155"/>
      <c r="C224" s="157"/>
      <c r="D224" s="19" t="str">
        <f t="shared" si="12"/>
        <v/>
      </c>
      <c r="F224" s="82"/>
      <c r="G224" s="75"/>
      <c r="H224" s="75"/>
      <c r="I224" s="75"/>
      <c r="J224" s="75"/>
      <c r="K224" s="75"/>
      <c r="L224" s="75"/>
      <c r="M224" s="75"/>
      <c r="N224" s="75"/>
      <c r="O224" s="75"/>
      <c r="P224" s="75"/>
    </row>
    <row r="225" spans="1:16" s="81" customFormat="1">
      <c r="A225" s="154">
        <v>214</v>
      </c>
      <c r="B225" s="155"/>
      <c r="C225" s="157"/>
      <c r="D225" s="19" t="str">
        <f t="shared" si="12"/>
        <v/>
      </c>
      <c r="F225" s="82"/>
      <c r="G225" s="75"/>
      <c r="H225" s="75"/>
      <c r="I225" s="75"/>
      <c r="J225" s="75"/>
      <c r="K225" s="75"/>
      <c r="L225" s="75"/>
      <c r="M225" s="75"/>
      <c r="N225" s="75"/>
      <c r="O225" s="75"/>
      <c r="P225" s="75"/>
    </row>
    <row r="226" spans="1:16" s="81" customFormat="1">
      <c r="A226" s="154">
        <v>215</v>
      </c>
      <c r="B226" s="155"/>
      <c r="C226" s="157"/>
      <c r="D226" s="19" t="str">
        <f t="shared" si="12"/>
        <v/>
      </c>
      <c r="F226" s="82"/>
      <c r="G226" s="75"/>
      <c r="H226" s="75"/>
      <c r="I226" s="75"/>
      <c r="J226" s="75"/>
      <c r="K226" s="75"/>
      <c r="L226" s="75"/>
      <c r="M226" s="75"/>
      <c r="N226" s="75"/>
      <c r="O226" s="75"/>
      <c r="P226" s="75"/>
    </row>
    <row r="227" spans="1:16" s="81" customFormat="1">
      <c r="A227" s="154">
        <v>216</v>
      </c>
      <c r="B227" s="155"/>
      <c r="C227" s="157"/>
      <c r="D227" s="19" t="str">
        <f t="shared" si="12"/>
        <v/>
      </c>
      <c r="F227" s="82"/>
      <c r="G227" s="75"/>
      <c r="H227" s="75"/>
      <c r="I227" s="75"/>
      <c r="J227" s="75"/>
      <c r="K227" s="75"/>
      <c r="L227" s="75"/>
      <c r="M227" s="75"/>
      <c r="N227" s="75"/>
      <c r="O227" s="75"/>
      <c r="P227" s="75"/>
    </row>
    <row r="228" spans="1:16" s="81" customFormat="1">
      <c r="A228" s="154">
        <v>217</v>
      </c>
      <c r="B228" s="155"/>
      <c r="C228" s="157"/>
      <c r="D228" s="19" t="str">
        <f t="shared" si="12"/>
        <v/>
      </c>
      <c r="F228" s="82"/>
      <c r="G228" s="75"/>
      <c r="H228" s="75"/>
      <c r="I228" s="75"/>
      <c r="J228" s="75"/>
      <c r="K228" s="75"/>
      <c r="L228" s="75"/>
      <c r="M228" s="75"/>
      <c r="N228" s="75"/>
      <c r="O228" s="75"/>
      <c r="P228" s="75"/>
    </row>
    <row r="229" spans="1:16" s="81" customFormat="1">
      <c r="A229" s="154">
        <v>218</v>
      </c>
      <c r="B229" s="155"/>
      <c r="C229" s="157"/>
      <c r="D229" s="19" t="str">
        <f t="shared" si="12"/>
        <v/>
      </c>
      <c r="F229" s="82"/>
      <c r="G229" s="75"/>
      <c r="H229" s="75"/>
      <c r="I229" s="75"/>
      <c r="J229" s="75"/>
      <c r="K229" s="75"/>
      <c r="L229" s="75"/>
      <c r="M229" s="75"/>
      <c r="N229" s="75"/>
      <c r="O229" s="75"/>
      <c r="P229" s="75"/>
    </row>
    <row r="230" spans="1:16" s="81" customFormat="1">
      <c r="A230" s="154">
        <v>219</v>
      </c>
      <c r="B230" s="155"/>
      <c r="C230" s="157"/>
      <c r="D230" s="19" t="str">
        <f t="shared" si="12"/>
        <v/>
      </c>
      <c r="F230" s="82"/>
      <c r="G230" s="75"/>
      <c r="H230" s="75"/>
      <c r="I230" s="75"/>
      <c r="J230" s="75"/>
      <c r="K230" s="75"/>
      <c r="L230" s="75"/>
      <c r="M230" s="75"/>
      <c r="N230" s="75"/>
      <c r="O230" s="75"/>
      <c r="P230" s="75"/>
    </row>
    <row r="231" spans="1:16" s="81" customFormat="1">
      <c r="A231" s="154">
        <v>220</v>
      </c>
      <c r="B231" s="155"/>
      <c r="C231" s="157"/>
      <c r="D231" s="19" t="str">
        <f t="shared" si="12"/>
        <v/>
      </c>
      <c r="F231" s="82"/>
      <c r="G231" s="75"/>
      <c r="H231" s="75"/>
      <c r="I231" s="75"/>
      <c r="J231" s="75"/>
      <c r="K231" s="75"/>
      <c r="L231" s="75"/>
      <c r="M231" s="75"/>
      <c r="N231" s="75"/>
      <c r="O231" s="75"/>
      <c r="P231" s="75"/>
    </row>
    <row r="232" spans="1:16" s="81" customFormat="1">
      <c r="A232" s="154">
        <v>221</v>
      </c>
      <c r="B232" s="155"/>
      <c r="C232" s="157"/>
      <c r="D232" s="19" t="str">
        <f t="shared" si="12"/>
        <v/>
      </c>
      <c r="F232" s="82"/>
      <c r="G232" s="75"/>
      <c r="H232" s="75"/>
      <c r="I232" s="75"/>
      <c r="J232" s="75"/>
      <c r="K232" s="75"/>
      <c r="L232" s="75"/>
      <c r="M232" s="75"/>
      <c r="N232" s="75"/>
      <c r="O232" s="75"/>
      <c r="P232" s="75"/>
    </row>
    <row r="233" spans="1:16" s="81" customFormat="1">
      <c r="A233" s="154">
        <v>222</v>
      </c>
      <c r="B233" s="155"/>
      <c r="C233" s="157"/>
      <c r="D233" s="19" t="str">
        <f t="shared" si="12"/>
        <v/>
      </c>
      <c r="F233" s="82"/>
      <c r="G233" s="75"/>
      <c r="H233" s="75"/>
      <c r="I233" s="75"/>
      <c r="J233" s="75"/>
      <c r="K233" s="75"/>
      <c r="L233" s="75"/>
      <c r="M233" s="75"/>
      <c r="N233" s="75"/>
      <c r="O233" s="75"/>
      <c r="P233" s="75"/>
    </row>
    <row r="234" spans="1:16" s="81" customFormat="1">
      <c r="A234" s="154">
        <v>223</v>
      </c>
      <c r="B234" s="155"/>
      <c r="C234" s="157"/>
      <c r="D234" s="19" t="str">
        <f t="shared" si="12"/>
        <v/>
      </c>
      <c r="F234" s="82"/>
      <c r="G234" s="75"/>
      <c r="H234" s="75"/>
      <c r="I234" s="75"/>
      <c r="J234" s="75"/>
      <c r="K234" s="75"/>
      <c r="L234" s="75"/>
      <c r="M234" s="75"/>
      <c r="N234" s="75"/>
      <c r="O234" s="75"/>
      <c r="P234" s="75"/>
    </row>
    <row r="235" spans="1:16" s="81" customFormat="1">
      <c r="A235" s="154">
        <v>224</v>
      </c>
      <c r="B235" s="155"/>
      <c r="C235" s="157"/>
      <c r="D235" s="19" t="str">
        <f t="shared" si="12"/>
        <v/>
      </c>
      <c r="F235" s="82"/>
      <c r="G235" s="75"/>
      <c r="H235" s="75"/>
      <c r="I235" s="75"/>
      <c r="J235" s="75"/>
      <c r="K235" s="75"/>
      <c r="L235" s="75"/>
      <c r="M235" s="75"/>
      <c r="N235" s="75"/>
      <c r="O235" s="75"/>
      <c r="P235" s="75"/>
    </row>
    <row r="236" spans="1:16" s="81" customFormat="1">
      <c r="A236" s="154">
        <v>225</v>
      </c>
      <c r="B236" s="155"/>
      <c r="C236" s="157"/>
      <c r="D236" s="19" t="str">
        <f t="shared" si="12"/>
        <v/>
      </c>
      <c r="F236" s="82"/>
      <c r="G236" s="75"/>
      <c r="H236" s="75"/>
      <c r="I236" s="75"/>
      <c r="J236" s="75"/>
      <c r="K236" s="75"/>
      <c r="L236" s="75"/>
      <c r="M236" s="75"/>
      <c r="N236" s="75"/>
      <c r="O236" s="75"/>
      <c r="P236" s="75"/>
    </row>
    <row r="237" spans="1:16" s="81" customFormat="1">
      <c r="A237" s="154">
        <v>226</v>
      </c>
      <c r="B237" s="155"/>
      <c r="C237" s="157"/>
      <c r="D237" s="19" t="str">
        <f t="shared" si="12"/>
        <v/>
      </c>
      <c r="F237" s="82"/>
      <c r="G237" s="75"/>
      <c r="H237" s="75"/>
      <c r="I237" s="75"/>
      <c r="J237" s="75"/>
      <c r="K237" s="75"/>
      <c r="L237" s="75"/>
      <c r="M237" s="75"/>
      <c r="N237" s="75"/>
      <c r="O237" s="75"/>
      <c r="P237" s="75"/>
    </row>
    <row r="238" spans="1:16" s="81" customFormat="1">
      <c r="A238" s="154">
        <v>227</v>
      </c>
      <c r="B238" s="155"/>
      <c r="C238" s="157"/>
      <c r="D238" s="19" t="str">
        <f t="shared" si="12"/>
        <v/>
      </c>
      <c r="F238" s="82"/>
      <c r="G238" s="75"/>
      <c r="H238" s="75"/>
      <c r="I238" s="75"/>
      <c r="J238" s="75"/>
      <c r="K238" s="75"/>
      <c r="L238" s="75"/>
      <c r="M238" s="75"/>
      <c r="N238" s="75"/>
      <c r="O238" s="75"/>
      <c r="P238" s="75"/>
    </row>
    <row r="239" spans="1:16" s="81" customFormat="1">
      <c r="A239" s="154">
        <v>228</v>
      </c>
      <c r="B239" s="155"/>
      <c r="C239" s="157"/>
      <c r="D239" s="19" t="str">
        <f t="shared" si="12"/>
        <v/>
      </c>
      <c r="F239" s="82"/>
      <c r="G239" s="75"/>
      <c r="H239" s="75"/>
      <c r="I239" s="75"/>
      <c r="J239" s="75"/>
      <c r="K239" s="75"/>
      <c r="L239" s="75"/>
      <c r="M239" s="75"/>
      <c r="N239" s="75"/>
      <c r="O239" s="75"/>
      <c r="P239" s="75"/>
    </row>
    <row r="240" spans="1:16" s="81" customFormat="1">
      <c r="A240" s="154">
        <v>229</v>
      </c>
      <c r="B240" s="155"/>
      <c r="C240" s="157"/>
      <c r="D240" s="19" t="str">
        <f t="shared" si="12"/>
        <v/>
      </c>
      <c r="F240" s="82"/>
      <c r="G240" s="75"/>
      <c r="H240" s="75"/>
      <c r="I240" s="75"/>
      <c r="J240" s="75"/>
      <c r="K240" s="75"/>
      <c r="L240" s="75"/>
      <c r="M240" s="75"/>
      <c r="N240" s="75"/>
      <c r="O240" s="75"/>
      <c r="P240" s="75"/>
    </row>
    <row r="241" spans="1:16" s="81" customFormat="1">
      <c r="A241" s="154">
        <v>230</v>
      </c>
      <c r="B241" s="155"/>
      <c r="C241" s="157"/>
      <c r="D241" s="19" t="str">
        <f t="shared" si="12"/>
        <v/>
      </c>
      <c r="F241" s="82"/>
      <c r="G241" s="75"/>
      <c r="H241" s="75"/>
      <c r="I241" s="75"/>
      <c r="J241" s="75"/>
      <c r="K241" s="75"/>
      <c r="L241" s="75"/>
      <c r="M241" s="75"/>
      <c r="N241" s="75"/>
      <c r="O241" s="75"/>
      <c r="P241" s="75"/>
    </row>
    <row r="242" spans="1:16" s="81" customFormat="1">
      <c r="A242" s="154">
        <v>231</v>
      </c>
      <c r="B242" s="155"/>
      <c r="C242" s="157"/>
      <c r="D242" s="19" t="str">
        <f t="shared" si="12"/>
        <v/>
      </c>
      <c r="F242" s="82"/>
      <c r="G242" s="75"/>
      <c r="H242" s="75"/>
      <c r="I242" s="75"/>
      <c r="J242" s="75"/>
      <c r="K242" s="75"/>
      <c r="L242" s="75"/>
      <c r="M242" s="75"/>
      <c r="N242" s="75"/>
      <c r="O242" s="75"/>
      <c r="P242" s="75"/>
    </row>
    <row r="243" spans="1:16" s="81" customFormat="1">
      <c r="A243" s="154">
        <v>232</v>
      </c>
      <c r="B243" s="155"/>
      <c r="C243" s="157"/>
      <c r="D243" s="19" t="str">
        <f t="shared" si="12"/>
        <v/>
      </c>
      <c r="F243" s="82"/>
      <c r="G243" s="75"/>
      <c r="H243" s="75"/>
      <c r="I243" s="75"/>
      <c r="J243" s="75"/>
      <c r="K243" s="75"/>
      <c r="L243" s="75"/>
      <c r="M243" s="75"/>
      <c r="N243" s="75"/>
      <c r="O243" s="75"/>
      <c r="P243" s="75"/>
    </row>
    <row r="244" spans="1:16" s="81" customFormat="1">
      <c r="A244" s="154">
        <v>233</v>
      </c>
      <c r="B244" s="155"/>
      <c r="C244" s="157"/>
      <c r="D244" s="19" t="str">
        <f t="shared" si="12"/>
        <v/>
      </c>
      <c r="F244" s="82"/>
      <c r="G244" s="75"/>
      <c r="H244" s="75"/>
      <c r="I244" s="75"/>
      <c r="J244" s="75"/>
      <c r="K244" s="75"/>
      <c r="L244" s="75"/>
      <c r="M244" s="75"/>
      <c r="N244" s="75"/>
      <c r="O244" s="75"/>
      <c r="P244" s="75"/>
    </row>
    <row r="245" spans="1:16" s="81" customFormat="1">
      <c r="A245" s="154">
        <v>234</v>
      </c>
      <c r="B245" s="155"/>
      <c r="C245" s="157"/>
      <c r="D245" s="19" t="str">
        <f t="shared" si="12"/>
        <v/>
      </c>
      <c r="F245" s="82"/>
      <c r="G245" s="75"/>
      <c r="H245" s="75"/>
      <c r="I245" s="75"/>
      <c r="J245" s="75"/>
      <c r="K245" s="75"/>
      <c r="L245" s="75"/>
      <c r="M245" s="75"/>
      <c r="N245" s="75"/>
      <c r="O245" s="75"/>
      <c r="P245" s="75"/>
    </row>
    <row r="246" spans="1:16" s="81" customFormat="1">
      <c r="A246" s="154">
        <v>235</v>
      </c>
      <c r="B246" s="155"/>
      <c r="C246" s="157"/>
      <c r="D246" s="19" t="str">
        <f t="shared" si="12"/>
        <v/>
      </c>
      <c r="F246" s="82"/>
      <c r="G246" s="75"/>
      <c r="H246" s="75"/>
      <c r="I246" s="75"/>
      <c r="J246" s="75"/>
      <c r="K246" s="75"/>
      <c r="L246" s="75"/>
      <c r="M246" s="75"/>
      <c r="N246" s="75"/>
      <c r="O246" s="75"/>
      <c r="P246" s="75"/>
    </row>
    <row r="247" spans="1:16" s="81" customFormat="1">
      <c r="A247" s="154">
        <v>236</v>
      </c>
      <c r="B247" s="155"/>
      <c r="C247" s="157"/>
      <c r="D247" s="19" t="str">
        <f t="shared" si="12"/>
        <v/>
      </c>
      <c r="F247" s="82"/>
      <c r="G247" s="75"/>
      <c r="H247" s="75"/>
      <c r="I247" s="75"/>
      <c r="J247" s="75"/>
      <c r="K247" s="75"/>
      <c r="L247" s="75"/>
      <c r="M247" s="75"/>
      <c r="N247" s="75"/>
      <c r="O247" s="75"/>
      <c r="P247" s="75"/>
    </row>
    <row r="248" spans="1:16" s="81" customFormat="1">
      <c r="A248" s="154">
        <v>237</v>
      </c>
      <c r="B248" s="155"/>
      <c r="C248" s="157"/>
      <c r="D248" s="19" t="str">
        <f t="shared" si="12"/>
        <v/>
      </c>
      <c r="F248" s="82"/>
      <c r="G248" s="75"/>
      <c r="H248" s="75"/>
      <c r="I248" s="75"/>
      <c r="J248" s="75"/>
      <c r="K248" s="75"/>
      <c r="L248" s="75"/>
      <c r="M248" s="75"/>
      <c r="N248" s="75"/>
      <c r="O248" s="75"/>
      <c r="P248" s="75"/>
    </row>
    <row r="249" spans="1:16" s="81" customFormat="1">
      <c r="A249" s="154">
        <v>238</v>
      </c>
      <c r="B249" s="155"/>
      <c r="C249" s="157"/>
      <c r="D249" s="19" t="str">
        <f t="shared" si="12"/>
        <v/>
      </c>
      <c r="F249" s="82"/>
      <c r="G249" s="75"/>
      <c r="H249" s="75"/>
      <c r="I249" s="75"/>
      <c r="J249" s="75"/>
      <c r="K249" s="75"/>
      <c r="L249" s="75"/>
      <c r="M249" s="75"/>
      <c r="N249" s="75"/>
      <c r="O249" s="75"/>
      <c r="P249" s="75"/>
    </row>
    <row r="250" spans="1:16" s="81" customFormat="1">
      <c r="A250" s="154">
        <v>239</v>
      </c>
      <c r="B250" s="155"/>
      <c r="C250" s="157"/>
      <c r="D250" s="19" t="str">
        <f t="shared" si="12"/>
        <v/>
      </c>
      <c r="F250" s="82"/>
      <c r="G250" s="75"/>
      <c r="H250" s="75"/>
      <c r="I250" s="75"/>
      <c r="J250" s="75"/>
      <c r="K250" s="75"/>
      <c r="L250" s="75"/>
      <c r="M250" s="75"/>
      <c r="N250" s="75"/>
      <c r="O250" s="75"/>
      <c r="P250" s="75"/>
    </row>
    <row r="251" spans="1:16" s="81" customFormat="1">
      <c r="A251" s="154">
        <v>240</v>
      </c>
      <c r="B251" s="155"/>
      <c r="C251" s="157"/>
      <c r="D251" s="19" t="str">
        <f t="shared" si="12"/>
        <v/>
      </c>
      <c r="F251" s="82"/>
      <c r="G251" s="75"/>
      <c r="H251" s="75"/>
      <c r="I251" s="75"/>
      <c r="J251" s="75"/>
      <c r="K251" s="75"/>
      <c r="L251" s="75"/>
      <c r="M251" s="75"/>
      <c r="N251" s="75"/>
      <c r="O251" s="75"/>
      <c r="P251" s="75"/>
    </row>
    <row r="252" spans="1:16" s="81" customFormat="1">
      <c r="A252" s="154">
        <v>241</v>
      </c>
      <c r="B252" s="155"/>
      <c r="C252" s="157"/>
      <c r="D252" s="19" t="str">
        <f t="shared" si="12"/>
        <v/>
      </c>
      <c r="F252" s="82"/>
      <c r="G252" s="75"/>
      <c r="H252" s="75"/>
      <c r="I252" s="75"/>
      <c r="J252" s="75"/>
      <c r="K252" s="75"/>
      <c r="L252" s="75"/>
      <c r="M252" s="75"/>
      <c r="N252" s="75"/>
      <c r="O252" s="75"/>
      <c r="P252" s="75"/>
    </row>
    <row r="253" spans="1:16" s="81" customFormat="1">
      <c r="A253" s="154">
        <v>242</v>
      </c>
      <c r="B253" s="155"/>
      <c r="C253" s="157"/>
      <c r="D253" s="19" t="str">
        <f t="shared" si="12"/>
        <v/>
      </c>
      <c r="F253" s="82"/>
      <c r="G253" s="75"/>
      <c r="H253" s="75"/>
      <c r="I253" s="75"/>
      <c r="J253" s="75"/>
      <c r="K253" s="75"/>
      <c r="L253" s="75"/>
      <c r="M253" s="75"/>
      <c r="N253" s="75"/>
      <c r="O253" s="75"/>
      <c r="P253" s="75"/>
    </row>
    <row r="254" spans="1:16" s="81" customFormat="1">
      <c r="A254" s="154">
        <v>243</v>
      </c>
      <c r="B254" s="155"/>
      <c r="C254" s="157"/>
      <c r="D254" s="19" t="str">
        <f t="shared" si="12"/>
        <v/>
      </c>
      <c r="F254" s="82"/>
      <c r="G254" s="75"/>
      <c r="H254" s="75"/>
      <c r="I254" s="75"/>
      <c r="J254" s="75"/>
      <c r="K254" s="75"/>
      <c r="L254" s="75"/>
      <c r="M254" s="75"/>
      <c r="N254" s="75"/>
      <c r="O254" s="75"/>
      <c r="P254" s="75"/>
    </row>
    <row r="255" spans="1:16" s="81" customFormat="1">
      <c r="A255" s="154">
        <v>244</v>
      </c>
      <c r="B255" s="155"/>
      <c r="C255" s="157"/>
      <c r="D255" s="19" t="str">
        <f t="shared" si="12"/>
        <v/>
      </c>
      <c r="F255" s="82"/>
      <c r="G255" s="75"/>
      <c r="H255" s="75"/>
      <c r="I255" s="75"/>
      <c r="J255" s="75"/>
      <c r="K255" s="75"/>
      <c r="L255" s="75"/>
      <c r="M255" s="75"/>
      <c r="N255" s="75"/>
      <c r="O255" s="75"/>
      <c r="P255" s="75"/>
    </row>
    <row r="256" spans="1:16" s="81" customFormat="1">
      <c r="A256" s="154">
        <v>245</v>
      </c>
      <c r="B256" s="155"/>
      <c r="C256" s="157"/>
      <c r="D256" s="19" t="str">
        <f t="shared" si="12"/>
        <v/>
      </c>
      <c r="F256" s="82"/>
      <c r="G256" s="75"/>
      <c r="H256" s="75"/>
      <c r="I256" s="75"/>
      <c r="J256" s="75"/>
      <c r="K256" s="75"/>
      <c r="L256" s="75"/>
      <c r="M256" s="75"/>
      <c r="N256" s="75"/>
      <c r="O256" s="75"/>
      <c r="P256" s="75"/>
    </row>
    <row r="257" spans="1:16" s="81" customFormat="1">
      <c r="A257" s="154">
        <v>246</v>
      </c>
      <c r="B257" s="155"/>
      <c r="C257" s="157"/>
      <c r="D257" s="19" t="str">
        <f t="shared" si="12"/>
        <v/>
      </c>
      <c r="F257" s="82"/>
      <c r="G257" s="75"/>
      <c r="H257" s="75"/>
      <c r="I257" s="75"/>
      <c r="J257" s="75"/>
      <c r="K257" s="75"/>
      <c r="L257" s="75"/>
      <c r="M257" s="75"/>
      <c r="N257" s="75"/>
      <c r="O257" s="75"/>
      <c r="P257" s="75"/>
    </row>
    <row r="258" spans="1:16" s="81" customFormat="1">
      <c r="A258" s="154">
        <v>247</v>
      </c>
      <c r="B258" s="155"/>
      <c r="C258" s="157"/>
      <c r="D258" s="19" t="str">
        <f t="shared" si="12"/>
        <v/>
      </c>
      <c r="F258" s="82"/>
      <c r="G258" s="75"/>
      <c r="H258" s="75"/>
      <c r="I258" s="75"/>
      <c r="J258" s="75"/>
      <c r="K258" s="75"/>
      <c r="L258" s="75"/>
      <c r="M258" s="75"/>
      <c r="N258" s="75"/>
      <c r="O258" s="75"/>
      <c r="P258" s="75"/>
    </row>
    <row r="259" spans="1:16" s="81" customFormat="1">
      <c r="A259" s="154">
        <v>248</v>
      </c>
      <c r="B259" s="155"/>
      <c r="C259" s="157"/>
      <c r="D259" s="19" t="str">
        <f t="shared" si="12"/>
        <v/>
      </c>
      <c r="F259" s="82"/>
      <c r="G259" s="75"/>
      <c r="H259" s="75"/>
      <c r="I259" s="75"/>
      <c r="J259" s="75"/>
      <c r="K259" s="75"/>
      <c r="L259" s="75"/>
      <c r="M259" s="75"/>
      <c r="N259" s="75"/>
      <c r="O259" s="75"/>
      <c r="P259" s="75"/>
    </row>
    <row r="260" spans="1:16" s="81" customFormat="1">
      <c r="A260" s="154">
        <v>249</v>
      </c>
      <c r="B260" s="155"/>
      <c r="C260" s="157"/>
      <c r="D260" s="19" t="str">
        <f t="shared" si="12"/>
        <v/>
      </c>
      <c r="F260" s="82"/>
      <c r="G260" s="75"/>
      <c r="H260" s="75"/>
      <c r="I260" s="75"/>
      <c r="J260" s="75"/>
      <c r="K260" s="75"/>
      <c r="L260" s="75"/>
      <c r="M260" s="75"/>
      <c r="N260" s="75"/>
      <c r="O260" s="75"/>
      <c r="P260" s="75"/>
    </row>
    <row r="261" spans="1:16" s="81" customFormat="1">
      <c r="A261" s="154">
        <v>250</v>
      </c>
      <c r="B261" s="155"/>
      <c r="C261" s="157"/>
      <c r="D261" s="19" t="str">
        <f t="shared" si="12"/>
        <v/>
      </c>
      <c r="F261" s="82"/>
      <c r="G261" s="75"/>
      <c r="H261" s="75"/>
      <c r="I261" s="75"/>
      <c r="J261" s="75"/>
      <c r="K261" s="75"/>
      <c r="L261" s="75"/>
      <c r="M261" s="75"/>
      <c r="N261" s="75"/>
      <c r="O261" s="75"/>
      <c r="P261" s="75"/>
    </row>
  </sheetData>
  <sheetProtection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sheetPr codeName="Sheet5">
    <pageSetUpPr fitToPage="1"/>
  </sheetPr>
  <dimension ref="A1:N14"/>
  <sheetViews>
    <sheetView workbookViewId="0">
      <selection activeCell="G25" sqref="G25"/>
    </sheetView>
  </sheetViews>
  <sheetFormatPr defaultRowHeight="15"/>
  <cols>
    <col min="1" max="1" width="9.140625" style="60"/>
    <col min="2" max="2" width="18.28515625" style="60" customWidth="1"/>
    <col min="3" max="3" width="16.7109375" style="60" customWidth="1"/>
    <col min="4" max="4" width="31.5703125" style="60" customWidth="1"/>
    <col min="5" max="10" width="9.140625" style="60"/>
    <col min="11" max="11" width="19.85546875" style="60" customWidth="1"/>
    <col min="12" max="12" width="9.140625" style="60"/>
    <col min="13" max="13" width="0" style="60" hidden="1" customWidth="1"/>
    <col min="14" max="16384" width="9.140625" style="60"/>
  </cols>
  <sheetData>
    <row r="1" spans="1:14" s="71" customFormat="1" ht="15.75">
      <c r="A1" s="70" t="s">
        <v>482</v>
      </c>
      <c r="B1" s="75"/>
      <c r="C1" s="75"/>
      <c r="D1" s="75"/>
      <c r="E1" s="82"/>
      <c r="F1" s="82"/>
      <c r="G1" s="75"/>
      <c r="H1" s="79"/>
      <c r="I1" s="80"/>
      <c r="J1" s="75"/>
      <c r="K1" s="79"/>
      <c r="L1" s="75"/>
      <c r="M1" s="327"/>
      <c r="N1" s="327"/>
    </row>
    <row r="2" spans="1:14" s="71" customFormat="1" ht="15.75">
      <c r="A2" s="387" t="str">
        <f>IF(ISBLANK(facultate), IF(ISBLANK(departament),"","Departament " &amp; departament), "Facultatea " &amp; facultate)</f>
        <v>Facultatea Electronică și Telecomunicații</v>
      </c>
      <c r="B2" s="75"/>
      <c r="C2" s="75"/>
      <c r="D2" s="75"/>
      <c r="E2" s="82"/>
      <c r="F2" s="82"/>
      <c r="G2" s="75"/>
      <c r="H2" s="79"/>
      <c r="I2" s="80"/>
      <c r="J2" s="75"/>
      <c r="K2" s="79"/>
      <c r="L2" s="75"/>
      <c r="M2" s="327"/>
      <c r="N2" s="327"/>
    </row>
    <row r="3" spans="1:14" s="71" customFormat="1" ht="15.75">
      <c r="A3" s="387" t="str">
        <f>IF(ISBLANK(departament),"","Departamentul " &amp; departament)</f>
        <v>Departamentul Electronică Aplicată</v>
      </c>
      <c r="B3" s="75"/>
      <c r="C3" s="75"/>
      <c r="D3" s="75"/>
      <c r="E3" s="82"/>
      <c r="F3" s="82"/>
      <c r="G3" s="75"/>
      <c r="H3" s="79"/>
      <c r="I3" s="80"/>
      <c r="J3" s="75"/>
      <c r="K3" s="79"/>
      <c r="L3" s="75"/>
      <c r="M3" s="327"/>
      <c r="N3" s="327"/>
    </row>
    <row r="4" spans="1:14" s="75" customFormat="1" ht="15.75">
      <c r="A4" s="460" t="s">
        <v>813</v>
      </c>
      <c r="B4" s="460"/>
      <c r="C4" s="460"/>
      <c r="D4" s="460"/>
      <c r="E4" s="460"/>
      <c r="F4" s="460"/>
      <c r="G4" s="460"/>
      <c r="H4" s="460"/>
      <c r="I4" s="460"/>
      <c r="J4" s="460"/>
      <c r="K4" s="460"/>
      <c r="L4" s="460"/>
      <c r="M4" s="329"/>
    </row>
    <row r="5" spans="1:14" s="75" customFormat="1" ht="15.75">
      <c r="A5" s="460" t="s">
        <v>1070</v>
      </c>
      <c r="B5" s="460"/>
      <c r="C5" s="460"/>
      <c r="D5" s="460"/>
      <c r="E5" s="460"/>
      <c r="F5" s="460"/>
      <c r="G5" s="460"/>
      <c r="H5" s="460"/>
      <c r="I5" s="460"/>
      <c r="J5" s="460"/>
      <c r="K5" s="460"/>
      <c r="L5" s="460"/>
      <c r="M5" s="82"/>
    </row>
    <row r="6" spans="1:14" s="71" customFormat="1" ht="13.5" customHeight="1">
      <c r="E6" s="72"/>
      <c r="F6" s="72"/>
      <c r="H6" s="73"/>
      <c r="I6" s="74"/>
      <c r="K6" s="73"/>
      <c r="M6" s="327"/>
      <c r="N6" s="327"/>
    </row>
    <row r="7" spans="1:14" s="75" customFormat="1" ht="18.75" customHeight="1">
      <c r="A7" s="457" t="s">
        <v>337</v>
      </c>
      <c r="B7" s="457" t="s">
        <v>41</v>
      </c>
      <c r="C7" s="458" t="s">
        <v>543</v>
      </c>
      <c r="D7" s="457" t="s">
        <v>42</v>
      </c>
      <c r="E7" s="461" t="s">
        <v>44</v>
      </c>
      <c r="F7" s="462"/>
      <c r="G7" s="457" t="s">
        <v>16</v>
      </c>
      <c r="H7" s="458" t="s">
        <v>17</v>
      </c>
      <c r="I7" s="463" t="s">
        <v>2</v>
      </c>
      <c r="J7" s="457" t="s">
        <v>47</v>
      </c>
      <c r="K7" s="458" t="s">
        <v>43</v>
      </c>
      <c r="L7" s="458" t="s">
        <v>544</v>
      </c>
      <c r="M7" s="458" t="s">
        <v>540</v>
      </c>
      <c r="N7" s="330"/>
    </row>
    <row r="8" spans="1:14" s="75" customFormat="1" ht="40.5" customHeight="1">
      <c r="A8" s="457"/>
      <c r="B8" s="457"/>
      <c r="C8" s="459"/>
      <c r="D8" s="457"/>
      <c r="E8" s="225" t="s">
        <v>45</v>
      </c>
      <c r="F8" s="225" t="s">
        <v>46</v>
      </c>
      <c r="G8" s="457"/>
      <c r="H8" s="459"/>
      <c r="I8" s="463"/>
      <c r="J8" s="457"/>
      <c r="K8" s="459"/>
      <c r="L8" s="459"/>
      <c r="M8" s="459"/>
      <c r="N8" s="331"/>
    </row>
    <row r="9" spans="1:14" s="75" customFormat="1" ht="15.75">
      <c r="A9" s="99"/>
      <c r="B9" s="76"/>
      <c r="C9" s="76"/>
      <c r="D9" s="76"/>
      <c r="E9" s="77"/>
      <c r="F9" s="77"/>
      <c r="G9" s="76"/>
      <c r="H9" s="77"/>
      <c r="I9" s="40"/>
      <c r="J9" s="77"/>
      <c r="K9" s="78"/>
      <c r="L9" s="419">
        <f>SUMIF(L10:L14,"&gt;0")</f>
        <v>100</v>
      </c>
      <c r="M9" s="332"/>
      <c r="N9" s="333"/>
    </row>
    <row r="10" spans="1:14" s="75" customFormat="1" ht="78.75">
      <c r="A10" s="48">
        <v>1</v>
      </c>
      <c r="B10" s="421" t="s">
        <v>1118</v>
      </c>
      <c r="C10" s="421" t="s">
        <v>1121</v>
      </c>
      <c r="D10" s="421" t="s">
        <v>1122</v>
      </c>
      <c r="E10" s="5" t="s">
        <v>1123</v>
      </c>
      <c r="F10" s="5" t="s">
        <v>1124</v>
      </c>
      <c r="G10" s="421" t="s">
        <v>800</v>
      </c>
      <c r="H10" s="5" t="s">
        <v>1125</v>
      </c>
      <c r="I10" s="447">
        <v>2012</v>
      </c>
      <c r="J10" s="447">
        <v>280</v>
      </c>
      <c r="K10" s="5" t="s">
        <v>1126</v>
      </c>
      <c r="L10" s="420">
        <f>IF(OR($B10="",$C10="",$D10="",$I10&lt;an_initial,$I10&gt;an_final,$K10="",$M10=FALSE),"",100)</f>
        <v>100</v>
      </c>
      <c r="M10" s="69" t="b">
        <f>IF(nume_candidat="",FALSE,ISNUMBER(SEARCH(nume_candidat,$B10)))</f>
        <v>1</v>
      </c>
      <c r="N10" s="334"/>
    </row>
    <row r="11" spans="1:14" s="75" customFormat="1" ht="15.75">
      <c r="A11" s="225">
        <v>2</v>
      </c>
      <c r="B11" s="9"/>
      <c r="C11" s="9"/>
      <c r="D11" s="7"/>
      <c r="E11" s="225"/>
      <c r="F11" s="225"/>
      <c r="G11" s="7"/>
      <c r="H11" s="225"/>
      <c r="I11" s="226"/>
      <c r="J11" s="227"/>
      <c r="K11" s="5"/>
      <c r="L11" s="420" t="str">
        <f>IF(OR($B11="",$C11="",$D11="",$I11&lt;an_initial,$I11&gt;an_final,$K11="",$M11=FALSE),"",100)</f>
        <v/>
      </c>
      <c r="M11" s="69" t="b">
        <f>IF(nume_candidat="",FALSE,ISNUMBER(SEARCH(nume_candidat,$B11)))</f>
        <v>0</v>
      </c>
      <c r="N11" s="334"/>
    </row>
    <row r="12" spans="1:14" s="75" customFormat="1" ht="15.75">
      <c r="A12" s="225">
        <v>3</v>
      </c>
      <c r="B12" s="7"/>
      <c r="C12" s="7"/>
      <c r="D12" s="7"/>
      <c r="E12" s="225"/>
      <c r="F12" s="225"/>
      <c r="G12" s="7"/>
      <c r="H12" s="225"/>
      <c r="I12" s="226"/>
      <c r="J12" s="227"/>
      <c r="K12" s="5"/>
      <c r="L12" s="420" t="str">
        <f>IF(OR($B12="",$C12="",$D12="",$I12&lt;an_initial,$I12&gt;an_final,$K12="",$M12=FALSE),"",100)</f>
        <v/>
      </c>
      <c r="M12" s="69" t="b">
        <f>IF(nume_candidat="",FALSE,ISNUMBER(SEARCH(nume_candidat,$B12)))</f>
        <v>0</v>
      </c>
      <c r="N12" s="334"/>
    </row>
    <row r="13" spans="1:14" s="75" customFormat="1" ht="15.75">
      <c r="A13" s="225">
        <v>4</v>
      </c>
      <c r="B13" s="7"/>
      <c r="C13" s="7"/>
      <c r="D13" s="7"/>
      <c r="E13" s="225"/>
      <c r="F13" s="225"/>
      <c r="G13" s="7"/>
      <c r="H13" s="225"/>
      <c r="I13" s="226"/>
      <c r="J13" s="226"/>
      <c r="K13" s="11"/>
      <c r="L13" s="420" t="str">
        <f>IF(OR($B13="",$C13="",$D13="",$I13&lt;an_initial,$I13&gt;an_final,$K13="",$M13=FALSE),"",100)</f>
        <v/>
      </c>
      <c r="M13" s="69" t="b">
        <f>IF(nume_candidat="",FALSE,ISNUMBER(SEARCH(nume_candidat,$B13)))</f>
        <v>0</v>
      </c>
      <c r="N13" s="334"/>
    </row>
    <row r="14" spans="1:14" s="75" customFormat="1" ht="15.75">
      <c r="A14" s="225">
        <v>5</v>
      </c>
      <c r="B14" s="7"/>
      <c r="C14" s="7"/>
      <c r="D14" s="7"/>
      <c r="E14" s="225"/>
      <c r="F14" s="225"/>
      <c r="G14" s="7"/>
      <c r="H14" s="225"/>
      <c r="I14" s="226"/>
      <c r="J14" s="226"/>
      <c r="K14" s="11"/>
      <c r="L14" s="420" t="str">
        <f>IF(OR($B14="",$C14="",$D14="",$I14&lt;an_initial,$I14&gt;an_final,$K14="",$M14=FALSE),"",100)</f>
        <v/>
      </c>
      <c r="M14" s="69" t="b">
        <f>IF(nume_candidat="",FALSE,ISNUMBER(SEARCH(nume_candidat,$B14)))</f>
        <v>0</v>
      </c>
      <c r="N14" s="334"/>
    </row>
  </sheetData>
  <sheetProtection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&amp;LConfirm dateleDirector de departament&amp;RCandidat</oddFooter>
  </headerFooter>
</worksheet>
</file>

<file path=xl/worksheets/sheet70.xml><?xml version="1.0" encoding="utf-8"?>
<worksheet xmlns="http://schemas.openxmlformats.org/spreadsheetml/2006/main" xmlns:r="http://schemas.openxmlformats.org/officeDocument/2006/relationships">
  <sheetPr codeName="Sheet81">
    <pageSetUpPr fitToPage="1"/>
  </sheetPr>
  <dimension ref="A1:N261"/>
  <sheetViews>
    <sheetView workbookViewId="0">
      <selection activeCell="B19" sqref="B19"/>
    </sheetView>
  </sheetViews>
  <sheetFormatPr defaultRowHeight="15.75"/>
  <cols>
    <col min="1" max="1" width="5.7109375" style="71" customWidth="1"/>
    <col min="2" max="2" width="48.28515625" style="75" customWidth="1"/>
    <col min="3" max="3" width="10.7109375" style="80" customWidth="1"/>
    <col min="4" max="4" width="17.7109375" style="75" customWidth="1"/>
    <col min="5" max="5" width="10.7109375" style="81" hidden="1" customWidth="1"/>
    <col min="6" max="15" width="9.140625" style="75" customWidth="1"/>
    <col min="16" max="16384" width="9.140625" style="75"/>
  </cols>
  <sheetData>
    <row r="1" spans="1:5" s="71" customFormat="1">
      <c r="A1" s="70" t="s">
        <v>482</v>
      </c>
      <c r="C1" s="72"/>
      <c r="D1" s="74"/>
      <c r="E1" s="73"/>
    </row>
    <row r="2" spans="1:5" s="71" customFormat="1">
      <c r="A2" s="161" t="str">
        <f>IF(ISBLANK(facultate), IF(ISBLANK(departament),"","Departament " &amp; departament), "Facultatea " &amp; facultate)</f>
        <v>Facultatea Electronică și Telecomunicații</v>
      </c>
      <c r="C2" s="72"/>
      <c r="D2" s="74"/>
      <c r="E2" s="73"/>
    </row>
    <row r="3" spans="1:5" s="71" customFormat="1">
      <c r="A3" s="161" t="str">
        <f>IF(ISBLANK(departament),"","Departamentul " &amp; departament)</f>
        <v>Departamentul Electronică Aplicată</v>
      </c>
      <c r="C3" s="72"/>
      <c r="D3" s="74"/>
      <c r="E3" s="73"/>
    </row>
    <row r="4" spans="1:5">
      <c r="A4" s="460" t="s">
        <v>882</v>
      </c>
      <c r="B4" s="460"/>
      <c r="C4" s="460"/>
      <c r="D4" s="460"/>
      <c r="E4" s="460"/>
    </row>
    <row r="5" spans="1:5">
      <c r="A5" s="460" t="s">
        <v>935</v>
      </c>
      <c r="B5" s="460"/>
      <c r="C5" s="460"/>
      <c r="D5" s="460"/>
      <c r="E5" s="239"/>
    </row>
    <row r="6" spans="1:5" ht="13.5" customHeight="1">
      <c r="C6" s="75"/>
      <c r="D6" s="337" t="str">
        <f>CONCATENATE(functie," ",nume_candidat)</f>
        <v>Șef de lucrări Papazian Petru</v>
      </c>
    </row>
    <row r="7" spans="1:5" ht="18.75" customHeight="1">
      <c r="A7" s="458" t="s">
        <v>337</v>
      </c>
      <c r="B7" s="458" t="s">
        <v>943</v>
      </c>
      <c r="C7" s="468" t="s">
        <v>2</v>
      </c>
      <c r="D7" s="458" t="s">
        <v>544</v>
      </c>
      <c r="E7" s="458" t="s">
        <v>4</v>
      </c>
    </row>
    <row r="8" spans="1:5" ht="18.75" customHeight="1">
      <c r="A8" s="475"/>
      <c r="B8" s="475"/>
      <c r="C8" s="469"/>
      <c r="D8" s="475"/>
      <c r="E8" s="475"/>
    </row>
    <row r="9" spans="1:5" ht="18.75" customHeight="1">
      <c r="A9" s="475"/>
      <c r="B9" s="475"/>
      <c r="C9" s="469"/>
      <c r="D9" s="459"/>
      <c r="E9" s="459"/>
    </row>
    <row r="10" spans="1:5" ht="18.75" customHeight="1">
      <c r="A10" s="459"/>
      <c r="B10" s="459"/>
      <c r="C10" s="470"/>
      <c r="D10" s="338" t="str">
        <f>CONCATENATE("ultimii ",durata_evaluare," ani")</f>
        <v>ultimii 5 ani</v>
      </c>
      <c r="E10" s="338" t="str">
        <f>CONCATENATE("ultimii                                  ",durata_evaluare," ani")</f>
        <v>ultimii                                  5 ani</v>
      </c>
    </row>
    <row r="11" spans="1:5">
      <c r="A11" s="99"/>
      <c r="B11" s="76"/>
      <c r="C11" s="40"/>
      <c r="D11" s="159">
        <f t="shared" ref="D11:E11" si="0">SUMIF(D12:D110,"&gt;0")</f>
        <v>20</v>
      </c>
      <c r="E11" s="86">
        <f t="shared" si="0"/>
        <v>2</v>
      </c>
    </row>
    <row r="12" spans="1:5">
      <c r="A12" s="48">
        <v>1</v>
      </c>
      <c r="B12" s="8" t="s">
        <v>937</v>
      </c>
      <c r="C12" s="232">
        <v>2014</v>
      </c>
      <c r="D12" s="160">
        <f t="shared" ref="D12:D75" si="1">IF(OR(,$C12&lt;an_initial,$C12&gt;an_final),"",E12*(HLOOKUP(B12,iii12punctaje,2,FALSE)))</f>
        <v>10</v>
      </c>
      <c r="E12" s="87">
        <f t="shared" ref="E12:E43" si="2">IF(OR(,,$C12="",$C12&gt;an_final),"",IF($C12&gt;=an_initial,1,""))</f>
        <v>1</v>
      </c>
    </row>
    <row r="13" spans="1:5">
      <c r="A13" s="48">
        <v>2</v>
      </c>
      <c r="B13" s="8" t="s">
        <v>937</v>
      </c>
      <c r="C13" s="232">
        <v>2015</v>
      </c>
      <c r="D13" s="160">
        <f t="shared" si="1"/>
        <v>10</v>
      </c>
      <c r="E13" s="87">
        <f t="shared" si="2"/>
        <v>1</v>
      </c>
    </row>
    <row r="14" spans="1:5">
      <c r="A14" s="48">
        <v>3</v>
      </c>
      <c r="B14" s="8"/>
      <c r="C14" s="232"/>
      <c r="D14" s="160" t="str">
        <f t="shared" si="1"/>
        <v/>
      </c>
      <c r="E14" s="87" t="str">
        <f t="shared" si="2"/>
        <v/>
      </c>
    </row>
    <row r="15" spans="1:5">
      <c r="A15" s="48">
        <v>4</v>
      </c>
      <c r="B15" s="7"/>
      <c r="C15" s="228"/>
      <c r="D15" s="160" t="str">
        <f t="shared" si="1"/>
        <v/>
      </c>
      <c r="E15" s="87" t="str">
        <f t="shared" si="2"/>
        <v/>
      </c>
    </row>
    <row r="16" spans="1:5">
      <c r="A16" s="48">
        <v>5</v>
      </c>
      <c r="B16" s="7"/>
      <c r="C16" s="228"/>
      <c r="D16" s="160" t="str">
        <f t="shared" si="1"/>
        <v/>
      </c>
      <c r="E16" s="87" t="str">
        <f t="shared" si="2"/>
        <v/>
      </c>
    </row>
    <row r="17" spans="1:5">
      <c r="A17" s="48">
        <v>6</v>
      </c>
      <c r="B17" s="7"/>
      <c r="C17" s="228"/>
      <c r="D17" s="160" t="str">
        <f t="shared" si="1"/>
        <v/>
      </c>
      <c r="E17" s="87" t="str">
        <f t="shared" si="2"/>
        <v/>
      </c>
    </row>
    <row r="18" spans="1:5">
      <c r="A18" s="48">
        <v>7</v>
      </c>
      <c r="B18" s="7"/>
      <c r="C18" s="228"/>
      <c r="D18" s="160" t="str">
        <f t="shared" si="1"/>
        <v/>
      </c>
      <c r="E18" s="87" t="str">
        <f t="shared" si="2"/>
        <v/>
      </c>
    </row>
    <row r="19" spans="1:5">
      <c r="A19" s="48">
        <v>8</v>
      </c>
      <c r="B19" s="7"/>
      <c r="C19" s="228"/>
      <c r="D19" s="160" t="str">
        <f t="shared" si="1"/>
        <v/>
      </c>
      <c r="E19" s="87" t="str">
        <f t="shared" si="2"/>
        <v/>
      </c>
    </row>
    <row r="20" spans="1:5">
      <c r="A20" s="48">
        <v>9</v>
      </c>
      <c r="B20" s="7"/>
      <c r="C20" s="228"/>
      <c r="D20" s="160" t="str">
        <f t="shared" si="1"/>
        <v/>
      </c>
      <c r="E20" s="87" t="str">
        <f t="shared" si="2"/>
        <v/>
      </c>
    </row>
    <row r="21" spans="1:5">
      <c r="A21" s="48">
        <v>10</v>
      </c>
      <c r="B21" s="7"/>
      <c r="C21" s="228"/>
      <c r="D21" s="160" t="str">
        <f t="shared" si="1"/>
        <v/>
      </c>
      <c r="E21" s="87" t="str">
        <f t="shared" si="2"/>
        <v/>
      </c>
    </row>
    <row r="22" spans="1:5">
      <c r="A22" s="48">
        <v>11</v>
      </c>
      <c r="B22" s="7"/>
      <c r="C22" s="228"/>
      <c r="D22" s="160" t="str">
        <f t="shared" si="1"/>
        <v/>
      </c>
      <c r="E22" s="87" t="str">
        <f t="shared" si="2"/>
        <v/>
      </c>
    </row>
    <row r="23" spans="1:5">
      <c r="A23" s="48">
        <v>12</v>
      </c>
      <c r="B23" s="7"/>
      <c r="C23" s="228"/>
      <c r="D23" s="160" t="str">
        <f t="shared" si="1"/>
        <v/>
      </c>
      <c r="E23" s="87" t="str">
        <f t="shared" si="2"/>
        <v/>
      </c>
    </row>
    <row r="24" spans="1:5">
      <c r="A24" s="48">
        <v>13</v>
      </c>
      <c r="B24" s="7"/>
      <c r="C24" s="228"/>
      <c r="D24" s="160" t="str">
        <f t="shared" si="1"/>
        <v/>
      </c>
      <c r="E24" s="87" t="str">
        <f t="shared" si="2"/>
        <v/>
      </c>
    </row>
    <row r="25" spans="1:5">
      <c r="A25" s="48">
        <v>14</v>
      </c>
      <c r="B25" s="7"/>
      <c r="C25" s="228"/>
      <c r="D25" s="160" t="str">
        <f t="shared" si="1"/>
        <v/>
      </c>
      <c r="E25" s="87" t="str">
        <f t="shared" si="2"/>
        <v/>
      </c>
    </row>
    <row r="26" spans="1:5">
      <c r="A26" s="48">
        <v>15</v>
      </c>
      <c r="B26" s="7"/>
      <c r="C26" s="228"/>
      <c r="D26" s="160" t="str">
        <f t="shared" si="1"/>
        <v/>
      </c>
      <c r="E26" s="87" t="str">
        <f t="shared" si="2"/>
        <v/>
      </c>
    </row>
    <row r="27" spans="1:5">
      <c r="A27" s="48">
        <v>16</v>
      </c>
      <c r="B27" s="7"/>
      <c r="C27" s="228"/>
      <c r="D27" s="160" t="str">
        <f t="shared" si="1"/>
        <v/>
      </c>
      <c r="E27" s="87" t="str">
        <f t="shared" si="2"/>
        <v/>
      </c>
    </row>
    <row r="28" spans="1:5">
      <c r="A28" s="48">
        <v>17</v>
      </c>
      <c r="B28" s="7"/>
      <c r="C28" s="228"/>
      <c r="D28" s="160" t="str">
        <f t="shared" si="1"/>
        <v/>
      </c>
      <c r="E28" s="87" t="str">
        <f t="shared" si="2"/>
        <v/>
      </c>
    </row>
    <row r="29" spans="1:5">
      <c r="A29" s="48">
        <v>18</v>
      </c>
      <c r="B29" s="7"/>
      <c r="C29" s="228"/>
      <c r="D29" s="160" t="str">
        <f t="shared" si="1"/>
        <v/>
      </c>
      <c r="E29" s="87" t="str">
        <f t="shared" si="2"/>
        <v/>
      </c>
    </row>
    <row r="30" spans="1:5">
      <c r="A30" s="48">
        <v>19</v>
      </c>
      <c r="B30" s="7"/>
      <c r="C30" s="228"/>
      <c r="D30" s="160" t="str">
        <f t="shared" si="1"/>
        <v/>
      </c>
      <c r="E30" s="87" t="str">
        <f t="shared" si="2"/>
        <v/>
      </c>
    </row>
    <row r="31" spans="1:5">
      <c r="A31" s="48">
        <v>20</v>
      </c>
      <c r="B31" s="7"/>
      <c r="C31" s="228"/>
      <c r="D31" s="160" t="str">
        <f t="shared" si="1"/>
        <v/>
      </c>
      <c r="E31" s="87" t="str">
        <f t="shared" si="2"/>
        <v/>
      </c>
    </row>
    <row r="32" spans="1:5">
      <c r="A32" s="48">
        <v>21</v>
      </c>
      <c r="B32" s="7"/>
      <c r="C32" s="228"/>
      <c r="D32" s="160" t="str">
        <f t="shared" si="1"/>
        <v/>
      </c>
      <c r="E32" s="87" t="str">
        <f t="shared" si="2"/>
        <v/>
      </c>
    </row>
    <row r="33" spans="1:5">
      <c r="A33" s="48">
        <v>22</v>
      </c>
      <c r="B33" s="7"/>
      <c r="C33" s="228"/>
      <c r="D33" s="160" t="str">
        <f t="shared" si="1"/>
        <v/>
      </c>
      <c r="E33" s="87" t="str">
        <f t="shared" si="2"/>
        <v/>
      </c>
    </row>
    <row r="34" spans="1:5">
      <c r="A34" s="48">
        <v>23</v>
      </c>
      <c r="B34" s="7"/>
      <c r="C34" s="228"/>
      <c r="D34" s="160" t="str">
        <f t="shared" si="1"/>
        <v/>
      </c>
      <c r="E34" s="87" t="str">
        <f t="shared" si="2"/>
        <v/>
      </c>
    </row>
    <row r="35" spans="1:5">
      <c r="A35" s="48">
        <v>24</v>
      </c>
      <c r="B35" s="7"/>
      <c r="C35" s="228"/>
      <c r="D35" s="160" t="str">
        <f t="shared" si="1"/>
        <v/>
      </c>
      <c r="E35" s="87" t="str">
        <f t="shared" si="2"/>
        <v/>
      </c>
    </row>
    <row r="36" spans="1:5">
      <c r="A36" s="48">
        <v>25</v>
      </c>
      <c r="B36" s="7"/>
      <c r="C36" s="228"/>
      <c r="D36" s="160" t="str">
        <f t="shared" si="1"/>
        <v/>
      </c>
      <c r="E36" s="87" t="str">
        <f t="shared" si="2"/>
        <v/>
      </c>
    </row>
    <row r="37" spans="1:5">
      <c r="A37" s="48">
        <v>26</v>
      </c>
      <c r="B37" s="7"/>
      <c r="C37" s="228"/>
      <c r="D37" s="160" t="str">
        <f t="shared" si="1"/>
        <v/>
      </c>
      <c r="E37" s="87" t="str">
        <f t="shared" si="2"/>
        <v/>
      </c>
    </row>
    <row r="38" spans="1:5">
      <c r="A38" s="48">
        <v>27</v>
      </c>
      <c r="B38" s="7"/>
      <c r="C38" s="228"/>
      <c r="D38" s="160" t="str">
        <f t="shared" si="1"/>
        <v/>
      </c>
      <c r="E38" s="87" t="str">
        <f t="shared" si="2"/>
        <v/>
      </c>
    </row>
    <row r="39" spans="1:5">
      <c r="A39" s="48">
        <v>28</v>
      </c>
      <c r="B39" s="7"/>
      <c r="C39" s="228"/>
      <c r="D39" s="160" t="str">
        <f t="shared" si="1"/>
        <v/>
      </c>
      <c r="E39" s="87" t="str">
        <f t="shared" si="2"/>
        <v/>
      </c>
    </row>
    <row r="40" spans="1:5">
      <c r="A40" s="48">
        <v>29</v>
      </c>
      <c r="B40" s="7"/>
      <c r="C40" s="228"/>
      <c r="D40" s="160" t="str">
        <f t="shared" si="1"/>
        <v/>
      </c>
      <c r="E40" s="87" t="str">
        <f t="shared" si="2"/>
        <v/>
      </c>
    </row>
    <row r="41" spans="1:5">
      <c r="A41" s="48">
        <v>30</v>
      </c>
      <c r="B41" s="7"/>
      <c r="C41" s="228"/>
      <c r="D41" s="160" t="str">
        <f t="shared" si="1"/>
        <v/>
      </c>
      <c r="E41" s="87" t="str">
        <f t="shared" si="2"/>
        <v/>
      </c>
    </row>
    <row r="42" spans="1:5">
      <c r="A42" s="48">
        <v>31</v>
      </c>
      <c r="B42" s="7"/>
      <c r="C42" s="228"/>
      <c r="D42" s="160" t="str">
        <f t="shared" si="1"/>
        <v/>
      </c>
      <c r="E42" s="87" t="str">
        <f t="shared" si="2"/>
        <v/>
      </c>
    </row>
    <row r="43" spans="1:5">
      <c r="A43" s="48">
        <v>32</v>
      </c>
      <c r="B43" s="7"/>
      <c r="C43" s="228"/>
      <c r="D43" s="160" t="str">
        <f t="shared" si="1"/>
        <v/>
      </c>
      <c r="E43" s="87" t="str">
        <f t="shared" si="2"/>
        <v/>
      </c>
    </row>
    <row r="44" spans="1:5">
      <c r="A44" s="48">
        <v>33</v>
      </c>
      <c r="B44" s="7"/>
      <c r="C44" s="228"/>
      <c r="D44" s="160" t="str">
        <f t="shared" si="1"/>
        <v/>
      </c>
      <c r="E44" s="87" t="str">
        <f t="shared" ref="E44:E75" si="3">IF(OR(,,$C44="",$C44&gt;an_final),"",IF($C44&gt;=an_initial,1,""))</f>
        <v/>
      </c>
    </row>
    <row r="45" spans="1:5">
      <c r="A45" s="48">
        <v>34</v>
      </c>
      <c r="B45" s="7"/>
      <c r="C45" s="228"/>
      <c r="D45" s="160" t="str">
        <f t="shared" si="1"/>
        <v/>
      </c>
      <c r="E45" s="87" t="str">
        <f t="shared" si="3"/>
        <v/>
      </c>
    </row>
    <row r="46" spans="1:5">
      <c r="A46" s="48">
        <v>35</v>
      </c>
      <c r="B46" s="7"/>
      <c r="C46" s="228"/>
      <c r="D46" s="160" t="str">
        <f t="shared" si="1"/>
        <v/>
      </c>
      <c r="E46" s="87" t="str">
        <f t="shared" si="3"/>
        <v/>
      </c>
    </row>
    <row r="47" spans="1:5">
      <c r="A47" s="48">
        <v>36</v>
      </c>
      <c r="B47" s="7"/>
      <c r="C47" s="228"/>
      <c r="D47" s="160" t="str">
        <f t="shared" si="1"/>
        <v/>
      </c>
      <c r="E47" s="87" t="str">
        <f t="shared" si="3"/>
        <v/>
      </c>
    </row>
    <row r="48" spans="1:5">
      <c r="A48" s="48">
        <v>37</v>
      </c>
      <c r="B48" s="7"/>
      <c r="C48" s="228"/>
      <c r="D48" s="160" t="str">
        <f t="shared" si="1"/>
        <v/>
      </c>
      <c r="E48" s="87" t="str">
        <f t="shared" si="3"/>
        <v/>
      </c>
    </row>
    <row r="49" spans="1:5">
      <c r="A49" s="48">
        <v>38</v>
      </c>
      <c r="B49" s="7"/>
      <c r="C49" s="228"/>
      <c r="D49" s="160" t="str">
        <f t="shared" si="1"/>
        <v/>
      </c>
      <c r="E49" s="87" t="str">
        <f t="shared" si="3"/>
        <v/>
      </c>
    </row>
    <row r="50" spans="1:5">
      <c r="A50" s="48">
        <v>39</v>
      </c>
      <c r="B50" s="7"/>
      <c r="C50" s="228"/>
      <c r="D50" s="160" t="str">
        <f t="shared" si="1"/>
        <v/>
      </c>
      <c r="E50" s="87" t="str">
        <f t="shared" si="3"/>
        <v/>
      </c>
    </row>
    <row r="51" spans="1:5">
      <c r="A51" s="48">
        <v>40</v>
      </c>
      <c r="B51" s="7"/>
      <c r="C51" s="228"/>
      <c r="D51" s="160" t="str">
        <f t="shared" si="1"/>
        <v/>
      </c>
      <c r="E51" s="87" t="str">
        <f t="shared" si="3"/>
        <v/>
      </c>
    </row>
    <row r="52" spans="1:5">
      <c r="A52" s="48">
        <v>41</v>
      </c>
      <c r="B52" s="7"/>
      <c r="C52" s="228"/>
      <c r="D52" s="160" t="str">
        <f t="shared" si="1"/>
        <v/>
      </c>
      <c r="E52" s="87" t="str">
        <f t="shared" si="3"/>
        <v/>
      </c>
    </row>
    <row r="53" spans="1:5">
      <c r="A53" s="48">
        <v>42</v>
      </c>
      <c r="B53" s="7"/>
      <c r="C53" s="228"/>
      <c r="D53" s="160" t="str">
        <f t="shared" si="1"/>
        <v/>
      </c>
      <c r="E53" s="87" t="str">
        <f t="shared" si="3"/>
        <v/>
      </c>
    </row>
    <row r="54" spans="1:5">
      <c r="A54" s="48">
        <v>43</v>
      </c>
      <c r="B54" s="7"/>
      <c r="C54" s="228"/>
      <c r="D54" s="160" t="str">
        <f t="shared" si="1"/>
        <v/>
      </c>
      <c r="E54" s="87" t="str">
        <f t="shared" si="3"/>
        <v/>
      </c>
    </row>
    <row r="55" spans="1:5">
      <c r="A55" s="48">
        <v>44</v>
      </c>
      <c r="B55" s="7"/>
      <c r="C55" s="228"/>
      <c r="D55" s="160" t="str">
        <f t="shared" si="1"/>
        <v/>
      </c>
      <c r="E55" s="87" t="str">
        <f t="shared" si="3"/>
        <v/>
      </c>
    </row>
    <row r="56" spans="1:5">
      <c r="A56" s="48">
        <v>45</v>
      </c>
      <c r="B56" s="7"/>
      <c r="C56" s="228"/>
      <c r="D56" s="160" t="str">
        <f t="shared" si="1"/>
        <v/>
      </c>
      <c r="E56" s="87" t="str">
        <f t="shared" si="3"/>
        <v/>
      </c>
    </row>
    <row r="57" spans="1:5">
      <c r="A57" s="48">
        <v>46</v>
      </c>
      <c r="B57" s="7"/>
      <c r="C57" s="228"/>
      <c r="D57" s="160" t="str">
        <f t="shared" si="1"/>
        <v/>
      </c>
      <c r="E57" s="87" t="str">
        <f t="shared" si="3"/>
        <v/>
      </c>
    </row>
    <row r="58" spans="1:5">
      <c r="A58" s="48">
        <v>47</v>
      </c>
      <c r="B58" s="7"/>
      <c r="C58" s="228"/>
      <c r="D58" s="160" t="str">
        <f t="shared" si="1"/>
        <v/>
      </c>
      <c r="E58" s="87" t="str">
        <f t="shared" si="3"/>
        <v/>
      </c>
    </row>
    <row r="59" spans="1:5">
      <c r="A59" s="48">
        <v>48</v>
      </c>
      <c r="B59" s="7"/>
      <c r="C59" s="228"/>
      <c r="D59" s="160" t="str">
        <f t="shared" si="1"/>
        <v/>
      </c>
      <c r="E59" s="87" t="str">
        <f t="shared" si="3"/>
        <v/>
      </c>
    </row>
    <row r="60" spans="1:5">
      <c r="A60" s="48">
        <v>49</v>
      </c>
      <c r="B60" s="7"/>
      <c r="C60" s="228"/>
      <c r="D60" s="160" t="str">
        <f t="shared" si="1"/>
        <v/>
      </c>
      <c r="E60" s="87" t="str">
        <f t="shared" si="3"/>
        <v/>
      </c>
    </row>
    <row r="61" spans="1:5">
      <c r="A61" s="48">
        <v>50</v>
      </c>
      <c r="B61" s="7"/>
      <c r="C61" s="228"/>
      <c r="D61" s="160" t="str">
        <f t="shared" si="1"/>
        <v/>
      </c>
      <c r="E61" s="87" t="str">
        <f t="shared" si="3"/>
        <v/>
      </c>
    </row>
    <row r="62" spans="1:5">
      <c r="A62" s="48">
        <v>51</v>
      </c>
      <c r="B62" s="7"/>
      <c r="C62" s="228"/>
      <c r="D62" s="160" t="str">
        <f t="shared" si="1"/>
        <v/>
      </c>
      <c r="E62" s="87" t="str">
        <f t="shared" si="3"/>
        <v/>
      </c>
    </row>
    <row r="63" spans="1:5">
      <c r="A63" s="48">
        <v>52</v>
      </c>
      <c r="B63" s="7"/>
      <c r="C63" s="228"/>
      <c r="D63" s="160" t="str">
        <f t="shared" si="1"/>
        <v/>
      </c>
      <c r="E63" s="87" t="str">
        <f t="shared" si="3"/>
        <v/>
      </c>
    </row>
    <row r="64" spans="1:5">
      <c r="A64" s="48">
        <v>53</v>
      </c>
      <c r="B64" s="7"/>
      <c r="C64" s="228"/>
      <c r="D64" s="160" t="str">
        <f t="shared" si="1"/>
        <v/>
      </c>
      <c r="E64" s="87" t="str">
        <f t="shared" si="3"/>
        <v/>
      </c>
    </row>
    <row r="65" spans="1:5">
      <c r="A65" s="48">
        <v>54</v>
      </c>
      <c r="B65" s="7"/>
      <c r="C65" s="228"/>
      <c r="D65" s="160" t="str">
        <f t="shared" si="1"/>
        <v/>
      </c>
      <c r="E65" s="87" t="str">
        <f t="shared" si="3"/>
        <v/>
      </c>
    </row>
    <row r="66" spans="1:5">
      <c r="A66" s="48">
        <v>55</v>
      </c>
      <c r="B66" s="7"/>
      <c r="C66" s="228"/>
      <c r="D66" s="160" t="str">
        <f t="shared" si="1"/>
        <v/>
      </c>
      <c r="E66" s="87" t="str">
        <f t="shared" si="3"/>
        <v/>
      </c>
    </row>
    <row r="67" spans="1:5">
      <c r="A67" s="48">
        <v>56</v>
      </c>
      <c r="B67" s="7"/>
      <c r="C67" s="228"/>
      <c r="D67" s="160" t="str">
        <f t="shared" si="1"/>
        <v/>
      </c>
      <c r="E67" s="87" t="str">
        <f t="shared" si="3"/>
        <v/>
      </c>
    </row>
    <row r="68" spans="1:5">
      <c r="A68" s="48">
        <v>57</v>
      </c>
      <c r="B68" s="7"/>
      <c r="C68" s="228"/>
      <c r="D68" s="160" t="str">
        <f t="shared" si="1"/>
        <v/>
      </c>
      <c r="E68" s="87" t="str">
        <f t="shared" si="3"/>
        <v/>
      </c>
    </row>
    <row r="69" spans="1:5">
      <c r="A69" s="48">
        <v>58</v>
      </c>
      <c r="B69" s="7"/>
      <c r="C69" s="228"/>
      <c r="D69" s="160" t="str">
        <f t="shared" si="1"/>
        <v/>
      </c>
      <c r="E69" s="87" t="str">
        <f t="shared" si="3"/>
        <v/>
      </c>
    </row>
    <row r="70" spans="1:5">
      <c r="A70" s="48">
        <v>59</v>
      </c>
      <c r="B70" s="7"/>
      <c r="C70" s="228"/>
      <c r="D70" s="160" t="str">
        <f t="shared" si="1"/>
        <v/>
      </c>
      <c r="E70" s="87" t="str">
        <f t="shared" si="3"/>
        <v/>
      </c>
    </row>
    <row r="71" spans="1:5">
      <c r="A71" s="48">
        <v>60</v>
      </c>
      <c r="B71" s="7"/>
      <c r="C71" s="228"/>
      <c r="D71" s="160" t="str">
        <f t="shared" si="1"/>
        <v/>
      </c>
      <c r="E71" s="87" t="str">
        <f t="shared" si="3"/>
        <v/>
      </c>
    </row>
    <row r="72" spans="1:5">
      <c r="A72" s="48">
        <v>61</v>
      </c>
      <c r="B72" s="7"/>
      <c r="C72" s="228"/>
      <c r="D72" s="160" t="str">
        <f t="shared" si="1"/>
        <v/>
      </c>
      <c r="E72" s="87" t="str">
        <f t="shared" si="3"/>
        <v/>
      </c>
    </row>
    <row r="73" spans="1:5">
      <c r="A73" s="48">
        <v>62</v>
      </c>
      <c r="B73" s="7"/>
      <c r="C73" s="228"/>
      <c r="D73" s="160" t="str">
        <f t="shared" si="1"/>
        <v/>
      </c>
      <c r="E73" s="87" t="str">
        <f t="shared" si="3"/>
        <v/>
      </c>
    </row>
    <row r="74" spans="1:5">
      <c r="A74" s="48">
        <v>63</v>
      </c>
      <c r="B74" s="7"/>
      <c r="C74" s="228"/>
      <c r="D74" s="160" t="str">
        <f t="shared" si="1"/>
        <v/>
      </c>
      <c r="E74" s="87" t="str">
        <f t="shared" si="3"/>
        <v/>
      </c>
    </row>
    <row r="75" spans="1:5">
      <c r="A75" s="48">
        <v>64</v>
      </c>
      <c r="B75" s="7"/>
      <c r="C75" s="228"/>
      <c r="D75" s="160" t="str">
        <f t="shared" si="1"/>
        <v/>
      </c>
      <c r="E75" s="87" t="str">
        <f t="shared" si="3"/>
        <v/>
      </c>
    </row>
    <row r="76" spans="1:5">
      <c r="A76" s="48">
        <v>65</v>
      </c>
      <c r="B76" s="7"/>
      <c r="C76" s="228"/>
      <c r="D76" s="160" t="str">
        <f t="shared" ref="D76:D139" si="4">IF(OR(,$C76&lt;an_initial,$C76&gt;an_final),"",E76*(HLOOKUP(B76,iii12punctaje,2,FALSE)))</f>
        <v/>
      </c>
      <c r="E76" s="87" t="str">
        <f t="shared" ref="E76:E110" si="5">IF(OR(,,$C76="",$C76&gt;an_final),"",IF($C76&gt;=an_initial,1,""))</f>
        <v/>
      </c>
    </row>
    <row r="77" spans="1:5">
      <c r="A77" s="48">
        <v>66</v>
      </c>
      <c r="B77" s="7"/>
      <c r="C77" s="228"/>
      <c r="D77" s="160" t="str">
        <f t="shared" si="4"/>
        <v/>
      </c>
      <c r="E77" s="87" t="str">
        <f t="shared" si="5"/>
        <v/>
      </c>
    </row>
    <row r="78" spans="1:5">
      <c r="A78" s="48">
        <v>67</v>
      </c>
      <c r="B78" s="7"/>
      <c r="C78" s="228"/>
      <c r="D78" s="160" t="str">
        <f t="shared" si="4"/>
        <v/>
      </c>
      <c r="E78" s="87" t="str">
        <f t="shared" si="5"/>
        <v/>
      </c>
    </row>
    <row r="79" spans="1:5">
      <c r="A79" s="48">
        <v>68</v>
      </c>
      <c r="B79" s="7"/>
      <c r="C79" s="228"/>
      <c r="D79" s="160" t="str">
        <f t="shared" si="4"/>
        <v/>
      </c>
      <c r="E79" s="87" t="str">
        <f t="shared" si="5"/>
        <v/>
      </c>
    </row>
    <row r="80" spans="1:5">
      <c r="A80" s="48">
        <v>69</v>
      </c>
      <c r="B80" s="7"/>
      <c r="C80" s="228"/>
      <c r="D80" s="160" t="str">
        <f t="shared" si="4"/>
        <v/>
      </c>
      <c r="E80" s="87" t="str">
        <f t="shared" si="5"/>
        <v/>
      </c>
    </row>
    <row r="81" spans="1:5">
      <c r="A81" s="48">
        <v>70</v>
      </c>
      <c r="B81" s="7"/>
      <c r="C81" s="228"/>
      <c r="D81" s="160" t="str">
        <f t="shared" si="4"/>
        <v/>
      </c>
      <c r="E81" s="87" t="str">
        <f t="shared" si="5"/>
        <v/>
      </c>
    </row>
    <row r="82" spans="1:5">
      <c r="A82" s="48">
        <v>71</v>
      </c>
      <c r="B82" s="7"/>
      <c r="C82" s="228"/>
      <c r="D82" s="160" t="str">
        <f t="shared" si="4"/>
        <v/>
      </c>
      <c r="E82" s="87" t="str">
        <f t="shared" si="5"/>
        <v/>
      </c>
    </row>
    <row r="83" spans="1:5">
      <c r="A83" s="48">
        <v>72</v>
      </c>
      <c r="B83" s="7"/>
      <c r="C83" s="228"/>
      <c r="D83" s="160" t="str">
        <f t="shared" si="4"/>
        <v/>
      </c>
      <c r="E83" s="87" t="str">
        <f t="shared" si="5"/>
        <v/>
      </c>
    </row>
    <row r="84" spans="1:5">
      <c r="A84" s="48">
        <v>73</v>
      </c>
      <c r="B84" s="7"/>
      <c r="C84" s="228"/>
      <c r="D84" s="160" t="str">
        <f t="shared" si="4"/>
        <v/>
      </c>
      <c r="E84" s="87" t="str">
        <f t="shared" si="5"/>
        <v/>
      </c>
    </row>
    <row r="85" spans="1:5">
      <c r="A85" s="48">
        <v>74</v>
      </c>
      <c r="B85" s="7"/>
      <c r="C85" s="228"/>
      <c r="D85" s="160" t="str">
        <f t="shared" si="4"/>
        <v/>
      </c>
      <c r="E85" s="87" t="str">
        <f t="shared" si="5"/>
        <v/>
      </c>
    </row>
    <row r="86" spans="1:5">
      <c r="A86" s="48">
        <v>75</v>
      </c>
      <c r="B86" s="7"/>
      <c r="C86" s="228"/>
      <c r="D86" s="160" t="str">
        <f t="shared" si="4"/>
        <v/>
      </c>
      <c r="E86" s="87" t="str">
        <f t="shared" si="5"/>
        <v/>
      </c>
    </row>
    <row r="87" spans="1:5">
      <c r="A87" s="48">
        <v>76</v>
      </c>
      <c r="B87" s="7"/>
      <c r="C87" s="228"/>
      <c r="D87" s="160" t="str">
        <f t="shared" si="4"/>
        <v/>
      </c>
      <c r="E87" s="87" t="str">
        <f t="shared" si="5"/>
        <v/>
      </c>
    </row>
    <row r="88" spans="1:5">
      <c r="A88" s="48">
        <v>77</v>
      </c>
      <c r="B88" s="7"/>
      <c r="C88" s="228"/>
      <c r="D88" s="160" t="str">
        <f t="shared" si="4"/>
        <v/>
      </c>
      <c r="E88" s="87" t="str">
        <f t="shared" si="5"/>
        <v/>
      </c>
    </row>
    <row r="89" spans="1:5">
      <c r="A89" s="48">
        <v>78</v>
      </c>
      <c r="B89" s="7"/>
      <c r="C89" s="228"/>
      <c r="D89" s="160" t="str">
        <f t="shared" si="4"/>
        <v/>
      </c>
      <c r="E89" s="87" t="str">
        <f t="shared" si="5"/>
        <v/>
      </c>
    </row>
    <row r="90" spans="1:5">
      <c r="A90" s="48">
        <v>79</v>
      </c>
      <c r="B90" s="7"/>
      <c r="C90" s="228"/>
      <c r="D90" s="160" t="str">
        <f t="shared" si="4"/>
        <v/>
      </c>
      <c r="E90" s="87" t="str">
        <f t="shared" si="5"/>
        <v/>
      </c>
    </row>
    <row r="91" spans="1:5">
      <c r="A91" s="48">
        <v>80</v>
      </c>
      <c r="B91" s="7"/>
      <c r="C91" s="228"/>
      <c r="D91" s="160" t="str">
        <f t="shared" si="4"/>
        <v/>
      </c>
      <c r="E91" s="87" t="str">
        <f t="shared" si="5"/>
        <v/>
      </c>
    </row>
    <row r="92" spans="1:5">
      <c r="A92" s="48">
        <v>81</v>
      </c>
      <c r="B92" s="7"/>
      <c r="C92" s="228"/>
      <c r="D92" s="160" t="str">
        <f t="shared" si="4"/>
        <v/>
      </c>
      <c r="E92" s="87" t="str">
        <f t="shared" si="5"/>
        <v/>
      </c>
    </row>
    <row r="93" spans="1:5">
      <c r="A93" s="48">
        <v>82</v>
      </c>
      <c r="B93" s="7"/>
      <c r="C93" s="228"/>
      <c r="D93" s="160" t="str">
        <f t="shared" si="4"/>
        <v/>
      </c>
      <c r="E93" s="87" t="str">
        <f t="shared" si="5"/>
        <v/>
      </c>
    </row>
    <row r="94" spans="1:5">
      <c r="A94" s="48">
        <v>83</v>
      </c>
      <c r="B94" s="7"/>
      <c r="C94" s="228"/>
      <c r="D94" s="160" t="str">
        <f t="shared" si="4"/>
        <v/>
      </c>
      <c r="E94" s="87" t="str">
        <f t="shared" si="5"/>
        <v/>
      </c>
    </row>
    <row r="95" spans="1:5">
      <c r="A95" s="48">
        <v>84</v>
      </c>
      <c r="B95" s="7"/>
      <c r="C95" s="228"/>
      <c r="D95" s="160" t="str">
        <f t="shared" si="4"/>
        <v/>
      </c>
      <c r="E95" s="87" t="str">
        <f t="shared" si="5"/>
        <v/>
      </c>
    </row>
    <row r="96" spans="1:5">
      <c r="A96" s="48">
        <v>85</v>
      </c>
      <c r="B96" s="7"/>
      <c r="C96" s="228"/>
      <c r="D96" s="160" t="str">
        <f t="shared" si="4"/>
        <v/>
      </c>
      <c r="E96" s="87" t="str">
        <f t="shared" si="5"/>
        <v/>
      </c>
    </row>
    <row r="97" spans="1:5">
      <c r="A97" s="48">
        <v>86</v>
      </c>
      <c r="B97" s="7"/>
      <c r="C97" s="228"/>
      <c r="D97" s="160" t="str">
        <f t="shared" si="4"/>
        <v/>
      </c>
      <c r="E97" s="87" t="str">
        <f t="shared" si="5"/>
        <v/>
      </c>
    </row>
    <row r="98" spans="1:5">
      <c r="A98" s="48">
        <v>87</v>
      </c>
      <c r="B98" s="7"/>
      <c r="C98" s="228"/>
      <c r="D98" s="160" t="str">
        <f t="shared" si="4"/>
        <v/>
      </c>
      <c r="E98" s="87" t="str">
        <f t="shared" si="5"/>
        <v/>
      </c>
    </row>
    <row r="99" spans="1:5">
      <c r="A99" s="48">
        <v>88</v>
      </c>
      <c r="B99" s="7"/>
      <c r="C99" s="228"/>
      <c r="D99" s="160" t="str">
        <f t="shared" si="4"/>
        <v/>
      </c>
      <c r="E99" s="87" t="str">
        <f t="shared" si="5"/>
        <v/>
      </c>
    </row>
    <row r="100" spans="1:5">
      <c r="A100" s="48">
        <v>89</v>
      </c>
      <c r="B100" s="7"/>
      <c r="C100" s="228"/>
      <c r="D100" s="160" t="str">
        <f t="shared" si="4"/>
        <v/>
      </c>
      <c r="E100" s="87" t="str">
        <f t="shared" si="5"/>
        <v/>
      </c>
    </row>
    <row r="101" spans="1:5">
      <c r="A101" s="48">
        <v>90</v>
      </c>
      <c r="B101" s="7"/>
      <c r="C101" s="228"/>
      <c r="D101" s="160" t="str">
        <f t="shared" si="4"/>
        <v/>
      </c>
      <c r="E101" s="87" t="str">
        <f t="shared" si="5"/>
        <v/>
      </c>
    </row>
    <row r="102" spans="1:5">
      <c r="A102" s="48">
        <v>91</v>
      </c>
      <c r="B102" s="7"/>
      <c r="C102" s="228"/>
      <c r="D102" s="160" t="str">
        <f t="shared" si="4"/>
        <v/>
      </c>
      <c r="E102" s="87" t="str">
        <f t="shared" si="5"/>
        <v/>
      </c>
    </row>
    <row r="103" spans="1:5">
      <c r="A103" s="48">
        <v>92</v>
      </c>
      <c r="B103" s="7"/>
      <c r="C103" s="228"/>
      <c r="D103" s="160" t="str">
        <f t="shared" si="4"/>
        <v/>
      </c>
      <c r="E103" s="87" t="str">
        <f t="shared" si="5"/>
        <v/>
      </c>
    </row>
    <row r="104" spans="1:5">
      <c r="A104" s="48">
        <v>93</v>
      </c>
      <c r="B104" s="7"/>
      <c r="C104" s="228"/>
      <c r="D104" s="160" t="str">
        <f t="shared" si="4"/>
        <v/>
      </c>
      <c r="E104" s="87" t="str">
        <f t="shared" si="5"/>
        <v/>
      </c>
    </row>
    <row r="105" spans="1:5">
      <c r="A105" s="48">
        <v>94</v>
      </c>
      <c r="B105" s="7"/>
      <c r="C105" s="228"/>
      <c r="D105" s="160" t="str">
        <f t="shared" si="4"/>
        <v/>
      </c>
      <c r="E105" s="87" t="str">
        <f t="shared" si="5"/>
        <v/>
      </c>
    </row>
    <row r="106" spans="1:5">
      <c r="A106" s="48">
        <v>95</v>
      </c>
      <c r="B106" s="7"/>
      <c r="C106" s="228"/>
      <c r="D106" s="160" t="str">
        <f t="shared" si="4"/>
        <v/>
      </c>
      <c r="E106" s="87" t="str">
        <f t="shared" si="5"/>
        <v/>
      </c>
    </row>
    <row r="107" spans="1:5">
      <c r="A107" s="48">
        <v>96</v>
      </c>
      <c r="B107" s="7"/>
      <c r="C107" s="228"/>
      <c r="D107" s="160" t="str">
        <f t="shared" si="4"/>
        <v/>
      </c>
      <c r="E107" s="87" t="str">
        <f t="shared" si="5"/>
        <v/>
      </c>
    </row>
    <row r="108" spans="1:5">
      <c r="A108" s="48">
        <v>97</v>
      </c>
      <c r="B108" s="7"/>
      <c r="C108" s="228"/>
      <c r="D108" s="160" t="str">
        <f t="shared" si="4"/>
        <v/>
      </c>
      <c r="E108" s="87" t="str">
        <f t="shared" si="5"/>
        <v/>
      </c>
    </row>
    <row r="109" spans="1:5">
      <c r="A109" s="48">
        <v>98</v>
      </c>
      <c r="B109" s="7"/>
      <c r="C109" s="228"/>
      <c r="D109" s="160" t="str">
        <f t="shared" si="4"/>
        <v/>
      </c>
      <c r="E109" s="87" t="str">
        <f t="shared" si="5"/>
        <v/>
      </c>
    </row>
    <row r="110" spans="1:5">
      <c r="A110" s="154">
        <v>99</v>
      </c>
      <c r="B110" s="7"/>
      <c r="C110" s="228"/>
      <c r="D110" s="160" t="str">
        <f t="shared" si="4"/>
        <v/>
      </c>
      <c r="E110" s="87" t="str">
        <f t="shared" si="5"/>
        <v/>
      </c>
    </row>
    <row r="111" spans="1:5">
      <c r="A111" s="154">
        <v>100</v>
      </c>
      <c r="B111" s="155"/>
      <c r="C111" s="157"/>
      <c r="D111" s="160" t="str">
        <f t="shared" si="4"/>
        <v/>
      </c>
    </row>
    <row r="112" spans="1:5">
      <c r="A112" s="154">
        <v>101</v>
      </c>
      <c r="B112" s="155"/>
      <c r="C112" s="157"/>
      <c r="D112" s="160" t="str">
        <f t="shared" si="4"/>
        <v/>
      </c>
    </row>
    <row r="113" spans="1:14">
      <c r="A113" s="154">
        <v>102</v>
      </c>
      <c r="B113" s="155"/>
      <c r="C113" s="157"/>
      <c r="D113" s="160" t="str">
        <f t="shared" si="4"/>
        <v/>
      </c>
    </row>
    <row r="114" spans="1:14">
      <c r="A114" s="154">
        <v>103</v>
      </c>
      <c r="B114" s="155"/>
      <c r="C114" s="157"/>
      <c r="D114" s="160" t="str">
        <f t="shared" si="4"/>
        <v/>
      </c>
    </row>
    <row r="115" spans="1:14" s="81" customFormat="1">
      <c r="A115" s="154">
        <v>104</v>
      </c>
      <c r="B115" s="155"/>
      <c r="C115" s="157"/>
      <c r="D115" s="160" t="str">
        <f t="shared" si="4"/>
        <v/>
      </c>
      <c r="F115" s="75"/>
      <c r="G115" s="75"/>
      <c r="H115" s="75"/>
      <c r="I115" s="75"/>
      <c r="J115" s="75"/>
      <c r="K115" s="75"/>
      <c r="L115" s="75"/>
      <c r="M115" s="75"/>
      <c r="N115" s="75"/>
    </row>
    <row r="116" spans="1:14" s="81" customFormat="1">
      <c r="A116" s="154">
        <v>105</v>
      </c>
      <c r="B116" s="155"/>
      <c r="C116" s="157"/>
      <c r="D116" s="160" t="str">
        <f t="shared" si="4"/>
        <v/>
      </c>
      <c r="F116" s="75"/>
      <c r="G116" s="75"/>
      <c r="H116" s="75"/>
      <c r="I116" s="75"/>
      <c r="J116" s="75"/>
      <c r="K116" s="75"/>
      <c r="L116" s="75"/>
      <c r="M116" s="75"/>
      <c r="N116" s="75"/>
    </row>
    <row r="117" spans="1:14" s="81" customFormat="1">
      <c r="A117" s="154">
        <v>106</v>
      </c>
      <c r="B117" s="155"/>
      <c r="C117" s="157"/>
      <c r="D117" s="160" t="str">
        <f t="shared" si="4"/>
        <v/>
      </c>
      <c r="F117" s="75"/>
      <c r="G117" s="75"/>
      <c r="H117" s="75"/>
      <c r="I117" s="75"/>
      <c r="J117" s="75"/>
      <c r="K117" s="75"/>
      <c r="L117" s="75"/>
      <c r="M117" s="75"/>
      <c r="N117" s="75"/>
    </row>
    <row r="118" spans="1:14" s="81" customFormat="1">
      <c r="A118" s="154">
        <v>107</v>
      </c>
      <c r="B118" s="155"/>
      <c r="C118" s="157"/>
      <c r="D118" s="160" t="str">
        <f t="shared" si="4"/>
        <v/>
      </c>
      <c r="F118" s="75"/>
      <c r="G118" s="75"/>
      <c r="H118" s="75"/>
      <c r="I118" s="75"/>
      <c r="J118" s="75"/>
      <c r="K118" s="75"/>
      <c r="L118" s="75"/>
      <c r="M118" s="75"/>
      <c r="N118" s="75"/>
    </row>
    <row r="119" spans="1:14" s="81" customFormat="1">
      <c r="A119" s="154">
        <v>108</v>
      </c>
      <c r="B119" s="155"/>
      <c r="C119" s="157"/>
      <c r="D119" s="160" t="str">
        <f t="shared" si="4"/>
        <v/>
      </c>
      <c r="F119" s="75"/>
      <c r="G119" s="75"/>
      <c r="H119" s="75"/>
      <c r="I119" s="75"/>
      <c r="J119" s="75"/>
      <c r="K119" s="75"/>
      <c r="L119" s="75"/>
      <c r="M119" s="75"/>
      <c r="N119" s="75"/>
    </row>
    <row r="120" spans="1:14" s="81" customFormat="1">
      <c r="A120" s="154">
        <v>109</v>
      </c>
      <c r="B120" s="155"/>
      <c r="C120" s="157"/>
      <c r="D120" s="160" t="str">
        <f t="shared" si="4"/>
        <v/>
      </c>
      <c r="F120" s="75"/>
      <c r="G120" s="75"/>
      <c r="H120" s="75"/>
      <c r="I120" s="75"/>
      <c r="J120" s="75"/>
      <c r="K120" s="75"/>
      <c r="L120" s="75"/>
      <c r="M120" s="75"/>
      <c r="N120" s="75"/>
    </row>
    <row r="121" spans="1:14" s="81" customFormat="1">
      <c r="A121" s="154">
        <v>110</v>
      </c>
      <c r="B121" s="155"/>
      <c r="C121" s="157"/>
      <c r="D121" s="160" t="str">
        <f t="shared" si="4"/>
        <v/>
      </c>
      <c r="F121" s="75"/>
      <c r="G121" s="75"/>
      <c r="H121" s="75"/>
      <c r="I121" s="75"/>
      <c r="J121" s="75"/>
      <c r="K121" s="75"/>
      <c r="L121" s="75"/>
      <c r="M121" s="75"/>
      <c r="N121" s="75"/>
    </row>
    <row r="122" spans="1:14" s="81" customFormat="1">
      <c r="A122" s="154">
        <v>111</v>
      </c>
      <c r="B122" s="155"/>
      <c r="C122" s="157"/>
      <c r="D122" s="160" t="str">
        <f t="shared" si="4"/>
        <v/>
      </c>
      <c r="F122" s="75"/>
      <c r="G122" s="75"/>
      <c r="H122" s="75"/>
      <c r="I122" s="75"/>
      <c r="J122" s="75"/>
      <c r="K122" s="75"/>
      <c r="L122" s="75"/>
      <c r="M122" s="75"/>
      <c r="N122" s="75"/>
    </row>
    <row r="123" spans="1:14" s="81" customFormat="1">
      <c r="A123" s="154">
        <v>112</v>
      </c>
      <c r="B123" s="155"/>
      <c r="C123" s="157"/>
      <c r="D123" s="160" t="str">
        <f t="shared" si="4"/>
        <v/>
      </c>
      <c r="F123" s="75"/>
      <c r="G123" s="75"/>
      <c r="H123" s="75"/>
      <c r="I123" s="75"/>
      <c r="J123" s="75"/>
      <c r="K123" s="75"/>
      <c r="L123" s="75"/>
      <c r="M123" s="75"/>
      <c r="N123" s="75"/>
    </row>
    <row r="124" spans="1:14" s="81" customFormat="1">
      <c r="A124" s="154">
        <v>113</v>
      </c>
      <c r="B124" s="155"/>
      <c r="C124" s="157"/>
      <c r="D124" s="160" t="str">
        <f t="shared" si="4"/>
        <v/>
      </c>
      <c r="F124" s="75"/>
      <c r="G124" s="75"/>
      <c r="H124" s="75"/>
      <c r="I124" s="75"/>
      <c r="J124" s="75"/>
      <c r="K124" s="75"/>
      <c r="L124" s="75"/>
      <c r="M124" s="75"/>
      <c r="N124" s="75"/>
    </row>
    <row r="125" spans="1:14" s="81" customFormat="1">
      <c r="A125" s="154">
        <v>114</v>
      </c>
      <c r="B125" s="155"/>
      <c r="C125" s="157"/>
      <c r="D125" s="160" t="str">
        <f t="shared" si="4"/>
        <v/>
      </c>
      <c r="F125" s="75"/>
      <c r="G125" s="75"/>
      <c r="H125" s="75"/>
      <c r="I125" s="75"/>
      <c r="J125" s="75"/>
      <c r="K125" s="75"/>
      <c r="L125" s="75"/>
      <c r="M125" s="75"/>
      <c r="N125" s="75"/>
    </row>
    <row r="126" spans="1:14" s="81" customFormat="1">
      <c r="A126" s="154">
        <v>115</v>
      </c>
      <c r="B126" s="155"/>
      <c r="C126" s="157"/>
      <c r="D126" s="160" t="str">
        <f t="shared" si="4"/>
        <v/>
      </c>
      <c r="F126" s="75"/>
      <c r="G126" s="75"/>
      <c r="H126" s="75"/>
      <c r="I126" s="75"/>
      <c r="J126" s="75"/>
      <c r="K126" s="75"/>
      <c r="L126" s="75"/>
      <c r="M126" s="75"/>
      <c r="N126" s="75"/>
    </row>
    <row r="127" spans="1:14" s="81" customFormat="1">
      <c r="A127" s="154">
        <v>116</v>
      </c>
      <c r="B127" s="155"/>
      <c r="C127" s="157"/>
      <c r="D127" s="160" t="str">
        <f t="shared" si="4"/>
        <v/>
      </c>
      <c r="F127" s="75"/>
      <c r="G127" s="75"/>
      <c r="H127" s="75"/>
      <c r="I127" s="75"/>
      <c r="J127" s="75"/>
      <c r="K127" s="75"/>
      <c r="L127" s="75"/>
      <c r="M127" s="75"/>
      <c r="N127" s="75"/>
    </row>
    <row r="128" spans="1:14" s="81" customFormat="1">
      <c r="A128" s="154">
        <v>117</v>
      </c>
      <c r="B128" s="155"/>
      <c r="C128" s="157"/>
      <c r="D128" s="160" t="str">
        <f t="shared" si="4"/>
        <v/>
      </c>
      <c r="F128" s="75"/>
      <c r="G128" s="75"/>
      <c r="H128" s="75"/>
      <c r="I128" s="75"/>
      <c r="J128" s="75"/>
      <c r="K128" s="75"/>
      <c r="L128" s="75"/>
      <c r="M128" s="75"/>
      <c r="N128" s="75"/>
    </row>
    <row r="129" spans="1:14" s="81" customFormat="1">
      <c r="A129" s="154">
        <v>118</v>
      </c>
      <c r="B129" s="155"/>
      <c r="C129" s="157"/>
      <c r="D129" s="160" t="str">
        <f t="shared" si="4"/>
        <v/>
      </c>
      <c r="F129" s="75"/>
      <c r="G129" s="75"/>
      <c r="H129" s="75"/>
      <c r="I129" s="75"/>
      <c r="J129" s="75"/>
      <c r="K129" s="75"/>
      <c r="L129" s="75"/>
      <c r="M129" s="75"/>
      <c r="N129" s="75"/>
    </row>
    <row r="130" spans="1:14" s="81" customFormat="1">
      <c r="A130" s="154">
        <v>119</v>
      </c>
      <c r="B130" s="155"/>
      <c r="C130" s="157"/>
      <c r="D130" s="160" t="str">
        <f t="shared" si="4"/>
        <v/>
      </c>
      <c r="F130" s="75"/>
      <c r="G130" s="75"/>
      <c r="H130" s="75"/>
      <c r="I130" s="75"/>
      <c r="J130" s="75"/>
      <c r="K130" s="75"/>
      <c r="L130" s="75"/>
      <c r="M130" s="75"/>
      <c r="N130" s="75"/>
    </row>
    <row r="131" spans="1:14" s="81" customFormat="1">
      <c r="A131" s="154">
        <v>120</v>
      </c>
      <c r="B131" s="155"/>
      <c r="C131" s="157"/>
      <c r="D131" s="160" t="str">
        <f t="shared" si="4"/>
        <v/>
      </c>
      <c r="F131" s="75"/>
      <c r="G131" s="75"/>
      <c r="H131" s="75"/>
      <c r="I131" s="75"/>
      <c r="J131" s="75"/>
      <c r="K131" s="75"/>
      <c r="L131" s="75"/>
      <c r="M131" s="75"/>
      <c r="N131" s="75"/>
    </row>
    <row r="132" spans="1:14" s="81" customFormat="1">
      <c r="A132" s="154">
        <v>121</v>
      </c>
      <c r="B132" s="155"/>
      <c r="C132" s="157"/>
      <c r="D132" s="160" t="str">
        <f t="shared" si="4"/>
        <v/>
      </c>
      <c r="F132" s="75"/>
      <c r="G132" s="75"/>
      <c r="H132" s="75"/>
      <c r="I132" s="75"/>
      <c r="J132" s="75"/>
      <c r="K132" s="75"/>
      <c r="L132" s="75"/>
      <c r="M132" s="75"/>
      <c r="N132" s="75"/>
    </row>
    <row r="133" spans="1:14" s="81" customFormat="1">
      <c r="A133" s="154">
        <v>122</v>
      </c>
      <c r="B133" s="155"/>
      <c r="C133" s="157"/>
      <c r="D133" s="160" t="str">
        <f t="shared" si="4"/>
        <v/>
      </c>
      <c r="F133" s="75"/>
      <c r="G133" s="75"/>
      <c r="H133" s="75"/>
      <c r="I133" s="75"/>
      <c r="J133" s="75"/>
      <c r="K133" s="75"/>
      <c r="L133" s="75"/>
      <c r="M133" s="75"/>
      <c r="N133" s="75"/>
    </row>
    <row r="134" spans="1:14" s="81" customFormat="1">
      <c r="A134" s="154">
        <v>123</v>
      </c>
      <c r="B134" s="155"/>
      <c r="C134" s="157"/>
      <c r="D134" s="160" t="str">
        <f t="shared" si="4"/>
        <v/>
      </c>
      <c r="F134" s="75"/>
      <c r="G134" s="75"/>
      <c r="H134" s="75"/>
      <c r="I134" s="75"/>
      <c r="J134" s="75"/>
      <c r="K134" s="75"/>
      <c r="L134" s="75"/>
      <c r="M134" s="75"/>
      <c r="N134" s="75"/>
    </row>
    <row r="135" spans="1:14" s="81" customFormat="1">
      <c r="A135" s="154">
        <v>124</v>
      </c>
      <c r="B135" s="155"/>
      <c r="C135" s="157"/>
      <c r="D135" s="160" t="str">
        <f t="shared" si="4"/>
        <v/>
      </c>
      <c r="F135" s="75"/>
      <c r="G135" s="75"/>
      <c r="H135" s="75"/>
      <c r="I135" s="75"/>
      <c r="J135" s="75"/>
      <c r="K135" s="75"/>
      <c r="L135" s="75"/>
      <c r="M135" s="75"/>
      <c r="N135" s="75"/>
    </row>
    <row r="136" spans="1:14" s="81" customFormat="1">
      <c r="A136" s="154">
        <v>125</v>
      </c>
      <c r="B136" s="155"/>
      <c r="C136" s="157"/>
      <c r="D136" s="160" t="str">
        <f t="shared" si="4"/>
        <v/>
      </c>
      <c r="F136" s="75"/>
      <c r="G136" s="75"/>
      <c r="H136" s="75"/>
      <c r="I136" s="75"/>
      <c r="J136" s="75"/>
      <c r="K136" s="75"/>
      <c r="L136" s="75"/>
      <c r="M136" s="75"/>
      <c r="N136" s="75"/>
    </row>
    <row r="137" spans="1:14" s="81" customFormat="1">
      <c r="A137" s="154">
        <v>126</v>
      </c>
      <c r="B137" s="155"/>
      <c r="C137" s="157"/>
      <c r="D137" s="160" t="str">
        <f t="shared" si="4"/>
        <v/>
      </c>
      <c r="F137" s="75"/>
      <c r="G137" s="75"/>
      <c r="H137" s="75"/>
      <c r="I137" s="75"/>
      <c r="J137" s="75"/>
      <c r="K137" s="75"/>
      <c r="L137" s="75"/>
      <c r="M137" s="75"/>
      <c r="N137" s="75"/>
    </row>
    <row r="138" spans="1:14" s="81" customFormat="1">
      <c r="A138" s="154">
        <v>127</v>
      </c>
      <c r="B138" s="155"/>
      <c r="C138" s="157"/>
      <c r="D138" s="160" t="str">
        <f t="shared" si="4"/>
        <v/>
      </c>
      <c r="F138" s="75"/>
      <c r="G138" s="75"/>
      <c r="H138" s="75"/>
      <c r="I138" s="75"/>
      <c r="J138" s="75"/>
      <c r="K138" s="75"/>
      <c r="L138" s="75"/>
      <c r="M138" s="75"/>
      <c r="N138" s="75"/>
    </row>
    <row r="139" spans="1:14" s="81" customFormat="1">
      <c r="A139" s="154">
        <v>128</v>
      </c>
      <c r="B139" s="155"/>
      <c r="C139" s="157"/>
      <c r="D139" s="160" t="str">
        <f t="shared" si="4"/>
        <v/>
      </c>
      <c r="F139" s="75"/>
      <c r="G139" s="75"/>
      <c r="H139" s="75"/>
      <c r="I139" s="75"/>
      <c r="J139" s="75"/>
      <c r="K139" s="75"/>
      <c r="L139" s="75"/>
      <c r="M139" s="75"/>
      <c r="N139" s="75"/>
    </row>
    <row r="140" spans="1:14" s="81" customFormat="1">
      <c r="A140" s="154">
        <v>129</v>
      </c>
      <c r="B140" s="155"/>
      <c r="C140" s="157"/>
      <c r="D140" s="160" t="str">
        <f t="shared" ref="D140:D203" si="6">IF(OR(,$C140&lt;an_initial,$C140&gt;an_final),"",E140*(HLOOKUP(B140,iii12punctaje,2,FALSE)))</f>
        <v/>
      </c>
      <c r="F140" s="75"/>
      <c r="G140" s="75"/>
      <c r="H140" s="75"/>
      <c r="I140" s="75"/>
      <c r="J140" s="75"/>
      <c r="K140" s="75"/>
      <c r="L140" s="75"/>
      <c r="M140" s="75"/>
      <c r="N140" s="75"/>
    </row>
    <row r="141" spans="1:14" s="81" customFormat="1">
      <c r="A141" s="154">
        <v>130</v>
      </c>
      <c r="B141" s="155"/>
      <c r="C141" s="157"/>
      <c r="D141" s="160" t="str">
        <f t="shared" si="6"/>
        <v/>
      </c>
      <c r="F141" s="75"/>
      <c r="G141" s="75"/>
      <c r="H141" s="75"/>
      <c r="I141" s="75"/>
      <c r="J141" s="75"/>
      <c r="K141" s="75"/>
      <c r="L141" s="75"/>
      <c r="M141" s="75"/>
      <c r="N141" s="75"/>
    </row>
    <row r="142" spans="1:14" s="81" customFormat="1">
      <c r="A142" s="154">
        <v>131</v>
      </c>
      <c r="B142" s="155"/>
      <c r="C142" s="157"/>
      <c r="D142" s="160" t="str">
        <f t="shared" si="6"/>
        <v/>
      </c>
      <c r="F142" s="75"/>
      <c r="G142" s="75"/>
      <c r="H142" s="75"/>
      <c r="I142" s="75"/>
      <c r="J142" s="75"/>
      <c r="K142" s="75"/>
      <c r="L142" s="75"/>
      <c r="M142" s="75"/>
      <c r="N142" s="75"/>
    </row>
    <row r="143" spans="1:14" s="81" customFormat="1">
      <c r="A143" s="154">
        <v>132</v>
      </c>
      <c r="B143" s="155"/>
      <c r="C143" s="157"/>
      <c r="D143" s="160" t="str">
        <f t="shared" si="6"/>
        <v/>
      </c>
      <c r="F143" s="75"/>
      <c r="G143" s="75"/>
      <c r="H143" s="75"/>
      <c r="I143" s="75"/>
      <c r="J143" s="75"/>
      <c r="K143" s="75"/>
      <c r="L143" s="75"/>
      <c r="M143" s="75"/>
      <c r="N143" s="75"/>
    </row>
    <row r="144" spans="1:14" s="81" customFormat="1">
      <c r="A144" s="154">
        <v>133</v>
      </c>
      <c r="B144" s="155"/>
      <c r="C144" s="157"/>
      <c r="D144" s="160" t="str">
        <f t="shared" si="6"/>
        <v/>
      </c>
      <c r="F144" s="75"/>
      <c r="G144" s="75"/>
      <c r="H144" s="75"/>
      <c r="I144" s="75"/>
      <c r="J144" s="75"/>
      <c r="K144" s="75"/>
      <c r="L144" s="75"/>
      <c r="M144" s="75"/>
      <c r="N144" s="75"/>
    </row>
    <row r="145" spans="1:14" s="81" customFormat="1">
      <c r="A145" s="154">
        <v>134</v>
      </c>
      <c r="B145" s="155"/>
      <c r="C145" s="157"/>
      <c r="D145" s="160" t="str">
        <f t="shared" si="6"/>
        <v/>
      </c>
      <c r="F145" s="75"/>
      <c r="G145" s="75"/>
      <c r="H145" s="75"/>
      <c r="I145" s="75"/>
      <c r="J145" s="75"/>
      <c r="K145" s="75"/>
      <c r="L145" s="75"/>
      <c r="M145" s="75"/>
      <c r="N145" s="75"/>
    </row>
    <row r="146" spans="1:14" s="81" customFormat="1">
      <c r="A146" s="154">
        <v>135</v>
      </c>
      <c r="B146" s="155"/>
      <c r="C146" s="157"/>
      <c r="D146" s="160" t="str">
        <f t="shared" si="6"/>
        <v/>
      </c>
      <c r="F146" s="75"/>
      <c r="G146" s="75"/>
      <c r="H146" s="75"/>
      <c r="I146" s="75"/>
      <c r="J146" s="75"/>
      <c r="K146" s="75"/>
      <c r="L146" s="75"/>
      <c r="M146" s="75"/>
      <c r="N146" s="75"/>
    </row>
    <row r="147" spans="1:14" s="81" customFormat="1">
      <c r="A147" s="154">
        <v>136</v>
      </c>
      <c r="B147" s="155"/>
      <c r="C147" s="157"/>
      <c r="D147" s="160" t="str">
        <f t="shared" si="6"/>
        <v/>
      </c>
      <c r="F147" s="75"/>
      <c r="G147" s="75"/>
      <c r="H147" s="75"/>
      <c r="I147" s="75"/>
      <c r="J147" s="75"/>
      <c r="K147" s="75"/>
      <c r="L147" s="75"/>
      <c r="M147" s="75"/>
      <c r="N147" s="75"/>
    </row>
    <row r="148" spans="1:14" s="81" customFormat="1">
      <c r="A148" s="154">
        <v>137</v>
      </c>
      <c r="B148" s="155"/>
      <c r="C148" s="157"/>
      <c r="D148" s="160" t="str">
        <f t="shared" si="6"/>
        <v/>
      </c>
      <c r="F148" s="75"/>
      <c r="G148" s="75"/>
      <c r="H148" s="75"/>
      <c r="I148" s="75"/>
      <c r="J148" s="75"/>
      <c r="K148" s="75"/>
      <c r="L148" s="75"/>
      <c r="M148" s="75"/>
      <c r="N148" s="75"/>
    </row>
    <row r="149" spans="1:14" s="81" customFormat="1">
      <c r="A149" s="154">
        <v>138</v>
      </c>
      <c r="B149" s="155"/>
      <c r="C149" s="157"/>
      <c r="D149" s="160" t="str">
        <f t="shared" si="6"/>
        <v/>
      </c>
      <c r="F149" s="75"/>
      <c r="G149" s="75"/>
      <c r="H149" s="75"/>
      <c r="I149" s="75"/>
      <c r="J149" s="75"/>
      <c r="K149" s="75"/>
      <c r="L149" s="75"/>
      <c r="M149" s="75"/>
      <c r="N149" s="75"/>
    </row>
    <row r="150" spans="1:14" s="81" customFormat="1">
      <c r="A150" s="154">
        <v>139</v>
      </c>
      <c r="B150" s="155"/>
      <c r="C150" s="157"/>
      <c r="D150" s="160" t="str">
        <f t="shared" si="6"/>
        <v/>
      </c>
      <c r="F150" s="75"/>
      <c r="G150" s="75"/>
      <c r="H150" s="75"/>
      <c r="I150" s="75"/>
      <c r="J150" s="75"/>
      <c r="K150" s="75"/>
      <c r="L150" s="75"/>
      <c r="M150" s="75"/>
      <c r="N150" s="75"/>
    </row>
    <row r="151" spans="1:14" s="81" customFormat="1">
      <c r="A151" s="154">
        <v>140</v>
      </c>
      <c r="B151" s="155"/>
      <c r="C151" s="157"/>
      <c r="D151" s="160" t="str">
        <f t="shared" si="6"/>
        <v/>
      </c>
      <c r="F151" s="75"/>
      <c r="G151" s="75"/>
      <c r="H151" s="75"/>
      <c r="I151" s="75"/>
      <c r="J151" s="75"/>
      <c r="K151" s="75"/>
      <c r="L151" s="75"/>
      <c r="M151" s="75"/>
      <c r="N151" s="75"/>
    </row>
    <row r="152" spans="1:14" s="81" customFormat="1">
      <c r="A152" s="154">
        <v>141</v>
      </c>
      <c r="B152" s="155"/>
      <c r="C152" s="157"/>
      <c r="D152" s="160" t="str">
        <f t="shared" si="6"/>
        <v/>
      </c>
      <c r="F152" s="75"/>
      <c r="G152" s="75"/>
      <c r="H152" s="75"/>
      <c r="I152" s="75"/>
      <c r="J152" s="75"/>
      <c r="K152" s="75"/>
      <c r="L152" s="75"/>
      <c r="M152" s="75"/>
      <c r="N152" s="75"/>
    </row>
    <row r="153" spans="1:14" s="81" customFormat="1">
      <c r="A153" s="154">
        <v>142</v>
      </c>
      <c r="B153" s="155"/>
      <c r="C153" s="157"/>
      <c r="D153" s="160" t="str">
        <f t="shared" si="6"/>
        <v/>
      </c>
      <c r="F153" s="75"/>
      <c r="G153" s="75"/>
      <c r="H153" s="75"/>
      <c r="I153" s="75"/>
      <c r="J153" s="75"/>
      <c r="K153" s="75"/>
      <c r="L153" s="75"/>
      <c r="M153" s="75"/>
      <c r="N153" s="75"/>
    </row>
    <row r="154" spans="1:14" s="81" customFormat="1">
      <c r="A154" s="154">
        <v>143</v>
      </c>
      <c r="B154" s="155"/>
      <c r="C154" s="157"/>
      <c r="D154" s="160" t="str">
        <f t="shared" si="6"/>
        <v/>
      </c>
      <c r="F154" s="75"/>
      <c r="G154" s="75"/>
      <c r="H154" s="75"/>
      <c r="I154" s="75"/>
      <c r="J154" s="75"/>
      <c r="K154" s="75"/>
      <c r="L154" s="75"/>
      <c r="M154" s="75"/>
      <c r="N154" s="75"/>
    </row>
    <row r="155" spans="1:14" s="81" customFormat="1">
      <c r="A155" s="154">
        <v>144</v>
      </c>
      <c r="B155" s="155"/>
      <c r="C155" s="157"/>
      <c r="D155" s="160" t="str">
        <f t="shared" si="6"/>
        <v/>
      </c>
      <c r="F155" s="75"/>
      <c r="G155" s="75"/>
      <c r="H155" s="75"/>
      <c r="I155" s="75"/>
      <c r="J155" s="75"/>
      <c r="K155" s="75"/>
      <c r="L155" s="75"/>
      <c r="M155" s="75"/>
      <c r="N155" s="75"/>
    </row>
    <row r="156" spans="1:14" s="81" customFormat="1">
      <c r="A156" s="154">
        <v>145</v>
      </c>
      <c r="B156" s="155"/>
      <c r="C156" s="157"/>
      <c r="D156" s="160" t="str">
        <f t="shared" si="6"/>
        <v/>
      </c>
      <c r="F156" s="75"/>
      <c r="G156" s="75"/>
      <c r="H156" s="75"/>
      <c r="I156" s="75"/>
      <c r="J156" s="75"/>
      <c r="K156" s="75"/>
      <c r="L156" s="75"/>
      <c r="M156" s="75"/>
      <c r="N156" s="75"/>
    </row>
    <row r="157" spans="1:14" s="81" customFormat="1">
      <c r="A157" s="154">
        <v>146</v>
      </c>
      <c r="B157" s="155"/>
      <c r="C157" s="157"/>
      <c r="D157" s="160" t="str">
        <f t="shared" si="6"/>
        <v/>
      </c>
      <c r="F157" s="75"/>
      <c r="G157" s="75"/>
      <c r="H157" s="75"/>
      <c r="I157" s="75"/>
      <c r="J157" s="75"/>
      <c r="K157" s="75"/>
      <c r="L157" s="75"/>
      <c r="M157" s="75"/>
      <c r="N157" s="75"/>
    </row>
    <row r="158" spans="1:14" s="81" customFormat="1">
      <c r="A158" s="154">
        <v>147</v>
      </c>
      <c r="B158" s="155"/>
      <c r="C158" s="157"/>
      <c r="D158" s="160" t="str">
        <f t="shared" si="6"/>
        <v/>
      </c>
      <c r="F158" s="75"/>
      <c r="G158" s="75"/>
      <c r="H158" s="75"/>
      <c r="I158" s="75"/>
      <c r="J158" s="75"/>
      <c r="K158" s="75"/>
      <c r="L158" s="75"/>
      <c r="M158" s="75"/>
      <c r="N158" s="75"/>
    </row>
    <row r="159" spans="1:14" s="81" customFormat="1">
      <c r="A159" s="154">
        <v>148</v>
      </c>
      <c r="B159" s="155"/>
      <c r="C159" s="157"/>
      <c r="D159" s="160" t="str">
        <f t="shared" si="6"/>
        <v/>
      </c>
      <c r="F159" s="75"/>
      <c r="G159" s="75"/>
      <c r="H159" s="75"/>
      <c r="I159" s="75"/>
      <c r="J159" s="75"/>
      <c r="K159" s="75"/>
      <c r="L159" s="75"/>
      <c r="M159" s="75"/>
      <c r="N159" s="75"/>
    </row>
    <row r="160" spans="1:14" s="81" customFormat="1">
      <c r="A160" s="154">
        <v>149</v>
      </c>
      <c r="B160" s="155"/>
      <c r="C160" s="157"/>
      <c r="D160" s="160" t="str">
        <f t="shared" si="6"/>
        <v/>
      </c>
      <c r="F160" s="75"/>
      <c r="G160" s="75"/>
      <c r="H160" s="75"/>
      <c r="I160" s="75"/>
      <c r="J160" s="75"/>
      <c r="K160" s="75"/>
      <c r="L160" s="75"/>
      <c r="M160" s="75"/>
      <c r="N160" s="75"/>
    </row>
    <row r="161" spans="1:14" s="81" customFormat="1">
      <c r="A161" s="154">
        <v>150</v>
      </c>
      <c r="B161" s="155"/>
      <c r="C161" s="157"/>
      <c r="D161" s="160" t="str">
        <f t="shared" si="6"/>
        <v/>
      </c>
      <c r="F161" s="75"/>
      <c r="G161" s="75"/>
      <c r="H161" s="75"/>
      <c r="I161" s="75"/>
      <c r="J161" s="75"/>
      <c r="K161" s="75"/>
      <c r="L161" s="75"/>
      <c r="M161" s="75"/>
      <c r="N161" s="75"/>
    </row>
    <row r="162" spans="1:14" s="81" customFormat="1">
      <c r="A162" s="154">
        <v>151</v>
      </c>
      <c r="B162" s="155"/>
      <c r="C162" s="157"/>
      <c r="D162" s="160" t="str">
        <f t="shared" si="6"/>
        <v/>
      </c>
      <c r="F162" s="75"/>
      <c r="G162" s="75"/>
      <c r="H162" s="75"/>
      <c r="I162" s="75"/>
      <c r="J162" s="75"/>
      <c r="K162" s="75"/>
      <c r="L162" s="75"/>
      <c r="M162" s="75"/>
      <c r="N162" s="75"/>
    </row>
    <row r="163" spans="1:14" s="81" customFormat="1">
      <c r="A163" s="154">
        <v>152</v>
      </c>
      <c r="B163" s="155"/>
      <c r="C163" s="157"/>
      <c r="D163" s="160" t="str">
        <f t="shared" si="6"/>
        <v/>
      </c>
      <c r="F163" s="75"/>
      <c r="G163" s="75"/>
      <c r="H163" s="75"/>
      <c r="I163" s="75"/>
      <c r="J163" s="75"/>
      <c r="K163" s="75"/>
      <c r="L163" s="75"/>
      <c r="M163" s="75"/>
      <c r="N163" s="75"/>
    </row>
    <row r="164" spans="1:14" s="81" customFormat="1">
      <c r="A164" s="154">
        <v>153</v>
      </c>
      <c r="B164" s="155"/>
      <c r="C164" s="157"/>
      <c r="D164" s="160" t="str">
        <f t="shared" si="6"/>
        <v/>
      </c>
      <c r="F164" s="75"/>
      <c r="G164" s="75"/>
      <c r="H164" s="75"/>
      <c r="I164" s="75"/>
      <c r="J164" s="75"/>
      <c r="K164" s="75"/>
      <c r="L164" s="75"/>
      <c r="M164" s="75"/>
      <c r="N164" s="75"/>
    </row>
    <row r="165" spans="1:14" s="81" customFormat="1">
      <c r="A165" s="154">
        <v>154</v>
      </c>
      <c r="B165" s="155"/>
      <c r="C165" s="157"/>
      <c r="D165" s="160" t="str">
        <f t="shared" si="6"/>
        <v/>
      </c>
      <c r="F165" s="75"/>
      <c r="G165" s="75"/>
      <c r="H165" s="75"/>
      <c r="I165" s="75"/>
      <c r="J165" s="75"/>
      <c r="K165" s="75"/>
      <c r="L165" s="75"/>
      <c r="M165" s="75"/>
      <c r="N165" s="75"/>
    </row>
    <row r="166" spans="1:14" s="81" customFormat="1">
      <c r="A166" s="154">
        <v>155</v>
      </c>
      <c r="B166" s="155"/>
      <c r="C166" s="157"/>
      <c r="D166" s="160" t="str">
        <f t="shared" si="6"/>
        <v/>
      </c>
      <c r="F166" s="75"/>
      <c r="G166" s="75"/>
      <c r="H166" s="75"/>
      <c r="I166" s="75"/>
      <c r="J166" s="75"/>
      <c r="K166" s="75"/>
      <c r="L166" s="75"/>
      <c r="M166" s="75"/>
      <c r="N166" s="75"/>
    </row>
    <row r="167" spans="1:14" s="81" customFormat="1">
      <c r="A167" s="154">
        <v>156</v>
      </c>
      <c r="B167" s="155"/>
      <c r="C167" s="157"/>
      <c r="D167" s="160" t="str">
        <f t="shared" si="6"/>
        <v/>
      </c>
      <c r="F167" s="75"/>
      <c r="G167" s="75"/>
      <c r="H167" s="75"/>
      <c r="I167" s="75"/>
      <c r="J167" s="75"/>
      <c r="K167" s="75"/>
      <c r="L167" s="75"/>
      <c r="M167" s="75"/>
      <c r="N167" s="75"/>
    </row>
    <row r="168" spans="1:14" s="81" customFormat="1">
      <c r="A168" s="154">
        <v>157</v>
      </c>
      <c r="B168" s="155"/>
      <c r="C168" s="157"/>
      <c r="D168" s="160" t="str">
        <f t="shared" si="6"/>
        <v/>
      </c>
      <c r="F168" s="75"/>
      <c r="G168" s="75"/>
      <c r="H168" s="75"/>
      <c r="I168" s="75"/>
      <c r="J168" s="75"/>
      <c r="K168" s="75"/>
      <c r="L168" s="75"/>
      <c r="M168" s="75"/>
      <c r="N168" s="75"/>
    </row>
    <row r="169" spans="1:14" s="81" customFormat="1">
      <c r="A169" s="154">
        <v>158</v>
      </c>
      <c r="B169" s="155"/>
      <c r="C169" s="157"/>
      <c r="D169" s="160" t="str">
        <f t="shared" si="6"/>
        <v/>
      </c>
      <c r="F169" s="75"/>
      <c r="G169" s="75"/>
      <c r="H169" s="75"/>
      <c r="I169" s="75"/>
      <c r="J169" s="75"/>
      <c r="K169" s="75"/>
      <c r="L169" s="75"/>
      <c r="M169" s="75"/>
      <c r="N169" s="75"/>
    </row>
    <row r="170" spans="1:14" s="81" customFormat="1">
      <c r="A170" s="154">
        <v>159</v>
      </c>
      <c r="B170" s="155"/>
      <c r="C170" s="157"/>
      <c r="D170" s="160" t="str">
        <f t="shared" si="6"/>
        <v/>
      </c>
      <c r="F170" s="75"/>
      <c r="G170" s="75"/>
      <c r="H170" s="75"/>
      <c r="I170" s="75"/>
      <c r="J170" s="75"/>
      <c r="K170" s="75"/>
      <c r="L170" s="75"/>
      <c r="M170" s="75"/>
      <c r="N170" s="75"/>
    </row>
    <row r="171" spans="1:14" s="81" customFormat="1">
      <c r="A171" s="154">
        <v>160</v>
      </c>
      <c r="B171" s="155"/>
      <c r="C171" s="157"/>
      <c r="D171" s="160" t="str">
        <f t="shared" si="6"/>
        <v/>
      </c>
      <c r="F171" s="75"/>
      <c r="G171" s="75"/>
      <c r="H171" s="75"/>
      <c r="I171" s="75"/>
      <c r="J171" s="75"/>
      <c r="K171" s="75"/>
      <c r="L171" s="75"/>
      <c r="M171" s="75"/>
      <c r="N171" s="75"/>
    </row>
    <row r="172" spans="1:14" s="81" customFormat="1">
      <c r="A172" s="154">
        <v>161</v>
      </c>
      <c r="B172" s="155"/>
      <c r="C172" s="157"/>
      <c r="D172" s="160" t="str">
        <f t="shared" si="6"/>
        <v/>
      </c>
      <c r="F172" s="75"/>
      <c r="G172" s="75"/>
      <c r="H172" s="75"/>
      <c r="I172" s="75"/>
      <c r="J172" s="75"/>
      <c r="K172" s="75"/>
      <c r="L172" s="75"/>
      <c r="M172" s="75"/>
      <c r="N172" s="75"/>
    </row>
    <row r="173" spans="1:14" s="81" customFormat="1">
      <c r="A173" s="154">
        <v>162</v>
      </c>
      <c r="B173" s="155"/>
      <c r="C173" s="157"/>
      <c r="D173" s="160" t="str">
        <f t="shared" si="6"/>
        <v/>
      </c>
      <c r="F173" s="75"/>
      <c r="G173" s="75"/>
      <c r="H173" s="75"/>
      <c r="I173" s="75"/>
      <c r="J173" s="75"/>
      <c r="K173" s="75"/>
      <c r="L173" s="75"/>
      <c r="M173" s="75"/>
      <c r="N173" s="75"/>
    </row>
    <row r="174" spans="1:14" s="81" customFormat="1">
      <c r="A174" s="154">
        <v>163</v>
      </c>
      <c r="B174" s="155"/>
      <c r="C174" s="157"/>
      <c r="D174" s="160" t="str">
        <f t="shared" si="6"/>
        <v/>
      </c>
      <c r="F174" s="75"/>
      <c r="G174" s="75"/>
      <c r="H174" s="75"/>
      <c r="I174" s="75"/>
      <c r="J174" s="75"/>
      <c r="K174" s="75"/>
      <c r="L174" s="75"/>
      <c r="M174" s="75"/>
      <c r="N174" s="75"/>
    </row>
    <row r="175" spans="1:14" s="81" customFormat="1">
      <c r="A175" s="154">
        <v>164</v>
      </c>
      <c r="B175" s="155"/>
      <c r="C175" s="157"/>
      <c r="D175" s="160" t="str">
        <f t="shared" si="6"/>
        <v/>
      </c>
      <c r="F175" s="75"/>
      <c r="G175" s="75"/>
      <c r="H175" s="75"/>
      <c r="I175" s="75"/>
      <c r="J175" s="75"/>
      <c r="K175" s="75"/>
      <c r="L175" s="75"/>
      <c r="M175" s="75"/>
      <c r="N175" s="75"/>
    </row>
    <row r="176" spans="1:14" s="81" customFormat="1">
      <c r="A176" s="154">
        <v>165</v>
      </c>
      <c r="B176" s="155"/>
      <c r="C176" s="157"/>
      <c r="D176" s="160" t="str">
        <f t="shared" si="6"/>
        <v/>
      </c>
      <c r="F176" s="75"/>
      <c r="G176" s="75"/>
      <c r="H176" s="75"/>
      <c r="I176" s="75"/>
      <c r="J176" s="75"/>
      <c r="K176" s="75"/>
      <c r="L176" s="75"/>
      <c r="M176" s="75"/>
      <c r="N176" s="75"/>
    </row>
    <row r="177" spans="1:14" s="81" customFormat="1">
      <c r="A177" s="154">
        <v>166</v>
      </c>
      <c r="B177" s="155"/>
      <c r="C177" s="157"/>
      <c r="D177" s="160" t="str">
        <f t="shared" si="6"/>
        <v/>
      </c>
      <c r="F177" s="75"/>
      <c r="G177" s="75"/>
      <c r="H177" s="75"/>
      <c r="I177" s="75"/>
      <c r="J177" s="75"/>
      <c r="K177" s="75"/>
      <c r="L177" s="75"/>
      <c r="M177" s="75"/>
      <c r="N177" s="75"/>
    </row>
    <row r="178" spans="1:14" s="81" customFormat="1">
      <c r="A178" s="154">
        <v>167</v>
      </c>
      <c r="B178" s="155"/>
      <c r="C178" s="157"/>
      <c r="D178" s="160" t="str">
        <f t="shared" si="6"/>
        <v/>
      </c>
      <c r="F178" s="75"/>
      <c r="G178" s="75"/>
      <c r="H178" s="75"/>
      <c r="I178" s="75"/>
      <c r="J178" s="75"/>
      <c r="K178" s="75"/>
      <c r="L178" s="75"/>
      <c r="M178" s="75"/>
      <c r="N178" s="75"/>
    </row>
    <row r="179" spans="1:14" s="81" customFormat="1">
      <c r="A179" s="154">
        <v>168</v>
      </c>
      <c r="B179" s="155"/>
      <c r="C179" s="157"/>
      <c r="D179" s="160" t="str">
        <f t="shared" si="6"/>
        <v/>
      </c>
      <c r="F179" s="75"/>
      <c r="G179" s="75"/>
      <c r="H179" s="75"/>
      <c r="I179" s="75"/>
      <c r="J179" s="75"/>
      <c r="K179" s="75"/>
      <c r="L179" s="75"/>
      <c r="M179" s="75"/>
      <c r="N179" s="75"/>
    </row>
    <row r="180" spans="1:14" s="81" customFormat="1">
      <c r="A180" s="154">
        <v>169</v>
      </c>
      <c r="B180" s="155"/>
      <c r="C180" s="157"/>
      <c r="D180" s="160" t="str">
        <f t="shared" si="6"/>
        <v/>
      </c>
      <c r="F180" s="75"/>
      <c r="G180" s="75"/>
      <c r="H180" s="75"/>
      <c r="I180" s="75"/>
      <c r="J180" s="75"/>
      <c r="K180" s="75"/>
      <c r="L180" s="75"/>
      <c r="M180" s="75"/>
      <c r="N180" s="75"/>
    </row>
    <row r="181" spans="1:14" s="81" customFormat="1">
      <c r="A181" s="154">
        <v>170</v>
      </c>
      <c r="B181" s="155"/>
      <c r="C181" s="157"/>
      <c r="D181" s="160" t="str">
        <f t="shared" si="6"/>
        <v/>
      </c>
      <c r="F181" s="75"/>
      <c r="G181" s="75"/>
      <c r="H181" s="75"/>
      <c r="I181" s="75"/>
      <c r="J181" s="75"/>
      <c r="K181" s="75"/>
      <c r="L181" s="75"/>
      <c r="M181" s="75"/>
      <c r="N181" s="75"/>
    </row>
    <row r="182" spans="1:14" s="81" customFormat="1">
      <c r="A182" s="154">
        <v>171</v>
      </c>
      <c r="B182" s="155"/>
      <c r="C182" s="157"/>
      <c r="D182" s="160" t="str">
        <f t="shared" si="6"/>
        <v/>
      </c>
      <c r="F182" s="75"/>
      <c r="G182" s="75"/>
      <c r="H182" s="75"/>
      <c r="I182" s="75"/>
      <c r="J182" s="75"/>
      <c r="K182" s="75"/>
      <c r="L182" s="75"/>
      <c r="M182" s="75"/>
      <c r="N182" s="75"/>
    </row>
    <row r="183" spans="1:14" s="81" customFormat="1">
      <c r="A183" s="154">
        <v>172</v>
      </c>
      <c r="B183" s="155"/>
      <c r="C183" s="157"/>
      <c r="D183" s="160" t="str">
        <f t="shared" si="6"/>
        <v/>
      </c>
      <c r="F183" s="75"/>
      <c r="G183" s="75"/>
      <c r="H183" s="75"/>
      <c r="I183" s="75"/>
      <c r="J183" s="75"/>
      <c r="K183" s="75"/>
      <c r="L183" s="75"/>
      <c r="M183" s="75"/>
      <c r="N183" s="75"/>
    </row>
    <row r="184" spans="1:14" s="81" customFormat="1">
      <c r="A184" s="154">
        <v>173</v>
      </c>
      <c r="B184" s="155"/>
      <c r="C184" s="157"/>
      <c r="D184" s="160" t="str">
        <f t="shared" si="6"/>
        <v/>
      </c>
      <c r="F184" s="75"/>
      <c r="G184" s="75"/>
      <c r="H184" s="75"/>
      <c r="I184" s="75"/>
      <c r="J184" s="75"/>
      <c r="K184" s="75"/>
      <c r="L184" s="75"/>
      <c r="M184" s="75"/>
      <c r="N184" s="75"/>
    </row>
    <row r="185" spans="1:14" s="81" customFormat="1">
      <c r="A185" s="154">
        <v>174</v>
      </c>
      <c r="B185" s="155"/>
      <c r="C185" s="157"/>
      <c r="D185" s="160" t="str">
        <f t="shared" si="6"/>
        <v/>
      </c>
      <c r="F185" s="75"/>
      <c r="G185" s="75"/>
      <c r="H185" s="75"/>
      <c r="I185" s="75"/>
      <c r="J185" s="75"/>
      <c r="K185" s="75"/>
      <c r="L185" s="75"/>
      <c r="M185" s="75"/>
      <c r="N185" s="75"/>
    </row>
    <row r="186" spans="1:14" s="81" customFormat="1">
      <c r="A186" s="154">
        <v>175</v>
      </c>
      <c r="B186" s="155"/>
      <c r="C186" s="157"/>
      <c r="D186" s="160" t="str">
        <f t="shared" si="6"/>
        <v/>
      </c>
      <c r="F186" s="75"/>
      <c r="G186" s="75"/>
      <c r="H186" s="75"/>
      <c r="I186" s="75"/>
      <c r="J186" s="75"/>
      <c r="K186" s="75"/>
      <c r="L186" s="75"/>
      <c r="M186" s="75"/>
      <c r="N186" s="75"/>
    </row>
    <row r="187" spans="1:14" s="81" customFormat="1">
      <c r="A187" s="154">
        <v>176</v>
      </c>
      <c r="B187" s="155"/>
      <c r="C187" s="157"/>
      <c r="D187" s="160" t="str">
        <f t="shared" si="6"/>
        <v/>
      </c>
      <c r="F187" s="75"/>
      <c r="G187" s="75"/>
      <c r="H187" s="75"/>
      <c r="I187" s="75"/>
      <c r="J187" s="75"/>
      <c r="K187" s="75"/>
      <c r="L187" s="75"/>
      <c r="M187" s="75"/>
      <c r="N187" s="75"/>
    </row>
    <row r="188" spans="1:14" s="81" customFormat="1">
      <c r="A188" s="154">
        <v>177</v>
      </c>
      <c r="B188" s="155"/>
      <c r="C188" s="157"/>
      <c r="D188" s="160" t="str">
        <f t="shared" si="6"/>
        <v/>
      </c>
      <c r="F188" s="75"/>
      <c r="G188" s="75"/>
      <c r="H188" s="75"/>
      <c r="I188" s="75"/>
      <c r="J188" s="75"/>
      <c r="K188" s="75"/>
      <c r="L188" s="75"/>
      <c r="M188" s="75"/>
      <c r="N188" s="75"/>
    </row>
    <row r="189" spans="1:14" s="81" customFormat="1">
      <c r="A189" s="154">
        <v>178</v>
      </c>
      <c r="B189" s="155"/>
      <c r="C189" s="157"/>
      <c r="D189" s="160" t="str">
        <f t="shared" si="6"/>
        <v/>
      </c>
      <c r="F189" s="75"/>
      <c r="G189" s="75"/>
      <c r="H189" s="75"/>
      <c r="I189" s="75"/>
      <c r="J189" s="75"/>
      <c r="K189" s="75"/>
      <c r="L189" s="75"/>
      <c r="M189" s="75"/>
      <c r="N189" s="75"/>
    </row>
    <row r="190" spans="1:14" s="81" customFormat="1">
      <c r="A190" s="154">
        <v>179</v>
      </c>
      <c r="B190" s="155"/>
      <c r="C190" s="157"/>
      <c r="D190" s="160" t="str">
        <f t="shared" si="6"/>
        <v/>
      </c>
      <c r="F190" s="75"/>
      <c r="G190" s="75"/>
      <c r="H190" s="75"/>
      <c r="I190" s="75"/>
      <c r="J190" s="75"/>
      <c r="K190" s="75"/>
      <c r="L190" s="75"/>
      <c r="M190" s="75"/>
      <c r="N190" s="75"/>
    </row>
    <row r="191" spans="1:14" s="81" customFormat="1">
      <c r="A191" s="154">
        <v>180</v>
      </c>
      <c r="B191" s="155"/>
      <c r="C191" s="157"/>
      <c r="D191" s="160" t="str">
        <f t="shared" si="6"/>
        <v/>
      </c>
      <c r="F191" s="75"/>
      <c r="G191" s="75"/>
      <c r="H191" s="75"/>
      <c r="I191" s="75"/>
      <c r="J191" s="75"/>
      <c r="K191" s="75"/>
      <c r="L191" s="75"/>
      <c r="M191" s="75"/>
      <c r="N191" s="75"/>
    </row>
    <row r="192" spans="1:14" s="81" customFormat="1">
      <c r="A192" s="154">
        <v>181</v>
      </c>
      <c r="B192" s="155"/>
      <c r="C192" s="157"/>
      <c r="D192" s="160" t="str">
        <f t="shared" si="6"/>
        <v/>
      </c>
      <c r="F192" s="75"/>
      <c r="G192" s="75"/>
      <c r="H192" s="75"/>
      <c r="I192" s="75"/>
      <c r="J192" s="75"/>
      <c r="K192" s="75"/>
      <c r="L192" s="75"/>
      <c r="M192" s="75"/>
      <c r="N192" s="75"/>
    </row>
    <row r="193" spans="1:14" s="81" customFormat="1">
      <c r="A193" s="154">
        <v>182</v>
      </c>
      <c r="B193" s="155"/>
      <c r="C193" s="157"/>
      <c r="D193" s="160" t="str">
        <f t="shared" si="6"/>
        <v/>
      </c>
      <c r="F193" s="75"/>
      <c r="G193" s="75"/>
      <c r="H193" s="75"/>
      <c r="I193" s="75"/>
      <c r="J193" s="75"/>
      <c r="K193" s="75"/>
      <c r="L193" s="75"/>
      <c r="M193" s="75"/>
      <c r="N193" s="75"/>
    </row>
    <row r="194" spans="1:14" s="81" customFormat="1">
      <c r="A194" s="154">
        <v>183</v>
      </c>
      <c r="B194" s="155"/>
      <c r="C194" s="157"/>
      <c r="D194" s="160" t="str">
        <f t="shared" si="6"/>
        <v/>
      </c>
      <c r="F194" s="75"/>
      <c r="G194" s="75"/>
      <c r="H194" s="75"/>
      <c r="I194" s="75"/>
      <c r="J194" s="75"/>
      <c r="K194" s="75"/>
      <c r="L194" s="75"/>
      <c r="M194" s="75"/>
      <c r="N194" s="75"/>
    </row>
    <row r="195" spans="1:14" s="81" customFormat="1">
      <c r="A195" s="154">
        <v>184</v>
      </c>
      <c r="B195" s="155"/>
      <c r="C195" s="157"/>
      <c r="D195" s="160" t="str">
        <f t="shared" si="6"/>
        <v/>
      </c>
      <c r="F195" s="75"/>
      <c r="G195" s="75"/>
      <c r="H195" s="75"/>
      <c r="I195" s="75"/>
      <c r="J195" s="75"/>
      <c r="K195" s="75"/>
      <c r="L195" s="75"/>
      <c r="M195" s="75"/>
      <c r="N195" s="75"/>
    </row>
    <row r="196" spans="1:14" s="81" customFormat="1">
      <c r="A196" s="154">
        <v>185</v>
      </c>
      <c r="B196" s="155"/>
      <c r="C196" s="157"/>
      <c r="D196" s="160" t="str">
        <f t="shared" si="6"/>
        <v/>
      </c>
      <c r="F196" s="75"/>
      <c r="G196" s="75"/>
      <c r="H196" s="75"/>
      <c r="I196" s="75"/>
      <c r="J196" s="75"/>
      <c r="K196" s="75"/>
      <c r="L196" s="75"/>
      <c r="M196" s="75"/>
      <c r="N196" s="75"/>
    </row>
    <row r="197" spans="1:14" s="81" customFormat="1">
      <c r="A197" s="154">
        <v>186</v>
      </c>
      <c r="B197" s="155"/>
      <c r="C197" s="157"/>
      <c r="D197" s="160" t="str">
        <f t="shared" si="6"/>
        <v/>
      </c>
      <c r="F197" s="75"/>
      <c r="G197" s="75"/>
      <c r="H197" s="75"/>
      <c r="I197" s="75"/>
      <c r="J197" s="75"/>
      <c r="K197" s="75"/>
      <c r="L197" s="75"/>
      <c r="M197" s="75"/>
      <c r="N197" s="75"/>
    </row>
    <row r="198" spans="1:14" s="81" customFormat="1">
      <c r="A198" s="154">
        <v>187</v>
      </c>
      <c r="B198" s="155"/>
      <c r="C198" s="157"/>
      <c r="D198" s="160" t="str">
        <f t="shared" si="6"/>
        <v/>
      </c>
      <c r="F198" s="75"/>
      <c r="G198" s="75"/>
      <c r="H198" s="75"/>
      <c r="I198" s="75"/>
      <c r="J198" s="75"/>
      <c r="K198" s="75"/>
      <c r="L198" s="75"/>
      <c r="M198" s="75"/>
      <c r="N198" s="75"/>
    </row>
    <row r="199" spans="1:14" s="81" customFormat="1">
      <c r="A199" s="154">
        <v>188</v>
      </c>
      <c r="B199" s="155"/>
      <c r="C199" s="157"/>
      <c r="D199" s="160" t="str">
        <f t="shared" si="6"/>
        <v/>
      </c>
      <c r="F199" s="75"/>
      <c r="G199" s="75"/>
      <c r="H199" s="75"/>
      <c r="I199" s="75"/>
      <c r="J199" s="75"/>
      <c r="K199" s="75"/>
      <c r="L199" s="75"/>
      <c r="M199" s="75"/>
      <c r="N199" s="75"/>
    </row>
    <row r="200" spans="1:14" s="81" customFormat="1">
      <c r="A200" s="154">
        <v>189</v>
      </c>
      <c r="B200" s="155"/>
      <c r="C200" s="157"/>
      <c r="D200" s="160" t="str">
        <f t="shared" si="6"/>
        <v/>
      </c>
      <c r="F200" s="75"/>
      <c r="G200" s="75"/>
      <c r="H200" s="75"/>
      <c r="I200" s="75"/>
      <c r="J200" s="75"/>
      <c r="K200" s="75"/>
      <c r="L200" s="75"/>
      <c r="M200" s="75"/>
      <c r="N200" s="75"/>
    </row>
    <row r="201" spans="1:14" s="81" customFormat="1">
      <c r="A201" s="154">
        <v>190</v>
      </c>
      <c r="B201" s="155"/>
      <c r="C201" s="157"/>
      <c r="D201" s="160" t="str">
        <f t="shared" si="6"/>
        <v/>
      </c>
      <c r="F201" s="75"/>
      <c r="G201" s="75"/>
      <c r="H201" s="75"/>
      <c r="I201" s="75"/>
      <c r="J201" s="75"/>
      <c r="K201" s="75"/>
      <c r="L201" s="75"/>
      <c r="M201" s="75"/>
      <c r="N201" s="75"/>
    </row>
    <row r="202" spans="1:14" s="81" customFormat="1">
      <c r="A202" s="154">
        <v>191</v>
      </c>
      <c r="B202" s="155"/>
      <c r="C202" s="157"/>
      <c r="D202" s="160" t="str">
        <f t="shared" si="6"/>
        <v/>
      </c>
      <c r="F202" s="75"/>
      <c r="G202" s="75"/>
      <c r="H202" s="75"/>
      <c r="I202" s="75"/>
      <c r="J202" s="75"/>
      <c r="K202" s="75"/>
      <c r="L202" s="75"/>
      <c r="M202" s="75"/>
      <c r="N202" s="75"/>
    </row>
    <row r="203" spans="1:14" s="81" customFormat="1">
      <c r="A203" s="154">
        <v>192</v>
      </c>
      <c r="B203" s="155"/>
      <c r="C203" s="157"/>
      <c r="D203" s="160" t="str">
        <f t="shared" si="6"/>
        <v/>
      </c>
      <c r="F203" s="75"/>
      <c r="G203" s="75"/>
      <c r="H203" s="75"/>
      <c r="I203" s="75"/>
      <c r="J203" s="75"/>
      <c r="K203" s="75"/>
      <c r="L203" s="75"/>
      <c r="M203" s="75"/>
      <c r="N203" s="75"/>
    </row>
    <row r="204" spans="1:14" s="81" customFormat="1">
      <c r="A204" s="154">
        <v>193</v>
      </c>
      <c r="B204" s="155"/>
      <c r="C204" s="157"/>
      <c r="D204" s="160" t="str">
        <f t="shared" ref="D204:D261" si="7">IF(OR(,$C204&lt;an_initial,$C204&gt;an_final),"",E204*(HLOOKUP(B204,iii12punctaje,2,FALSE)))</f>
        <v/>
      </c>
      <c r="F204" s="75"/>
      <c r="G204" s="75"/>
      <c r="H204" s="75"/>
      <c r="I204" s="75"/>
      <c r="J204" s="75"/>
      <c r="K204" s="75"/>
      <c r="L204" s="75"/>
      <c r="M204" s="75"/>
      <c r="N204" s="75"/>
    </row>
    <row r="205" spans="1:14" s="81" customFormat="1">
      <c r="A205" s="154">
        <v>194</v>
      </c>
      <c r="B205" s="155"/>
      <c r="C205" s="157"/>
      <c r="D205" s="160" t="str">
        <f t="shared" si="7"/>
        <v/>
      </c>
      <c r="F205" s="75"/>
      <c r="G205" s="75"/>
      <c r="H205" s="75"/>
      <c r="I205" s="75"/>
      <c r="J205" s="75"/>
      <c r="K205" s="75"/>
      <c r="L205" s="75"/>
      <c r="M205" s="75"/>
      <c r="N205" s="75"/>
    </row>
    <row r="206" spans="1:14" s="81" customFormat="1">
      <c r="A206" s="154">
        <v>195</v>
      </c>
      <c r="B206" s="155"/>
      <c r="C206" s="157"/>
      <c r="D206" s="160" t="str">
        <f t="shared" si="7"/>
        <v/>
      </c>
      <c r="F206" s="75"/>
      <c r="G206" s="75"/>
      <c r="H206" s="75"/>
      <c r="I206" s="75"/>
      <c r="J206" s="75"/>
      <c r="K206" s="75"/>
      <c r="L206" s="75"/>
      <c r="M206" s="75"/>
      <c r="N206" s="75"/>
    </row>
    <row r="207" spans="1:14" s="81" customFormat="1">
      <c r="A207" s="154">
        <v>196</v>
      </c>
      <c r="B207" s="155"/>
      <c r="C207" s="157"/>
      <c r="D207" s="160" t="str">
        <f t="shared" si="7"/>
        <v/>
      </c>
      <c r="F207" s="75"/>
      <c r="G207" s="75"/>
      <c r="H207" s="75"/>
      <c r="I207" s="75"/>
      <c r="J207" s="75"/>
      <c r="K207" s="75"/>
      <c r="L207" s="75"/>
      <c r="M207" s="75"/>
      <c r="N207" s="75"/>
    </row>
    <row r="208" spans="1:14" s="81" customFormat="1">
      <c r="A208" s="154">
        <v>197</v>
      </c>
      <c r="B208" s="155"/>
      <c r="C208" s="157"/>
      <c r="D208" s="160" t="str">
        <f t="shared" si="7"/>
        <v/>
      </c>
      <c r="F208" s="75"/>
      <c r="G208" s="75"/>
      <c r="H208" s="75"/>
      <c r="I208" s="75"/>
      <c r="J208" s="75"/>
      <c r="K208" s="75"/>
      <c r="L208" s="75"/>
      <c r="M208" s="75"/>
      <c r="N208" s="75"/>
    </row>
    <row r="209" spans="1:14" s="81" customFormat="1">
      <c r="A209" s="154">
        <v>198</v>
      </c>
      <c r="B209" s="155"/>
      <c r="C209" s="157"/>
      <c r="D209" s="160" t="str">
        <f t="shared" si="7"/>
        <v/>
      </c>
      <c r="F209" s="75"/>
      <c r="G209" s="75"/>
      <c r="H209" s="75"/>
      <c r="I209" s="75"/>
      <c r="J209" s="75"/>
      <c r="K209" s="75"/>
      <c r="L209" s="75"/>
      <c r="M209" s="75"/>
      <c r="N209" s="75"/>
    </row>
    <row r="210" spans="1:14" s="81" customFormat="1">
      <c r="A210" s="154">
        <v>199</v>
      </c>
      <c r="B210" s="155"/>
      <c r="C210" s="157"/>
      <c r="D210" s="160" t="str">
        <f t="shared" si="7"/>
        <v/>
      </c>
      <c r="F210" s="75"/>
      <c r="G210" s="75"/>
      <c r="H210" s="75"/>
      <c r="I210" s="75"/>
      <c r="J210" s="75"/>
      <c r="K210" s="75"/>
      <c r="L210" s="75"/>
      <c r="M210" s="75"/>
      <c r="N210" s="75"/>
    </row>
    <row r="211" spans="1:14" s="81" customFormat="1">
      <c r="A211" s="154">
        <v>200</v>
      </c>
      <c r="B211" s="155"/>
      <c r="C211" s="157"/>
      <c r="D211" s="160" t="str">
        <f t="shared" si="7"/>
        <v/>
      </c>
      <c r="F211" s="75"/>
      <c r="G211" s="75"/>
      <c r="H211" s="75"/>
      <c r="I211" s="75"/>
      <c r="J211" s="75"/>
      <c r="K211" s="75"/>
      <c r="L211" s="75"/>
      <c r="M211" s="75"/>
      <c r="N211" s="75"/>
    </row>
    <row r="212" spans="1:14" s="81" customFormat="1">
      <c r="A212" s="154">
        <v>201</v>
      </c>
      <c r="B212" s="155"/>
      <c r="C212" s="157"/>
      <c r="D212" s="160" t="str">
        <f t="shared" si="7"/>
        <v/>
      </c>
      <c r="F212" s="75"/>
      <c r="G212" s="75"/>
      <c r="H212" s="75"/>
      <c r="I212" s="75"/>
      <c r="J212" s="75"/>
      <c r="K212" s="75"/>
      <c r="L212" s="75"/>
      <c r="M212" s="75"/>
      <c r="N212" s="75"/>
    </row>
    <row r="213" spans="1:14" s="81" customFormat="1">
      <c r="A213" s="154">
        <v>202</v>
      </c>
      <c r="B213" s="155"/>
      <c r="C213" s="157"/>
      <c r="D213" s="160" t="str">
        <f t="shared" si="7"/>
        <v/>
      </c>
      <c r="F213" s="75"/>
      <c r="G213" s="75"/>
      <c r="H213" s="75"/>
      <c r="I213" s="75"/>
      <c r="J213" s="75"/>
      <c r="K213" s="75"/>
      <c r="L213" s="75"/>
      <c r="M213" s="75"/>
      <c r="N213" s="75"/>
    </row>
    <row r="214" spans="1:14" s="81" customFormat="1">
      <c r="A214" s="154">
        <v>203</v>
      </c>
      <c r="B214" s="155"/>
      <c r="C214" s="157"/>
      <c r="D214" s="160" t="str">
        <f t="shared" si="7"/>
        <v/>
      </c>
      <c r="F214" s="75"/>
      <c r="G214" s="75"/>
      <c r="H214" s="75"/>
      <c r="I214" s="75"/>
      <c r="J214" s="75"/>
      <c r="K214" s="75"/>
      <c r="L214" s="75"/>
      <c r="M214" s="75"/>
      <c r="N214" s="75"/>
    </row>
    <row r="215" spans="1:14" s="81" customFormat="1">
      <c r="A215" s="154">
        <v>204</v>
      </c>
      <c r="B215" s="155"/>
      <c r="C215" s="157"/>
      <c r="D215" s="160" t="str">
        <f t="shared" si="7"/>
        <v/>
      </c>
      <c r="F215" s="75"/>
      <c r="G215" s="75"/>
      <c r="H215" s="75"/>
      <c r="I215" s="75"/>
      <c r="J215" s="75"/>
      <c r="K215" s="75"/>
      <c r="L215" s="75"/>
      <c r="M215" s="75"/>
      <c r="N215" s="75"/>
    </row>
    <row r="216" spans="1:14" s="81" customFormat="1">
      <c r="A216" s="154">
        <v>205</v>
      </c>
      <c r="B216" s="155"/>
      <c r="C216" s="157"/>
      <c r="D216" s="160" t="str">
        <f t="shared" si="7"/>
        <v/>
      </c>
      <c r="F216" s="75"/>
      <c r="G216" s="75"/>
      <c r="H216" s="75"/>
      <c r="I216" s="75"/>
      <c r="J216" s="75"/>
      <c r="K216" s="75"/>
      <c r="L216" s="75"/>
      <c r="M216" s="75"/>
      <c r="N216" s="75"/>
    </row>
    <row r="217" spans="1:14" s="81" customFormat="1">
      <c r="A217" s="154">
        <v>206</v>
      </c>
      <c r="B217" s="155"/>
      <c r="C217" s="157"/>
      <c r="D217" s="160" t="str">
        <f t="shared" si="7"/>
        <v/>
      </c>
      <c r="F217" s="75"/>
      <c r="G217" s="75"/>
      <c r="H217" s="75"/>
      <c r="I217" s="75"/>
      <c r="J217" s="75"/>
      <c r="K217" s="75"/>
      <c r="L217" s="75"/>
      <c r="M217" s="75"/>
      <c r="N217" s="75"/>
    </row>
    <row r="218" spans="1:14" s="81" customFormat="1">
      <c r="A218" s="154">
        <v>207</v>
      </c>
      <c r="B218" s="155"/>
      <c r="C218" s="157"/>
      <c r="D218" s="160" t="str">
        <f t="shared" si="7"/>
        <v/>
      </c>
      <c r="F218" s="75"/>
      <c r="G218" s="75"/>
      <c r="H218" s="75"/>
      <c r="I218" s="75"/>
      <c r="J218" s="75"/>
      <c r="K218" s="75"/>
      <c r="L218" s="75"/>
      <c r="M218" s="75"/>
      <c r="N218" s="75"/>
    </row>
    <row r="219" spans="1:14" s="81" customFormat="1">
      <c r="A219" s="154">
        <v>208</v>
      </c>
      <c r="B219" s="155"/>
      <c r="C219" s="157"/>
      <c r="D219" s="160" t="str">
        <f t="shared" si="7"/>
        <v/>
      </c>
      <c r="F219" s="75"/>
      <c r="G219" s="75"/>
      <c r="H219" s="75"/>
      <c r="I219" s="75"/>
      <c r="J219" s="75"/>
      <c r="K219" s="75"/>
      <c r="L219" s="75"/>
      <c r="M219" s="75"/>
      <c r="N219" s="75"/>
    </row>
    <row r="220" spans="1:14" s="81" customFormat="1">
      <c r="A220" s="154">
        <v>209</v>
      </c>
      <c r="B220" s="155"/>
      <c r="C220" s="157"/>
      <c r="D220" s="160" t="str">
        <f t="shared" si="7"/>
        <v/>
      </c>
      <c r="F220" s="75"/>
      <c r="G220" s="75"/>
      <c r="H220" s="75"/>
      <c r="I220" s="75"/>
      <c r="J220" s="75"/>
      <c r="K220" s="75"/>
      <c r="L220" s="75"/>
      <c r="M220" s="75"/>
      <c r="N220" s="75"/>
    </row>
    <row r="221" spans="1:14" s="81" customFormat="1">
      <c r="A221" s="154">
        <v>210</v>
      </c>
      <c r="B221" s="155"/>
      <c r="C221" s="157"/>
      <c r="D221" s="160" t="str">
        <f t="shared" si="7"/>
        <v/>
      </c>
      <c r="F221" s="75"/>
      <c r="G221" s="75"/>
      <c r="H221" s="75"/>
      <c r="I221" s="75"/>
      <c r="J221" s="75"/>
      <c r="K221" s="75"/>
      <c r="L221" s="75"/>
      <c r="M221" s="75"/>
      <c r="N221" s="75"/>
    </row>
    <row r="222" spans="1:14" s="81" customFormat="1">
      <c r="A222" s="154">
        <v>211</v>
      </c>
      <c r="B222" s="155"/>
      <c r="C222" s="157"/>
      <c r="D222" s="160" t="str">
        <f t="shared" si="7"/>
        <v/>
      </c>
      <c r="F222" s="75"/>
      <c r="G222" s="75"/>
      <c r="H222" s="75"/>
      <c r="I222" s="75"/>
      <c r="J222" s="75"/>
      <c r="K222" s="75"/>
      <c r="L222" s="75"/>
      <c r="M222" s="75"/>
      <c r="N222" s="75"/>
    </row>
    <row r="223" spans="1:14" s="81" customFormat="1">
      <c r="A223" s="154">
        <v>212</v>
      </c>
      <c r="B223" s="155"/>
      <c r="C223" s="157"/>
      <c r="D223" s="160" t="str">
        <f t="shared" si="7"/>
        <v/>
      </c>
      <c r="F223" s="75"/>
      <c r="G223" s="75"/>
      <c r="H223" s="75"/>
      <c r="I223" s="75"/>
      <c r="J223" s="75"/>
      <c r="K223" s="75"/>
      <c r="L223" s="75"/>
      <c r="M223" s="75"/>
      <c r="N223" s="75"/>
    </row>
    <row r="224" spans="1:14" s="81" customFormat="1">
      <c r="A224" s="154">
        <v>213</v>
      </c>
      <c r="B224" s="155"/>
      <c r="C224" s="157"/>
      <c r="D224" s="160" t="str">
        <f t="shared" si="7"/>
        <v/>
      </c>
      <c r="F224" s="75"/>
      <c r="G224" s="75"/>
      <c r="H224" s="75"/>
      <c r="I224" s="75"/>
      <c r="J224" s="75"/>
      <c r="K224" s="75"/>
      <c r="L224" s="75"/>
      <c r="M224" s="75"/>
      <c r="N224" s="75"/>
    </row>
    <row r="225" spans="1:14" s="81" customFormat="1">
      <c r="A225" s="154">
        <v>214</v>
      </c>
      <c r="B225" s="155"/>
      <c r="C225" s="157"/>
      <c r="D225" s="160" t="str">
        <f t="shared" si="7"/>
        <v/>
      </c>
      <c r="F225" s="75"/>
      <c r="G225" s="75"/>
      <c r="H225" s="75"/>
      <c r="I225" s="75"/>
      <c r="J225" s="75"/>
      <c r="K225" s="75"/>
      <c r="L225" s="75"/>
      <c r="M225" s="75"/>
      <c r="N225" s="75"/>
    </row>
    <row r="226" spans="1:14" s="81" customFormat="1">
      <c r="A226" s="154">
        <v>215</v>
      </c>
      <c r="B226" s="155"/>
      <c r="C226" s="157"/>
      <c r="D226" s="160" t="str">
        <f t="shared" si="7"/>
        <v/>
      </c>
      <c r="F226" s="75"/>
      <c r="G226" s="75"/>
      <c r="H226" s="75"/>
      <c r="I226" s="75"/>
      <c r="J226" s="75"/>
      <c r="K226" s="75"/>
      <c r="L226" s="75"/>
      <c r="M226" s="75"/>
      <c r="N226" s="75"/>
    </row>
    <row r="227" spans="1:14" s="81" customFormat="1">
      <c r="A227" s="154">
        <v>216</v>
      </c>
      <c r="B227" s="155"/>
      <c r="C227" s="157"/>
      <c r="D227" s="160" t="str">
        <f t="shared" si="7"/>
        <v/>
      </c>
      <c r="F227" s="75"/>
      <c r="G227" s="75"/>
      <c r="H227" s="75"/>
      <c r="I227" s="75"/>
      <c r="J227" s="75"/>
      <c r="K227" s="75"/>
      <c r="L227" s="75"/>
      <c r="M227" s="75"/>
      <c r="N227" s="75"/>
    </row>
    <row r="228" spans="1:14" s="81" customFormat="1">
      <c r="A228" s="154">
        <v>217</v>
      </c>
      <c r="B228" s="155"/>
      <c r="C228" s="157"/>
      <c r="D228" s="160" t="str">
        <f t="shared" si="7"/>
        <v/>
      </c>
      <c r="F228" s="75"/>
      <c r="G228" s="75"/>
      <c r="H228" s="75"/>
      <c r="I228" s="75"/>
      <c r="J228" s="75"/>
      <c r="K228" s="75"/>
      <c r="L228" s="75"/>
      <c r="M228" s="75"/>
      <c r="N228" s="75"/>
    </row>
    <row r="229" spans="1:14" s="81" customFormat="1">
      <c r="A229" s="154">
        <v>218</v>
      </c>
      <c r="B229" s="155"/>
      <c r="C229" s="157"/>
      <c r="D229" s="160" t="str">
        <f t="shared" si="7"/>
        <v/>
      </c>
      <c r="F229" s="75"/>
      <c r="G229" s="75"/>
      <c r="H229" s="75"/>
      <c r="I229" s="75"/>
      <c r="J229" s="75"/>
      <c r="K229" s="75"/>
      <c r="L229" s="75"/>
      <c r="M229" s="75"/>
      <c r="N229" s="75"/>
    </row>
    <row r="230" spans="1:14" s="81" customFormat="1">
      <c r="A230" s="154">
        <v>219</v>
      </c>
      <c r="B230" s="155"/>
      <c r="C230" s="157"/>
      <c r="D230" s="160" t="str">
        <f t="shared" si="7"/>
        <v/>
      </c>
      <c r="F230" s="75"/>
      <c r="G230" s="75"/>
      <c r="H230" s="75"/>
      <c r="I230" s="75"/>
      <c r="J230" s="75"/>
      <c r="K230" s="75"/>
      <c r="L230" s="75"/>
      <c r="M230" s="75"/>
      <c r="N230" s="75"/>
    </row>
    <row r="231" spans="1:14" s="81" customFormat="1">
      <c r="A231" s="154">
        <v>220</v>
      </c>
      <c r="B231" s="155"/>
      <c r="C231" s="157"/>
      <c r="D231" s="160" t="str">
        <f t="shared" si="7"/>
        <v/>
      </c>
      <c r="F231" s="75"/>
      <c r="G231" s="75"/>
      <c r="H231" s="75"/>
      <c r="I231" s="75"/>
      <c r="J231" s="75"/>
      <c r="K231" s="75"/>
      <c r="L231" s="75"/>
      <c r="M231" s="75"/>
      <c r="N231" s="75"/>
    </row>
    <row r="232" spans="1:14" s="81" customFormat="1">
      <c r="A232" s="154">
        <v>221</v>
      </c>
      <c r="B232" s="155"/>
      <c r="C232" s="157"/>
      <c r="D232" s="160" t="str">
        <f t="shared" si="7"/>
        <v/>
      </c>
      <c r="F232" s="75"/>
      <c r="G232" s="75"/>
      <c r="H232" s="75"/>
      <c r="I232" s="75"/>
      <c r="J232" s="75"/>
      <c r="K232" s="75"/>
      <c r="L232" s="75"/>
      <c r="M232" s="75"/>
      <c r="N232" s="75"/>
    </row>
    <row r="233" spans="1:14" s="81" customFormat="1">
      <c r="A233" s="154">
        <v>222</v>
      </c>
      <c r="B233" s="155"/>
      <c r="C233" s="157"/>
      <c r="D233" s="160" t="str">
        <f t="shared" si="7"/>
        <v/>
      </c>
      <c r="F233" s="75"/>
      <c r="G233" s="75"/>
      <c r="H233" s="75"/>
      <c r="I233" s="75"/>
      <c r="J233" s="75"/>
      <c r="K233" s="75"/>
      <c r="L233" s="75"/>
      <c r="M233" s="75"/>
      <c r="N233" s="75"/>
    </row>
    <row r="234" spans="1:14" s="81" customFormat="1">
      <c r="A234" s="154">
        <v>223</v>
      </c>
      <c r="B234" s="155"/>
      <c r="C234" s="157"/>
      <c r="D234" s="160" t="str">
        <f t="shared" si="7"/>
        <v/>
      </c>
      <c r="F234" s="75"/>
      <c r="G234" s="75"/>
      <c r="H234" s="75"/>
      <c r="I234" s="75"/>
      <c r="J234" s="75"/>
      <c r="K234" s="75"/>
      <c r="L234" s="75"/>
      <c r="M234" s="75"/>
      <c r="N234" s="75"/>
    </row>
    <row r="235" spans="1:14" s="81" customFormat="1">
      <c r="A235" s="154">
        <v>224</v>
      </c>
      <c r="B235" s="155"/>
      <c r="C235" s="157"/>
      <c r="D235" s="160" t="str">
        <f t="shared" si="7"/>
        <v/>
      </c>
      <c r="F235" s="75"/>
      <c r="G235" s="75"/>
      <c r="H235" s="75"/>
      <c r="I235" s="75"/>
      <c r="J235" s="75"/>
      <c r="K235" s="75"/>
      <c r="L235" s="75"/>
      <c r="M235" s="75"/>
      <c r="N235" s="75"/>
    </row>
    <row r="236" spans="1:14" s="81" customFormat="1">
      <c r="A236" s="154">
        <v>225</v>
      </c>
      <c r="B236" s="155"/>
      <c r="C236" s="157"/>
      <c r="D236" s="160" t="str">
        <f t="shared" si="7"/>
        <v/>
      </c>
      <c r="F236" s="75"/>
      <c r="G236" s="75"/>
      <c r="H236" s="75"/>
      <c r="I236" s="75"/>
      <c r="J236" s="75"/>
      <c r="K236" s="75"/>
      <c r="L236" s="75"/>
      <c r="M236" s="75"/>
      <c r="N236" s="75"/>
    </row>
    <row r="237" spans="1:14" s="81" customFormat="1">
      <c r="A237" s="154">
        <v>226</v>
      </c>
      <c r="B237" s="155"/>
      <c r="C237" s="157"/>
      <c r="D237" s="160" t="str">
        <f t="shared" si="7"/>
        <v/>
      </c>
      <c r="F237" s="75"/>
      <c r="G237" s="75"/>
      <c r="H237" s="75"/>
      <c r="I237" s="75"/>
      <c r="J237" s="75"/>
      <c r="K237" s="75"/>
      <c r="L237" s="75"/>
      <c r="M237" s="75"/>
      <c r="N237" s="75"/>
    </row>
    <row r="238" spans="1:14" s="81" customFormat="1">
      <c r="A238" s="154">
        <v>227</v>
      </c>
      <c r="B238" s="155"/>
      <c r="C238" s="157"/>
      <c r="D238" s="160" t="str">
        <f t="shared" si="7"/>
        <v/>
      </c>
      <c r="F238" s="75"/>
      <c r="G238" s="75"/>
      <c r="H238" s="75"/>
      <c r="I238" s="75"/>
      <c r="J238" s="75"/>
      <c r="K238" s="75"/>
      <c r="L238" s="75"/>
      <c r="M238" s="75"/>
      <c r="N238" s="75"/>
    </row>
    <row r="239" spans="1:14" s="81" customFormat="1">
      <c r="A239" s="154">
        <v>228</v>
      </c>
      <c r="B239" s="155"/>
      <c r="C239" s="157"/>
      <c r="D239" s="160" t="str">
        <f t="shared" si="7"/>
        <v/>
      </c>
      <c r="F239" s="75"/>
      <c r="G239" s="75"/>
      <c r="H239" s="75"/>
      <c r="I239" s="75"/>
      <c r="J239" s="75"/>
      <c r="K239" s="75"/>
      <c r="L239" s="75"/>
      <c r="M239" s="75"/>
      <c r="N239" s="75"/>
    </row>
    <row r="240" spans="1:14" s="81" customFormat="1">
      <c r="A240" s="154">
        <v>229</v>
      </c>
      <c r="B240" s="155"/>
      <c r="C240" s="157"/>
      <c r="D240" s="160" t="str">
        <f t="shared" si="7"/>
        <v/>
      </c>
      <c r="F240" s="75"/>
      <c r="G240" s="75"/>
      <c r="H240" s="75"/>
      <c r="I240" s="75"/>
      <c r="J240" s="75"/>
      <c r="K240" s="75"/>
      <c r="L240" s="75"/>
      <c r="M240" s="75"/>
      <c r="N240" s="75"/>
    </row>
    <row r="241" spans="1:14" s="81" customFormat="1">
      <c r="A241" s="154">
        <v>230</v>
      </c>
      <c r="B241" s="155"/>
      <c r="C241" s="157"/>
      <c r="D241" s="160" t="str">
        <f t="shared" si="7"/>
        <v/>
      </c>
      <c r="F241" s="75"/>
      <c r="G241" s="75"/>
      <c r="H241" s="75"/>
      <c r="I241" s="75"/>
      <c r="J241" s="75"/>
      <c r="K241" s="75"/>
      <c r="L241" s="75"/>
      <c r="M241" s="75"/>
      <c r="N241" s="75"/>
    </row>
    <row r="242" spans="1:14" s="81" customFormat="1">
      <c r="A242" s="154">
        <v>231</v>
      </c>
      <c r="B242" s="155"/>
      <c r="C242" s="157"/>
      <c r="D242" s="160" t="str">
        <f t="shared" si="7"/>
        <v/>
      </c>
      <c r="F242" s="75"/>
      <c r="G242" s="75"/>
      <c r="H242" s="75"/>
      <c r="I242" s="75"/>
      <c r="J242" s="75"/>
      <c r="K242" s="75"/>
      <c r="L242" s="75"/>
      <c r="M242" s="75"/>
      <c r="N242" s="75"/>
    </row>
    <row r="243" spans="1:14" s="81" customFormat="1">
      <c r="A243" s="154">
        <v>232</v>
      </c>
      <c r="B243" s="155"/>
      <c r="C243" s="157"/>
      <c r="D243" s="160" t="str">
        <f t="shared" si="7"/>
        <v/>
      </c>
      <c r="F243" s="75"/>
      <c r="G243" s="75"/>
      <c r="H243" s="75"/>
      <c r="I243" s="75"/>
      <c r="J243" s="75"/>
      <c r="K243" s="75"/>
      <c r="L243" s="75"/>
      <c r="M243" s="75"/>
      <c r="N243" s="75"/>
    </row>
    <row r="244" spans="1:14" s="81" customFormat="1">
      <c r="A244" s="154">
        <v>233</v>
      </c>
      <c r="B244" s="155"/>
      <c r="C244" s="157"/>
      <c r="D244" s="160" t="str">
        <f t="shared" si="7"/>
        <v/>
      </c>
      <c r="F244" s="75"/>
      <c r="G244" s="75"/>
      <c r="H244" s="75"/>
      <c r="I244" s="75"/>
      <c r="J244" s="75"/>
      <c r="K244" s="75"/>
      <c r="L244" s="75"/>
      <c r="M244" s="75"/>
      <c r="N244" s="75"/>
    </row>
    <row r="245" spans="1:14" s="81" customFormat="1">
      <c r="A245" s="154">
        <v>234</v>
      </c>
      <c r="B245" s="155"/>
      <c r="C245" s="157"/>
      <c r="D245" s="160" t="str">
        <f t="shared" si="7"/>
        <v/>
      </c>
      <c r="F245" s="75"/>
      <c r="G245" s="75"/>
      <c r="H245" s="75"/>
      <c r="I245" s="75"/>
      <c r="J245" s="75"/>
      <c r="K245" s="75"/>
      <c r="L245" s="75"/>
      <c r="M245" s="75"/>
      <c r="N245" s="75"/>
    </row>
    <row r="246" spans="1:14" s="81" customFormat="1">
      <c r="A246" s="154">
        <v>235</v>
      </c>
      <c r="B246" s="155"/>
      <c r="C246" s="157"/>
      <c r="D246" s="160" t="str">
        <f t="shared" si="7"/>
        <v/>
      </c>
      <c r="F246" s="75"/>
      <c r="G246" s="75"/>
      <c r="H246" s="75"/>
      <c r="I246" s="75"/>
      <c r="J246" s="75"/>
      <c r="K246" s="75"/>
      <c r="L246" s="75"/>
      <c r="M246" s="75"/>
      <c r="N246" s="75"/>
    </row>
    <row r="247" spans="1:14" s="81" customFormat="1">
      <c r="A247" s="154">
        <v>236</v>
      </c>
      <c r="B247" s="155"/>
      <c r="C247" s="157"/>
      <c r="D247" s="160" t="str">
        <f t="shared" si="7"/>
        <v/>
      </c>
      <c r="F247" s="75"/>
      <c r="G247" s="75"/>
      <c r="H247" s="75"/>
      <c r="I247" s="75"/>
      <c r="J247" s="75"/>
      <c r="K247" s="75"/>
      <c r="L247" s="75"/>
      <c r="M247" s="75"/>
      <c r="N247" s="75"/>
    </row>
    <row r="248" spans="1:14" s="81" customFormat="1">
      <c r="A248" s="154">
        <v>237</v>
      </c>
      <c r="B248" s="155"/>
      <c r="C248" s="157"/>
      <c r="D248" s="160" t="str">
        <f t="shared" si="7"/>
        <v/>
      </c>
      <c r="F248" s="75"/>
      <c r="G248" s="75"/>
      <c r="H248" s="75"/>
      <c r="I248" s="75"/>
      <c r="J248" s="75"/>
      <c r="K248" s="75"/>
      <c r="L248" s="75"/>
      <c r="M248" s="75"/>
      <c r="N248" s="75"/>
    </row>
    <row r="249" spans="1:14" s="81" customFormat="1">
      <c r="A249" s="154">
        <v>238</v>
      </c>
      <c r="B249" s="155"/>
      <c r="C249" s="157"/>
      <c r="D249" s="160" t="str">
        <f t="shared" si="7"/>
        <v/>
      </c>
      <c r="F249" s="75"/>
      <c r="G249" s="75"/>
      <c r="H249" s="75"/>
      <c r="I249" s="75"/>
      <c r="J249" s="75"/>
      <c r="K249" s="75"/>
      <c r="L249" s="75"/>
      <c r="M249" s="75"/>
      <c r="N249" s="75"/>
    </row>
    <row r="250" spans="1:14" s="81" customFormat="1">
      <c r="A250" s="154">
        <v>239</v>
      </c>
      <c r="B250" s="155"/>
      <c r="C250" s="157"/>
      <c r="D250" s="160" t="str">
        <f t="shared" si="7"/>
        <v/>
      </c>
      <c r="F250" s="75"/>
      <c r="G250" s="75"/>
      <c r="H250" s="75"/>
      <c r="I250" s="75"/>
      <c r="J250" s="75"/>
      <c r="K250" s="75"/>
      <c r="L250" s="75"/>
      <c r="M250" s="75"/>
      <c r="N250" s="75"/>
    </row>
    <row r="251" spans="1:14" s="81" customFormat="1">
      <c r="A251" s="154">
        <v>240</v>
      </c>
      <c r="B251" s="155"/>
      <c r="C251" s="157"/>
      <c r="D251" s="160" t="str">
        <f t="shared" si="7"/>
        <v/>
      </c>
      <c r="F251" s="75"/>
      <c r="G251" s="75"/>
      <c r="H251" s="75"/>
      <c r="I251" s="75"/>
      <c r="J251" s="75"/>
      <c r="K251" s="75"/>
      <c r="L251" s="75"/>
      <c r="M251" s="75"/>
      <c r="N251" s="75"/>
    </row>
    <row r="252" spans="1:14" s="81" customFormat="1">
      <c r="A252" s="154">
        <v>241</v>
      </c>
      <c r="B252" s="155"/>
      <c r="C252" s="157"/>
      <c r="D252" s="160" t="str">
        <f t="shared" si="7"/>
        <v/>
      </c>
      <c r="F252" s="75"/>
      <c r="G252" s="75"/>
      <c r="H252" s="75"/>
      <c r="I252" s="75"/>
      <c r="J252" s="75"/>
      <c r="K252" s="75"/>
      <c r="L252" s="75"/>
      <c r="M252" s="75"/>
      <c r="N252" s="75"/>
    </row>
    <row r="253" spans="1:14" s="81" customFormat="1">
      <c r="A253" s="154">
        <v>242</v>
      </c>
      <c r="B253" s="155"/>
      <c r="C253" s="157"/>
      <c r="D253" s="160" t="str">
        <f t="shared" si="7"/>
        <v/>
      </c>
      <c r="F253" s="75"/>
      <c r="G253" s="75"/>
      <c r="H253" s="75"/>
      <c r="I253" s="75"/>
      <c r="J253" s="75"/>
      <c r="K253" s="75"/>
      <c r="L253" s="75"/>
      <c r="M253" s="75"/>
      <c r="N253" s="75"/>
    </row>
    <row r="254" spans="1:14" s="81" customFormat="1">
      <c r="A254" s="154">
        <v>243</v>
      </c>
      <c r="B254" s="155"/>
      <c r="C254" s="157"/>
      <c r="D254" s="160" t="str">
        <f t="shared" si="7"/>
        <v/>
      </c>
      <c r="F254" s="75"/>
      <c r="G254" s="75"/>
      <c r="H254" s="75"/>
      <c r="I254" s="75"/>
      <c r="J254" s="75"/>
      <c r="K254" s="75"/>
      <c r="L254" s="75"/>
      <c r="M254" s="75"/>
      <c r="N254" s="75"/>
    </row>
    <row r="255" spans="1:14" s="81" customFormat="1">
      <c r="A255" s="154">
        <v>244</v>
      </c>
      <c r="B255" s="155"/>
      <c r="C255" s="157"/>
      <c r="D255" s="160" t="str">
        <f t="shared" si="7"/>
        <v/>
      </c>
      <c r="F255" s="75"/>
      <c r="G255" s="75"/>
      <c r="H255" s="75"/>
      <c r="I255" s="75"/>
      <c r="J255" s="75"/>
      <c r="K255" s="75"/>
      <c r="L255" s="75"/>
      <c r="M255" s="75"/>
      <c r="N255" s="75"/>
    </row>
    <row r="256" spans="1:14" s="81" customFormat="1">
      <c r="A256" s="154">
        <v>245</v>
      </c>
      <c r="B256" s="155"/>
      <c r="C256" s="157"/>
      <c r="D256" s="160" t="str">
        <f t="shared" si="7"/>
        <v/>
      </c>
      <c r="F256" s="75"/>
      <c r="G256" s="75"/>
      <c r="H256" s="75"/>
      <c r="I256" s="75"/>
      <c r="J256" s="75"/>
      <c r="K256" s="75"/>
      <c r="L256" s="75"/>
      <c r="M256" s="75"/>
      <c r="N256" s="75"/>
    </row>
    <row r="257" spans="1:14" s="81" customFormat="1">
      <c r="A257" s="154">
        <v>246</v>
      </c>
      <c r="B257" s="155"/>
      <c r="C257" s="157"/>
      <c r="D257" s="160" t="str">
        <f t="shared" si="7"/>
        <v/>
      </c>
      <c r="F257" s="75"/>
      <c r="G257" s="75"/>
      <c r="H257" s="75"/>
      <c r="I257" s="75"/>
      <c r="J257" s="75"/>
      <c r="K257" s="75"/>
      <c r="L257" s="75"/>
      <c r="M257" s="75"/>
      <c r="N257" s="75"/>
    </row>
    <row r="258" spans="1:14" s="81" customFormat="1">
      <c r="A258" s="154">
        <v>247</v>
      </c>
      <c r="B258" s="155"/>
      <c r="C258" s="157"/>
      <c r="D258" s="160" t="str">
        <f t="shared" si="7"/>
        <v/>
      </c>
      <c r="F258" s="75"/>
      <c r="G258" s="75"/>
      <c r="H258" s="75"/>
      <c r="I258" s="75"/>
      <c r="J258" s="75"/>
      <c r="K258" s="75"/>
      <c r="L258" s="75"/>
      <c r="M258" s="75"/>
      <c r="N258" s="75"/>
    </row>
    <row r="259" spans="1:14" s="81" customFormat="1">
      <c r="A259" s="154">
        <v>248</v>
      </c>
      <c r="B259" s="155"/>
      <c r="C259" s="157"/>
      <c r="D259" s="160" t="str">
        <f t="shared" si="7"/>
        <v/>
      </c>
      <c r="F259" s="75"/>
      <c r="G259" s="75"/>
      <c r="H259" s="75"/>
      <c r="I259" s="75"/>
      <c r="J259" s="75"/>
      <c r="K259" s="75"/>
      <c r="L259" s="75"/>
      <c r="M259" s="75"/>
      <c r="N259" s="75"/>
    </row>
    <row r="260" spans="1:14" s="81" customFormat="1">
      <c r="A260" s="154">
        <v>249</v>
      </c>
      <c r="B260" s="155"/>
      <c r="C260" s="157"/>
      <c r="D260" s="160" t="str">
        <f t="shared" si="7"/>
        <v/>
      </c>
      <c r="F260" s="75"/>
      <c r="G260" s="75"/>
      <c r="H260" s="75"/>
      <c r="I260" s="75"/>
      <c r="J260" s="75"/>
      <c r="K260" s="75"/>
      <c r="L260" s="75"/>
      <c r="M260" s="75"/>
      <c r="N260" s="75"/>
    </row>
    <row r="261" spans="1:14" s="81" customFormat="1">
      <c r="A261" s="154">
        <v>250</v>
      </c>
      <c r="B261" s="155"/>
      <c r="C261" s="157"/>
      <c r="D261" s="160" t="str">
        <f t="shared" si="7"/>
        <v/>
      </c>
      <c r="F261" s="75"/>
      <c r="G261" s="75"/>
      <c r="H261" s="75"/>
      <c r="I261" s="75"/>
      <c r="J261" s="75"/>
      <c r="K261" s="75"/>
      <c r="L261" s="75"/>
      <c r="M261" s="75"/>
      <c r="N261" s="75"/>
    </row>
  </sheetData>
  <sheetProtection sheet="1" objects="1" scenarios="1" formatCells="0" formatRows="0" insertRows="0"/>
  <mergeCells count="7">
    <mergeCell ref="A4:E4"/>
    <mergeCell ref="A5:D5"/>
    <mergeCell ref="A7:A10"/>
    <mergeCell ref="B7:B10"/>
    <mergeCell ref="C7:C10"/>
    <mergeCell ref="D7:D9"/>
    <mergeCell ref="E7:E9"/>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sheetPr codeName="Sheet82">
    <pageSetUpPr fitToPage="1"/>
  </sheetPr>
  <dimension ref="A1:O261"/>
  <sheetViews>
    <sheetView workbookViewId="0">
      <selection activeCell="B12" sqref="B12:D14"/>
    </sheetView>
  </sheetViews>
  <sheetFormatPr defaultRowHeight="15.75"/>
  <cols>
    <col min="1" max="1" width="5.7109375" style="71" customWidth="1"/>
    <col min="2" max="2" width="35.85546875" style="71" customWidth="1"/>
    <col min="3" max="3" width="61.5703125" style="75" customWidth="1"/>
    <col min="4" max="4" width="10.7109375" style="80" customWidth="1"/>
    <col min="5" max="5" width="17.7109375" style="75" customWidth="1"/>
    <col min="6" max="6" width="10.7109375" style="81" hidden="1" customWidth="1"/>
    <col min="7" max="16" width="9.140625" style="75" customWidth="1"/>
    <col min="17" max="16384" width="9.140625" style="75"/>
  </cols>
  <sheetData>
    <row r="1" spans="1:6" s="71" customFormat="1">
      <c r="A1" s="70" t="s">
        <v>482</v>
      </c>
      <c r="B1" s="70"/>
      <c r="D1" s="72"/>
      <c r="E1" s="74"/>
      <c r="F1" s="73"/>
    </row>
    <row r="2" spans="1:6" s="71" customFormat="1">
      <c r="A2" s="161" t="str">
        <f>IF(ISBLANK(facultate), IF(ISBLANK(departament),"","Departament " &amp; departament), "Facultatea " &amp; facultate)</f>
        <v>Facultatea Electronică și Telecomunicații</v>
      </c>
      <c r="B2" s="70"/>
      <c r="D2" s="72"/>
      <c r="E2" s="74"/>
      <c r="F2" s="73"/>
    </row>
    <row r="3" spans="1:6" s="71" customFormat="1">
      <c r="A3" s="161" t="str">
        <f>IF(ISBLANK(departament),"","Departamentul " &amp; departament)</f>
        <v>Departamentul Electronică Aplicată</v>
      </c>
      <c r="B3" s="70"/>
      <c r="D3" s="72"/>
      <c r="E3" s="74"/>
      <c r="F3" s="73"/>
    </row>
    <row r="4" spans="1:6">
      <c r="A4" s="460" t="s">
        <v>882</v>
      </c>
      <c r="B4" s="460"/>
      <c r="C4" s="460"/>
      <c r="D4" s="460"/>
      <c r="E4" s="460"/>
      <c r="F4" s="460"/>
    </row>
    <row r="5" spans="1:6">
      <c r="A5" s="460" t="s">
        <v>944</v>
      </c>
      <c r="B5" s="460"/>
      <c r="C5" s="460"/>
      <c r="D5" s="460"/>
      <c r="E5" s="460"/>
      <c r="F5" s="239"/>
    </row>
    <row r="6" spans="1:6" ht="13.5" customHeight="1">
      <c r="D6" s="75"/>
      <c r="E6" s="337" t="str">
        <f>CONCATENATE(functie," ",nume_candidat)</f>
        <v>Șef de lucrări Papazian Petru</v>
      </c>
    </row>
    <row r="7" spans="1:6" ht="18.75" customHeight="1">
      <c r="A7" s="458" t="s">
        <v>337</v>
      </c>
      <c r="B7" s="458" t="s">
        <v>945</v>
      </c>
      <c r="C7" s="458" t="s">
        <v>950</v>
      </c>
      <c r="D7" s="468" t="s">
        <v>2</v>
      </c>
      <c r="E7" s="458" t="s">
        <v>544</v>
      </c>
      <c r="F7" s="458" t="s">
        <v>4</v>
      </c>
    </row>
    <row r="8" spans="1:6" ht="18.75" customHeight="1">
      <c r="A8" s="475"/>
      <c r="B8" s="475"/>
      <c r="C8" s="475"/>
      <c r="D8" s="469"/>
      <c r="E8" s="475"/>
      <c r="F8" s="475"/>
    </row>
    <row r="9" spans="1:6" ht="18.75" customHeight="1">
      <c r="A9" s="475"/>
      <c r="B9" s="475"/>
      <c r="C9" s="475"/>
      <c r="D9" s="469"/>
      <c r="E9" s="459"/>
      <c r="F9" s="459"/>
    </row>
    <row r="10" spans="1:6" ht="18.75" customHeight="1">
      <c r="A10" s="459"/>
      <c r="B10" s="459"/>
      <c r="C10" s="459"/>
      <c r="D10" s="470"/>
      <c r="E10" s="338" t="str">
        <f>CONCATENATE("ultimii ",durata_evaluare," ani")</f>
        <v>ultimii 5 ani</v>
      </c>
      <c r="F10" s="338" t="str">
        <f>CONCATENATE("ultimii                                  ",durata_evaluare," ani")</f>
        <v>ultimii                                  5 ani</v>
      </c>
    </row>
    <row r="11" spans="1:6">
      <c r="A11" s="99"/>
      <c r="B11" s="77"/>
      <c r="C11" s="76"/>
      <c r="D11" s="40"/>
      <c r="E11" s="159">
        <f>SUMIF(E12:E260,"&gt;0")</f>
        <v>0</v>
      </c>
      <c r="F11" s="86">
        <f t="shared" ref="F11" si="0">SUMIF(F12:F110,"&gt;0")</f>
        <v>0</v>
      </c>
    </row>
    <row r="12" spans="1:6">
      <c r="A12" s="48">
        <v>1</v>
      </c>
      <c r="B12" s="175"/>
      <c r="C12" s="8"/>
      <c r="D12" s="232"/>
      <c r="E12" s="160" t="str">
        <f t="shared" ref="E12:E75" si="1">IF(OR(,$D12&lt;an_initial,$D12&gt;an_final),"",F12*(HLOOKUP(C12,iii13punctaje,2,FALSE)))</f>
        <v/>
      </c>
      <c r="F12" s="87" t="str">
        <f t="shared" ref="F12:F43" si="2">IF(OR(,,$D12="",$D12&gt;an_final),"",IF($D12&gt;=an_initial,1,""))</f>
        <v/>
      </c>
    </row>
    <row r="13" spans="1:6">
      <c r="A13" s="48">
        <v>2</v>
      </c>
      <c r="B13" s="175"/>
      <c r="C13" s="8"/>
      <c r="D13" s="232"/>
      <c r="E13" s="160" t="str">
        <f t="shared" si="1"/>
        <v/>
      </c>
      <c r="F13" s="87" t="str">
        <f t="shared" si="2"/>
        <v/>
      </c>
    </row>
    <row r="14" spans="1:6">
      <c r="A14" s="48">
        <v>3</v>
      </c>
      <c r="B14" s="175"/>
      <c r="C14" s="8"/>
      <c r="D14" s="232"/>
      <c r="E14" s="160" t="str">
        <f t="shared" si="1"/>
        <v/>
      </c>
      <c r="F14" s="87" t="str">
        <f t="shared" si="2"/>
        <v/>
      </c>
    </row>
    <row r="15" spans="1:6">
      <c r="A15" s="48">
        <v>4</v>
      </c>
      <c r="B15" s="175"/>
      <c r="C15" s="7"/>
      <c r="D15" s="228"/>
      <c r="E15" s="160" t="str">
        <f t="shared" si="1"/>
        <v/>
      </c>
      <c r="F15" s="87" t="str">
        <f t="shared" si="2"/>
        <v/>
      </c>
    </row>
    <row r="16" spans="1:6">
      <c r="A16" s="48">
        <v>5</v>
      </c>
      <c r="B16" s="175"/>
      <c r="C16" s="7"/>
      <c r="D16" s="228"/>
      <c r="E16" s="160" t="str">
        <f t="shared" si="1"/>
        <v/>
      </c>
      <c r="F16" s="87" t="str">
        <f t="shared" si="2"/>
        <v/>
      </c>
    </row>
    <row r="17" spans="1:6">
      <c r="A17" s="48">
        <v>6</v>
      </c>
      <c r="B17" s="175"/>
      <c r="C17" s="7"/>
      <c r="D17" s="228"/>
      <c r="E17" s="160" t="str">
        <f t="shared" si="1"/>
        <v/>
      </c>
      <c r="F17" s="87" t="str">
        <f t="shared" si="2"/>
        <v/>
      </c>
    </row>
    <row r="18" spans="1:6">
      <c r="A18" s="48">
        <v>7</v>
      </c>
      <c r="B18" s="175"/>
      <c r="C18" s="7"/>
      <c r="D18" s="228"/>
      <c r="E18" s="160" t="str">
        <f t="shared" si="1"/>
        <v/>
      </c>
      <c r="F18" s="87" t="str">
        <f t="shared" si="2"/>
        <v/>
      </c>
    </row>
    <row r="19" spans="1:6">
      <c r="A19" s="48">
        <v>8</v>
      </c>
      <c r="B19" s="175"/>
      <c r="C19" s="7"/>
      <c r="D19" s="228"/>
      <c r="E19" s="160" t="str">
        <f t="shared" si="1"/>
        <v/>
      </c>
      <c r="F19" s="87" t="str">
        <f t="shared" si="2"/>
        <v/>
      </c>
    </row>
    <row r="20" spans="1:6">
      <c r="A20" s="48">
        <v>9</v>
      </c>
      <c r="B20" s="175"/>
      <c r="C20" s="7"/>
      <c r="D20" s="228"/>
      <c r="E20" s="160" t="str">
        <f t="shared" si="1"/>
        <v/>
      </c>
      <c r="F20" s="87" t="str">
        <f t="shared" si="2"/>
        <v/>
      </c>
    </row>
    <row r="21" spans="1:6">
      <c r="A21" s="48">
        <v>10</v>
      </c>
      <c r="B21" s="175"/>
      <c r="C21" s="7"/>
      <c r="D21" s="228"/>
      <c r="E21" s="160" t="str">
        <f t="shared" si="1"/>
        <v/>
      </c>
      <c r="F21" s="87" t="str">
        <f t="shared" si="2"/>
        <v/>
      </c>
    </row>
    <row r="22" spans="1:6">
      <c r="A22" s="48">
        <v>11</v>
      </c>
      <c r="B22" s="175"/>
      <c r="C22" s="7"/>
      <c r="D22" s="228"/>
      <c r="E22" s="160" t="str">
        <f t="shared" si="1"/>
        <v/>
      </c>
      <c r="F22" s="87" t="str">
        <f t="shared" si="2"/>
        <v/>
      </c>
    </row>
    <row r="23" spans="1:6">
      <c r="A23" s="48">
        <v>12</v>
      </c>
      <c r="B23" s="175"/>
      <c r="C23" s="7"/>
      <c r="D23" s="228"/>
      <c r="E23" s="160" t="str">
        <f t="shared" si="1"/>
        <v/>
      </c>
      <c r="F23" s="87" t="str">
        <f t="shared" si="2"/>
        <v/>
      </c>
    </row>
    <row r="24" spans="1:6">
      <c r="A24" s="48">
        <v>13</v>
      </c>
      <c r="B24" s="175"/>
      <c r="C24" s="7"/>
      <c r="D24" s="228"/>
      <c r="E24" s="160" t="str">
        <f t="shared" si="1"/>
        <v/>
      </c>
      <c r="F24" s="87" t="str">
        <f t="shared" si="2"/>
        <v/>
      </c>
    </row>
    <row r="25" spans="1:6">
      <c r="A25" s="48">
        <v>14</v>
      </c>
      <c r="B25" s="175"/>
      <c r="C25" s="7"/>
      <c r="D25" s="228"/>
      <c r="E25" s="160" t="str">
        <f t="shared" si="1"/>
        <v/>
      </c>
      <c r="F25" s="87" t="str">
        <f t="shared" si="2"/>
        <v/>
      </c>
    </row>
    <row r="26" spans="1:6">
      <c r="A26" s="48">
        <v>15</v>
      </c>
      <c r="B26" s="175"/>
      <c r="C26" s="7"/>
      <c r="D26" s="228"/>
      <c r="E26" s="160" t="str">
        <f t="shared" si="1"/>
        <v/>
      </c>
      <c r="F26" s="87" t="str">
        <f t="shared" si="2"/>
        <v/>
      </c>
    </row>
    <row r="27" spans="1:6">
      <c r="A27" s="48">
        <v>16</v>
      </c>
      <c r="B27" s="175"/>
      <c r="C27" s="7"/>
      <c r="D27" s="228"/>
      <c r="E27" s="160" t="str">
        <f t="shared" si="1"/>
        <v/>
      </c>
      <c r="F27" s="87" t="str">
        <f t="shared" si="2"/>
        <v/>
      </c>
    </row>
    <row r="28" spans="1:6">
      <c r="A28" s="48">
        <v>17</v>
      </c>
      <c r="B28" s="175"/>
      <c r="C28" s="7"/>
      <c r="D28" s="228"/>
      <c r="E28" s="160" t="str">
        <f t="shared" si="1"/>
        <v/>
      </c>
      <c r="F28" s="87" t="str">
        <f t="shared" si="2"/>
        <v/>
      </c>
    </row>
    <row r="29" spans="1:6">
      <c r="A29" s="48">
        <v>18</v>
      </c>
      <c r="B29" s="175"/>
      <c r="C29" s="7"/>
      <c r="D29" s="228"/>
      <c r="E29" s="160" t="str">
        <f t="shared" si="1"/>
        <v/>
      </c>
      <c r="F29" s="87" t="str">
        <f t="shared" si="2"/>
        <v/>
      </c>
    </row>
    <row r="30" spans="1:6">
      <c r="A30" s="48">
        <v>19</v>
      </c>
      <c r="B30" s="175"/>
      <c r="C30" s="7"/>
      <c r="D30" s="228"/>
      <c r="E30" s="160" t="str">
        <f t="shared" si="1"/>
        <v/>
      </c>
      <c r="F30" s="87" t="str">
        <f t="shared" si="2"/>
        <v/>
      </c>
    </row>
    <row r="31" spans="1:6">
      <c r="A31" s="48">
        <v>20</v>
      </c>
      <c r="B31" s="175"/>
      <c r="C31" s="7"/>
      <c r="D31" s="228"/>
      <c r="E31" s="160" t="str">
        <f t="shared" si="1"/>
        <v/>
      </c>
      <c r="F31" s="87" t="str">
        <f t="shared" si="2"/>
        <v/>
      </c>
    </row>
    <row r="32" spans="1:6">
      <c r="A32" s="48">
        <v>21</v>
      </c>
      <c r="B32" s="175"/>
      <c r="C32" s="7"/>
      <c r="D32" s="228"/>
      <c r="E32" s="160" t="str">
        <f t="shared" si="1"/>
        <v/>
      </c>
      <c r="F32" s="87" t="str">
        <f t="shared" si="2"/>
        <v/>
      </c>
    </row>
    <row r="33" spans="1:6">
      <c r="A33" s="48">
        <v>22</v>
      </c>
      <c r="B33" s="175"/>
      <c r="C33" s="7"/>
      <c r="D33" s="228"/>
      <c r="E33" s="160" t="str">
        <f t="shared" si="1"/>
        <v/>
      </c>
      <c r="F33" s="87" t="str">
        <f t="shared" si="2"/>
        <v/>
      </c>
    </row>
    <row r="34" spans="1:6">
      <c r="A34" s="48">
        <v>23</v>
      </c>
      <c r="B34" s="175"/>
      <c r="C34" s="7"/>
      <c r="D34" s="228"/>
      <c r="E34" s="160" t="str">
        <f t="shared" si="1"/>
        <v/>
      </c>
      <c r="F34" s="87" t="str">
        <f t="shared" si="2"/>
        <v/>
      </c>
    </row>
    <row r="35" spans="1:6">
      <c r="A35" s="48">
        <v>24</v>
      </c>
      <c r="B35" s="175"/>
      <c r="C35" s="7"/>
      <c r="D35" s="228"/>
      <c r="E35" s="160" t="str">
        <f t="shared" si="1"/>
        <v/>
      </c>
      <c r="F35" s="87" t="str">
        <f t="shared" si="2"/>
        <v/>
      </c>
    </row>
    <row r="36" spans="1:6">
      <c r="A36" s="48">
        <v>25</v>
      </c>
      <c r="B36" s="175"/>
      <c r="C36" s="7"/>
      <c r="D36" s="228"/>
      <c r="E36" s="160" t="str">
        <f t="shared" si="1"/>
        <v/>
      </c>
      <c r="F36" s="87" t="str">
        <f t="shared" si="2"/>
        <v/>
      </c>
    </row>
    <row r="37" spans="1:6">
      <c r="A37" s="48">
        <v>26</v>
      </c>
      <c r="B37" s="175"/>
      <c r="C37" s="7"/>
      <c r="D37" s="228"/>
      <c r="E37" s="160" t="str">
        <f t="shared" si="1"/>
        <v/>
      </c>
      <c r="F37" s="87" t="str">
        <f t="shared" si="2"/>
        <v/>
      </c>
    </row>
    <row r="38" spans="1:6">
      <c r="A38" s="48">
        <v>27</v>
      </c>
      <c r="B38" s="175"/>
      <c r="C38" s="7"/>
      <c r="D38" s="228"/>
      <c r="E38" s="160" t="str">
        <f t="shared" si="1"/>
        <v/>
      </c>
      <c r="F38" s="87" t="str">
        <f t="shared" si="2"/>
        <v/>
      </c>
    </row>
    <row r="39" spans="1:6">
      <c r="A39" s="48">
        <v>28</v>
      </c>
      <c r="B39" s="175"/>
      <c r="C39" s="7"/>
      <c r="D39" s="228"/>
      <c r="E39" s="160" t="str">
        <f t="shared" si="1"/>
        <v/>
      </c>
      <c r="F39" s="87" t="str">
        <f t="shared" si="2"/>
        <v/>
      </c>
    </row>
    <row r="40" spans="1:6">
      <c r="A40" s="48">
        <v>29</v>
      </c>
      <c r="B40" s="175"/>
      <c r="C40" s="7"/>
      <c r="D40" s="228"/>
      <c r="E40" s="160" t="str">
        <f t="shared" si="1"/>
        <v/>
      </c>
      <c r="F40" s="87" t="str">
        <f t="shared" si="2"/>
        <v/>
      </c>
    </row>
    <row r="41" spans="1:6">
      <c r="A41" s="48">
        <v>30</v>
      </c>
      <c r="B41" s="175"/>
      <c r="C41" s="7"/>
      <c r="D41" s="228"/>
      <c r="E41" s="160" t="str">
        <f t="shared" si="1"/>
        <v/>
      </c>
      <c r="F41" s="87" t="str">
        <f t="shared" si="2"/>
        <v/>
      </c>
    </row>
    <row r="42" spans="1:6">
      <c r="A42" s="48">
        <v>31</v>
      </c>
      <c r="B42" s="175"/>
      <c r="C42" s="7"/>
      <c r="D42" s="228"/>
      <c r="E42" s="160" t="str">
        <f t="shared" si="1"/>
        <v/>
      </c>
      <c r="F42" s="87" t="str">
        <f t="shared" si="2"/>
        <v/>
      </c>
    </row>
    <row r="43" spans="1:6">
      <c r="A43" s="48">
        <v>32</v>
      </c>
      <c r="B43" s="175"/>
      <c r="C43" s="7"/>
      <c r="D43" s="228"/>
      <c r="E43" s="160" t="str">
        <f t="shared" si="1"/>
        <v/>
      </c>
      <c r="F43" s="87" t="str">
        <f t="shared" si="2"/>
        <v/>
      </c>
    </row>
    <row r="44" spans="1:6">
      <c r="A44" s="48">
        <v>33</v>
      </c>
      <c r="B44" s="175"/>
      <c r="C44" s="7"/>
      <c r="D44" s="228"/>
      <c r="E44" s="160" t="str">
        <f t="shared" si="1"/>
        <v/>
      </c>
      <c r="F44" s="87" t="str">
        <f t="shared" ref="F44:F75" si="3">IF(OR(,,$D44="",$D44&gt;an_final),"",IF($D44&gt;=an_initial,1,""))</f>
        <v/>
      </c>
    </row>
    <row r="45" spans="1:6">
      <c r="A45" s="48">
        <v>34</v>
      </c>
      <c r="B45" s="175"/>
      <c r="C45" s="7"/>
      <c r="D45" s="228"/>
      <c r="E45" s="160" t="str">
        <f t="shared" si="1"/>
        <v/>
      </c>
      <c r="F45" s="87" t="str">
        <f t="shared" si="3"/>
        <v/>
      </c>
    </row>
    <row r="46" spans="1:6">
      <c r="A46" s="48">
        <v>35</v>
      </c>
      <c r="B46" s="175"/>
      <c r="C46" s="7"/>
      <c r="D46" s="228"/>
      <c r="E46" s="160" t="str">
        <f t="shared" si="1"/>
        <v/>
      </c>
      <c r="F46" s="87" t="str">
        <f t="shared" si="3"/>
        <v/>
      </c>
    </row>
    <row r="47" spans="1:6">
      <c r="A47" s="48">
        <v>36</v>
      </c>
      <c r="B47" s="175"/>
      <c r="C47" s="7"/>
      <c r="D47" s="228"/>
      <c r="E47" s="160" t="str">
        <f t="shared" si="1"/>
        <v/>
      </c>
      <c r="F47" s="87" t="str">
        <f t="shared" si="3"/>
        <v/>
      </c>
    </row>
    <row r="48" spans="1:6">
      <c r="A48" s="48">
        <v>37</v>
      </c>
      <c r="B48" s="175"/>
      <c r="C48" s="7"/>
      <c r="D48" s="228"/>
      <c r="E48" s="160" t="str">
        <f t="shared" si="1"/>
        <v/>
      </c>
      <c r="F48" s="87" t="str">
        <f t="shared" si="3"/>
        <v/>
      </c>
    </row>
    <row r="49" spans="1:6">
      <c r="A49" s="48">
        <v>38</v>
      </c>
      <c r="B49" s="175"/>
      <c r="C49" s="7"/>
      <c r="D49" s="228"/>
      <c r="E49" s="160" t="str">
        <f t="shared" si="1"/>
        <v/>
      </c>
      <c r="F49" s="87" t="str">
        <f t="shared" si="3"/>
        <v/>
      </c>
    </row>
    <row r="50" spans="1:6">
      <c r="A50" s="48">
        <v>39</v>
      </c>
      <c r="B50" s="175"/>
      <c r="C50" s="7"/>
      <c r="D50" s="228"/>
      <c r="E50" s="160" t="str">
        <f t="shared" si="1"/>
        <v/>
      </c>
      <c r="F50" s="87" t="str">
        <f t="shared" si="3"/>
        <v/>
      </c>
    </row>
    <row r="51" spans="1:6">
      <c r="A51" s="48">
        <v>40</v>
      </c>
      <c r="B51" s="175"/>
      <c r="C51" s="7"/>
      <c r="D51" s="228"/>
      <c r="E51" s="160" t="str">
        <f t="shared" si="1"/>
        <v/>
      </c>
      <c r="F51" s="87" t="str">
        <f t="shared" si="3"/>
        <v/>
      </c>
    </row>
    <row r="52" spans="1:6">
      <c r="A52" s="48">
        <v>41</v>
      </c>
      <c r="B52" s="175"/>
      <c r="C52" s="7"/>
      <c r="D52" s="228"/>
      <c r="E52" s="160" t="str">
        <f t="shared" si="1"/>
        <v/>
      </c>
      <c r="F52" s="87" t="str">
        <f t="shared" si="3"/>
        <v/>
      </c>
    </row>
    <row r="53" spans="1:6">
      <c r="A53" s="48">
        <v>42</v>
      </c>
      <c r="B53" s="175"/>
      <c r="C53" s="7"/>
      <c r="D53" s="228"/>
      <c r="E53" s="160" t="str">
        <f t="shared" si="1"/>
        <v/>
      </c>
      <c r="F53" s="87" t="str">
        <f t="shared" si="3"/>
        <v/>
      </c>
    </row>
    <row r="54" spans="1:6">
      <c r="A54" s="48">
        <v>43</v>
      </c>
      <c r="B54" s="175"/>
      <c r="C54" s="7"/>
      <c r="D54" s="228"/>
      <c r="E54" s="160" t="str">
        <f t="shared" si="1"/>
        <v/>
      </c>
      <c r="F54" s="87" t="str">
        <f t="shared" si="3"/>
        <v/>
      </c>
    </row>
    <row r="55" spans="1:6">
      <c r="A55" s="48">
        <v>44</v>
      </c>
      <c r="B55" s="175"/>
      <c r="C55" s="7"/>
      <c r="D55" s="228"/>
      <c r="E55" s="160" t="str">
        <f t="shared" si="1"/>
        <v/>
      </c>
      <c r="F55" s="87" t="str">
        <f t="shared" si="3"/>
        <v/>
      </c>
    </row>
    <row r="56" spans="1:6">
      <c r="A56" s="48">
        <v>45</v>
      </c>
      <c r="B56" s="175"/>
      <c r="C56" s="7"/>
      <c r="D56" s="228"/>
      <c r="E56" s="160" t="str">
        <f t="shared" si="1"/>
        <v/>
      </c>
      <c r="F56" s="87" t="str">
        <f t="shared" si="3"/>
        <v/>
      </c>
    </row>
    <row r="57" spans="1:6">
      <c r="A57" s="48">
        <v>46</v>
      </c>
      <c r="B57" s="175"/>
      <c r="C57" s="7"/>
      <c r="D57" s="228"/>
      <c r="E57" s="160" t="str">
        <f t="shared" si="1"/>
        <v/>
      </c>
      <c r="F57" s="87" t="str">
        <f t="shared" si="3"/>
        <v/>
      </c>
    </row>
    <row r="58" spans="1:6">
      <c r="A58" s="48">
        <v>47</v>
      </c>
      <c r="B58" s="175"/>
      <c r="C58" s="7"/>
      <c r="D58" s="228"/>
      <c r="E58" s="160" t="str">
        <f t="shared" si="1"/>
        <v/>
      </c>
      <c r="F58" s="87" t="str">
        <f t="shared" si="3"/>
        <v/>
      </c>
    </row>
    <row r="59" spans="1:6">
      <c r="A59" s="48">
        <v>48</v>
      </c>
      <c r="B59" s="175"/>
      <c r="C59" s="7"/>
      <c r="D59" s="228"/>
      <c r="E59" s="160" t="str">
        <f t="shared" si="1"/>
        <v/>
      </c>
      <c r="F59" s="87" t="str">
        <f t="shared" si="3"/>
        <v/>
      </c>
    </row>
    <row r="60" spans="1:6">
      <c r="A60" s="48">
        <v>49</v>
      </c>
      <c r="B60" s="175"/>
      <c r="C60" s="7"/>
      <c r="D60" s="228"/>
      <c r="E60" s="160" t="str">
        <f t="shared" si="1"/>
        <v/>
      </c>
      <c r="F60" s="87" t="str">
        <f t="shared" si="3"/>
        <v/>
      </c>
    </row>
    <row r="61" spans="1:6">
      <c r="A61" s="48">
        <v>50</v>
      </c>
      <c r="B61" s="175"/>
      <c r="C61" s="7"/>
      <c r="D61" s="228"/>
      <c r="E61" s="160" t="str">
        <f t="shared" si="1"/>
        <v/>
      </c>
      <c r="F61" s="87" t="str">
        <f t="shared" si="3"/>
        <v/>
      </c>
    </row>
    <row r="62" spans="1:6">
      <c r="A62" s="48">
        <v>51</v>
      </c>
      <c r="B62" s="175"/>
      <c r="C62" s="7"/>
      <c r="D62" s="228"/>
      <c r="E62" s="160" t="str">
        <f t="shared" si="1"/>
        <v/>
      </c>
      <c r="F62" s="87" t="str">
        <f t="shared" si="3"/>
        <v/>
      </c>
    </row>
    <row r="63" spans="1:6">
      <c r="A63" s="48">
        <v>52</v>
      </c>
      <c r="B63" s="175"/>
      <c r="C63" s="7"/>
      <c r="D63" s="228"/>
      <c r="E63" s="160" t="str">
        <f t="shared" si="1"/>
        <v/>
      </c>
      <c r="F63" s="87" t="str">
        <f t="shared" si="3"/>
        <v/>
      </c>
    </row>
    <row r="64" spans="1:6">
      <c r="A64" s="48">
        <v>53</v>
      </c>
      <c r="B64" s="175"/>
      <c r="C64" s="7"/>
      <c r="D64" s="228"/>
      <c r="E64" s="160" t="str">
        <f t="shared" si="1"/>
        <v/>
      </c>
      <c r="F64" s="87" t="str">
        <f t="shared" si="3"/>
        <v/>
      </c>
    </row>
    <row r="65" spans="1:6">
      <c r="A65" s="48">
        <v>54</v>
      </c>
      <c r="B65" s="175"/>
      <c r="C65" s="7"/>
      <c r="D65" s="228"/>
      <c r="E65" s="160" t="str">
        <f t="shared" si="1"/>
        <v/>
      </c>
      <c r="F65" s="87" t="str">
        <f t="shared" si="3"/>
        <v/>
      </c>
    </row>
    <row r="66" spans="1:6">
      <c r="A66" s="48">
        <v>55</v>
      </c>
      <c r="B66" s="175"/>
      <c r="C66" s="7"/>
      <c r="D66" s="228"/>
      <c r="E66" s="160" t="str">
        <f t="shared" si="1"/>
        <v/>
      </c>
      <c r="F66" s="87" t="str">
        <f t="shared" si="3"/>
        <v/>
      </c>
    </row>
    <row r="67" spans="1:6">
      <c r="A67" s="48">
        <v>56</v>
      </c>
      <c r="B67" s="175"/>
      <c r="C67" s="7"/>
      <c r="D67" s="228"/>
      <c r="E67" s="160" t="str">
        <f t="shared" si="1"/>
        <v/>
      </c>
      <c r="F67" s="87" t="str">
        <f t="shared" si="3"/>
        <v/>
      </c>
    </row>
    <row r="68" spans="1:6">
      <c r="A68" s="48">
        <v>57</v>
      </c>
      <c r="B68" s="175"/>
      <c r="C68" s="7"/>
      <c r="D68" s="228"/>
      <c r="E68" s="160" t="str">
        <f t="shared" si="1"/>
        <v/>
      </c>
      <c r="F68" s="87" t="str">
        <f t="shared" si="3"/>
        <v/>
      </c>
    </row>
    <row r="69" spans="1:6">
      <c r="A69" s="48">
        <v>58</v>
      </c>
      <c r="B69" s="175"/>
      <c r="C69" s="7"/>
      <c r="D69" s="228"/>
      <c r="E69" s="160" t="str">
        <f t="shared" si="1"/>
        <v/>
      </c>
      <c r="F69" s="87" t="str">
        <f t="shared" si="3"/>
        <v/>
      </c>
    </row>
    <row r="70" spans="1:6">
      <c r="A70" s="48">
        <v>59</v>
      </c>
      <c r="B70" s="175"/>
      <c r="C70" s="7"/>
      <c r="D70" s="228"/>
      <c r="E70" s="160" t="str">
        <f t="shared" si="1"/>
        <v/>
      </c>
      <c r="F70" s="87" t="str">
        <f t="shared" si="3"/>
        <v/>
      </c>
    </row>
    <row r="71" spans="1:6">
      <c r="A71" s="48">
        <v>60</v>
      </c>
      <c r="B71" s="175"/>
      <c r="C71" s="7"/>
      <c r="D71" s="228"/>
      <c r="E71" s="160" t="str">
        <f t="shared" si="1"/>
        <v/>
      </c>
      <c r="F71" s="87" t="str">
        <f t="shared" si="3"/>
        <v/>
      </c>
    </row>
    <row r="72" spans="1:6">
      <c r="A72" s="48">
        <v>61</v>
      </c>
      <c r="B72" s="175"/>
      <c r="C72" s="7"/>
      <c r="D72" s="228"/>
      <c r="E72" s="160" t="str">
        <f t="shared" si="1"/>
        <v/>
      </c>
      <c r="F72" s="87" t="str">
        <f t="shared" si="3"/>
        <v/>
      </c>
    </row>
    <row r="73" spans="1:6">
      <c r="A73" s="48">
        <v>62</v>
      </c>
      <c r="B73" s="175"/>
      <c r="C73" s="7"/>
      <c r="D73" s="228"/>
      <c r="E73" s="160" t="str">
        <f t="shared" si="1"/>
        <v/>
      </c>
      <c r="F73" s="87" t="str">
        <f t="shared" si="3"/>
        <v/>
      </c>
    </row>
    <row r="74" spans="1:6">
      <c r="A74" s="48">
        <v>63</v>
      </c>
      <c r="B74" s="175"/>
      <c r="C74" s="7"/>
      <c r="D74" s="228"/>
      <c r="E74" s="160" t="str">
        <f t="shared" si="1"/>
        <v/>
      </c>
      <c r="F74" s="87" t="str">
        <f t="shared" si="3"/>
        <v/>
      </c>
    </row>
    <row r="75" spans="1:6">
      <c r="A75" s="48">
        <v>64</v>
      </c>
      <c r="B75" s="175"/>
      <c r="C75" s="7"/>
      <c r="D75" s="228"/>
      <c r="E75" s="160" t="str">
        <f t="shared" si="1"/>
        <v/>
      </c>
      <c r="F75" s="87" t="str">
        <f t="shared" si="3"/>
        <v/>
      </c>
    </row>
    <row r="76" spans="1:6">
      <c r="A76" s="48">
        <v>65</v>
      </c>
      <c r="B76" s="175"/>
      <c r="C76" s="7"/>
      <c r="D76" s="228"/>
      <c r="E76" s="160" t="str">
        <f t="shared" ref="E76:E139" si="4">IF(OR(,$D76&lt;an_initial,$D76&gt;an_final),"",F76*(HLOOKUP(C76,iii13punctaje,2,FALSE)))</f>
        <v/>
      </c>
      <c r="F76" s="87" t="str">
        <f t="shared" ref="F76:F110" si="5">IF(OR(,,$D76="",$D76&gt;an_final),"",IF($D76&gt;=an_initial,1,""))</f>
        <v/>
      </c>
    </row>
    <row r="77" spans="1:6">
      <c r="A77" s="48">
        <v>66</v>
      </c>
      <c r="B77" s="175"/>
      <c r="C77" s="7"/>
      <c r="D77" s="228"/>
      <c r="E77" s="160" t="str">
        <f t="shared" si="4"/>
        <v/>
      </c>
      <c r="F77" s="87" t="str">
        <f t="shared" si="5"/>
        <v/>
      </c>
    </row>
    <row r="78" spans="1:6">
      <c r="A78" s="48">
        <v>67</v>
      </c>
      <c r="B78" s="175"/>
      <c r="C78" s="7"/>
      <c r="D78" s="228"/>
      <c r="E78" s="160" t="str">
        <f t="shared" si="4"/>
        <v/>
      </c>
      <c r="F78" s="87" t="str">
        <f t="shared" si="5"/>
        <v/>
      </c>
    </row>
    <row r="79" spans="1:6">
      <c r="A79" s="48">
        <v>68</v>
      </c>
      <c r="B79" s="175"/>
      <c r="C79" s="7"/>
      <c r="D79" s="228"/>
      <c r="E79" s="160" t="str">
        <f t="shared" si="4"/>
        <v/>
      </c>
      <c r="F79" s="87" t="str">
        <f t="shared" si="5"/>
        <v/>
      </c>
    </row>
    <row r="80" spans="1:6">
      <c r="A80" s="48">
        <v>69</v>
      </c>
      <c r="B80" s="175"/>
      <c r="C80" s="7"/>
      <c r="D80" s="228"/>
      <c r="E80" s="160" t="str">
        <f t="shared" si="4"/>
        <v/>
      </c>
      <c r="F80" s="87" t="str">
        <f t="shared" si="5"/>
        <v/>
      </c>
    </row>
    <row r="81" spans="1:6">
      <c r="A81" s="48">
        <v>70</v>
      </c>
      <c r="B81" s="175"/>
      <c r="C81" s="7"/>
      <c r="D81" s="228"/>
      <c r="E81" s="160" t="str">
        <f t="shared" si="4"/>
        <v/>
      </c>
      <c r="F81" s="87" t="str">
        <f t="shared" si="5"/>
        <v/>
      </c>
    </row>
    <row r="82" spans="1:6">
      <c r="A82" s="48">
        <v>71</v>
      </c>
      <c r="B82" s="175"/>
      <c r="C82" s="7"/>
      <c r="D82" s="228"/>
      <c r="E82" s="160" t="str">
        <f t="shared" si="4"/>
        <v/>
      </c>
      <c r="F82" s="87" t="str">
        <f t="shared" si="5"/>
        <v/>
      </c>
    </row>
    <row r="83" spans="1:6">
      <c r="A83" s="48">
        <v>72</v>
      </c>
      <c r="B83" s="175"/>
      <c r="C83" s="7"/>
      <c r="D83" s="228"/>
      <c r="E83" s="160" t="str">
        <f t="shared" si="4"/>
        <v/>
      </c>
      <c r="F83" s="87" t="str">
        <f t="shared" si="5"/>
        <v/>
      </c>
    </row>
    <row r="84" spans="1:6">
      <c r="A84" s="48">
        <v>73</v>
      </c>
      <c r="B84" s="175"/>
      <c r="C84" s="7"/>
      <c r="D84" s="228"/>
      <c r="E84" s="160" t="str">
        <f t="shared" si="4"/>
        <v/>
      </c>
      <c r="F84" s="87" t="str">
        <f t="shared" si="5"/>
        <v/>
      </c>
    </row>
    <row r="85" spans="1:6">
      <c r="A85" s="48">
        <v>74</v>
      </c>
      <c r="B85" s="175"/>
      <c r="C85" s="7"/>
      <c r="D85" s="228"/>
      <c r="E85" s="160" t="str">
        <f t="shared" si="4"/>
        <v/>
      </c>
      <c r="F85" s="87" t="str">
        <f t="shared" si="5"/>
        <v/>
      </c>
    </row>
    <row r="86" spans="1:6">
      <c r="A86" s="48">
        <v>75</v>
      </c>
      <c r="B86" s="175"/>
      <c r="C86" s="7"/>
      <c r="D86" s="228"/>
      <c r="E86" s="160" t="str">
        <f t="shared" si="4"/>
        <v/>
      </c>
      <c r="F86" s="87" t="str">
        <f t="shared" si="5"/>
        <v/>
      </c>
    </row>
    <row r="87" spans="1:6">
      <c r="A87" s="48">
        <v>76</v>
      </c>
      <c r="B87" s="175"/>
      <c r="C87" s="7"/>
      <c r="D87" s="228"/>
      <c r="E87" s="160" t="str">
        <f t="shared" si="4"/>
        <v/>
      </c>
      <c r="F87" s="87" t="str">
        <f t="shared" si="5"/>
        <v/>
      </c>
    </row>
    <row r="88" spans="1:6">
      <c r="A88" s="48">
        <v>77</v>
      </c>
      <c r="B88" s="175"/>
      <c r="C88" s="7"/>
      <c r="D88" s="228"/>
      <c r="E88" s="160" t="str">
        <f t="shared" si="4"/>
        <v/>
      </c>
      <c r="F88" s="87" t="str">
        <f t="shared" si="5"/>
        <v/>
      </c>
    </row>
    <row r="89" spans="1:6">
      <c r="A89" s="48">
        <v>78</v>
      </c>
      <c r="B89" s="175"/>
      <c r="C89" s="7"/>
      <c r="D89" s="228"/>
      <c r="E89" s="160" t="str">
        <f t="shared" si="4"/>
        <v/>
      </c>
      <c r="F89" s="87" t="str">
        <f t="shared" si="5"/>
        <v/>
      </c>
    </row>
    <row r="90" spans="1:6">
      <c r="A90" s="48">
        <v>79</v>
      </c>
      <c r="B90" s="175"/>
      <c r="C90" s="7"/>
      <c r="D90" s="228"/>
      <c r="E90" s="160" t="str">
        <f t="shared" si="4"/>
        <v/>
      </c>
      <c r="F90" s="87" t="str">
        <f t="shared" si="5"/>
        <v/>
      </c>
    </row>
    <row r="91" spans="1:6">
      <c r="A91" s="48">
        <v>80</v>
      </c>
      <c r="B91" s="175"/>
      <c r="C91" s="7"/>
      <c r="D91" s="228"/>
      <c r="E91" s="160" t="str">
        <f t="shared" si="4"/>
        <v/>
      </c>
      <c r="F91" s="87" t="str">
        <f t="shared" si="5"/>
        <v/>
      </c>
    </row>
    <row r="92" spans="1:6">
      <c r="A92" s="48">
        <v>81</v>
      </c>
      <c r="B92" s="175"/>
      <c r="C92" s="7"/>
      <c r="D92" s="228"/>
      <c r="E92" s="160" t="str">
        <f t="shared" si="4"/>
        <v/>
      </c>
      <c r="F92" s="87" t="str">
        <f t="shared" si="5"/>
        <v/>
      </c>
    </row>
    <row r="93" spans="1:6">
      <c r="A93" s="48">
        <v>82</v>
      </c>
      <c r="B93" s="175"/>
      <c r="C93" s="7"/>
      <c r="D93" s="228"/>
      <c r="E93" s="160" t="str">
        <f t="shared" si="4"/>
        <v/>
      </c>
      <c r="F93" s="87" t="str">
        <f t="shared" si="5"/>
        <v/>
      </c>
    </row>
    <row r="94" spans="1:6">
      <c r="A94" s="48">
        <v>83</v>
      </c>
      <c r="B94" s="175"/>
      <c r="C94" s="7"/>
      <c r="D94" s="228"/>
      <c r="E94" s="160" t="str">
        <f t="shared" si="4"/>
        <v/>
      </c>
      <c r="F94" s="87" t="str">
        <f t="shared" si="5"/>
        <v/>
      </c>
    </row>
    <row r="95" spans="1:6">
      <c r="A95" s="48">
        <v>84</v>
      </c>
      <c r="B95" s="175"/>
      <c r="C95" s="7"/>
      <c r="D95" s="228"/>
      <c r="E95" s="160" t="str">
        <f t="shared" si="4"/>
        <v/>
      </c>
      <c r="F95" s="87" t="str">
        <f t="shared" si="5"/>
        <v/>
      </c>
    </row>
    <row r="96" spans="1:6">
      <c r="A96" s="48">
        <v>85</v>
      </c>
      <c r="B96" s="175"/>
      <c r="C96" s="7"/>
      <c r="D96" s="228"/>
      <c r="E96" s="160" t="str">
        <f t="shared" si="4"/>
        <v/>
      </c>
      <c r="F96" s="87" t="str">
        <f t="shared" si="5"/>
        <v/>
      </c>
    </row>
    <row r="97" spans="1:6">
      <c r="A97" s="48">
        <v>86</v>
      </c>
      <c r="B97" s="175"/>
      <c r="C97" s="7"/>
      <c r="D97" s="228"/>
      <c r="E97" s="160" t="str">
        <f t="shared" si="4"/>
        <v/>
      </c>
      <c r="F97" s="87" t="str">
        <f t="shared" si="5"/>
        <v/>
      </c>
    </row>
    <row r="98" spans="1:6">
      <c r="A98" s="48">
        <v>87</v>
      </c>
      <c r="B98" s="175"/>
      <c r="C98" s="7"/>
      <c r="D98" s="228"/>
      <c r="E98" s="160" t="str">
        <f t="shared" si="4"/>
        <v/>
      </c>
      <c r="F98" s="87" t="str">
        <f t="shared" si="5"/>
        <v/>
      </c>
    </row>
    <row r="99" spans="1:6">
      <c r="A99" s="48">
        <v>88</v>
      </c>
      <c r="B99" s="175"/>
      <c r="C99" s="7"/>
      <c r="D99" s="228"/>
      <c r="E99" s="160" t="str">
        <f t="shared" si="4"/>
        <v/>
      </c>
      <c r="F99" s="87" t="str">
        <f t="shared" si="5"/>
        <v/>
      </c>
    </row>
    <row r="100" spans="1:6">
      <c r="A100" s="48">
        <v>89</v>
      </c>
      <c r="B100" s="175"/>
      <c r="C100" s="7"/>
      <c r="D100" s="228"/>
      <c r="E100" s="160" t="str">
        <f t="shared" si="4"/>
        <v/>
      </c>
      <c r="F100" s="87" t="str">
        <f t="shared" si="5"/>
        <v/>
      </c>
    </row>
    <row r="101" spans="1:6">
      <c r="A101" s="48">
        <v>90</v>
      </c>
      <c r="B101" s="175"/>
      <c r="C101" s="7"/>
      <c r="D101" s="228"/>
      <c r="E101" s="160" t="str">
        <f t="shared" si="4"/>
        <v/>
      </c>
      <c r="F101" s="87" t="str">
        <f t="shared" si="5"/>
        <v/>
      </c>
    </row>
    <row r="102" spans="1:6">
      <c r="A102" s="48">
        <v>91</v>
      </c>
      <c r="B102" s="175"/>
      <c r="C102" s="7"/>
      <c r="D102" s="228"/>
      <c r="E102" s="160" t="str">
        <f t="shared" si="4"/>
        <v/>
      </c>
      <c r="F102" s="87" t="str">
        <f t="shared" si="5"/>
        <v/>
      </c>
    </row>
    <row r="103" spans="1:6">
      <c r="A103" s="48">
        <v>92</v>
      </c>
      <c r="B103" s="175"/>
      <c r="C103" s="7"/>
      <c r="D103" s="228"/>
      <c r="E103" s="160" t="str">
        <f t="shared" si="4"/>
        <v/>
      </c>
      <c r="F103" s="87" t="str">
        <f t="shared" si="5"/>
        <v/>
      </c>
    </row>
    <row r="104" spans="1:6">
      <c r="A104" s="48">
        <v>93</v>
      </c>
      <c r="B104" s="175"/>
      <c r="C104" s="7"/>
      <c r="D104" s="228"/>
      <c r="E104" s="160" t="str">
        <f t="shared" si="4"/>
        <v/>
      </c>
      <c r="F104" s="87" t="str">
        <f t="shared" si="5"/>
        <v/>
      </c>
    </row>
    <row r="105" spans="1:6">
      <c r="A105" s="48">
        <v>94</v>
      </c>
      <c r="B105" s="175"/>
      <c r="C105" s="7"/>
      <c r="D105" s="228"/>
      <c r="E105" s="160" t="str">
        <f t="shared" si="4"/>
        <v/>
      </c>
      <c r="F105" s="87" t="str">
        <f t="shared" si="5"/>
        <v/>
      </c>
    </row>
    <row r="106" spans="1:6">
      <c r="A106" s="48">
        <v>95</v>
      </c>
      <c r="B106" s="175"/>
      <c r="C106" s="7"/>
      <c r="D106" s="228"/>
      <c r="E106" s="160" t="str">
        <f t="shared" si="4"/>
        <v/>
      </c>
      <c r="F106" s="87" t="str">
        <f t="shared" si="5"/>
        <v/>
      </c>
    </row>
    <row r="107" spans="1:6">
      <c r="A107" s="48">
        <v>96</v>
      </c>
      <c r="B107" s="175"/>
      <c r="C107" s="7"/>
      <c r="D107" s="228"/>
      <c r="E107" s="160" t="str">
        <f t="shared" si="4"/>
        <v/>
      </c>
      <c r="F107" s="87" t="str">
        <f t="shared" si="5"/>
        <v/>
      </c>
    </row>
    <row r="108" spans="1:6">
      <c r="A108" s="48">
        <v>97</v>
      </c>
      <c r="B108" s="175"/>
      <c r="C108" s="7"/>
      <c r="D108" s="228"/>
      <c r="E108" s="160" t="str">
        <f t="shared" si="4"/>
        <v/>
      </c>
      <c r="F108" s="87" t="str">
        <f t="shared" si="5"/>
        <v/>
      </c>
    </row>
    <row r="109" spans="1:6">
      <c r="A109" s="48">
        <v>98</v>
      </c>
      <c r="B109" s="175"/>
      <c r="C109" s="7"/>
      <c r="D109" s="228"/>
      <c r="E109" s="160" t="str">
        <f t="shared" si="4"/>
        <v/>
      </c>
      <c r="F109" s="87" t="str">
        <f t="shared" si="5"/>
        <v/>
      </c>
    </row>
    <row r="110" spans="1:6">
      <c r="A110" s="154">
        <v>99</v>
      </c>
      <c r="B110" s="196"/>
      <c r="C110" s="7"/>
      <c r="D110" s="228"/>
      <c r="E110" s="160" t="str">
        <f t="shared" si="4"/>
        <v/>
      </c>
      <c r="F110" s="87" t="str">
        <f t="shared" si="5"/>
        <v/>
      </c>
    </row>
    <row r="111" spans="1:6">
      <c r="A111" s="154">
        <v>100</v>
      </c>
      <c r="B111" s="196"/>
      <c r="C111" s="155"/>
      <c r="D111" s="157"/>
      <c r="E111" s="160" t="str">
        <f t="shared" si="4"/>
        <v/>
      </c>
    </row>
    <row r="112" spans="1:6">
      <c r="A112" s="154">
        <v>101</v>
      </c>
      <c r="B112" s="196"/>
      <c r="C112" s="155"/>
      <c r="D112" s="157"/>
      <c r="E112" s="160" t="str">
        <f t="shared" si="4"/>
        <v/>
      </c>
    </row>
    <row r="113" spans="1:15">
      <c r="A113" s="154">
        <v>102</v>
      </c>
      <c r="B113" s="196"/>
      <c r="C113" s="155"/>
      <c r="D113" s="157"/>
      <c r="E113" s="160" t="str">
        <f t="shared" si="4"/>
        <v/>
      </c>
    </row>
    <row r="114" spans="1:15">
      <c r="A114" s="154">
        <v>103</v>
      </c>
      <c r="B114" s="196"/>
      <c r="C114" s="155"/>
      <c r="D114" s="157"/>
      <c r="E114" s="160" t="str">
        <f t="shared" si="4"/>
        <v/>
      </c>
    </row>
    <row r="115" spans="1:15" s="81" customFormat="1">
      <c r="A115" s="154">
        <v>104</v>
      </c>
      <c r="B115" s="196"/>
      <c r="C115" s="155"/>
      <c r="D115" s="157"/>
      <c r="E115" s="160" t="str">
        <f t="shared" si="4"/>
        <v/>
      </c>
      <c r="G115" s="75"/>
      <c r="H115" s="75"/>
      <c r="I115" s="75"/>
      <c r="J115" s="75"/>
      <c r="K115" s="75"/>
      <c r="L115" s="75"/>
      <c r="M115" s="75"/>
      <c r="N115" s="75"/>
      <c r="O115" s="75"/>
    </row>
    <row r="116" spans="1:15" s="81" customFormat="1">
      <c r="A116" s="154">
        <v>105</v>
      </c>
      <c r="B116" s="196"/>
      <c r="C116" s="155"/>
      <c r="D116" s="157"/>
      <c r="E116" s="160" t="str">
        <f t="shared" si="4"/>
        <v/>
      </c>
      <c r="G116" s="75"/>
      <c r="H116" s="75"/>
      <c r="I116" s="75"/>
      <c r="J116" s="75"/>
      <c r="K116" s="75"/>
      <c r="L116" s="75"/>
      <c r="M116" s="75"/>
      <c r="N116" s="75"/>
      <c r="O116" s="75"/>
    </row>
    <row r="117" spans="1:15" s="81" customFormat="1">
      <c r="A117" s="154">
        <v>106</v>
      </c>
      <c r="B117" s="196"/>
      <c r="C117" s="155"/>
      <c r="D117" s="157"/>
      <c r="E117" s="160" t="str">
        <f t="shared" si="4"/>
        <v/>
      </c>
      <c r="G117" s="75"/>
      <c r="H117" s="75"/>
      <c r="I117" s="75"/>
      <c r="J117" s="75"/>
      <c r="K117" s="75"/>
      <c r="L117" s="75"/>
      <c r="M117" s="75"/>
      <c r="N117" s="75"/>
      <c r="O117" s="75"/>
    </row>
    <row r="118" spans="1:15" s="81" customFormat="1">
      <c r="A118" s="154">
        <v>107</v>
      </c>
      <c r="B118" s="196"/>
      <c r="C118" s="155"/>
      <c r="D118" s="157"/>
      <c r="E118" s="160" t="str">
        <f t="shared" si="4"/>
        <v/>
      </c>
      <c r="G118" s="75"/>
      <c r="H118" s="75"/>
      <c r="I118" s="75"/>
      <c r="J118" s="75"/>
      <c r="K118" s="75"/>
      <c r="L118" s="75"/>
      <c r="M118" s="75"/>
      <c r="N118" s="75"/>
      <c r="O118" s="75"/>
    </row>
    <row r="119" spans="1:15" s="81" customFormat="1">
      <c r="A119" s="154">
        <v>108</v>
      </c>
      <c r="B119" s="196"/>
      <c r="C119" s="155"/>
      <c r="D119" s="157"/>
      <c r="E119" s="160" t="str">
        <f t="shared" si="4"/>
        <v/>
      </c>
      <c r="G119" s="75"/>
      <c r="H119" s="75"/>
      <c r="I119" s="75"/>
      <c r="J119" s="75"/>
      <c r="K119" s="75"/>
      <c r="L119" s="75"/>
      <c r="M119" s="75"/>
      <c r="N119" s="75"/>
      <c r="O119" s="75"/>
    </row>
    <row r="120" spans="1:15" s="81" customFormat="1">
      <c r="A120" s="154">
        <v>109</v>
      </c>
      <c r="B120" s="196"/>
      <c r="C120" s="155"/>
      <c r="D120" s="157"/>
      <c r="E120" s="160" t="str">
        <f t="shared" si="4"/>
        <v/>
      </c>
      <c r="G120" s="75"/>
      <c r="H120" s="75"/>
      <c r="I120" s="75"/>
      <c r="J120" s="75"/>
      <c r="K120" s="75"/>
      <c r="L120" s="75"/>
      <c r="M120" s="75"/>
      <c r="N120" s="75"/>
      <c r="O120" s="75"/>
    </row>
    <row r="121" spans="1:15" s="81" customFormat="1">
      <c r="A121" s="154">
        <v>110</v>
      </c>
      <c r="B121" s="196"/>
      <c r="C121" s="155"/>
      <c r="D121" s="157"/>
      <c r="E121" s="160" t="str">
        <f t="shared" si="4"/>
        <v/>
      </c>
      <c r="G121" s="75"/>
      <c r="H121" s="75"/>
      <c r="I121" s="75"/>
      <c r="J121" s="75"/>
      <c r="K121" s="75"/>
      <c r="L121" s="75"/>
      <c r="M121" s="75"/>
      <c r="N121" s="75"/>
      <c r="O121" s="75"/>
    </row>
    <row r="122" spans="1:15" s="81" customFormat="1">
      <c r="A122" s="154">
        <v>111</v>
      </c>
      <c r="B122" s="196"/>
      <c r="C122" s="155"/>
      <c r="D122" s="157"/>
      <c r="E122" s="160" t="str">
        <f t="shared" si="4"/>
        <v/>
      </c>
      <c r="G122" s="75"/>
      <c r="H122" s="75"/>
      <c r="I122" s="75"/>
      <c r="J122" s="75"/>
      <c r="K122" s="75"/>
      <c r="L122" s="75"/>
      <c r="M122" s="75"/>
      <c r="N122" s="75"/>
      <c r="O122" s="75"/>
    </row>
    <row r="123" spans="1:15" s="81" customFormat="1">
      <c r="A123" s="154">
        <v>112</v>
      </c>
      <c r="B123" s="196"/>
      <c r="C123" s="155"/>
      <c r="D123" s="157"/>
      <c r="E123" s="160" t="str">
        <f t="shared" si="4"/>
        <v/>
      </c>
      <c r="G123" s="75"/>
      <c r="H123" s="75"/>
      <c r="I123" s="75"/>
      <c r="J123" s="75"/>
      <c r="K123" s="75"/>
      <c r="L123" s="75"/>
      <c r="M123" s="75"/>
      <c r="N123" s="75"/>
      <c r="O123" s="75"/>
    </row>
    <row r="124" spans="1:15" s="81" customFormat="1">
      <c r="A124" s="154">
        <v>113</v>
      </c>
      <c r="B124" s="196"/>
      <c r="C124" s="155"/>
      <c r="D124" s="157"/>
      <c r="E124" s="160" t="str">
        <f t="shared" si="4"/>
        <v/>
      </c>
      <c r="G124" s="75"/>
      <c r="H124" s="75"/>
      <c r="I124" s="75"/>
      <c r="J124" s="75"/>
      <c r="K124" s="75"/>
      <c r="L124" s="75"/>
      <c r="M124" s="75"/>
      <c r="N124" s="75"/>
      <c r="O124" s="75"/>
    </row>
    <row r="125" spans="1:15" s="81" customFormat="1">
      <c r="A125" s="154">
        <v>114</v>
      </c>
      <c r="B125" s="196"/>
      <c r="C125" s="155"/>
      <c r="D125" s="157"/>
      <c r="E125" s="160" t="str">
        <f t="shared" si="4"/>
        <v/>
      </c>
      <c r="G125" s="75"/>
      <c r="H125" s="75"/>
      <c r="I125" s="75"/>
      <c r="J125" s="75"/>
      <c r="K125" s="75"/>
      <c r="L125" s="75"/>
      <c r="M125" s="75"/>
      <c r="N125" s="75"/>
      <c r="O125" s="75"/>
    </row>
    <row r="126" spans="1:15" s="81" customFormat="1">
      <c r="A126" s="154">
        <v>115</v>
      </c>
      <c r="B126" s="196"/>
      <c r="C126" s="155"/>
      <c r="D126" s="157"/>
      <c r="E126" s="160" t="str">
        <f t="shared" si="4"/>
        <v/>
      </c>
      <c r="G126" s="75"/>
      <c r="H126" s="75"/>
      <c r="I126" s="75"/>
      <c r="J126" s="75"/>
      <c r="K126" s="75"/>
      <c r="L126" s="75"/>
      <c r="M126" s="75"/>
      <c r="N126" s="75"/>
      <c r="O126" s="75"/>
    </row>
    <row r="127" spans="1:15" s="81" customFormat="1">
      <c r="A127" s="154">
        <v>116</v>
      </c>
      <c r="B127" s="196"/>
      <c r="C127" s="155"/>
      <c r="D127" s="157"/>
      <c r="E127" s="160" t="str">
        <f t="shared" si="4"/>
        <v/>
      </c>
      <c r="G127" s="75"/>
      <c r="H127" s="75"/>
      <c r="I127" s="75"/>
      <c r="J127" s="75"/>
      <c r="K127" s="75"/>
      <c r="L127" s="75"/>
      <c r="M127" s="75"/>
      <c r="N127" s="75"/>
      <c r="O127" s="75"/>
    </row>
    <row r="128" spans="1:15" s="81" customFormat="1">
      <c r="A128" s="154">
        <v>117</v>
      </c>
      <c r="B128" s="196"/>
      <c r="C128" s="155"/>
      <c r="D128" s="157"/>
      <c r="E128" s="160" t="str">
        <f t="shared" si="4"/>
        <v/>
      </c>
      <c r="G128" s="75"/>
      <c r="H128" s="75"/>
      <c r="I128" s="75"/>
      <c r="J128" s="75"/>
      <c r="K128" s="75"/>
      <c r="L128" s="75"/>
      <c r="M128" s="75"/>
      <c r="N128" s="75"/>
      <c r="O128" s="75"/>
    </row>
    <row r="129" spans="1:15" s="81" customFormat="1">
      <c r="A129" s="154">
        <v>118</v>
      </c>
      <c r="B129" s="196"/>
      <c r="C129" s="155"/>
      <c r="D129" s="157"/>
      <c r="E129" s="160" t="str">
        <f t="shared" si="4"/>
        <v/>
      </c>
      <c r="G129" s="75"/>
      <c r="H129" s="75"/>
      <c r="I129" s="75"/>
      <c r="J129" s="75"/>
      <c r="K129" s="75"/>
      <c r="L129" s="75"/>
      <c r="M129" s="75"/>
      <c r="N129" s="75"/>
      <c r="O129" s="75"/>
    </row>
    <row r="130" spans="1:15" s="81" customFormat="1">
      <c r="A130" s="154">
        <v>119</v>
      </c>
      <c r="B130" s="196"/>
      <c r="C130" s="155"/>
      <c r="D130" s="157"/>
      <c r="E130" s="160" t="str">
        <f t="shared" si="4"/>
        <v/>
      </c>
      <c r="G130" s="75"/>
      <c r="H130" s="75"/>
      <c r="I130" s="75"/>
      <c r="J130" s="75"/>
      <c r="K130" s="75"/>
      <c r="L130" s="75"/>
      <c r="M130" s="75"/>
      <c r="N130" s="75"/>
      <c r="O130" s="75"/>
    </row>
    <row r="131" spans="1:15" s="81" customFormat="1">
      <c r="A131" s="154">
        <v>120</v>
      </c>
      <c r="B131" s="196"/>
      <c r="C131" s="155"/>
      <c r="D131" s="157"/>
      <c r="E131" s="160" t="str">
        <f t="shared" si="4"/>
        <v/>
      </c>
      <c r="G131" s="75"/>
      <c r="H131" s="75"/>
      <c r="I131" s="75"/>
      <c r="J131" s="75"/>
      <c r="K131" s="75"/>
      <c r="L131" s="75"/>
      <c r="M131" s="75"/>
      <c r="N131" s="75"/>
      <c r="O131" s="75"/>
    </row>
    <row r="132" spans="1:15" s="81" customFormat="1">
      <c r="A132" s="154">
        <v>121</v>
      </c>
      <c r="B132" s="196"/>
      <c r="C132" s="155"/>
      <c r="D132" s="157"/>
      <c r="E132" s="160" t="str">
        <f t="shared" si="4"/>
        <v/>
      </c>
      <c r="G132" s="75"/>
      <c r="H132" s="75"/>
      <c r="I132" s="75"/>
      <c r="J132" s="75"/>
      <c r="K132" s="75"/>
      <c r="L132" s="75"/>
      <c r="M132" s="75"/>
      <c r="N132" s="75"/>
      <c r="O132" s="75"/>
    </row>
    <row r="133" spans="1:15" s="81" customFormat="1">
      <c r="A133" s="154">
        <v>122</v>
      </c>
      <c r="B133" s="196"/>
      <c r="C133" s="155"/>
      <c r="D133" s="157"/>
      <c r="E133" s="160" t="str">
        <f t="shared" si="4"/>
        <v/>
      </c>
      <c r="G133" s="75"/>
      <c r="H133" s="75"/>
      <c r="I133" s="75"/>
      <c r="J133" s="75"/>
      <c r="K133" s="75"/>
      <c r="L133" s="75"/>
      <c r="M133" s="75"/>
      <c r="N133" s="75"/>
      <c r="O133" s="75"/>
    </row>
    <row r="134" spans="1:15" s="81" customFormat="1">
      <c r="A134" s="154">
        <v>123</v>
      </c>
      <c r="B134" s="196"/>
      <c r="C134" s="155"/>
      <c r="D134" s="157"/>
      <c r="E134" s="160" t="str">
        <f t="shared" si="4"/>
        <v/>
      </c>
      <c r="G134" s="75"/>
      <c r="H134" s="75"/>
      <c r="I134" s="75"/>
      <c r="J134" s="75"/>
      <c r="K134" s="75"/>
      <c r="L134" s="75"/>
      <c r="M134" s="75"/>
      <c r="N134" s="75"/>
      <c r="O134" s="75"/>
    </row>
    <row r="135" spans="1:15" s="81" customFormat="1">
      <c r="A135" s="154">
        <v>124</v>
      </c>
      <c r="B135" s="196"/>
      <c r="C135" s="155"/>
      <c r="D135" s="157"/>
      <c r="E135" s="160" t="str">
        <f t="shared" si="4"/>
        <v/>
      </c>
      <c r="G135" s="75"/>
      <c r="H135" s="75"/>
      <c r="I135" s="75"/>
      <c r="J135" s="75"/>
      <c r="K135" s="75"/>
      <c r="L135" s="75"/>
      <c r="M135" s="75"/>
      <c r="N135" s="75"/>
      <c r="O135" s="75"/>
    </row>
    <row r="136" spans="1:15" s="81" customFormat="1">
      <c r="A136" s="154">
        <v>125</v>
      </c>
      <c r="B136" s="196"/>
      <c r="C136" s="155"/>
      <c r="D136" s="157"/>
      <c r="E136" s="160" t="str">
        <f t="shared" si="4"/>
        <v/>
      </c>
      <c r="G136" s="75"/>
      <c r="H136" s="75"/>
      <c r="I136" s="75"/>
      <c r="J136" s="75"/>
      <c r="K136" s="75"/>
      <c r="L136" s="75"/>
      <c r="M136" s="75"/>
      <c r="N136" s="75"/>
      <c r="O136" s="75"/>
    </row>
    <row r="137" spans="1:15" s="81" customFormat="1">
      <c r="A137" s="154">
        <v>126</v>
      </c>
      <c r="B137" s="196"/>
      <c r="C137" s="155"/>
      <c r="D137" s="157"/>
      <c r="E137" s="160" t="str">
        <f t="shared" si="4"/>
        <v/>
      </c>
      <c r="G137" s="75"/>
      <c r="H137" s="75"/>
      <c r="I137" s="75"/>
      <c r="J137" s="75"/>
      <c r="K137" s="75"/>
      <c r="L137" s="75"/>
      <c r="M137" s="75"/>
      <c r="N137" s="75"/>
      <c r="O137" s="75"/>
    </row>
    <row r="138" spans="1:15" s="81" customFormat="1">
      <c r="A138" s="154">
        <v>127</v>
      </c>
      <c r="B138" s="196"/>
      <c r="C138" s="155"/>
      <c r="D138" s="157"/>
      <c r="E138" s="160" t="str">
        <f t="shared" si="4"/>
        <v/>
      </c>
      <c r="G138" s="75"/>
      <c r="H138" s="75"/>
      <c r="I138" s="75"/>
      <c r="J138" s="75"/>
      <c r="K138" s="75"/>
      <c r="L138" s="75"/>
      <c r="M138" s="75"/>
      <c r="N138" s="75"/>
      <c r="O138" s="75"/>
    </row>
    <row r="139" spans="1:15" s="81" customFormat="1">
      <c r="A139" s="154">
        <v>128</v>
      </c>
      <c r="B139" s="196"/>
      <c r="C139" s="155"/>
      <c r="D139" s="157"/>
      <c r="E139" s="160" t="str">
        <f t="shared" si="4"/>
        <v/>
      </c>
      <c r="G139" s="75"/>
      <c r="H139" s="75"/>
      <c r="I139" s="75"/>
      <c r="J139" s="75"/>
      <c r="K139" s="75"/>
      <c r="L139" s="75"/>
      <c r="M139" s="75"/>
      <c r="N139" s="75"/>
      <c r="O139" s="75"/>
    </row>
    <row r="140" spans="1:15" s="81" customFormat="1">
      <c r="A140" s="154">
        <v>129</v>
      </c>
      <c r="B140" s="196"/>
      <c r="C140" s="155"/>
      <c r="D140" s="157"/>
      <c r="E140" s="160" t="str">
        <f t="shared" ref="E140:E203" si="6">IF(OR(,$D140&lt;an_initial,$D140&gt;an_final),"",F140*(HLOOKUP(C140,iii13punctaje,2,FALSE)))</f>
        <v/>
      </c>
      <c r="G140" s="75"/>
      <c r="H140" s="75"/>
      <c r="I140" s="75"/>
      <c r="J140" s="75"/>
      <c r="K140" s="75"/>
      <c r="L140" s="75"/>
      <c r="M140" s="75"/>
      <c r="N140" s="75"/>
      <c r="O140" s="75"/>
    </row>
    <row r="141" spans="1:15" s="81" customFormat="1">
      <c r="A141" s="154">
        <v>130</v>
      </c>
      <c r="B141" s="196"/>
      <c r="C141" s="155"/>
      <c r="D141" s="157"/>
      <c r="E141" s="160" t="str">
        <f t="shared" si="6"/>
        <v/>
      </c>
      <c r="G141" s="75"/>
      <c r="H141" s="75"/>
      <c r="I141" s="75"/>
      <c r="J141" s="75"/>
      <c r="K141" s="75"/>
      <c r="L141" s="75"/>
      <c r="M141" s="75"/>
      <c r="N141" s="75"/>
      <c r="O141" s="75"/>
    </row>
    <row r="142" spans="1:15" s="81" customFormat="1">
      <c r="A142" s="154">
        <v>131</v>
      </c>
      <c r="B142" s="196"/>
      <c r="C142" s="155"/>
      <c r="D142" s="157"/>
      <c r="E142" s="160" t="str">
        <f t="shared" si="6"/>
        <v/>
      </c>
      <c r="G142" s="75"/>
      <c r="H142" s="75"/>
      <c r="I142" s="75"/>
      <c r="J142" s="75"/>
      <c r="K142" s="75"/>
      <c r="L142" s="75"/>
      <c r="M142" s="75"/>
      <c r="N142" s="75"/>
      <c r="O142" s="75"/>
    </row>
    <row r="143" spans="1:15" s="81" customFormat="1">
      <c r="A143" s="154">
        <v>132</v>
      </c>
      <c r="B143" s="196"/>
      <c r="C143" s="155"/>
      <c r="D143" s="157"/>
      <c r="E143" s="160" t="str">
        <f t="shared" si="6"/>
        <v/>
      </c>
      <c r="G143" s="75"/>
      <c r="H143" s="75"/>
      <c r="I143" s="75"/>
      <c r="J143" s="75"/>
      <c r="K143" s="75"/>
      <c r="L143" s="75"/>
      <c r="M143" s="75"/>
      <c r="N143" s="75"/>
      <c r="O143" s="75"/>
    </row>
    <row r="144" spans="1:15" s="81" customFormat="1">
      <c r="A144" s="154">
        <v>133</v>
      </c>
      <c r="B144" s="196"/>
      <c r="C144" s="155"/>
      <c r="D144" s="157"/>
      <c r="E144" s="160" t="str">
        <f t="shared" si="6"/>
        <v/>
      </c>
      <c r="G144" s="75"/>
      <c r="H144" s="75"/>
      <c r="I144" s="75"/>
      <c r="J144" s="75"/>
      <c r="K144" s="75"/>
      <c r="L144" s="75"/>
      <c r="M144" s="75"/>
      <c r="N144" s="75"/>
      <c r="O144" s="75"/>
    </row>
    <row r="145" spans="1:15" s="81" customFormat="1">
      <c r="A145" s="154">
        <v>134</v>
      </c>
      <c r="B145" s="196"/>
      <c r="C145" s="155"/>
      <c r="D145" s="157"/>
      <c r="E145" s="160" t="str">
        <f t="shared" si="6"/>
        <v/>
      </c>
      <c r="G145" s="75"/>
      <c r="H145" s="75"/>
      <c r="I145" s="75"/>
      <c r="J145" s="75"/>
      <c r="K145" s="75"/>
      <c r="L145" s="75"/>
      <c r="M145" s="75"/>
      <c r="N145" s="75"/>
      <c r="O145" s="75"/>
    </row>
    <row r="146" spans="1:15" s="81" customFormat="1">
      <c r="A146" s="154">
        <v>135</v>
      </c>
      <c r="B146" s="196"/>
      <c r="C146" s="155"/>
      <c r="D146" s="157"/>
      <c r="E146" s="160" t="str">
        <f t="shared" si="6"/>
        <v/>
      </c>
      <c r="G146" s="75"/>
      <c r="H146" s="75"/>
      <c r="I146" s="75"/>
      <c r="J146" s="75"/>
      <c r="K146" s="75"/>
      <c r="L146" s="75"/>
      <c r="M146" s="75"/>
      <c r="N146" s="75"/>
      <c r="O146" s="75"/>
    </row>
    <row r="147" spans="1:15" s="81" customFormat="1">
      <c r="A147" s="154">
        <v>136</v>
      </c>
      <c r="B147" s="196"/>
      <c r="C147" s="155"/>
      <c r="D147" s="157"/>
      <c r="E147" s="160" t="str">
        <f t="shared" si="6"/>
        <v/>
      </c>
      <c r="G147" s="75"/>
      <c r="H147" s="75"/>
      <c r="I147" s="75"/>
      <c r="J147" s="75"/>
      <c r="K147" s="75"/>
      <c r="L147" s="75"/>
      <c r="M147" s="75"/>
      <c r="N147" s="75"/>
      <c r="O147" s="75"/>
    </row>
    <row r="148" spans="1:15" s="81" customFormat="1">
      <c r="A148" s="154">
        <v>137</v>
      </c>
      <c r="B148" s="196"/>
      <c r="C148" s="155"/>
      <c r="D148" s="157"/>
      <c r="E148" s="160" t="str">
        <f t="shared" si="6"/>
        <v/>
      </c>
      <c r="G148" s="75"/>
      <c r="H148" s="75"/>
      <c r="I148" s="75"/>
      <c r="J148" s="75"/>
      <c r="K148" s="75"/>
      <c r="L148" s="75"/>
      <c r="M148" s="75"/>
      <c r="N148" s="75"/>
      <c r="O148" s="75"/>
    </row>
    <row r="149" spans="1:15" s="81" customFormat="1">
      <c r="A149" s="154">
        <v>138</v>
      </c>
      <c r="B149" s="196"/>
      <c r="C149" s="155"/>
      <c r="D149" s="157"/>
      <c r="E149" s="160" t="str">
        <f t="shared" si="6"/>
        <v/>
      </c>
      <c r="G149" s="75"/>
      <c r="H149" s="75"/>
      <c r="I149" s="75"/>
      <c r="J149" s="75"/>
      <c r="K149" s="75"/>
      <c r="L149" s="75"/>
      <c r="M149" s="75"/>
      <c r="N149" s="75"/>
      <c r="O149" s="75"/>
    </row>
    <row r="150" spans="1:15" s="81" customFormat="1">
      <c r="A150" s="154">
        <v>139</v>
      </c>
      <c r="B150" s="196"/>
      <c r="C150" s="155"/>
      <c r="D150" s="157"/>
      <c r="E150" s="160" t="str">
        <f t="shared" si="6"/>
        <v/>
      </c>
      <c r="G150" s="75"/>
      <c r="H150" s="75"/>
      <c r="I150" s="75"/>
      <c r="J150" s="75"/>
      <c r="K150" s="75"/>
      <c r="L150" s="75"/>
      <c r="M150" s="75"/>
      <c r="N150" s="75"/>
      <c r="O150" s="75"/>
    </row>
    <row r="151" spans="1:15" s="81" customFormat="1">
      <c r="A151" s="154">
        <v>140</v>
      </c>
      <c r="B151" s="196"/>
      <c r="C151" s="155"/>
      <c r="D151" s="157"/>
      <c r="E151" s="160" t="str">
        <f t="shared" si="6"/>
        <v/>
      </c>
      <c r="G151" s="75"/>
      <c r="H151" s="75"/>
      <c r="I151" s="75"/>
      <c r="J151" s="75"/>
      <c r="K151" s="75"/>
      <c r="L151" s="75"/>
      <c r="M151" s="75"/>
      <c r="N151" s="75"/>
      <c r="O151" s="75"/>
    </row>
    <row r="152" spans="1:15" s="81" customFormat="1">
      <c r="A152" s="154">
        <v>141</v>
      </c>
      <c r="B152" s="196"/>
      <c r="C152" s="155"/>
      <c r="D152" s="157"/>
      <c r="E152" s="160" t="str">
        <f t="shared" si="6"/>
        <v/>
      </c>
      <c r="G152" s="75"/>
      <c r="H152" s="75"/>
      <c r="I152" s="75"/>
      <c r="J152" s="75"/>
      <c r="K152" s="75"/>
      <c r="L152" s="75"/>
      <c r="M152" s="75"/>
      <c r="N152" s="75"/>
      <c r="O152" s="75"/>
    </row>
    <row r="153" spans="1:15" s="81" customFormat="1">
      <c r="A153" s="154">
        <v>142</v>
      </c>
      <c r="B153" s="196"/>
      <c r="C153" s="155"/>
      <c r="D153" s="157"/>
      <c r="E153" s="160" t="str">
        <f t="shared" si="6"/>
        <v/>
      </c>
      <c r="G153" s="75"/>
      <c r="H153" s="75"/>
      <c r="I153" s="75"/>
      <c r="J153" s="75"/>
      <c r="K153" s="75"/>
      <c r="L153" s="75"/>
      <c r="M153" s="75"/>
      <c r="N153" s="75"/>
      <c r="O153" s="75"/>
    </row>
    <row r="154" spans="1:15" s="81" customFormat="1">
      <c r="A154" s="154">
        <v>143</v>
      </c>
      <c r="B154" s="196"/>
      <c r="C154" s="155"/>
      <c r="D154" s="157"/>
      <c r="E154" s="160" t="str">
        <f t="shared" si="6"/>
        <v/>
      </c>
      <c r="G154" s="75"/>
      <c r="H154" s="75"/>
      <c r="I154" s="75"/>
      <c r="J154" s="75"/>
      <c r="K154" s="75"/>
      <c r="L154" s="75"/>
      <c r="M154" s="75"/>
      <c r="N154" s="75"/>
      <c r="O154" s="75"/>
    </row>
    <row r="155" spans="1:15" s="81" customFormat="1">
      <c r="A155" s="154">
        <v>144</v>
      </c>
      <c r="B155" s="196"/>
      <c r="C155" s="155"/>
      <c r="D155" s="157"/>
      <c r="E155" s="160" t="str">
        <f t="shared" si="6"/>
        <v/>
      </c>
      <c r="G155" s="75"/>
      <c r="H155" s="75"/>
      <c r="I155" s="75"/>
      <c r="J155" s="75"/>
      <c r="K155" s="75"/>
      <c r="L155" s="75"/>
      <c r="M155" s="75"/>
      <c r="N155" s="75"/>
      <c r="O155" s="75"/>
    </row>
    <row r="156" spans="1:15" s="81" customFormat="1">
      <c r="A156" s="154">
        <v>145</v>
      </c>
      <c r="B156" s="196"/>
      <c r="C156" s="155"/>
      <c r="D156" s="157"/>
      <c r="E156" s="160" t="str">
        <f t="shared" si="6"/>
        <v/>
      </c>
      <c r="G156" s="75"/>
      <c r="H156" s="75"/>
      <c r="I156" s="75"/>
      <c r="J156" s="75"/>
      <c r="K156" s="75"/>
      <c r="L156" s="75"/>
      <c r="M156" s="75"/>
      <c r="N156" s="75"/>
      <c r="O156" s="75"/>
    </row>
    <row r="157" spans="1:15" s="81" customFormat="1">
      <c r="A157" s="154">
        <v>146</v>
      </c>
      <c r="B157" s="196"/>
      <c r="C157" s="155"/>
      <c r="D157" s="157"/>
      <c r="E157" s="160" t="str">
        <f t="shared" si="6"/>
        <v/>
      </c>
      <c r="G157" s="75"/>
      <c r="H157" s="75"/>
      <c r="I157" s="75"/>
      <c r="J157" s="75"/>
      <c r="K157" s="75"/>
      <c r="L157" s="75"/>
      <c r="M157" s="75"/>
      <c r="N157" s="75"/>
      <c r="O157" s="75"/>
    </row>
    <row r="158" spans="1:15" s="81" customFormat="1">
      <c r="A158" s="154">
        <v>147</v>
      </c>
      <c r="B158" s="196"/>
      <c r="C158" s="155"/>
      <c r="D158" s="157"/>
      <c r="E158" s="160" t="str">
        <f t="shared" si="6"/>
        <v/>
      </c>
      <c r="G158" s="75"/>
      <c r="H158" s="75"/>
      <c r="I158" s="75"/>
      <c r="J158" s="75"/>
      <c r="K158" s="75"/>
      <c r="L158" s="75"/>
      <c r="M158" s="75"/>
      <c r="N158" s="75"/>
      <c r="O158" s="75"/>
    </row>
    <row r="159" spans="1:15" s="81" customFormat="1">
      <c r="A159" s="154">
        <v>148</v>
      </c>
      <c r="B159" s="196"/>
      <c r="C159" s="155"/>
      <c r="D159" s="157"/>
      <c r="E159" s="160" t="str">
        <f t="shared" si="6"/>
        <v/>
      </c>
      <c r="G159" s="75"/>
      <c r="H159" s="75"/>
      <c r="I159" s="75"/>
      <c r="J159" s="75"/>
      <c r="K159" s="75"/>
      <c r="L159" s="75"/>
      <c r="M159" s="75"/>
      <c r="N159" s="75"/>
      <c r="O159" s="75"/>
    </row>
    <row r="160" spans="1:15" s="81" customFormat="1">
      <c r="A160" s="154">
        <v>149</v>
      </c>
      <c r="B160" s="196"/>
      <c r="C160" s="155"/>
      <c r="D160" s="157"/>
      <c r="E160" s="160" t="str">
        <f t="shared" si="6"/>
        <v/>
      </c>
      <c r="G160" s="75"/>
      <c r="H160" s="75"/>
      <c r="I160" s="75"/>
      <c r="J160" s="75"/>
      <c r="K160" s="75"/>
      <c r="L160" s="75"/>
      <c r="M160" s="75"/>
      <c r="N160" s="75"/>
      <c r="O160" s="75"/>
    </row>
    <row r="161" spans="1:15" s="81" customFormat="1">
      <c r="A161" s="154">
        <v>150</v>
      </c>
      <c r="B161" s="196"/>
      <c r="C161" s="155"/>
      <c r="D161" s="157"/>
      <c r="E161" s="160" t="str">
        <f t="shared" si="6"/>
        <v/>
      </c>
      <c r="G161" s="75"/>
      <c r="H161" s="75"/>
      <c r="I161" s="75"/>
      <c r="J161" s="75"/>
      <c r="K161" s="75"/>
      <c r="L161" s="75"/>
      <c r="M161" s="75"/>
      <c r="N161" s="75"/>
      <c r="O161" s="75"/>
    </row>
    <row r="162" spans="1:15" s="81" customFormat="1">
      <c r="A162" s="154">
        <v>151</v>
      </c>
      <c r="B162" s="196"/>
      <c r="C162" s="155"/>
      <c r="D162" s="157"/>
      <c r="E162" s="160" t="str">
        <f t="shared" si="6"/>
        <v/>
      </c>
      <c r="G162" s="75"/>
      <c r="H162" s="75"/>
      <c r="I162" s="75"/>
      <c r="J162" s="75"/>
      <c r="K162" s="75"/>
      <c r="L162" s="75"/>
      <c r="M162" s="75"/>
      <c r="N162" s="75"/>
      <c r="O162" s="75"/>
    </row>
    <row r="163" spans="1:15" s="81" customFormat="1">
      <c r="A163" s="154">
        <v>152</v>
      </c>
      <c r="B163" s="196"/>
      <c r="C163" s="155"/>
      <c r="D163" s="157"/>
      <c r="E163" s="160" t="str">
        <f t="shared" si="6"/>
        <v/>
      </c>
      <c r="G163" s="75"/>
      <c r="H163" s="75"/>
      <c r="I163" s="75"/>
      <c r="J163" s="75"/>
      <c r="K163" s="75"/>
      <c r="L163" s="75"/>
      <c r="M163" s="75"/>
      <c r="N163" s="75"/>
      <c r="O163" s="75"/>
    </row>
    <row r="164" spans="1:15" s="81" customFormat="1">
      <c r="A164" s="154">
        <v>153</v>
      </c>
      <c r="B164" s="196"/>
      <c r="C164" s="155"/>
      <c r="D164" s="157"/>
      <c r="E164" s="160" t="str">
        <f t="shared" si="6"/>
        <v/>
      </c>
      <c r="G164" s="75"/>
      <c r="H164" s="75"/>
      <c r="I164" s="75"/>
      <c r="J164" s="75"/>
      <c r="K164" s="75"/>
      <c r="L164" s="75"/>
      <c r="M164" s="75"/>
      <c r="N164" s="75"/>
      <c r="O164" s="75"/>
    </row>
    <row r="165" spans="1:15" s="81" customFormat="1">
      <c r="A165" s="154">
        <v>154</v>
      </c>
      <c r="B165" s="196"/>
      <c r="C165" s="155"/>
      <c r="D165" s="157"/>
      <c r="E165" s="160" t="str">
        <f t="shared" si="6"/>
        <v/>
      </c>
      <c r="G165" s="75"/>
      <c r="H165" s="75"/>
      <c r="I165" s="75"/>
      <c r="J165" s="75"/>
      <c r="K165" s="75"/>
      <c r="L165" s="75"/>
      <c r="M165" s="75"/>
      <c r="N165" s="75"/>
      <c r="O165" s="75"/>
    </row>
    <row r="166" spans="1:15" s="81" customFormat="1">
      <c r="A166" s="154">
        <v>155</v>
      </c>
      <c r="B166" s="196"/>
      <c r="C166" s="155"/>
      <c r="D166" s="157"/>
      <c r="E166" s="160" t="str">
        <f t="shared" si="6"/>
        <v/>
      </c>
      <c r="G166" s="75"/>
      <c r="H166" s="75"/>
      <c r="I166" s="75"/>
      <c r="J166" s="75"/>
      <c r="K166" s="75"/>
      <c r="L166" s="75"/>
      <c r="M166" s="75"/>
      <c r="N166" s="75"/>
      <c r="O166" s="75"/>
    </row>
    <row r="167" spans="1:15" s="81" customFormat="1">
      <c r="A167" s="154">
        <v>156</v>
      </c>
      <c r="B167" s="196"/>
      <c r="C167" s="155"/>
      <c r="D167" s="157"/>
      <c r="E167" s="160" t="str">
        <f t="shared" si="6"/>
        <v/>
      </c>
      <c r="G167" s="75"/>
      <c r="H167" s="75"/>
      <c r="I167" s="75"/>
      <c r="J167" s="75"/>
      <c r="K167" s="75"/>
      <c r="L167" s="75"/>
      <c r="M167" s="75"/>
      <c r="N167" s="75"/>
      <c r="O167" s="75"/>
    </row>
    <row r="168" spans="1:15" s="81" customFormat="1">
      <c r="A168" s="154">
        <v>157</v>
      </c>
      <c r="B168" s="196"/>
      <c r="C168" s="155"/>
      <c r="D168" s="157"/>
      <c r="E168" s="160" t="str">
        <f t="shared" si="6"/>
        <v/>
      </c>
      <c r="G168" s="75"/>
      <c r="H168" s="75"/>
      <c r="I168" s="75"/>
      <c r="J168" s="75"/>
      <c r="K168" s="75"/>
      <c r="L168" s="75"/>
      <c r="M168" s="75"/>
      <c r="N168" s="75"/>
      <c r="O168" s="75"/>
    </row>
    <row r="169" spans="1:15" s="81" customFormat="1">
      <c r="A169" s="154">
        <v>158</v>
      </c>
      <c r="B169" s="196"/>
      <c r="C169" s="155"/>
      <c r="D169" s="157"/>
      <c r="E169" s="160" t="str">
        <f t="shared" si="6"/>
        <v/>
      </c>
      <c r="G169" s="75"/>
      <c r="H169" s="75"/>
      <c r="I169" s="75"/>
      <c r="J169" s="75"/>
      <c r="K169" s="75"/>
      <c r="L169" s="75"/>
      <c r="M169" s="75"/>
      <c r="N169" s="75"/>
      <c r="O169" s="75"/>
    </row>
    <row r="170" spans="1:15" s="81" customFormat="1">
      <c r="A170" s="154">
        <v>159</v>
      </c>
      <c r="B170" s="196"/>
      <c r="C170" s="155"/>
      <c r="D170" s="157"/>
      <c r="E170" s="160" t="str">
        <f t="shared" si="6"/>
        <v/>
      </c>
      <c r="G170" s="75"/>
      <c r="H170" s="75"/>
      <c r="I170" s="75"/>
      <c r="J170" s="75"/>
      <c r="K170" s="75"/>
      <c r="L170" s="75"/>
      <c r="M170" s="75"/>
      <c r="N170" s="75"/>
      <c r="O170" s="75"/>
    </row>
    <row r="171" spans="1:15" s="81" customFormat="1">
      <c r="A171" s="154">
        <v>160</v>
      </c>
      <c r="B171" s="196"/>
      <c r="C171" s="155"/>
      <c r="D171" s="157"/>
      <c r="E171" s="160" t="str">
        <f t="shared" si="6"/>
        <v/>
      </c>
      <c r="G171" s="75"/>
      <c r="H171" s="75"/>
      <c r="I171" s="75"/>
      <c r="J171" s="75"/>
      <c r="K171" s="75"/>
      <c r="L171" s="75"/>
      <c r="M171" s="75"/>
      <c r="N171" s="75"/>
      <c r="O171" s="75"/>
    </row>
    <row r="172" spans="1:15" s="81" customFormat="1">
      <c r="A172" s="154">
        <v>161</v>
      </c>
      <c r="B172" s="196"/>
      <c r="C172" s="155"/>
      <c r="D172" s="157"/>
      <c r="E172" s="160" t="str">
        <f t="shared" si="6"/>
        <v/>
      </c>
      <c r="G172" s="75"/>
      <c r="H172" s="75"/>
      <c r="I172" s="75"/>
      <c r="J172" s="75"/>
      <c r="K172" s="75"/>
      <c r="L172" s="75"/>
      <c r="M172" s="75"/>
      <c r="N172" s="75"/>
      <c r="O172" s="75"/>
    </row>
    <row r="173" spans="1:15" s="81" customFormat="1">
      <c r="A173" s="154">
        <v>162</v>
      </c>
      <c r="B173" s="196"/>
      <c r="C173" s="155"/>
      <c r="D173" s="157"/>
      <c r="E173" s="160" t="str">
        <f t="shared" si="6"/>
        <v/>
      </c>
      <c r="G173" s="75"/>
      <c r="H173" s="75"/>
      <c r="I173" s="75"/>
      <c r="J173" s="75"/>
      <c r="K173" s="75"/>
      <c r="L173" s="75"/>
      <c r="M173" s="75"/>
      <c r="N173" s="75"/>
      <c r="O173" s="75"/>
    </row>
    <row r="174" spans="1:15" s="81" customFormat="1">
      <c r="A174" s="154">
        <v>163</v>
      </c>
      <c r="B174" s="196"/>
      <c r="C174" s="155"/>
      <c r="D174" s="157"/>
      <c r="E174" s="160" t="str">
        <f t="shared" si="6"/>
        <v/>
      </c>
      <c r="G174" s="75"/>
      <c r="H174" s="75"/>
      <c r="I174" s="75"/>
      <c r="J174" s="75"/>
      <c r="K174" s="75"/>
      <c r="L174" s="75"/>
      <c r="M174" s="75"/>
      <c r="N174" s="75"/>
      <c r="O174" s="75"/>
    </row>
    <row r="175" spans="1:15" s="81" customFormat="1">
      <c r="A175" s="154">
        <v>164</v>
      </c>
      <c r="B175" s="196"/>
      <c r="C175" s="155"/>
      <c r="D175" s="157"/>
      <c r="E175" s="160" t="str">
        <f t="shared" si="6"/>
        <v/>
      </c>
      <c r="G175" s="75"/>
      <c r="H175" s="75"/>
      <c r="I175" s="75"/>
      <c r="J175" s="75"/>
      <c r="K175" s="75"/>
      <c r="L175" s="75"/>
      <c r="M175" s="75"/>
      <c r="N175" s="75"/>
      <c r="O175" s="75"/>
    </row>
    <row r="176" spans="1:15" s="81" customFormat="1">
      <c r="A176" s="154">
        <v>165</v>
      </c>
      <c r="B176" s="196"/>
      <c r="C176" s="155"/>
      <c r="D176" s="157"/>
      <c r="E176" s="160" t="str">
        <f t="shared" si="6"/>
        <v/>
      </c>
      <c r="G176" s="75"/>
      <c r="H176" s="75"/>
      <c r="I176" s="75"/>
      <c r="J176" s="75"/>
      <c r="K176" s="75"/>
      <c r="L176" s="75"/>
      <c r="M176" s="75"/>
      <c r="N176" s="75"/>
      <c r="O176" s="75"/>
    </row>
    <row r="177" spans="1:15" s="81" customFormat="1">
      <c r="A177" s="154">
        <v>166</v>
      </c>
      <c r="B177" s="196"/>
      <c r="C177" s="155"/>
      <c r="D177" s="157"/>
      <c r="E177" s="160" t="str">
        <f t="shared" si="6"/>
        <v/>
      </c>
      <c r="G177" s="75"/>
      <c r="H177" s="75"/>
      <c r="I177" s="75"/>
      <c r="J177" s="75"/>
      <c r="K177" s="75"/>
      <c r="L177" s="75"/>
      <c r="M177" s="75"/>
      <c r="N177" s="75"/>
      <c r="O177" s="75"/>
    </row>
    <row r="178" spans="1:15" s="81" customFormat="1">
      <c r="A178" s="154">
        <v>167</v>
      </c>
      <c r="B178" s="196"/>
      <c r="C178" s="155"/>
      <c r="D178" s="157"/>
      <c r="E178" s="160" t="str">
        <f t="shared" si="6"/>
        <v/>
      </c>
      <c r="G178" s="75"/>
      <c r="H178" s="75"/>
      <c r="I178" s="75"/>
      <c r="J178" s="75"/>
      <c r="K178" s="75"/>
      <c r="L178" s="75"/>
      <c r="M178" s="75"/>
      <c r="N178" s="75"/>
      <c r="O178" s="75"/>
    </row>
    <row r="179" spans="1:15" s="81" customFormat="1">
      <c r="A179" s="154">
        <v>168</v>
      </c>
      <c r="B179" s="196"/>
      <c r="C179" s="155"/>
      <c r="D179" s="157"/>
      <c r="E179" s="160" t="str">
        <f t="shared" si="6"/>
        <v/>
      </c>
      <c r="G179" s="75"/>
      <c r="H179" s="75"/>
      <c r="I179" s="75"/>
      <c r="J179" s="75"/>
      <c r="K179" s="75"/>
      <c r="L179" s="75"/>
      <c r="M179" s="75"/>
      <c r="N179" s="75"/>
      <c r="O179" s="75"/>
    </row>
    <row r="180" spans="1:15" s="81" customFormat="1">
      <c r="A180" s="154">
        <v>169</v>
      </c>
      <c r="B180" s="196"/>
      <c r="C180" s="155"/>
      <c r="D180" s="157"/>
      <c r="E180" s="160" t="str">
        <f t="shared" si="6"/>
        <v/>
      </c>
      <c r="G180" s="75"/>
      <c r="H180" s="75"/>
      <c r="I180" s="75"/>
      <c r="J180" s="75"/>
      <c r="K180" s="75"/>
      <c r="L180" s="75"/>
      <c r="M180" s="75"/>
      <c r="N180" s="75"/>
      <c r="O180" s="75"/>
    </row>
    <row r="181" spans="1:15" s="81" customFormat="1">
      <c r="A181" s="154">
        <v>170</v>
      </c>
      <c r="B181" s="196"/>
      <c r="C181" s="155"/>
      <c r="D181" s="157"/>
      <c r="E181" s="160" t="str">
        <f t="shared" si="6"/>
        <v/>
      </c>
      <c r="G181" s="75"/>
      <c r="H181" s="75"/>
      <c r="I181" s="75"/>
      <c r="J181" s="75"/>
      <c r="K181" s="75"/>
      <c r="L181" s="75"/>
      <c r="M181" s="75"/>
      <c r="N181" s="75"/>
      <c r="O181" s="75"/>
    </row>
    <row r="182" spans="1:15" s="81" customFormat="1">
      <c r="A182" s="154">
        <v>171</v>
      </c>
      <c r="B182" s="196"/>
      <c r="C182" s="155"/>
      <c r="D182" s="157"/>
      <c r="E182" s="160" t="str">
        <f t="shared" si="6"/>
        <v/>
      </c>
      <c r="G182" s="75"/>
      <c r="H182" s="75"/>
      <c r="I182" s="75"/>
      <c r="J182" s="75"/>
      <c r="K182" s="75"/>
      <c r="L182" s="75"/>
      <c r="M182" s="75"/>
      <c r="N182" s="75"/>
      <c r="O182" s="75"/>
    </row>
    <row r="183" spans="1:15" s="81" customFormat="1">
      <c r="A183" s="154">
        <v>172</v>
      </c>
      <c r="B183" s="196"/>
      <c r="C183" s="155"/>
      <c r="D183" s="157"/>
      <c r="E183" s="160" t="str">
        <f t="shared" si="6"/>
        <v/>
      </c>
      <c r="G183" s="75"/>
      <c r="H183" s="75"/>
      <c r="I183" s="75"/>
      <c r="J183" s="75"/>
      <c r="K183" s="75"/>
      <c r="L183" s="75"/>
      <c r="M183" s="75"/>
      <c r="N183" s="75"/>
      <c r="O183" s="75"/>
    </row>
    <row r="184" spans="1:15" s="81" customFormat="1">
      <c r="A184" s="154">
        <v>173</v>
      </c>
      <c r="B184" s="196"/>
      <c r="C184" s="155"/>
      <c r="D184" s="157"/>
      <c r="E184" s="160" t="str">
        <f t="shared" si="6"/>
        <v/>
      </c>
      <c r="G184" s="75"/>
      <c r="H184" s="75"/>
      <c r="I184" s="75"/>
      <c r="J184" s="75"/>
      <c r="K184" s="75"/>
      <c r="L184" s="75"/>
      <c r="M184" s="75"/>
      <c r="N184" s="75"/>
      <c r="O184" s="75"/>
    </row>
    <row r="185" spans="1:15" s="81" customFormat="1">
      <c r="A185" s="154">
        <v>174</v>
      </c>
      <c r="B185" s="196"/>
      <c r="C185" s="155"/>
      <c r="D185" s="157"/>
      <c r="E185" s="160" t="str">
        <f t="shared" si="6"/>
        <v/>
      </c>
      <c r="G185" s="75"/>
      <c r="H185" s="75"/>
      <c r="I185" s="75"/>
      <c r="J185" s="75"/>
      <c r="K185" s="75"/>
      <c r="L185" s="75"/>
      <c r="M185" s="75"/>
      <c r="N185" s="75"/>
      <c r="O185" s="75"/>
    </row>
    <row r="186" spans="1:15" s="81" customFormat="1">
      <c r="A186" s="154">
        <v>175</v>
      </c>
      <c r="B186" s="196"/>
      <c r="C186" s="155"/>
      <c r="D186" s="157"/>
      <c r="E186" s="160" t="str">
        <f t="shared" si="6"/>
        <v/>
      </c>
      <c r="G186" s="75"/>
      <c r="H186" s="75"/>
      <c r="I186" s="75"/>
      <c r="J186" s="75"/>
      <c r="K186" s="75"/>
      <c r="L186" s="75"/>
      <c r="M186" s="75"/>
      <c r="N186" s="75"/>
      <c r="O186" s="75"/>
    </row>
    <row r="187" spans="1:15" s="81" customFormat="1">
      <c r="A187" s="154">
        <v>176</v>
      </c>
      <c r="B187" s="196"/>
      <c r="C187" s="155"/>
      <c r="D187" s="157"/>
      <c r="E187" s="160" t="str">
        <f t="shared" si="6"/>
        <v/>
      </c>
      <c r="G187" s="75"/>
      <c r="H187" s="75"/>
      <c r="I187" s="75"/>
      <c r="J187" s="75"/>
      <c r="K187" s="75"/>
      <c r="L187" s="75"/>
      <c r="M187" s="75"/>
      <c r="N187" s="75"/>
      <c r="O187" s="75"/>
    </row>
    <row r="188" spans="1:15" s="81" customFormat="1">
      <c r="A188" s="154">
        <v>177</v>
      </c>
      <c r="B188" s="196"/>
      <c r="C188" s="155"/>
      <c r="D188" s="157"/>
      <c r="E188" s="160" t="str">
        <f t="shared" si="6"/>
        <v/>
      </c>
      <c r="G188" s="75"/>
      <c r="H188" s="75"/>
      <c r="I188" s="75"/>
      <c r="J188" s="75"/>
      <c r="K188" s="75"/>
      <c r="L188" s="75"/>
      <c r="M188" s="75"/>
      <c r="N188" s="75"/>
      <c r="O188" s="75"/>
    </row>
    <row r="189" spans="1:15" s="81" customFormat="1">
      <c r="A189" s="154">
        <v>178</v>
      </c>
      <c r="B189" s="196"/>
      <c r="C189" s="155"/>
      <c r="D189" s="157"/>
      <c r="E189" s="160" t="str">
        <f t="shared" si="6"/>
        <v/>
      </c>
      <c r="G189" s="75"/>
      <c r="H189" s="75"/>
      <c r="I189" s="75"/>
      <c r="J189" s="75"/>
      <c r="K189" s="75"/>
      <c r="L189" s="75"/>
      <c r="M189" s="75"/>
      <c r="N189" s="75"/>
      <c r="O189" s="75"/>
    </row>
    <row r="190" spans="1:15" s="81" customFormat="1">
      <c r="A190" s="154">
        <v>179</v>
      </c>
      <c r="B190" s="196"/>
      <c r="C190" s="155"/>
      <c r="D190" s="157"/>
      <c r="E190" s="160" t="str">
        <f t="shared" si="6"/>
        <v/>
      </c>
      <c r="G190" s="75"/>
      <c r="H190" s="75"/>
      <c r="I190" s="75"/>
      <c r="J190" s="75"/>
      <c r="K190" s="75"/>
      <c r="L190" s="75"/>
      <c r="M190" s="75"/>
      <c r="N190" s="75"/>
      <c r="O190" s="75"/>
    </row>
    <row r="191" spans="1:15" s="81" customFormat="1">
      <c r="A191" s="154">
        <v>180</v>
      </c>
      <c r="B191" s="196"/>
      <c r="C191" s="155"/>
      <c r="D191" s="157"/>
      <c r="E191" s="160" t="str">
        <f t="shared" si="6"/>
        <v/>
      </c>
      <c r="G191" s="75"/>
      <c r="H191" s="75"/>
      <c r="I191" s="75"/>
      <c r="J191" s="75"/>
      <c r="K191" s="75"/>
      <c r="L191" s="75"/>
      <c r="M191" s="75"/>
      <c r="N191" s="75"/>
      <c r="O191" s="75"/>
    </row>
    <row r="192" spans="1:15" s="81" customFormat="1">
      <c r="A192" s="154">
        <v>181</v>
      </c>
      <c r="B192" s="196"/>
      <c r="C192" s="155"/>
      <c r="D192" s="157"/>
      <c r="E192" s="160" t="str">
        <f t="shared" si="6"/>
        <v/>
      </c>
      <c r="G192" s="75"/>
      <c r="H192" s="75"/>
      <c r="I192" s="75"/>
      <c r="J192" s="75"/>
      <c r="K192" s="75"/>
      <c r="L192" s="75"/>
      <c r="M192" s="75"/>
      <c r="N192" s="75"/>
      <c r="O192" s="75"/>
    </row>
    <row r="193" spans="1:15" s="81" customFormat="1">
      <c r="A193" s="154">
        <v>182</v>
      </c>
      <c r="B193" s="196"/>
      <c r="C193" s="155"/>
      <c r="D193" s="157"/>
      <c r="E193" s="160" t="str">
        <f t="shared" si="6"/>
        <v/>
      </c>
      <c r="G193" s="75"/>
      <c r="H193" s="75"/>
      <c r="I193" s="75"/>
      <c r="J193" s="75"/>
      <c r="K193" s="75"/>
      <c r="L193" s="75"/>
      <c r="M193" s="75"/>
      <c r="N193" s="75"/>
      <c r="O193" s="75"/>
    </row>
    <row r="194" spans="1:15" s="81" customFormat="1">
      <c r="A194" s="154">
        <v>183</v>
      </c>
      <c r="B194" s="196"/>
      <c r="C194" s="155"/>
      <c r="D194" s="157"/>
      <c r="E194" s="160" t="str">
        <f t="shared" si="6"/>
        <v/>
      </c>
      <c r="G194" s="75"/>
      <c r="H194" s="75"/>
      <c r="I194" s="75"/>
      <c r="J194" s="75"/>
      <c r="K194" s="75"/>
      <c r="L194" s="75"/>
      <c r="M194" s="75"/>
      <c r="N194" s="75"/>
      <c r="O194" s="75"/>
    </row>
    <row r="195" spans="1:15" s="81" customFormat="1">
      <c r="A195" s="154">
        <v>184</v>
      </c>
      <c r="B195" s="196"/>
      <c r="C195" s="155"/>
      <c r="D195" s="157"/>
      <c r="E195" s="160" t="str">
        <f t="shared" si="6"/>
        <v/>
      </c>
      <c r="G195" s="75"/>
      <c r="H195" s="75"/>
      <c r="I195" s="75"/>
      <c r="J195" s="75"/>
      <c r="K195" s="75"/>
      <c r="L195" s="75"/>
      <c r="M195" s="75"/>
      <c r="N195" s="75"/>
      <c r="O195" s="75"/>
    </row>
    <row r="196" spans="1:15" s="81" customFormat="1">
      <c r="A196" s="154">
        <v>185</v>
      </c>
      <c r="B196" s="196"/>
      <c r="C196" s="155"/>
      <c r="D196" s="157"/>
      <c r="E196" s="160" t="str">
        <f t="shared" si="6"/>
        <v/>
      </c>
      <c r="G196" s="75"/>
      <c r="H196" s="75"/>
      <c r="I196" s="75"/>
      <c r="J196" s="75"/>
      <c r="K196" s="75"/>
      <c r="L196" s="75"/>
      <c r="M196" s="75"/>
      <c r="N196" s="75"/>
      <c r="O196" s="75"/>
    </row>
    <row r="197" spans="1:15" s="81" customFormat="1">
      <c r="A197" s="154">
        <v>186</v>
      </c>
      <c r="B197" s="196"/>
      <c r="C197" s="155"/>
      <c r="D197" s="157"/>
      <c r="E197" s="160" t="str">
        <f t="shared" si="6"/>
        <v/>
      </c>
      <c r="G197" s="75"/>
      <c r="H197" s="75"/>
      <c r="I197" s="75"/>
      <c r="J197" s="75"/>
      <c r="K197" s="75"/>
      <c r="L197" s="75"/>
      <c r="M197" s="75"/>
      <c r="N197" s="75"/>
      <c r="O197" s="75"/>
    </row>
    <row r="198" spans="1:15" s="81" customFormat="1">
      <c r="A198" s="154">
        <v>187</v>
      </c>
      <c r="B198" s="196"/>
      <c r="C198" s="155"/>
      <c r="D198" s="157"/>
      <c r="E198" s="160" t="str">
        <f t="shared" si="6"/>
        <v/>
      </c>
      <c r="G198" s="75"/>
      <c r="H198" s="75"/>
      <c r="I198" s="75"/>
      <c r="J198" s="75"/>
      <c r="K198" s="75"/>
      <c r="L198" s="75"/>
      <c r="M198" s="75"/>
      <c r="N198" s="75"/>
      <c r="O198" s="75"/>
    </row>
    <row r="199" spans="1:15" s="81" customFormat="1">
      <c r="A199" s="154">
        <v>188</v>
      </c>
      <c r="B199" s="196"/>
      <c r="C199" s="155"/>
      <c r="D199" s="157"/>
      <c r="E199" s="160" t="str">
        <f t="shared" si="6"/>
        <v/>
      </c>
      <c r="G199" s="75"/>
      <c r="H199" s="75"/>
      <c r="I199" s="75"/>
      <c r="J199" s="75"/>
      <c r="K199" s="75"/>
      <c r="L199" s="75"/>
      <c r="M199" s="75"/>
      <c r="N199" s="75"/>
      <c r="O199" s="75"/>
    </row>
    <row r="200" spans="1:15" s="81" customFormat="1">
      <c r="A200" s="154">
        <v>189</v>
      </c>
      <c r="B200" s="196"/>
      <c r="C200" s="155"/>
      <c r="D200" s="157"/>
      <c r="E200" s="160" t="str">
        <f t="shared" si="6"/>
        <v/>
      </c>
      <c r="G200" s="75"/>
      <c r="H200" s="75"/>
      <c r="I200" s="75"/>
      <c r="J200" s="75"/>
      <c r="K200" s="75"/>
      <c r="L200" s="75"/>
      <c r="M200" s="75"/>
      <c r="N200" s="75"/>
      <c r="O200" s="75"/>
    </row>
    <row r="201" spans="1:15" s="81" customFormat="1">
      <c r="A201" s="154">
        <v>190</v>
      </c>
      <c r="B201" s="196"/>
      <c r="C201" s="155"/>
      <c r="D201" s="157"/>
      <c r="E201" s="160" t="str">
        <f t="shared" si="6"/>
        <v/>
      </c>
      <c r="G201" s="75"/>
      <c r="H201" s="75"/>
      <c r="I201" s="75"/>
      <c r="J201" s="75"/>
      <c r="K201" s="75"/>
      <c r="L201" s="75"/>
      <c r="M201" s="75"/>
      <c r="N201" s="75"/>
      <c r="O201" s="75"/>
    </row>
    <row r="202" spans="1:15" s="81" customFormat="1">
      <c r="A202" s="154">
        <v>191</v>
      </c>
      <c r="B202" s="196"/>
      <c r="C202" s="155"/>
      <c r="D202" s="157"/>
      <c r="E202" s="160" t="str">
        <f t="shared" si="6"/>
        <v/>
      </c>
      <c r="G202" s="75"/>
      <c r="H202" s="75"/>
      <c r="I202" s="75"/>
      <c r="J202" s="75"/>
      <c r="K202" s="75"/>
      <c r="L202" s="75"/>
      <c r="M202" s="75"/>
      <c r="N202" s="75"/>
      <c r="O202" s="75"/>
    </row>
    <row r="203" spans="1:15" s="81" customFormat="1">
      <c r="A203" s="154">
        <v>192</v>
      </c>
      <c r="B203" s="196"/>
      <c r="C203" s="155"/>
      <c r="D203" s="157"/>
      <c r="E203" s="160" t="str">
        <f t="shared" si="6"/>
        <v/>
      </c>
      <c r="G203" s="75"/>
      <c r="H203" s="75"/>
      <c r="I203" s="75"/>
      <c r="J203" s="75"/>
      <c r="K203" s="75"/>
      <c r="L203" s="75"/>
      <c r="M203" s="75"/>
      <c r="N203" s="75"/>
      <c r="O203" s="75"/>
    </row>
    <row r="204" spans="1:15" s="81" customFormat="1">
      <c r="A204" s="154">
        <v>193</v>
      </c>
      <c r="B204" s="196"/>
      <c r="C204" s="155"/>
      <c r="D204" s="157"/>
      <c r="E204" s="160" t="str">
        <f t="shared" ref="E204:E261" si="7">IF(OR(,$D204&lt;an_initial,$D204&gt;an_final),"",F204*(HLOOKUP(C204,iii13punctaje,2,FALSE)))</f>
        <v/>
      </c>
      <c r="G204" s="75"/>
      <c r="H204" s="75"/>
      <c r="I204" s="75"/>
      <c r="J204" s="75"/>
      <c r="K204" s="75"/>
      <c r="L204" s="75"/>
      <c r="M204" s="75"/>
      <c r="N204" s="75"/>
      <c r="O204" s="75"/>
    </row>
    <row r="205" spans="1:15" s="81" customFormat="1">
      <c r="A205" s="154">
        <v>194</v>
      </c>
      <c r="B205" s="196"/>
      <c r="C205" s="155"/>
      <c r="D205" s="157"/>
      <c r="E205" s="160" t="str">
        <f t="shared" si="7"/>
        <v/>
      </c>
      <c r="G205" s="75"/>
      <c r="H205" s="75"/>
      <c r="I205" s="75"/>
      <c r="J205" s="75"/>
      <c r="K205" s="75"/>
      <c r="L205" s="75"/>
      <c r="M205" s="75"/>
      <c r="N205" s="75"/>
      <c r="O205" s="75"/>
    </row>
    <row r="206" spans="1:15" s="81" customFormat="1">
      <c r="A206" s="154">
        <v>195</v>
      </c>
      <c r="B206" s="196"/>
      <c r="C206" s="155"/>
      <c r="D206" s="157"/>
      <c r="E206" s="160" t="str">
        <f t="shared" si="7"/>
        <v/>
      </c>
      <c r="G206" s="75"/>
      <c r="H206" s="75"/>
      <c r="I206" s="75"/>
      <c r="J206" s="75"/>
      <c r="K206" s="75"/>
      <c r="L206" s="75"/>
      <c r="M206" s="75"/>
      <c r="N206" s="75"/>
      <c r="O206" s="75"/>
    </row>
    <row r="207" spans="1:15" s="81" customFormat="1">
      <c r="A207" s="154">
        <v>196</v>
      </c>
      <c r="B207" s="196"/>
      <c r="C207" s="155"/>
      <c r="D207" s="157"/>
      <c r="E207" s="160" t="str">
        <f t="shared" si="7"/>
        <v/>
      </c>
      <c r="G207" s="75"/>
      <c r="H207" s="75"/>
      <c r="I207" s="75"/>
      <c r="J207" s="75"/>
      <c r="K207" s="75"/>
      <c r="L207" s="75"/>
      <c r="M207" s="75"/>
      <c r="N207" s="75"/>
      <c r="O207" s="75"/>
    </row>
    <row r="208" spans="1:15" s="81" customFormat="1">
      <c r="A208" s="154">
        <v>197</v>
      </c>
      <c r="B208" s="196"/>
      <c r="C208" s="155"/>
      <c r="D208" s="157"/>
      <c r="E208" s="160" t="str">
        <f t="shared" si="7"/>
        <v/>
      </c>
      <c r="G208" s="75"/>
      <c r="H208" s="75"/>
      <c r="I208" s="75"/>
      <c r="J208" s="75"/>
      <c r="K208" s="75"/>
      <c r="L208" s="75"/>
      <c r="M208" s="75"/>
      <c r="N208" s="75"/>
      <c r="O208" s="75"/>
    </row>
    <row r="209" spans="1:15" s="81" customFormat="1">
      <c r="A209" s="154">
        <v>198</v>
      </c>
      <c r="B209" s="196"/>
      <c r="C209" s="155"/>
      <c r="D209" s="157"/>
      <c r="E209" s="160" t="str">
        <f t="shared" si="7"/>
        <v/>
      </c>
      <c r="G209" s="75"/>
      <c r="H209" s="75"/>
      <c r="I209" s="75"/>
      <c r="J209" s="75"/>
      <c r="K209" s="75"/>
      <c r="L209" s="75"/>
      <c r="M209" s="75"/>
      <c r="N209" s="75"/>
      <c r="O209" s="75"/>
    </row>
    <row r="210" spans="1:15" s="81" customFormat="1">
      <c r="A210" s="154">
        <v>199</v>
      </c>
      <c r="B210" s="196"/>
      <c r="C210" s="155"/>
      <c r="D210" s="157"/>
      <c r="E210" s="160" t="str">
        <f t="shared" si="7"/>
        <v/>
      </c>
      <c r="G210" s="75"/>
      <c r="H210" s="75"/>
      <c r="I210" s="75"/>
      <c r="J210" s="75"/>
      <c r="K210" s="75"/>
      <c r="L210" s="75"/>
      <c r="M210" s="75"/>
      <c r="N210" s="75"/>
      <c r="O210" s="75"/>
    </row>
    <row r="211" spans="1:15" s="81" customFormat="1">
      <c r="A211" s="154">
        <v>200</v>
      </c>
      <c r="B211" s="196"/>
      <c r="C211" s="155"/>
      <c r="D211" s="157"/>
      <c r="E211" s="160" t="str">
        <f t="shared" si="7"/>
        <v/>
      </c>
      <c r="G211" s="75"/>
      <c r="H211" s="75"/>
      <c r="I211" s="75"/>
      <c r="J211" s="75"/>
      <c r="K211" s="75"/>
      <c r="L211" s="75"/>
      <c r="M211" s="75"/>
      <c r="N211" s="75"/>
      <c r="O211" s="75"/>
    </row>
    <row r="212" spans="1:15" s="81" customFormat="1">
      <c r="A212" s="154">
        <v>201</v>
      </c>
      <c r="B212" s="196"/>
      <c r="C212" s="155"/>
      <c r="D212" s="157"/>
      <c r="E212" s="160" t="str">
        <f t="shared" si="7"/>
        <v/>
      </c>
      <c r="G212" s="75"/>
      <c r="H212" s="75"/>
      <c r="I212" s="75"/>
      <c r="J212" s="75"/>
      <c r="K212" s="75"/>
      <c r="L212" s="75"/>
      <c r="M212" s="75"/>
      <c r="N212" s="75"/>
      <c r="O212" s="75"/>
    </row>
    <row r="213" spans="1:15" s="81" customFormat="1">
      <c r="A213" s="154">
        <v>202</v>
      </c>
      <c r="B213" s="196"/>
      <c r="C213" s="155"/>
      <c r="D213" s="157"/>
      <c r="E213" s="160" t="str">
        <f t="shared" si="7"/>
        <v/>
      </c>
      <c r="G213" s="75"/>
      <c r="H213" s="75"/>
      <c r="I213" s="75"/>
      <c r="J213" s="75"/>
      <c r="K213" s="75"/>
      <c r="L213" s="75"/>
      <c r="M213" s="75"/>
      <c r="N213" s="75"/>
      <c r="O213" s="75"/>
    </row>
    <row r="214" spans="1:15" s="81" customFormat="1">
      <c r="A214" s="154">
        <v>203</v>
      </c>
      <c r="B214" s="196"/>
      <c r="C214" s="155"/>
      <c r="D214" s="157"/>
      <c r="E214" s="160" t="str">
        <f t="shared" si="7"/>
        <v/>
      </c>
      <c r="G214" s="75"/>
      <c r="H214" s="75"/>
      <c r="I214" s="75"/>
      <c r="J214" s="75"/>
      <c r="K214" s="75"/>
      <c r="L214" s="75"/>
      <c r="M214" s="75"/>
      <c r="N214" s="75"/>
      <c r="O214" s="75"/>
    </row>
    <row r="215" spans="1:15" s="81" customFormat="1">
      <c r="A215" s="154">
        <v>204</v>
      </c>
      <c r="B215" s="196"/>
      <c r="C215" s="155"/>
      <c r="D215" s="157"/>
      <c r="E215" s="160" t="str">
        <f t="shared" si="7"/>
        <v/>
      </c>
      <c r="G215" s="75"/>
      <c r="H215" s="75"/>
      <c r="I215" s="75"/>
      <c r="J215" s="75"/>
      <c r="K215" s="75"/>
      <c r="L215" s="75"/>
      <c r="M215" s="75"/>
      <c r="N215" s="75"/>
      <c r="O215" s="75"/>
    </row>
    <row r="216" spans="1:15" s="81" customFormat="1">
      <c r="A216" s="154">
        <v>205</v>
      </c>
      <c r="B216" s="196"/>
      <c r="C216" s="155"/>
      <c r="D216" s="157"/>
      <c r="E216" s="160" t="str">
        <f t="shared" si="7"/>
        <v/>
      </c>
      <c r="G216" s="75"/>
      <c r="H216" s="75"/>
      <c r="I216" s="75"/>
      <c r="J216" s="75"/>
      <c r="K216" s="75"/>
      <c r="L216" s="75"/>
      <c r="M216" s="75"/>
      <c r="N216" s="75"/>
      <c r="O216" s="75"/>
    </row>
    <row r="217" spans="1:15" s="81" customFormat="1">
      <c r="A217" s="154">
        <v>206</v>
      </c>
      <c r="B217" s="196"/>
      <c r="C217" s="155"/>
      <c r="D217" s="157"/>
      <c r="E217" s="160" t="str">
        <f t="shared" si="7"/>
        <v/>
      </c>
      <c r="G217" s="75"/>
      <c r="H217" s="75"/>
      <c r="I217" s="75"/>
      <c r="J217" s="75"/>
      <c r="K217" s="75"/>
      <c r="L217" s="75"/>
      <c r="M217" s="75"/>
      <c r="N217" s="75"/>
      <c r="O217" s="75"/>
    </row>
    <row r="218" spans="1:15" s="81" customFormat="1">
      <c r="A218" s="154">
        <v>207</v>
      </c>
      <c r="B218" s="196"/>
      <c r="C218" s="155"/>
      <c r="D218" s="157"/>
      <c r="E218" s="160" t="str">
        <f t="shared" si="7"/>
        <v/>
      </c>
      <c r="G218" s="75"/>
      <c r="H218" s="75"/>
      <c r="I218" s="75"/>
      <c r="J218" s="75"/>
      <c r="K218" s="75"/>
      <c r="L218" s="75"/>
      <c r="M218" s="75"/>
      <c r="N218" s="75"/>
      <c r="O218" s="75"/>
    </row>
    <row r="219" spans="1:15" s="81" customFormat="1">
      <c r="A219" s="154">
        <v>208</v>
      </c>
      <c r="B219" s="196"/>
      <c r="C219" s="155"/>
      <c r="D219" s="157"/>
      <c r="E219" s="160" t="str">
        <f t="shared" si="7"/>
        <v/>
      </c>
      <c r="G219" s="75"/>
      <c r="H219" s="75"/>
      <c r="I219" s="75"/>
      <c r="J219" s="75"/>
      <c r="K219" s="75"/>
      <c r="L219" s="75"/>
      <c r="M219" s="75"/>
      <c r="N219" s="75"/>
      <c r="O219" s="75"/>
    </row>
    <row r="220" spans="1:15" s="81" customFormat="1">
      <c r="A220" s="154">
        <v>209</v>
      </c>
      <c r="B220" s="196"/>
      <c r="C220" s="155"/>
      <c r="D220" s="157"/>
      <c r="E220" s="160" t="str">
        <f t="shared" si="7"/>
        <v/>
      </c>
      <c r="G220" s="75"/>
      <c r="H220" s="75"/>
      <c r="I220" s="75"/>
      <c r="J220" s="75"/>
      <c r="K220" s="75"/>
      <c r="L220" s="75"/>
      <c r="M220" s="75"/>
      <c r="N220" s="75"/>
      <c r="O220" s="75"/>
    </row>
    <row r="221" spans="1:15" s="81" customFormat="1">
      <c r="A221" s="154">
        <v>210</v>
      </c>
      <c r="B221" s="196"/>
      <c r="C221" s="155"/>
      <c r="D221" s="157"/>
      <c r="E221" s="160" t="str">
        <f t="shared" si="7"/>
        <v/>
      </c>
      <c r="G221" s="75"/>
      <c r="H221" s="75"/>
      <c r="I221" s="75"/>
      <c r="J221" s="75"/>
      <c r="K221" s="75"/>
      <c r="L221" s="75"/>
      <c r="M221" s="75"/>
      <c r="N221" s="75"/>
      <c r="O221" s="75"/>
    </row>
    <row r="222" spans="1:15" s="81" customFormat="1">
      <c r="A222" s="154">
        <v>211</v>
      </c>
      <c r="B222" s="196"/>
      <c r="C222" s="155"/>
      <c r="D222" s="157"/>
      <c r="E222" s="160" t="str">
        <f t="shared" si="7"/>
        <v/>
      </c>
      <c r="G222" s="75"/>
      <c r="H222" s="75"/>
      <c r="I222" s="75"/>
      <c r="J222" s="75"/>
      <c r="K222" s="75"/>
      <c r="L222" s="75"/>
      <c r="M222" s="75"/>
      <c r="N222" s="75"/>
      <c r="O222" s="75"/>
    </row>
    <row r="223" spans="1:15" s="81" customFormat="1">
      <c r="A223" s="154">
        <v>212</v>
      </c>
      <c r="B223" s="196"/>
      <c r="C223" s="155"/>
      <c r="D223" s="157"/>
      <c r="E223" s="160" t="str">
        <f t="shared" si="7"/>
        <v/>
      </c>
      <c r="G223" s="75"/>
      <c r="H223" s="75"/>
      <c r="I223" s="75"/>
      <c r="J223" s="75"/>
      <c r="K223" s="75"/>
      <c r="L223" s="75"/>
      <c r="M223" s="75"/>
      <c r="N223" s="75"/>
      <c r="O223" s="75"/>
    </row>
    <row r="224" spans="1:15" s="81" customFormat="1">
      <c r="A224" s="154">
        <v>213</v>
      </c>
      <c r="B224" s="196"/>
      <c r="C224" s="155"/>
      <c r="D224" s="157"/>
      <c r="E224" s="160" t="str">
        <f t="shared" si="7"/>
        <v/>
      </c>
      <c r="G224" s="75"/>
      <c r="H224" s="75"/>
      <c r="I224" s="75"/>
      <c r="J224" s="75"/>
      <c r="K224" s="75"/>
      <c r="L224" s="75"/>
      <c r="M224" s="75"/>
      <c r="N224" s="75"/>
      <c r="O224" s="75"/>
    </row>
    <row r="225" spans="1:15" s="81" customFormat="1">
      <c r="A225" s="154">
        <v>214</v>
      </c>
      <c r="B225" s="196"/>
      <c r="C225" s="155"/>
      <c r="D225" s="157"/>
      <c r="E225" s="160" t="str">
        <f t="shared" si="7"/>
        <v/>
      </c>
      <c r="G225" s="75"/>
      <c r="H225" s="75"/>
      <c r="I225" s="75"/>
      <c r="J225" s="75"/>
      <c r="K225" s="75"/>
      <c r="L225" s="75"/>
      <c r="M225" s="75"/>
      <c r="N225" s="75"/>
      <c r="O225" s="75"/>
    </row>
    <row r="226" spans="1:15" s="81" customFormat="1">
      <c r="A226" s="154">
        <v>215</v>
      </c>
      <c r="B226" s="196"/>
      <c r="C226" s="155"/>
      <c r="D226" s="157"/>
      <c r="E226" s="160" t="str">
        <f t="shared" si="7"/>
        <v/>
      </c>
      <c r="G226" s="75"/>
      <c r="H226" s="75"/>
      <c r="I226" s="75"/>
      <c r="J226" s="75"/>
      <c r="K226" s="75"/>
      <c r="L226" s="75"/>
      <c r="M226" s="75"/>
      <c r="N226" s="75"/>
      <c r="O226" s="75"/>
    </row>
    <row r="227" spans="1:15" s="81" customFormat="1">
      <c r="A227" s="154">
        <v>216</v>
      </c>
      <c r="B227" s="196"/>
      <c r="C227" s="155"/>
      <c r="D227" s="157"/>
      <c r="E227" s="160" t="str">
        <f t="shared" si="7"/>
        <v/>
      </c>
      <c r="G227" s="75"/>
      <c r="H227" s="75"/>
      <c r="I227" s="75"/>
      <c r="J227" s="75"/>
      <c r="K227" s="75"/>
      <c r="L227" s="75"/>
      <c r="M227" s="75"/>
      <c r="N227" s="75"/>
      <c r="O227" s="75"/>
    </row>
    <row r="228" spans="1:15" s="81" customFormat="1">
      <c r="A228" s="154">
        <v>217</v>
      </c>
      <c r="B228" s="196"/>
      <c r="C228" s="155"/>
      <c r="D228" s="157"/>
      <c r="E228" s="160" t="str">
        <f t="shared" si="7"/>
        <v/>
      </c>
      <c r="G228" s="75"/>
      <c r="H228" s="75"/>
      <c r="I228" s="75"/>
      <c r="J228" s="75"/>
      <c r="K228" s="75"/>
      <c r="L228" s="75"/>
      <c r="M228" s="75"/>
      <c r="N228" s="75"/>
      <c r="O228" s="75"/>
    </row>
    <row r="229" spans="1:15" s="81" customFormat="1">
      <c r="A229" s="154">
        <v>218</v>
      </c>
      <c r="B229" s="196"/>
      <c r="C229" s="155"/>
      <c r="D229" s="157"/>
      <c r="E229" s="160" t="str">
        <f t="shared" si="7"/>
        <v/>
      </c>
      <c r="G229" s="75"/>
      <c r="H229" s="75"/>
      <c r="I229" s="75"/>
      <c r="J229" s="75"/>
      <c r="K229" s="75"/>
      <c r="L229" s="75"/>
      <c r="M229" s="75"/>
      <c r="N229" s="75"/>
      <c r="O229" s="75"/>
    </row>
    <row r="230" spans="1:15" s="81" customFormat="1">
      <c r="A230" s="154">
        <v>219</v>
      </c>
      <c r="B230" s="196"/>
      <c r="C230" s="155"/>
      <c r="D230" s="157"/>
      <c r="E230" s="160" t="str">
        <f t="shared" si="7"/>
        <v/>
      </c>
      <c r="G230" s="75"/>
      <c r="H230" s="75"/>
      <c r="I230" s="75"/>
      <c r="J230" s="75"/>
      <c r="K230" s="75"/>
      <c r="L230" s="75"/>
      <c r="M230" s="75"/>
      <c r="N230" s="75"/>
      <c r="O230" s="75"/>
    </row>
    <row r="231" spans="1:15" s="81" customFormat="1">
      <c r="A231" s="154">
        <v>220</v>
      </c>
      <c r="B231" s="196"/>
      <c r="C231" s="155"/>
      <c r="D231" s="157"/>
      <c r="E231" s="160" t="str">
        <f t="shared" si="7"/>
        <v/>
      </c>
      <c r="G231" s="75"/>
      <c r="H231" s="75"/>
      <c r="I231" s="75"/>
      <c r="J231" s="75"/>
      <c r="K231" s="75"/>
      <c r="L231" s="75"/>
      <c r="M231" s="75"/>
      <c r="N231" s="75"/>
      <c r="O231" s="75"/>
    </row>
    <row r="232" spans="1:15" s="81" customFormat="1">
      <c r="A232" s="154">
        <v>221</v>
      </c>
      <c r="B232" s="196"/>
      <c r="C232" s="155"/>
      <c r="D232" s="157"/>
      <c r="E232" s="160" t="str">
        <f t="shared" si="7"/>
        <v/>
      </c>
      <c r="G232" s="75"/>
      <c r="H232" s="75"/>
      <c r="I232" s="75"/>
      <c r="J232" s="75"/>
      <c r="K232" s="75"/>
      <c r="L232" s="75"/>
      <c r="M232" s="75"/>
      <c r="N232" s="75"/>
      <c r="O232" s="75"/>
    </row>
    <row r="233" spans="1:15" s="81" customFormat="1">
      <c r="A233" s="154">
        <v>222</v>
      </c>
      <c r="B233" s="196"/>
      <c r="C233" s="155"/>
      <c r="D233" s="157"/>
      <c r="E233" s="160" t="str">
        <f t="shared" si="7"/>
        <v/>
      </c>
      <c r="G233" s="75"/>
      <c r="H233" s="75"/>
      <c r="I233" s="75"/>
      <c r="J233" s="75"/>
      <c r="K233" s="75"/>
      <c r="L233" s="75"/>
      <c r="M233" s="75"/>
      <c r="N233" s="75"/>
      <c r="O233" s="75"/>
    </row>
    <row r="234" spans="1:15" s="81" customFormat="1">
      <c r="A234" s="154">
        <v>223</v>
      </c>
      <c r="B234" s="196"/>
      <c r="C234" s="155"/>
      <c r="D234" s="157"/>
      <c r="E234" s="160" t="str">
        <f t="shared" si="7"/>
        <v/>
      </c>
      <c r="G234" s="75"/>
      <c r="H234" s="75"/>
      <c r="I234" s="75"/>
      <c r="J234" s="75"/>
      <c r="K234" s="75"/>
      <c r="L234" s="75"/>
      <c r="M234" s="75"/>
      <c r="N234" s="75"/>
      <c r="O234" s="75"/>
    </row>
    <row r="235" spans="1:15" s="81" customFormat="1">
      <c r="A235" s="154">
        <v>224</v>
      </c>
      <c r="B235" s="196"/>
      <c r="C235" s="155"/>
      <c r="D235" s="157"/>
      <c r="E235" s="160" t="str">
        <f t="shared" si="7"/>
        <v/>
      </c>
      <c r="G235" s="75"/>
      <c r="H235" s="75"/>
      <c r="I235" s="75"/>
      <c r="J235" s="75"/>
      <c r="K235" s="75"/>
      <c r="L235" s="75"/>
      <c r="M235" s="75"/>
      <c r="N235" s="75"/>
      <c r="O235" s="75"/>
    </row>
    <row r="236" spans="1:15" s="81" customFormat="1">
      <c r="A236" s="154">
        <v>225</v>
      </c>
      <c r="B236" s="196"/>
      <c r="C236" s="155"/>
      <c r="D236" s="157"/>
      <c r="E236" s="160" t="str">
        <f t="shared" si="7"/>
        <v/>
      </c>
      <c r="G236" s="75"/>
      <c r="H236" s="75"/>
      <c r="I236" s="75"/>
      <c r="J236" s="75"/>
      <c r="K236" s="75"/>
      <c r="L236" s="75"/>
      <c r="M236" s="75"/>
      <c r="N236" s="75"/>
      <c r="O236" s="75"/>
    </row>
    <row r="237" spans="1:15" s="81" customFormat="1">
      <c r="A237" s="154">
        <v>226</v>
      </c>
      <c r="B237" s="196"/>
      <c r="C237" s="155"/>
      <c r="D237" s="157"/>
      <c r="E237" s="160" t="str">
        <f t="shared" si="7"/>
        <v/>
      </c>
      <c r="G237" s="75"/>
      <c r="H237" s="75"/>
      <c r="I237" s="75"/>
      <c r="J237" s="75"/>
      <c r="K237" s="75"/>
      <c r="L237" s="75"/>
      <c r="M237" s="75"/>
      <c r="N237" s="75"/>
      <c r="O237" s="75"/>
    </row>
    <row r="238" spans="1:15" s="81" customFormat="1">
      <c r="A238" s="154">
        <v>227</v>
      </c>
      <c r="B238" s="196"/>
      <c r="C238" s="155"/>
      <c r="D238" s="157"/>
      <c r="E238" s="160" t="str">
        <f t="shared" si="7"/>
        <v/>
      </c>
      <c r="G238" s="75"/>
      <c r="H238" s="75"/>
      <c r="I238" s="75"/>
      <c r="J238" s="75"/>
      <c r="K238" s="75"/>
      <c r="L238" s="75"/>
      <c r="M238" s="75"/>
      <c r="N238" s="75"/>
      <c r="O238" s="75"/>
    </row>
    <row r="239" spans="1:15" s="81" customFormat="1">
      <c r="A239" s="154">
        <v>228</v>
      </c>
      <c r="B239" s="196"/>
      <c r="C239" s="155"/>
      <c r="D239" s="157"/>
      <c r="E239" s="160" t="str">
        <f t="shared" si="7"/>
        <v/>
      </c>
      <c r="G239" s="75"/>
      <c r="H239" s="75"/>
      <c r="I239" s="75"/>
      <c r="J239" s="75"/>
      <c r="K239" s="75"/>
      <c r="L239" s="75"/>
      <c r="M239" s="75"/>
      <c r="N239" s="75"/>
      <c r="O239" s="75"/>
    </row>
    <row r="240" spans="1:15" s="81" customFormat="1">
      <c r="A240" s="154">
        <v>229</v>
      </c>
      <c r="B240" s="196"/>
      <c r="C240" s="155"/>
      <c r="D240" s="157"/>
      <c r="E240" s="160" t="str">
        <f t="shared" si="7"/>
        <v/>
      </c>
      <c r="G240" s="75"/>
      <c r="H240" s="75"/>
      <c r="I240" s="75"/>
      <c r="J240" s="75"/>
      <c r="K240" s="75"/>
      <c r="L240" s="75"/>
      <c r="M240" s="75"/>
      <c r="N240" s="75"/>
      <c r="O240" s="75"/>
    </row>
    <row r="241" spans="1:15" s="81" customFormat="1">
      <c r="A241" s="154">
        <v>230</v>
      </c>
      <c r="B241" s="196"/>
      <c r="C241" s="155"/>
      <c r="D241" s="157"/>
      <c r="E241" s="160" t="str">
        <f t="shared" si="7"/>
        <v/>
      </c>
      <c r="G241" s="75"/>
      <c r="H241" s="75"/>
      <c r="I241" s="75"/>
      <c r="J241" s="75"/>
      <c r="K241" s="75"/>
      <c r="L241" s="75"/>
      <c r="M241" s="75"/>
      <c r="N241" s="75"/>
      <c r="O241" s="75"/>
    </row>
    <row r="242" spans="1:15" s="81" customFormat="1">
      <c r="A242" s="154">
        <v>231</v>
      </c>
      <c r="B242" s="196"/>
      <c r="C242" s="155"/>
      <c r="D242" s="157"/>
      <c r="E242" s="160" t="str">
        <f t="shared" si="7"/>
        <v/>
      </c>
      <c r="G242" s="75"/>
      <c r="H242" s="75"/>
      <c r="I242" s="75"/>
      <c r="J242" s="75"/>
      <c r="K242" s="75"/>
      <c r="L242" s="75"/>
      <c r="M242" s="75"/>
      <c r="N242" s="75"/>
      <c r="O242" s="75"/>
    </row>
    <row r="243" spans="1:15" s="81" customFormat="1">
      <c r="A243" s="154">
        <v>232</v>
      </c>
      <c r="B243" s="196"/>
      <c r="C243" s="155"/>
      <c r="D243" s="157"/>
      <c r="E243" s="160" t="str">
        <f t="shared" si="7"/>
        <v/>
      </c>
      <c r="G243" s="75"/>
      <c r="H243" s="75"/>
      <c r="I243" s="75"/>
      <c r="J243" s="75"/>
      <c r="K243" s="75"/>
      <c r="L243" s="75"/>
      <c r="M243" s="75"/>
      <c r="N243" s="75"/>
      <c r="O243" s="75"/>
    </row>
    <row r="244" spans="1:15" s="81" customFormat="1">
      <c r="A244" s="154">
        <v>233</v>
      </c>
      <c r="B244" s="196"/>
      <c r="C244" s="155"/>
      <c r="D244" s="157"/>
      <c r="E244" s="160" t="str">
        <f t="shared" si="7"/>
        <v/>
      </c>
      <c r="G244" s="75"/>
      <c r="H244" s="75"/>
      <c r="I244" s="75"/>
      <c r="J244" s="75"/>
      <c r="K244" s="75"/>
      <c r="L244" s="75"/>
      <c r="M244" s="75"/>
      <c r="N244" s="75"/>
      <c r="O244" s="75"/>
    </row>
    <row r="245" spans="1:15" s="81" customFormat="1">
      <c r="A245" s="154">
        <v>234</v>
      </c>
      <c r="B245" s="196"/>
      <c r="C245" s="155"/>
      <c r="D245" s="157"/>
      <c r="E245" s="160" t="str">
        <f t="shared" si="7"/>
        <v/>
      </c>
      <c r="G245" s="75"/>
      <c r="H245" s="75"/>
      <c r="I245" s="75"/>
      <c r="J245" s="75"/>
      <c r="K245" s="75"/>
      <c r="L245" s="75"/>
      <c r="M245" s="75"/>
      <c r="N245" s="75"/>
      <c r="O245" s="75"/>
    </row>
    <row r="246" spans="1:15" s="81" customFormat="1">
      <c r="A246" s="154">
        <v>235</v>
      </c>
      <c r="B246" s="196"/>
      <c r="C246" s="155"/>
      <c r="D246" s="157"/>
      <c r="E246" s="160" t="str">
        <f t="shared" si="7"/>
        <v/>
      </c>
      <c r="G246" s="75"/>
      <c r="H246" s="75"/>
      <c r="I246" s="75"/>
      <c r="J246" s="75"/>
      <c r="K246" s="75"/>
      <c r="L246" s="75"/>
      <c r="M246" s="75"/>
      <c r="N246" s="75"/>
      <c r="O246" s="75"/>
    </row>
    <row r="247" spans="1:15" s="81" customFormat="1">
      <c r="A247" s="154">
        <v>236</v>
      </c>
      <c r="B247" s="196"/>
      <c r="C247" s="155"/>
      <c r="D247" s="157"/>
      <c r="E247" s="160" t="str">
        <f t="shared" si="7"/>
        <v/>
      </c>
      <c r="G247" s="75"/>
      <c r="H247" s="75"/>
      <c r="I247" s="75"/>
      <c r="J247" s="75"/>
      <c r="K247" s="75"/>
      <c r="L247" s="75"/>
      <c r="M247" s="75"/>
      <c r="N247" s="75"/>
      <c r="O247" s="75"/>
    </row>
    <row r="248" spans="1:15" s="81" customFormat="1">
      <c r="A248" s="154">
        <v>237</v>
      </c>
      <c r="B248" s="196"/>
      <c r="C248" s="155"/>
      <c r="D248" s="157"/>
      <c r="E248" s="160" t="str">
        <f t="shared" si="7"/>
        <v/>
      </c>
      <c r="G248" s="75"/>
      <c r="H248" s="75"/>
      <c r="I248" s="75"/>
      <c r="J248" s="75"/>
      <c r="K248" s="75"/>
      <c r="L248" s="75"/>
      <c r="M248" s="75"/>
      <c r="N248" s="75"/>
      <c r="O248" s="75"/>
    </row>
    <row r="249" spans="1:15" s="81" customFormat="1">
      <c r="A249" s="154">
        <v>238</v>
      </c>
      <c r="B249" s="196"/>
      <c r="C249" s="155"/>
      <c r="D249" s="157"/>
      <c r="E249" s="160" t="str">
        <f t="shared" si="7"/>
        <v/>
      </c>
      <c r="G249" s="75"/>
      <c r="H249" s="75"/>
      <c r="I249" s="75"/>
      <c r="J249" s="75"/>
      <c r="K249" s="75"/>
      <c r="L249" s="75"/>
      <c r="M249" s="75"/>
      <c r="N249" s="75"/>
      <c r="O249" s="75"/>
    </row>
    <row r="250" spans="1:15" s="81" customFormat="1">
      <c r="A250" s="154">
        <v>239</v>
      </c>
      <c r="B250" s="196"/>
      <c r="C250" s="155"/>
      <c r="D250" s="157"/>
      <c r="E250" s="160" t="str">
        <f t="shared" si="7"/>
        <v/>
      </c>
      <c r="G250" s="75"/>
      <c r="H250" s="75"/>
      <c r="I250" s="75"/>
      <c r="J250" s="75"/>
      <c r="K250" s="75"/>
      <c r="L250" s="75"/>
      <c r="M250" s="75"/>
      <c r="N250" s="75"/>
      <c r="O250" s="75"/>
    </row>
    <row r="251" spans="1:15" s="81" customFormat="1">
      <c r="A251" s="154">
        <v>240</v>
      </c>
      <c r="B251" s="196"/>
      <c r="C251" s="155"/>
      <c r="D251" s="157"/>
      <c r="E251" s="160" t="str">
        <f t="shared" si="7"/>
        <v/>
      </c>
      <c r="G251" s="75"/>
      <c r="H251" s="75"/>
      <c r="I251" s="75"/>
      <c r="J251" s="75"/>
      <c r="K251" s="75"/>
      <c r="L251" s="75"/>
      <c r="M251" s="75"/>
      <c r="N251" s="75"/>
      <c r="O251" s="75"/>
    </row>
    <row r="252" spans="1:15" s="81" customFormat="1">
      <c r="A252" s="154">
        <v>241</v>
      </c>
      <c r="B252" s="196"/>
      <c r="C252" s="155"/>
      <c r="D252" s="157"/>
      <c r="E252" s="160" t="str">
        <f t="shared" si="7"/>
        <v/>
      </c>
      <c r="G252" s="75"/>
      <c r="H252" s="75"/>
      <c r="I252" s="75"/>
      <c r="J252" s="75"/>
      <c r="K252" s="75"/>
      <c r="L252" s="75"/>
      <c r="M252" s="75"/>
      <c r="N252" s="75"/>
      <c r="O252" s="75"/>
    </row>
    <row r="253" spans="1:15" s="81" customFormat="1">
      <c r="A253" s="154">
        <v>242</v>
      </c>
      <c r="B253" s="196"/>
      <c r="C253" s="155"/>
      <c r="D253" s="157"/>
      <c r="E253" s="160" t="str">
        <f t="shared" si="7"/>
        <v/>
      </c>
      <c r="G253" s="75"/>
      <c r="H253" s="75"/>
      <c r="I253" s="75"/>
      <c r="J253" s="75"/>
      <c r="K253" s="75"/>
      <c r="L253" s="75"/>
      <c r="M253" s="75"/>
      <c r="N253" s="75"/>
      <c r="O253" s="75"/>
    </row>
    <row r="254" spans="1:15" s="81" customFormat="1">
      <c r="A254" s="154">
        <v>243</v>
      </c>
      <c r="B254" s="196"/>
      <c r="C254" s="155"/>
      <c r="D254" s="157"/>
      <c r="E254" s="160" t="str">
        <f t="shared" si="7"/>
        <v/>
      </c>
      <c r="G254" s="75"/>
      <c r="H254" s="75"/>
      <c r="I254" s="75"/>
      <c r="J254" s="75"/>
      <c r="K254" s="75"/>
      <c r="L254" s="75"/>
      <c r="M254" s="75"/>
      <c r="N254" s="75"/>
      <c r="O254" s="75"/>
    </row>
    <row r="255" spans="1:15" s="81" customFormat="1">
      <c r="A255" s="154">
        <v>244</v>
      </c>
      <c r="B255" s="196"/>
      <c r="C255" s="155"/>
      <c r="D255" s="157"/>
      <c r="E255" s="160" t="str">
        <f t="shared" si="7"/>
        <v/>
      </c>
      <c r="G255" s="75"/>
      <c r="H255" s="75"/>
      <c r="I255" s="75"/>
      <c r="J255" s="75"/>
      <c r="K255" s="75"/>
      <c r="L255" s="75"/>
      <c r="M255" s="75"/>
      <c r="N255" s="75"/>
      <c r="O255" s="75"/>
    </row>
    <row r="256" spans="1:15" s="81" customFormat="1">
      <c r="A256" s="154">
        <v>245</v>
      </c>
      <c r="B256" s="196"/>
      <c r="C256" s="155"/>
      <c r="D256" s="157"/>
      <c r="E256" s="160" t="str">
        <f t="shared" si="7"/>
        <v/>
      </c>
      <c r="G256" s="75"/>
      <c r="H256" s="75"/>
      <c r="I256" s="75"/>
      <c r="J256" s="75"/>
      <c r="K256" s="75"/>
      <c r="L256" s="75"/>
      <c r="M256" s="75"/>
      <c r="N256" s="75"/>
      <c r="O256" s="75"/>
    </row>
    <row r="257" spans="1:15" s="81" customFormat="1">
      <c r="A257" s="154">
        <v>246</v>
      </c>
      <c r="B257" s="196"/>
      <c r="C257" s="155"/>
      <c r="D257" s="157"/>
      <c r="E257" s="160" t="str">
        <f t="shared" si="7"/>
        <v/>
      </c>
      <c r="G257" s="75"/>
      <c r="H257" s="75"/>
      <c r="I257" s="75"/>
      <c r="J257" s="75"/>
      <c r="K257" s="75"/>
      <c r="L257" s="75"/>
      <c r="M257" s="75"/>
      <c r="N257" s="75"/>
      <c r="O257" s="75"/>
    </row>
    <row r="258" spans="1:15" s="81" customFormat="1">
      <c r="A258" s="154">
        <v>247</v>
      </c>
      <c r="B258" s="196"/>
      <c r="C258" s="155"/>
      <c r="D258" s="157"/>
      <c r="E258" s="160" t="str">
        <f t="shared" si="7"/>
        <v/>
      </c>
      <c r="G258" s="75"/>
      <c r="H258" s="75"/>
      <c r="I258" s="75"/>
      <c r="J258" s="75"/>
      <c r="K258" s="75"/>
      <c r="L258" s="75"/>
      <c r="M258" s="75"/>
      <c r="N258" s="75"/>
      <c r="O258" s="75"/>
    </row>
    <row r="259" spans="1:15" s="81" customFormat="1">
      <c r="A259" s="154">
        <v>248</v>
      </c>
      <c r="B259" s="196"/>
      <c r="C259" s="155"/>
      <c r="D259" s="157"/>
      <c r="E259" s="160" t="str">
        <f t="shared" si="7"/>
        <v/>
      </c>
      <c r="G259" s="75"/>
      <c r="H259" s="75"/>
      <c r="I259" s="75"/>
      <c r="J259" s="75"/>
      <c r="K259" s="75"/>
      <c r="L259" s="75"/>
      <c r="M259" s="75"/>
      <c r="N259" s="75"/>
      <c r="O259" s="75"/>
    </row>
    <row r="260" spans="1:15" s="81" customFormat="1">
      <c r="A260" s="154">
        <v>249</v>
      </c>
      <c r="B260" s="196"/>
      <c r="C260" s="155"/>
      <c r="D260" s="157"/>
      <c r="E260" s="160" t="str">
        <f t="shared" si="7"/>
        <v/>
      </c>
      <c r="G260" s="75"/>
      <c r="H260" s="75"/>
      <c r="I260" s="75"/>
      <c r="J260" s="75"/>
      <c r="K260" s="75"/>
      <c r="L260" s="75"/>
      <c r="M260" s="75"/>
      <c r="N260" s="75"/>
      <c r="O260" s="75"/>
    </row>
    <row r="261" spans="1:15" s="81" customFormat="1">
      <c r="A261" s="154">
        <v>250</v>
      </c>
      <c r="B261" s="196"/>
      <c r="C261" s="155"/>
      <c r="D261" s="157"/>
      <c r="E261" s="160" t="str">
        <f t="shared" si="7"/>
        <v/>
      </c>
      <c r="G261" s="75"/>
      <c r="H261" s="75"/>
      <c r="I261" s="75"/>
      <c r="J261" s="75"/>
      <c r="K261" s="75"/>
      <c r="L261" s="75"/>
      <c r="M261" s="75"/>
      <c r="N261" s="75"/>
      <c r="O261" s="75"/>
    </row>
  </sheetData>
  <sheetProtection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sheetPr codeName="Sheet83">
    <pageSetUpPr fitToPage="1"/>
  </sheetPr>
  <dimension ref="A1:P261"/>
  <sheetViews>
    <sheetView workbookViewId="0">
      <selection activeCell="B17" sqref="B17"/>
    </sheetView>
  </sheetViews>
  <sheetFormatPr defaultRowHeight="15.75"/>
  <cols>
    <col min="1" max="1" width="5.7109375" style="71" customWidth="1"/>
    <col min="2" max="2" width="68.7109375" style="75" customWidth="1"/>
    <col min="3" max="3" width="10.7109375" style="80" customWidth="1"/>
    <col min="4" max="4" width="17.7109375" style="75" customWidth="1"/>
    <col min="5" max="5" width="10.7109375" style="81" hidden="1"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C1" s="72"/>
      <c r="D1" s="74"/>
      <c r="E1" s="73"/>
      <c r="F1" s="327"/>
    </row>
    <row r="2" spans="1:7" s="71" customFormat="1">
      <c r="A2" s="161" t="str">
        <f>IF(ISBLANK(facultate), IF(ISBLANK(departament),"","Departament " &amp; departament), "Facultatea " &amp; facultate)</f>
        <v>Facultatea Electronică și Telecomunicații</v>
      </c>
      <c r="C2" s="72"/>
      <c r="D2" s="74"/>
      <c r="E2" s="73"/>
      <c r="F2" s="327"/>
    </row>
    <row r="3" spans="1:7" s="71" customFormat="1">
      <c r="A3" s="161" t="str">
        <f>IF(ISBLANK(departament),"","Departamentul " &amp; departament)</f>
        <v>Departamentul Electronică Aplicată</v>
      </c>
      <c r="C3" s="72"/>
      <c r="D3" s="74"/>
      <c r="E3" s="73"/>
      <c r="F3" s="327"/>
    </row>
    <row r="4" spans="1:7">
      <c r="A4" s="460" t="s">
        <v>882</v>
      </c>
      <c r="B4" s="460"/>
      <c r="C4" s="460"/>
      <c r="D4" s="460"/>
      <c r="E4" s="460"/>
      <c r="F4" s="460"/>
    </row>
    <row r="5" spans="1:7" ht="39.75" customHeight="1">
      <c r="A5" s="466" t="s">
        <v>951</v>
      </c>
      <c r="B5" s="466"/>
      <c r="C5" s="466"/>
      <c r="D5" s="466"/>
      <c r="E5" s="239"/>
    </row>
    <row r="6" spans="1:7" ht="13.5" customHeight="1">
      <c r="C6" s="75"/>
      <c r="D6" s="337" t="str">
        <f>CONCATENATE(functie," ",nume_candidat)</f>
        <v>Șef de lucrări Papazian Petru</v>
      </c>
    </row>
    <row r="7" spans="1:7" ht="18.75" customHeight="1">
      <c r="A7" s="458" t="s">
        <v>337</v>
      </c>
      <c r="B7" s="458" t="s">
        <v>942</v>
      </c>
      <c r="C7" s="468" t="s">
        <v>2</v>
      </c>
      <c r="D7" s="458" t="s">
        <v>544</v>
      </c>
      <c r="E7" s="458" t="s">
        <v>4</v>
      </c>
      <c r="F7" s="479" t="s">
        <v>540</v>
      </c>
      <c r="G7" s="465" t="s">
        <v>551</v>
      </c>
    </row>
    <row r="8" spans="1:7" ht="18.75" customHeight="1">
      <c r="A8" s="475"/>
      <c r="B8" s="475"/>
      <c r="C8" s="469"/>
      <c r="D8" s="475"/>
      <c r="E8" s="475"/>
      <c r="F8" s="480"/>
      <c r="G8" s="465"/>
    </row>
    <row r="9" spans="1:7" ht="18.75" customHeight="1">
      <c r="A9" s="475"/>
      <c r="B9" s="475"/>
      <c r="C9" s="469"/>
      <c r="D9" s="459"/>
      <c r="E9" s="459"/>
      <c r="F9" s="480"/>
      <c r="G9" s="465"/>
    </row>
    <row r="10" spans="1:7" ht="18.75" customHeight="1">
      <c r="A10" s="459"/>
      <c r="B10" s="459"/>
      <c r="C10" s="470"/>
      <c r="D10" s="338" t="str">
        <f>CONCATENATE("ultimii ",durata_evaluare," ani")</f>
        <v>ultimii 5 ani</v>
      </c>
      <c r="E10" s="338" t="str">
        <f>CONCATENATE("ultimii                                  ",durata_evaluare," ani")</f>
        <v>ultimii                                  5 ani</v>
      </c>
      <c r="F10" s="481"/>
      <c r="G10" s="465"/>
    </row>
    <row r="11" spans="1:7">
      <c r="A11" s="99"/>
      <c r="B11" s="76"/>
      <c r="C11" s="40"/>
      <c r="D11" s="159">
        <f t="shared" ref="D11:E11" si="0">SUMIF(D12:D110,"&gt;0")</f>
        <v>300</v>
      </c>
      <c r="E11" s="86">
        <f t="shared" si="0"/>
        <v>6</v>
      </c>
      <c r="F11" s="336"/>
    </row>
    <row r="12" spans="1:7">
      <c r="A12" s="48">
        <v>1</v>
      </c>
      <c r="B12" s="421" t="s">
        <v>1182</v>
      </c>
      <c r="C12" s="232">
        <v>2016</v>
      </c>
      <c r="D12" s="160">
        <f t="shared" ref="D12:D75" si="1">IF(OR($B12="",,$C12&lt;an_initial,$C12&gt;an_final),"",E12*50)</f>
        <v>50</v>
      </c>
      <c r="E12" s="87">
        <f t="shared" ref="E12:E43" si="2">IF(OR($B12="",,$C12="",$C12&gt;an_final),"",IF($C12&gt;=an_initial,1,""))</f>
        <v>1</v>
      </c>
      <c r="F12" s="83" t="b">
        <f t="shared" ref="F12:F75" si="3">IF(nume_candidat="",FALSE,ISNUMBER(SEARCH(nume_candidat,$B12)))</f>
        <v>0</v>
      </c>
      <c r="G12" s="84">
        <f t="shared" ref="G12:G43" si="4">LEN(B12)-LEN(SUBSTITUTE(B12,",",""))+1</f>
        <v>1</v>
      </c>
    </row>
    <row r="13" spans="1:7">
      <c r="A13" s="48">
        <v>2</v>
      </c>
      <c r="B13" s="421" t="s">
        <v>1182</v>
      </c>
      <c r="C13" s="232">
        <v>2015</v>
      </c>
      <c r="D13" s="160">
        <f t="shared" si="1"/>
        <v>50</v>
      </c>
      <c r="E13" s="87">
        <f t="shared" si="2"/>
        <v>1</v>
      </c>
      <c r="F13" s="83" t="b">
        <f t="shared" si="3"/>
        <v>0</v>
      </c>
      <c r="G13" s="84">
        <f t="shared" si="4"/>
        <v>1</v>
      </c>
    </row>
    <row r="14" spans="1:7">
      <c r="A14" s="48">
        <v>3</v>
      </c>
      <c r="B14" s="421" t="s">
        <v>1182</v>
      </c>
      <c r="C14" s="232">
        <v>2014</v>
      </c>
      <c r="D14" s="160">
        <f t="shared" si="1"/>
        <v>50</v>
      </c>
      <c r="E14" s="87">
        <f t="shared" si="2"/>
        <v>1</v>
      </c>
      <c r="F14" s="83" t="b">
        <f t="shared" si="3"/>
        <v>0</v>
      </c>
      <c r="G14" s="84">
        <f t="shared" si="4"/>
        <v>1</v>
      </c>
    </row>
    <row r="15" spans="1:7">
      <c r="A15" s="48">
        <v>4</v>
      </c>
      <c r="B15" s="421" t="s">
        <v>1182</v>
      </c>
      <c r="C15" s="228">
        <v>2013</v>
      </c>
      <c r="D15" s="160">
        <f t="shared" si="1"/>
        <v>50</v>
      </c>
      <c r="E15" s="87">
        <f t="shared" si="2"/>
        <v>1</v>
      </c>
      <c r="F15" s="83" t="b">
        <f t="shared" si="3"/>
        <v>0</v>
      </c>
      <c r="G15" s="84">
        <f t="shared" si="4"/>
        <v>1</v>
      </c>
    </row>
    <row r="16" spans="1:7">
      <c r="A16" s="48">
        <v>5</v>
      </c>
      <c r="B16" s="421" t="s">
        <v>1182</v>
      </c>
      <c r="C16" s="228">
        <v>2012</v>
      </c>
      <c r="D16" s="160">
        <f t="shared" si="1"/>
        <v>50</v>
      </c>
      <c r="E16" s="87">
        <f t="shared" si="2"/>
        <v>1</v>
      </c>
      <c r="F16" s="83" t="b">
        <f t="shared" si="3"/>
        <v>0</v>
      </c>
      <c r="G16" s="84">
        <f t="shared" si="4"/>
        <v>1</v>
      </c>
    </row>
    <row r="17" spans="1:7">
      <c r="A17" s="48">
        <v>6</v>
      </c>
      <c r="B17" s="7" t="s">
        <v>1183</v>
      </c>
      <c r="C17" s="228">
        <v>2012</v>
      </c>
      <c r="D17" s="160">
        <f t="shared" si="1"/>
        <v>50</v>
      </c>
      <c r="E17" s="87">
        <f t="shared" si="2"/>
        <v>1</v>
      </c>
      <c r="F17" s="83" t="b">
        <f t="shared" si="3"/>
        <v>0</v>
      </c>
      <c r="G17" s="84">
        <f t="shared" si="4"/>
        <v>1</v>
      </c>
    </row>
    <row r="18" spans="1:7">
      <c r="A18" s="48">
        <v>7</v>
      </c>
      <c r="B18" s="7"/>
      <c r="C18" s="228"/>
      <c r="D18" s="160" t="str">
        <f t="shared" si="1"/>
        <v/>
      </c>
      <c r="E18" s="87" t="str">
        <f t="shared" si="2"/>
        <v/>
      </c>
      <c r="F18" s="83" t="b">
        <f t="shared" si="3"/>
        <v>0</v>
      </c>
      <c r="G18" s="84">
        <f t="shared" si="4"/>
        <v>1</v>
      </c>
    </row>
    <row r="19" spans="1:7">
      <c r="A19" s="48">
        <v>8</v>
      </c>
      <c r="B19" s="7"/>
      <c r="C19" s="228"/>
      <c r="D19" s="160" t="str">
        <f t="shared" si="1"/>
        <v/>
      </c>
      <c r="E19" s="87" t="str">
        <f t="shared" si="2"/>
        <v/>
      </c>
      <c r="F19" s="83" t="b">
        <f t="shared" si="3"/>
        <v>0</v>
      </c>
      <c r="G19" s="84">
        <f t="shared" si="4"/>
        <v>1</v>
      </c>
    </row>
    <row r="20" spans="1:7">
      <c r="A20" s="48">
        <v>9</v>
      </c>
      <c r="B20" s="7"/>
      <c r="C20" s="228"/>
      <c r="D20" s="160" t="str">
        <f t="shared" si="1"/>
        <v/>
      </c>
      <c r="E20" s="87" t="str">
        <f t="shared" si="2"/>
        <v/>
      </c>
      <c r="F20" s="83" t="b">
        <f t="shared" si="3"/>
        <v>0</v>
      </c>
      <c r="G20" s="84">
        <f t="shared" si="4"/>
        <v>1</v>
      </c>
    </row>
    <row r="21" spans="1:7">
      <c r="A21" s="48">
        <v>10</v>
      </c>
      <c r="B21" s="7"/>
      <c r="C21" s="228"/>
      <c r="D21" s="160" t="str">
        <f t="shared" si="1"/>
        <v/>
      </c>
      <c r="E21" s="87" t="str">
        <f t="shared" si="2"/>
        <v/>
      </c>
      <c r="F21" s="83" t="b">
        <f t="shared" si="3"/>
        <v>0</v>
      </c>
      <c r="G21" s="84">
        <f t="shared" si="4"/>
        <v>1</v>
      </c>
    </row>
    <row r="22" spans="1:7">
      <c r="A22" s="48">
        <v>11</v>
      </c>
      <c r="B22" s="7"/>
      <c r="C22" s="228"/>
      <c r="D22" s="160" t="str">
        <f t="shared" si="1"/>
        <v/>
      </c>
      <c r="E22" s="87" t="str">
        <f t="shared" si="2"/>
        <v/>
      </c>
      <c r="F22" s="83" t="b">
        <f t="shared" si="3"/>
        <v>0</v>
      </c>
      <c r="G22" s="84">
        <f t="shared" si="4"/>
        <v>1</v>
      </c>
    </row>
    <row r="23" spans="1:7">
      <c r="A23" s="48">
        <v>12</v>
      </c>
      <c r="B23" s="7"/>
      <c r="C23" s="228"/>
      <c r="D23" s="160" t="str">
        <f t="shared" si="1"/>
        <v/>
      </c>
      <c r="E23" s="87" t="str">
        <f t="shared" si="2"/>
        <v/>
      </c>
      <c r="F23" s="83" t="b">
        <f t="shared" si="3"/>
        <v>0</v>
      </c>
      <c r="G23" s="84">
        <f t="shared" si="4"/>
        <v>1</v>
      </c>
    </row>
    <row r="24" spans="1:7">
      <c r="A24" s="48">
        <v>13</v>
      </c>
      <c r="B24" s="7"/>
      <c r="C24" s="228"/>
      <c r="D24" s="160" t="str">
        <f t="shared" si="1"/>
        <v/>
      </c>
      <c r="E24" s="87" t="str">
        <f t="shared" si="2"/>
        <v/>
      </c>
      <c r="F24" s="83" t="b">
        <f t="shared" si="3"/>
        <v>0</v>
      </c>
      <c r="G24" s="84">
        <f t="shared" si="4"/>
        <v>1</v>
      </c>
    </row>
    <row r="25" spans="1:7">
      <c r="A25" s="48">
        <v>14</v>
      </c>
      <c r="B25" s="7"/>
      <c r="C25" s="228"/>
      <c r="D25" s="160" t="str">
        <f t="shared" si="1"/>
        <v/>
      </c>
      <c r="E25" s="87" t="str">
        <f t="shared" si="2"/>
        <v/>
      </c>
      <c r="F25" s="83" t="b">
        <f t="shared" si="3"/>
        <v>0</v>
      </c>
      <c r="G25" s="84">
        <f t="shared" si="4"/>
        <v>1</v>
      </c>
    </row>
    <row r="26" spans="1:7">
      <c r="A26" s="48">
        <v>15</v>
      </c>
      <c r="B26" s="7"/>
      <c r="C26" s="228"/>
      <c r="D26" s="160" t="str">
        <f t="shared" si="1"/>
        <v/>
      </c>
      <c r="E26" s="87" t="str">
        <f t="shared" si="2"/>
        <v/>
      </c>
      <c r="F26" s="83" t="b">
        <f t="shared" si="3"/>
        <v>0</v>
      </c>
      <c r="G26" s="84">
        <f t="shared" si="4"/>
        <v>1</v>
      </c>
    </row>
    <row r="27" spans="1:7">
      <c r="A27" s="48">
        <v>16</v>
      </c>
      <c r="B27" s="7"/>
      <c r="C27" s="228"/>
      <c r="D27" s="160" t="str">
        <f t="shared" si="1"/>
        <v/>
      </c>
      <c r="E27" s="87" t="str">
        <f t="shared" si="2"/>
        <v/>
      </c>
      <c r="F27" s="83" t="b">
        <f t="shared" si="3"/>
        <v>0</v>
      </c>
      <c r="G27" s="84">
        <f t="shared" si="4"/>
        <v>1</v>
      </c>
    </row>
    <row r="28" spans="1:7">
      <c r="A28" s="48">
        <v>17</v>
      </c>
      <c r="B28" s="7"/>
      <c r="C28" s="228"/>
      <c r="D28" s="160" t="str">
        <f t="shared" si="1"/>
        <v/>
      </c>
      <c r="E28" s="87" t="str">
        <f t="shared" si="2"/>
        <v/>
      </c>
      <c r="F28" s="83" t="b">
        <f t="shared" si="3"/>
        <v>0</v>
      </c>
      <c r="G28" s="84">
        <f t="shared" si="4"/>
        <v>1</v>
      </c>
    </row>
    <row r="29" spans="1:7">
      <c r="A29" s="48">
        <v>18</v>
      </c>
      <c r="B29" s="7"/>
      <c r="C29" s="228"/>
      <c r="D29" s="160" t="str">
        <f t="shared" si="1"/>
        <v/>
      </c>
      <c r="E29" s="87" t="str">
        <f t="shared" si="2"/>
        <v/>
      </c>
      <c r="F29" s="83" t="b">
        <f t="shared" si="3"/>
        <v>0</v>
      </c>
      <c r="G29" s="84">
        <f t="shared" si="4"/>
        <v>1</v>
      </c>
    </row>
    <row r="30" spans="1:7">
      <c r="A30" s="48">
        <v>19</v>
      </c>
      <c r="B30" s="7"/>
      <c r="C30" s="228"/>
      <c r="D30" s="160" t="str">
        <f t="shared" si="1"/>
        <v/>
      </c>
      <c r="E30" s="87" t="str">
        <f t="shared" si="2"/>
        <v/>
      </c>
      <c r="F30" s="83" t="b">
        <f t="shared" si="3"/>
        <v>0</v>
      </c>
      <c r="G30" s="84">
        <f t="shared" si="4"/>
        <v>1</v>
      </c>
    </row>
    <row r="31" spans="1:7">
      <c r="A31" s="48">
        <v>20</v>
      </c>
      <c r="B31" s="7"/>
      <c r="C31" s="228"/>
      <c r="D31" s="160" t="str">
        <f t="shared" si="1"/>
        <v/>
      </c>
      <c r="E31" s="87" t="str">
        <f t="shared" si="2"/>
        <v/>
      </c>
      <c r="F31" s="83" t="b">
        <f t="shared" si="3"/>
        <v>0</v>
      </c>
      <c r="G31" s="84">
        <f t="shared" si="4"/>
        <v>1</v>
      </c>
    </row>
    <row r="32" spans="1:7">
      <c r="A32" s="48">
        <v>21</v>
      </c>
      <c r="B32" s="7"/>
      <c r="C32" s="228"/>
      <c r="D32" s="160" t="str">
        <f t="shared" si="1"/>
        <v/>
      </c>
      <c r="E32" s="87" t="str">
        <f t="shared" si="2"/>
        <v/>
      </c>
      <c r="F32" s="83" t="b">
        <f t="shared" si="3"/>
        <v>0</v>
      </c>
      <c r="G32" s="84">
        <f t="shared" si="4"/>
        <v>1</v>
      </c>
    </row>
    <row r="33" spans="1:7">
      <c r="A33" s="48">
        <v>22</v>
      </c>
      <c r="B33" s="7"/>
      <c r="C33" s="228"/>
      <c r="D33" s="160" t="str">
        <f t="shared" si="1"/>
        <v/>
      </c>
      <c r="E33" s="87" t="str">
        <f t="shared" si="2"/>
        <v/>
      </c>
      <c r="F33" s="83" t="b">
        <f t="shared" si="3"/>
        <v>0</v>
      </c>
      <c r="G33" s="84">
        <f t="shared" si="4"/>
        <v>1</v>
      </c>
    </row>
    <row r="34" spans="1:7">
      <c r="A34" s="48">
        <v>23</v>
      </c>
      <c r="B34" s="7"/>
      <c r="C34" s="228"/>
      <c r="D34" s="160" t="str">
        <f t="shared" si="1"/>
        <v/>
      </c>
      <c r="E34" s="87" t="str">
        <f t="shared" si="2"/>
        <v/>
      </c>
      <c r="F34" s="83" t="b">
        <f t="shared" si="3"/>
        <v>0</v>
      </c>
      <c r="G34" s="84">
        <f t="shared" si="4"/>
        <v>1</v>
      </c>
    </row>
    <row r="35" spans="1:7">
      <c r="A35" s="48">
        <v>24</v>
      </c>
      <c r="B35" s="7"/>
      <c r="C35" s="228"/>
      <c r="D35" s="160" t="str">
        <f t="shared" si="1"/>
        <v/>
      </c>
      <c r="E35" s="87" t="str">
        <f t="shared" si="2"/>
        <v/>
      </c>
      <c r="F35" s="83" t="b">
        <f t="shared" si="3"/>
        <v>0</v>
      </c>
      <c r="G35" s="84">
        <f t="shared" si="4"/>
        <v>1</v>
      </c>
    </row>
    <row r="36" spans="1:7">
      <c r="A36" s="48">
        <v>25</v>
      </c>
      <c r="B36" s="7"/>
      <c r="C36" s="228"/>
      <c r="D36" s="160" t="str">
        <f t="shared" si="1"/>
        <v/>
      </c>
      <c r="E36" s="87" t="str">
        <f t="shared" si="2"/>
        <v/>
      </c>
      <c r="F36" s="83" t="b">
        <f t="shared" si="3"/>
        <v>0</v>
      </c>
      <c r="G36" s="84">
        <f t="shared" si="4"/>
        <v>1</v>
      </c>
    </row>
    <row r="37" spans="1:7">
      <c r="A37" s="48">
        <v>26</v>
      </c>
      <c r="B37" s="7"/>
      <c r="C37" s="228"/>
      <c r="D37" s="160" t="str">
        <f t="shared" si="1"/>
        <v/>
      </c>
      <c r="E37" s="87" t="str">
        <f t="shared" si="2"/>
        <v/>
      </c>
      <c r="F37" s="83" t="b">
        <f t="shared" si="3"/>
        <v>0</v>
      </c>
      <c r="G37" s="84">
        <f t="shared" si="4"/>
        <v>1</v>
      </c>
    </row>
    <row r="38" spans="1:7">
      <c r="A38" s="48">
        <v>27</v>
      </c>
      <c r="B38" s="7"/>
      <c r="C38" s="228"/>
      <c r="D38" s="160" t="str">
        <f t="shared" si="1"/>
        <v/>
      </c>
      <c r="E38" s="87" t="str">
        <f t="shared" si="2"/>
        <v/>
      </c>
      <c r="F38" s="83" t="b">
        <f t="shared" si="3"/>
        <v>0</v>
      </c>
      <c r="G38" s="84">
        <f t="shared" si="4"/>
        <v>1</v>
      </c>
    </row>
    <row r="39" spans="1:7">
      <c r="A39" s="48">
        <v>28</v>
      </c>
      <c r="B39" s="7"/>
      <c r="C39" s="228"/>
      <c r="D39" s="160" t="str">
        <f t="shared" si="1"/>
        <v/>
      </c>
      <c r="E39" s="87" t="str">
        <f t="shared" si="2"/>
        <v/>
      </c>
      <c r="F39" s="83" t="b">
        <f t="shared" si="3"/>
        <v>0</v>
      </c>
      <c r="G39" s="84">
        <f t="shared" si="4"/>
        <v>1</v>
      </c>
    </row>
    <row r="40" spans="1:7">
      <c r="A40" s="48">
        <v>29</v>
      </c>
      <c r="B40" s="7"/>
      <c r="C40" s="228"/>
      <c r="D40" s="160" t="str">
        <f t="shared" si="1"/>
        <v/>
      </c>
      <c r="E40" s="87" t="str">
        <f t="shared" si="2"/>
        <v/>
      </c>
      <c r="F40" s="83" t="b">
        <f t="shared" si="3"/>
        <v>0</v>
      </c>
      <c r="G40" s="84">
        <f t="shared" si="4"/>
        <v>1</v>
      </c>
    </row>
    <row r="41" spans="1:7">
      <c r="A41" s="48">
        <v>30</v>
      </c>
      <c r="B41" s="7"/>
      <c r="C41" s="228"/>
      <c r="D41" s="160" t="str">
        <f t="shared" si="1"/>
        <v/>
      </c>
      <c r="E41" s="87" t="str">
        <f t="shared" si="2"/>
        <v/>
      </c>
      <c r="F41" s="83" t="b">
        <f t="shared" si="3"/>
        <v>0</v>
      </c>
      <c r="G41" s="84">
        <f t="shared" si="4"/>
        <v>1</v>
      </c>
    </row>
    <row r="42" spans="1:7">
      <c r="A42" s="48">
        <v>31</v>
      </c>
      <c r="B42" s="7"/>
      <c r="C42" s="228"/>
      <c r="D42" s="160" t="str">
        <f t="shared" si="1"/>
        <v/>
      </c>
      <c r="E42" s="87" t="str">
        <f t="shared" si="2"/>
        <v/>
      </c>
      <c r="F42" s="83" t="b">
        <f t="shared" si="3"/>
        <v>0</v>
      </c>
      <c r="G42" s="84">
        <f t="shared" si="4"/>
        <v>1</v>
      </c>
    </row>
    <row r="43" spans="1:7">
      <c r="A43" s="48">
        <v>32</v>
      </c>
      <c r="B43" s="7"/>
      <c r="C43" s="228"/>
      <c r="D43" s="160" t="str">
        <f t="shared" si="1"/>
        <v/>
      </c>
      <c r="E43" s="87" t="str">
        <f t="shared" si="2"/>
        <v/>
      </c>
      <c r="F43" s="83" t="b">
        <f t="shared" si="3"/>
        <v>0</v>
      </c>
      <c r="G43" s="84">
        <f t="shared" si="4"/>
        <v>1</v>
      </c>
    </row>
    <row r="44" spans="1:7">
      <c r="A44" s="48">
        <v>33</v>
      </c>
      <c r="B44" s="7"/>
      <c r="C44" s="228"/>
      <c r="D44" s="160" t="str">
        <f t="shared" si="1"/>
        <v/>
      </c>
      <c r="E44" s="87" t="str">
        <f t="shared" ref="E44:E75" si="5">IF(OR($B44="",,$C44="",$C44&gt;an_final),"",IF($C44&gt;=an_initial,1,""))</f>
        <v/>
      </c>
      <c r="F44" s="83" t="b">
        <f t="shared" si="3"/>
        <v>0</v>
      </c>
      <c r="G44" s="84">
        <f t="shared" ref="G44:G75" si="6">LEN(B44)-LEN(SUBSTITUTE(B44,",",""))+1</f>
        <v>1</v>
      </c>
    </row>
    <row r="45" spans="1:7">
      <c r="A45" s="48">
        <v>34</v>
      </c>
      <c r="B45" s="7"/>
      <c r="C45" s="228"/>
      <c r="D45" s="160" t="str">
        <f t="shared" si="1"/>
        <v/>
      </c>
      <c r="E45" s="87" t="str">
        <f t="shared" si="5"/>
        <v/>
      </c>
      <c r="F45" s="83" t="b">
        <f t="shared" si="3"/>
        <v>0</v>
      </c>
      <c r="G45" s="84">
        <f t="shared" si="6"/>
        <v>1</v>
      </c>
    </row>
    <row r="46" spans="1:7">
      <c r="A46" s="48">
        <v>35</v>
      </c>
      <c r="B46" s="7"/>
      <c r="C46" s="228"/>
      <c r="D46" s="160" t="str">
        <f t="shared" si="1"/>
        <v/>
      </c>
      <c r="E46" s="87" t="str">
        <f t="shared" si="5"/>
        <v/>
      </c>
      <c r="F46" s="83" t="b">
        <f t="shared" si="3"/>
        <v>0</v>
      </c>
      <c r="G46" s="84">
        <f t="shared" si="6"/>
        <v>1</v>
      </c>
    </row>
    <row r="47" spans="1:7">
      <c r="A47" s="48">
        <v>36</v>
      </c>
      <c r="B47" s="7"/>
      <c r="C47" s="228"/>
      <c r="D47" s="160" t="str">
        <f t="shared" si="1"/>
        <v/>
      </c>
      <c r="E47" s="87" t="str">
        <f t="shared" si="5"/>
        <v/>
      </c>
      <c r="F47" s="83" t="b">
        <f t="shared" si="3"/>
        <v>0</v>
      </c>
      <c r="G47" s="84">
        <f t="shared" si="6"/>
        <v>1</v>
      </c>
    </row>
    <row r="48" spans="1:7">
      <c r="A48" s="48">
        <v>37</v>
      </c>
      <c r="B48" s="7"/>
      <c r="C48" s="228"/>
      <c r="D48" s="160" t="str">
        <f t="shared" si="1"/>
        <v/>
      </c>
      <c r="E48" s="87" t="str">
        <f t="shared" si="5"/>
        <v/>
      </c>
      <c r="F48" s="83" t="b">
        <f t="shared" si="3"/>
        <v>0</v>
      </c>
      <c r="G48" s="84">
        <f t="shared" si="6"/>
        <v>1</v>
      </c>
    </row>
    <row r="49" spans="1:7">
      <c r="A49" s="48">
        <v>38</v>
      </c>
      <c r="B49" s="7"/>
      <c r="C49" s="228"/>
      <c r="D49" s="160" t="str">
        <f t="shared" si="1"/>
        <v/>
      </c>
      <c r="E49" s="87" t="str">
        <f t="shared" si="5"/>
        <v/>
      </c>
      <c r="F49" s="83" t="b">
        <f t="shared" si="3"/>
        <v>0</v>
      </c>
      <c r="G49" s="84">
        <f t="shared" si="6"/>
        <v>1</v>
      </c>
    </row>
    <row r="50" spans="1:7">
      <c r="A50" s="48">
        <v>39</v>
      </c>
      <c r="B50" s="7"/>
      <c r="C50" s="228"/>
      <c r="D50" s="160" t="str">
        <f t="shared" si="1"/>
        <v/>
      </c>
      <c r="E50" s="87" t="str">
        <f t="shared" si="5"/>
        <v/>
      </c>
      <c r="F50" s="83" t="b">
        <f t="shared" si="3"/>
        <v>0</v>
      </c>
      <c r="G50" s="84">
        <f t="shared" si="6"/>
        <v>1</v>
      </c>
    </row>
    <row r="51" spans="1:7">
      <c r="A51" s="48">
        <v>40</v>
      </c>
      <c r="B51" s="7"/>
      <c r="C51" s="228"/>
      <c r="D51" s="160" t="str">
        <f t="shared" si="1"/>
        <v/>
      </c>
      <c r="E51" s="87" t="str">
        <f t="shared" si="5"/>
        <v/>
      </c>
      <c r="F51" s="83" t="b">
        <f t="shared" si="3"/>
        <v>0</v>
      </c>
      <c r="G51" s="84">
        <f t="shared" si="6"/>
        <v>1</v>
      </c>
    </row>
    <row r="52" spans="1:7">
      <c r="A52" s="48">
        <v>41</v>
      </c>
      <c r="B52" s="7"/>
      <c r="C52" s="228"/>
      <c r="D52" s="160" t="str">
        <f t="shared" si="1"/>
        <v/>
      </c>
      <c r="E52" s="87" t="str">
        <f t="shared" si="5"/>
        <v/>
      </c>
      <c r="F52" s="83" t="b">
        <f t="shared" si="3"/>
        <v>0</v>
      </c>
      <c r="G52" s="84">
        <f t="shared" si="6"/>
        <v>1</v>
      </c>
    </row>
    <row r="53" spans="1:7">
      <c r="A53" s="48">
        <v>42</v>
      </c>
      <c r="B53" s="7"/>
      <c r="C53" s="228"/>
      <c r="D53" s="160" t="str">
        <f t="shared" si="1"/>
        <v/>
      </c>
      <c r="E53" s="87" t="str">
        <f t="shared" si="5"/>
        <v/>
      </c>
      <c r="F53" s="83" t="b">
        <f t="shared" si="3"/>
        <v>0</v>
      </c>
      <c r="G53" s="84">
        <f t="shared" si="6"/>
        <v>1</v>
      </c>
    </row>
    <row r="54" spans="1:7">
      <c r="A54" s="48">
        <v>43</v>
      </c>
      <c r="B54" s="7"/>
      <c r="C54" s="228"/>
      <c r="D54" s="160" t="str">
        <f t="shared" si="1"/>
        <v/>
      </c>
      <c r="E54" s="87" t="str">
        <f t="shared" si="5"/>
        <v/>
      </c>
      <c r="F54" s="83" t="b">
        <f t="shared" si="3"/>
        <v>0</v>
      </c>
      <c r="G54" s="84">
        <f t="shared" si="6"/>
        <v>1</v>
      </c>
    </row>
    <row r="55" spans="1:7">
      <c r="A55" s="48">
        <v>44</v>
      </c>
      <c r="B55" s="7"/>
      <c r="C55" s="228"/>
      <c r="D55" s="160" t="str">
        <f t="shared" si="1"/>
        <v/>
      </c>
      <c r="E55" s="87" t="str">
        <f t="shared" si="5"/>
        <v/>
      </c>
      <c r="F55" s="83" t="b">
        <f t="shared" si="3"/>
        <v>0</v>
      </c>
      <c r="G55" s="84">
        <f t="shared" si="6"/>
        <v>1</v>
      </c>
    </row>
    <row r="56" spans="1:7">
      <c r="A56" s="48">
        <v>45</v>
      </c>
      <c r="B56" s="7"/>
      <c r="C56" s="228"/>
      <c r="D56" s="160" t="str">
        <f t="shared" si="1"/>
        <v/>
      </c>
      <c r="E56" s="87" t="str">
        <f t="shared" si="5"/>
        <v/>
      </c>
      <c r="F56" s="83" t="b">
        <f t="shared" si="3"/>
        <v>0</v>
      </c>
      <c r="G56" s="84">
        <f t="shared" si="6"/>
        <v>1</v>
      </c>
    </row>
    <row r="57" spans="1:7">
      <c r="A57" s="48">
        <v>46</v>
      </c>
      <c r="B57" s="7"/>
      <c r="C57" s="228"/>
      <c r="D57" s="160" t="str">
        <f t="shared" si="1"/>
        <v/>
      </c>
      <c r="E57" s="87" t="str">
        <f t="shared" si="5"/>
        <v/>
      </c>
      <c r="F57" s="83" t="b">
        <f t="shared" si="3"/>
        <v>0</v>
      </c>
      <c r="G57" s="84">
        <f t="shared" si="6"/>
        <v>1</v>
      </c>
    </row>
    <row r="58" spans="1:7">
      <c r="A58" s="48">
        <v>47</v>
      </c>
      <c r="B58" s="7"/>
      <c r="C58" s="228"/>
      <c r="D58" s="160" t="str">
        <f t="shared" si="1"/>
        <v/>
      </c>
      <c r="E58" s="87" t="str">
        <f t="shared" si="5"/>
        <v/>
      </c>
      <c r="F58" s="83" t="b">
        <f t="shared" si="3"/>
        <v>0</v>
      </c>
      <c r="G58" s="84">
        <f t="shared" si="6"/>
        <v>1</v>
      </c>
    </row>
    <row r="59" spans="1:7">
      <c r="A59" s="48">
        <v>48</v>
      </c>
      <c r="B59" s="7"/>
      <c r="C59" s="228"/>
      <c r="D59" s="160" t="str">
        <f t="shared" si="1"/>
        <v/>
      </c>
      <c r="E59" s="87" t="str">
        <f t="shared" si="5"/>
        <v/>
      </c>
      <c r="F59" s="83" t="b">
        <f t="shared" si="3"/>
        <v>0</v>
      </c>
      <c r="G59" s="84">
        <f t="shared" si="6"/>
        <v>1</v>
      </c>
    </row>
    <row r="60" spans="1:7">
      <c r="A60" s="48">
        <v>49</v>
      </c>
      <c r="B60" s="7"/>
      <c r="C60" s="228"/>
      <c r="D60" s="160" t="str">
        <f t="shared" si="1"/>
        <v/>
      </c>
      <c r="E60" s="87" t="str">
        <f t="shared" si="5"/>
        <v/>
      </c>
      <c r="F60" s="83" t="b">
        <f t="shared" si="3"/>
        <v>0</v>
      </c>
      <c r="G60" s="84">
        <f t="shared" si="6"/>
        <v>1</v>
      </c>
    </row>
    <row r="61" spans="1:7">
      <c r="A61" s="48">
        <v>50</v>
      </c>
      <c r="B61" s="7"/>
      <c r="C61" s="228"/>
      <c r="D61" s="160" t="str">
        <f t="shared" si="1"/>
        <v/>
      </c>
      <c r="E61" s="87" t="str">
        <f t="shared" si="5"/>
        <v/>
      </c>
      <c r="F61" s="83" t="b">
        <f t="shared" si="3"/>
        <v>0</v>
      </c>
      <c r="G61" s="84">
        <f t="shared" si="6"/>
        <v>1</v>
      </c>
    </row>
    <row r="62" spans="1:7">
      <c r="A62" s="48">
        <v>51</v>
      </c>
      <c r="B62" s="7"/>
      <c r="C62" s="228"/>
      <c r="D62" s="160" t="str">
        <f t="shared" si="1"/>
        <v/>
      </c>
      <c r="E62" s="87" t="str">
        <f t="shared" si="5"/>
        <v/>
      </c>
      <c r="F62" s="83" t="b">
        <f t="shared" si="3"/>
        <v>0</v>
      </c>
      <c r="G62" s="84">
        <f t="shared" si="6"/>
        <v>1</v>
      </c>
    </row>
    <row r="63" spans="1:7">
      <c r="A63" s="48">
        <v>52</v>
      </c>
      <c r="B63" s="7"/>
      <c r="C63" s="228"/>
      <c r="D63" s="160" t="str">
        <f t="shared" si="1"/>
        <v/>
      </c>
      <c r="E63" s="87" t="str">
        <f t="shared" si="5"/>
        <v/>
      </c>
      <c r="F63" s="83" t="b">
        <f t="shared" si="3"/>
        <v>0</v>
      </c>
      <c r="G63" s="84">
        <f t="shared" si="6"/>
        <v>1</v>
      </c>
    </row>
    <row r="64" spans="1:7">
      <c r="A64" s="48">
        <v>53</v>
      </c>
      <c r="B64" s="7"/>
      <c r="C64" s="228"/>
      <c r="D64" s="160" t="str">
        <f t="shared" si="1"/>
        <v/>
      </c>
      <c r="E64" s="87" t="str">
        <f t="shared" si="5"/>
        <v/>
      </c>
      <c r="F64" s="83" t="b">
        <f t="shared" si="3"/>
        <v>0</v>
      </c>
      <c r="G64" s="84">
        <f t="shared" si="6"/>
        <v>1</v>
      </c>
    </row>
    <row r="65" spans="1:7">
      <c r="A65" s="48">
        <v>54</v>
      </c>
      <c r="B65" s="7"/>
      <c r="C65" s="228"/>
      <c r="D65" s="160" t="str">
        <f t="shared" si="1"/>
        <v/>
      </c>
      <c r="E65" s="87" t="str">
        <f t="shared" si="5"/>
        <v/>
      </c>
      <c r="F65" s="83" t="b">
        <f t="shared" si="3"/>
        <v>0</v>
      </c>
      <c r="G65" s="84">
        <f t="shared" si="6"/>
        <v>1</v>
      </c>
    </row>
    <row r="66" spans="1:7">
      <c r="A66" s="48">
        <v>55</v>
      </c>
      <c r="B66" s="7"/>
      <c r="C66" s="228"/>
      <c r="D66" s="160" t="str">
        <f t="shared" si="1"/>
        <v/>
      </c>
      <c r="E66" s="87" t="str">
        <f t="shared" si="5"/>
        <v/>
      </c>
      <c r="F66" s="83" t="b">
        <f t="shared" si="3"/>
        <v>0</v>
      </c>
      <c r="G66" s="84">
        <f t="shared" si="6"/>
        <v>1</v>
      </c>
    </row>
    <row r="67" spans="1:7">
      <c r="A67" s="48">
        <v>56</v>
      </c>
      <c r="B67" s="7"/>
      <c r="C67" s="228"/>
      <c r="D67" s="160" t="str">
        <f t="shared" si="1"/>
        <v/>
      </c>
      <c r="E67" s="87" t="str">
        <f t="shared" si="5"/>
        <v/>
      </c>
      <c r="F67" s="83" t="b">
        <f t="shared" si="3"/>
        <v>0</v>
      </c>
      <c r="G67" s="84">
        <f t="shared" si="6"/>
        <v>1</v>
      </c>
    </row>
    <row r="68" spans="1:7">
      <c r="A68" s="48">
        <v>57</v>
      </c>
      <c r="B68" s="7"/>
      <c r="C68" s="228"/>
      <c r="D68" s="160" t="str">
        <f t="shared" si="1"/>
        <v/>
      </c>
      <c r="E68" s="87" t="str">
        <f t="shared" si="5"/>
        <v/>
      </c>
      <c r="F68" s="83" t="b">
        <f t="shared" si="3"/>
        <v>0</v>
      </c>
      <c r="G68" s="84">
        <f t="shared" si="6"/>
        <v>1</v>
      </c>
    </row>
    <row r="69" spans="1:7">
      <c r="A69" s="48">
        <v>58</v>
      </c>
      <c r="B69" s="7"/>
      <c r="C69" s="228"/>
      <c r="D69" s="160" t="str">
        <f t="shared" si="1"/>
        <v/>
      </c>
      <c r="E69" s="87" t="str">
        <f t="shared" si="5"/>
        <v/>
      </c>
      <c r="F69" s="83" t="b">
        <f t="shared" si="3"/>
        <v>0</v>
      </c>
      <c r="G69" s="84">
        <f t="shared" si="6"/>
        <v>1</v>
      </c>
    </row>
    <row r="70" spans="1:7">
      <c r="A70" s="48">
        <v>59</v>
      </c>
      <c r="B70" s="7"/>
      <c r="C70" s="228"/>
      <c r="D70" s="160" t="str">
        <f t="shared" si="1"/>
        <v/>
      </c>
      <c r="E70" s="87" t="str">
        <f t="shared" si="5"/>
        <v/>
      </c>
      <c r="F70" s="83" t="b">
        <f t="shared" si="3"/>
        <v>0</v>
      </c>
      <c r="G70" s="84">
        <f t="shared" si="6"/>
        <v>1</v>
      </c>
    </row>
    <row r="71" spans="1:7">
      <c r="A71" s="48">
        <v>60</v>
      </c>
      <c r="B71" s="7"/>
      <c r="C71" s="228"/>
      <c r="D71" s="160" t="str">
        <f t="shared" si="1"/>
        <v/>
      </c>
      <c r="E71" s="87" t="str">
        <f t="shared" si="5"/>
        <v/>
      </c>
      <c r="F71" s="83" t="b">
        <f t="shared" si="3"/>
        <v>0</v>
      </c>
      <c r="G71" s="84">
        <f t="shared" si="6"/>
        <v>1</v>
      </c>
    </row>
    <row r="72" spans="1:7">
      <c r="A72" s="48">
        <v>61</v>
      </c>
      <c r="B72" s="7"/>
      <c r="C72" s="228"/>
      <c r="D72" s="160" t="str">
        <f t="shared" si="1"/>
        <v/>
      </c>
      <c r="E72" s="87" t="str">
        <f t="shared" si="5"/>
        <v/>
      </c>
      <c r="F72" s="83" t="b">
        <f t="shared" si="3"/>
        <v>0</v>
      </c>
      <c r="G72" s="84">
        <f t="shared" si="6"/>
        <v>1</v>
      </c>
    </row>
    <row r="73" spans="1:7">
      <c r="A73" s="48">
        <v>62</v>
      </c>
      <c r="B73" s="7"/>
      <c r="C73" s="228"/>
      <c r="D73" s="160" t="str">
        <f t="shared" si="1"/>
        <v/>
      </c>
      <c r="E73" s="87" t="str">
        <f t="shared" si="5"/>
        <v/>
      </c>
      <c r="F73" s="83" t="b">
        <f t="shared" si="3"/>
        <v>0</v>
      </c>
      <c r="G73" s="84">
        <f t="shared" si="6"/>
        <v>1</v>
      </c>
    </row>
    <row r="74" spans="1:7">
      <c r="A74" s="48">
        <v>63</v>
      </c>
      <c r="B74" s="7"/>
      <c r="C74" s="228"/>
      <c r="D74" s="160" t="str">
        <f t="shared" si="1"/>
        <v/>
      </c>
      <c r="E74" s="87" t="str">
        <f t="shared" si="5"/>
        <v/>
      </c>
      <c r="F74" s="83" t="b">
        <f t="shared" si="3"/>
        <v>0</v>
      </c>
      <c r="G74" s="84">
        <f t="shared" si="6"/>
        <v>1</v>
      </c>
    </row>
    <row r="75" spans="1:7">
      <c r="A75" s="48">
        <v>64</v>
      </c>
      <c r="B75" s="7"/>
      <c r="C75" s="228"/>
      <c r="D75" s="160" t="str">
        <f t="shared" si="1"/>
        <v/>
      </c>
      <c r="E75" s="87" t="str">
        <f t="shared" si="5"/>
        <v/>
      </c>
      <c r="F75" s="83" t="b">
        <f t="shared" si="3"/>
        <v>0</v>
      </c>
      <c r="G75" s="84">
        <f t="shared" si="6"/>
        <v>1</v>
      </c>
    </row>
    <row r="76" spans="1:7">
      <c r="A76" s="48">
        <v>65</v>
      </c>
      <c r="B76" s="7"/>
      <c r="C76" s="228"/>
      <c r="D76" s="160" t="str">
        <f t="shared" ref="D76:D139" si="7">IF(OR($B76="",,$C76&lt;an_initial,$C76&gt;an_final),"",E76*50)</f>
        <v/>
      </c>
      <c r="E76" s="87" t="str">
        <f t="shared" ref="E76:E110" si="8">IF(OR($B76="",,$C76="",$C76&gt;an_final),"",IF($C76&gt;=an_initial,1,""))</f>
        <v/>
      </c>
      <c r="F76" s="83" t="b">
        <f t="shared" ref="F76:F110" si="9">IF(nume_candidat="",FALSE,ISNUMBER(SEARCH(nume_candidat,$B76)))</f>
        <v>0</v>
      </c>
      <c r="G76" s="84">
        <f t="shared" ref="G76:G110" si="10">LEN(B76)-LEN(SUBSTITUTE(B76,",",""))+1</f>
        <v>1</v>
      </c>
    </row>
    <row r="77" spans="1:7">
      <c r="A77" s="48">
        <v>66</v>
      </c>
      <c r="B77" s="7"/>
      <c r="C77" s="228"/>
      <c r="D77" s="160" t="str">
        <f t="shared" si="7"/>
        <v/>
      </c>
      <c r="E77" s="87" t="str">
        <f t="shared" si="8"/>
        <v/>
      </c>
      <c r="F77" s="83" t="b">
        <f t="shared" si="9"/>
        <v>0</v>
      </c>
      <c r="G77" s="84">
        <f t="shared" si="10"/>
        <v>1</v>
      </c>
    </row>
    <row r="78" spans="1:7">
      <c r="A78" s="48">
        <v>67</v>
      </c>
      <c r="B78" s="7"/>
      <c r="C78" s="228"/>
      <c r="D78" s="160" t="str">
        <f t="shared" si="7"/>
        <v/>
      </c>
      <c r="E78" s="87" t="str">
        <f t="shared" si="8"/>
        <v/>
      </c>
      <c r="F78" s="83" t="b">
        <f t="shared" si="9"/>
        <v>0</v>
      </c>
      <c r="G78" s="84">
        <f t="shared" si="10"/>
        <v>1</v>
      </c>
    </row>
    <row r="79" spans="1:7">
      <c r="A79" s="48">
        <v>68</v>
      </c>
      <c r="B79" s="7"/>
      <c r="C79" s="228"/>
      <c r="D79" s="160" t="str">
        <f t="shared" si="7"/>
        <v/>
      </c>
      <c r="E79" s="87" t="str">
        <f t="shared" si="8"/>
        <v/>
      </c>
      <c r="F79" s="83" t="b">
        <f t="shared" si="9"/>
        <v>0</v>
      </c>
      <c r="G79" s="84">
        <f t="shared" si="10"/>
        <v>1</v>
      </c>
    </row>
    <row r="80" spans="1:7">
      <c r="A80" s="48">
        <v>69</v>
      </c>
      <c r="B80" s="7"/>
      <c r="C80" s="228"/>
      <c r="D80" s="160" t="str">
        <f t="shared" si="7"/>
        <v/>
      </c>
      <c r="E80" s="87" t="str">
        <f t="shared" si="8"/>
        <v/>
      </c>
      <c r="F80" s="83" t="b">
        <f t="shared" si="9"/>
        <v>0</v>
      </c>
      <c r="G80" s="84">
        <f t="shared" si="10"/>
        <v>1</v>
      </c>
    </row>
    <row r="81" spans="1:7">
      <c r="A81" s="48">
        <v>70</v>
      </c>
      <c r="B81" s="7"/>
      <c r="C81" s="228"/>
      <c r="D81" s="160" t="str">
        <f t="shared" si="7"/>
        <v/>
      </c>
      <c r="E81" s="87" t="str">
        <f t="shared" si="8"/>
        <v/>
      </c>
      <c r="F81" s="83" t="b">
        <f t="shared" si="9"/>
        <v>0</v>
      </c>
      <c r="G81" s="84">
        <f t="shared" si="10"/>
        <v>1</v>
      </c>
    </row>
    <row r="82" spans="1:7">
      <c r="A82" s="48">
        <v>71</v>
      </c>
      <c r="B82" s="7"/>
      <c r="C82" s="228"/>
      <c r="D82" s="160" t="str">
        <f t="shared" si="7"/>
        <v/>
      </c>
      <c r="E82" s="87" t="str">
        <f t="shared" si="8"/>
        <v/>
      </c>
      <c r="F82" s="83" t="b">
        <f t="shared" si="9"/>
        <v>0</v>
      </c>
      <c r="G82" s="84">
        <f t="shared" si="10"/>
        <v>1</v>
      </c>
    </row>
    <row r="83" spans="1:7">
      <c r="A83" s="48">
        <v>72</v>
      </c>
      <c r="B83" s="7"/>
      <c r="C83" s="228"/>
      <c r="D83" s="160" t="str">
        <f t="shared" si="7"/>
        <v/>
      </c>
      <c r="E83" s="87" t="str">
        <f t="shared" si="8"/>
        <v/>
      </c>
      <c r="F83" s="83" t="b">
        <f t="shared" si="9"/>
        <v>0</v>
      </c>
      <c r="G83" s="84">
        <f t="shared" si="10"/>
        <v>1</v>
      </c>
    </row>
    <row r="84" spans="1:7">
      <c r="A84" s="48">
        <v>73</v>
      </c>
      <c r="B84" s="7"/>
      <c r="C84" s="228"/>
      <c r="D84" s="160" t="str">
        <f t="shared" si="7"/>
        <v/>
      </c>
      <c r="E84" s="87" t="str">
        <f t="shared" si="8"/>
        <v/>
      </c>
      <c r="F84" s="83" t="b">
        <f t="shared" si="9"/>
        <v>0</v>
      </c>
      <c r="G84" s="84">
        <f t="shared" si="10"/>
        <v>1</v>
      </c>
    </row>
    <row r="85" spans="1:7">
      <c r="A85" s="48">
        <v>74</v>
      </c>
      <c r="B85" s="7"/>
      <c r="C85" s="228"/>
      <c r="D85" s="160" t="str">
        <f t="shared" si="7"/>
        <v/>
      </c>
      <c r="E85" s="87" t="str">
        <f t="shared" si="8"/>
        <v/>
      </c>
      <c r="F85" s="83" t="b">
        <f t="shared" si="9"/>
        <v>0</v>
      </c>
      <c r="G85" s="84">
        <f t="shared" si="10"/>
        <v>1</v>
      </c>
    </row>
    <row r="86" spans="1:7">
      <c r="A86" s="48">
        <v>75</v>
      </c>
      <c r="B86" s="7"/>
      <c r="C86" s="228"/>
      <c r="D86" s="160" t="str">
        <f t="shared" si="7"/>
        <v/>
      </c>
      <c r="E86" s="87" t="str">
        <f t="shared" si="8"/>
        <v/>
      </c>
      <c r="F86" s="83" t="b">
        <f t="shared" si="9"/>
        <v>0</v>
      </c>
      <c r="G86" s="84">
        <f t="shared" si="10"/>
        <v>1</v>
      </c>
    </row>
    <row r="87" spans="1:7">
      <c r="A87" s="48">
        <v>76</v>
      </c>
      <c r="B87" s="7"/>
      <c r="C87" s="228"/>
      <c r="D87" s="160" t="str">
        <f t="shared" si="7"/>
        <v/>
      </c>
      <c r="E87" s="87" t="str">
        <f t="shared" si="8"/>
        <v/>
      </c>
      <c r="F87" s="83" t="b">
        <f t="shared" si="9"/>
        <v>0</v>
      </c>
      <c r="G87" s="84">
        <f t="shared" si="10"/>
        <v>1</v>
      </c>
    </row>
    <row r="88" spans="1:7">
      <c r="A88" s="48">
        <v>77</v>
      </c>
      <c r="B88" s="7"/>
      <c r="C88" s="228"/>
      <c r="D88" s="160" t="str">
        <f t="shared" si="7"/>
        <v/>
      </c>
      <c r="E88" s="87" t="str">
        <f t="shared" si="8"/>
        <v/>
      </c>
      <c r="F88" s="83" t="b">
        <f t="shared" si="9"/>
        <v>0</v>
      </c>
      <c r="G88" s="84">
        <f t="shared" si="10"/>
        <v>1</v>
      </c>
    </row>
    <row r="89" spans="1:7">
      <c r="A89" s="48">
        <v>78</v>
      </c>
      <c r="B89" s="7"/>
      <c r="C89" s="228"/>
      <c r="D89" s="160" t="str">
        <f t="shared" si="7"/>
        <v/>
      </c>
      <c r="E89" s="87" t="str">
        <f t="shared" si="8"/>
        <v/>
      </c>
      <c r="F89" s="83" t="b">
        <f t="shared" si="9"/>
        <v>0</v>
      </c>
      <c r="G89" s="84">
        <f t="shared" si="10"/>
        <v>1</v>
      </c>
    </row>
    <row r="90" spans="1:7">
      <c r="A90" s="48">
        <v>79</v>
      </c>
      <c r="B90" s="7"/>
      <c r="C90" s="228"/>
      <c r="D90" s="160" t="str">
        <f t="shared" si="7"/>
        <v/>
      </c>
      <c r="E90" s="87" t="str">
        <f t="shared" si="8"/>
        <v/>
      </c>
      <c r="F90" s="83" t="b">
        <f t="shared" si="9"/>
        <v>0</v>
      </c>
      <c r="G90" s="84">
        <f t="shared" si="10"/>
        <v>1</v>
      </c>
    </row>
    <row r="91" spans="1:7">
      <c r="A91" s="48">
        <v>80</v>
      </c>
      <c r="B91" s="7"/>
      <c r="C91" s="228"/>
      <c r="D91" s="160" t="str">
        <f t="shared" si="7"/>
        <v/>
      </c>
      <c r="E91" s="87" t="str">
        <f t="shared" si="8"/>
        <v/>
      </c>
      <c r="F91" s="83" t="b">
        <f t="shared" si="9"/>
        <v>0</v>
      </c>
      <c r="G91" s="84">
        <f t="shared" si="10"/>
        <v>1</v>
      </c>
    </row>
    <row r="92" spans="1:7">
      <c r="A92" s="48">
        <v>81</v>
      </c>
      <c r="B92" s="7"/>
      <c r="C92" s="228"/>
      <c r="D92" s="160" t="str">
        <f t="shared" si="7"/>
        <v/>
      </c>
      <c r="E92" s="87" t="str">
        <f t="shared" si="8"/>
        <v/>
      </c>
      <c r="F92" s="83" t="b">
        <f t="shared" si="9"/>
        <v>0</v>
      </c>
      <c r="G92" s="84">
        <f t="shared" si="10"/>
        <v>1</v>
      </c>
    </row>
    <row r="93" spans="1:7">
      <c r="A93" s="48">
        <v>82</v>
      </c>
      <c r="B93" s="7"/>
      <c r="C93" s="228"/>
      <c r="D93" s="160" t="str">
        <f t="shared" si="7"/>
        <v/>
      </c>
      <c r="E93" s="87" t="str">
        <f t="shared" si="8"/>
        <v/>
      </c>
      <c r="F93" s="83" t="b">
        <f t="shared" si="9"/>
        <v>0</v>
      </c>
      <c r="G93" s="84">
        <f t="shared" si="10"/>
        <v>1</v>
      </c>
    </row>
    <row r="94" spans="1:7">
      <c r="A94" s="48">
        <v>83</v>
      </c>
      <c r="B94" s="7"/>
      <c r="C94" s="228"/>
      <c r="D94" s="160" t="str">
        <f t="shared" si="7"/>
        <v/>
      </c>
      <c r="E94" s="87" t="str">
        <f t="shared" si="8"/>
        <v/>
      </c>
      <c r="F94" s="83" t="b">
        <f t="shared" si="9"/>
        <v>0</v>
      </c>
      <c r="G94" s="84">
        <f t="shared" si="10"/>
        <v>1</v>
      </c>
    </row>
    <row r="95" spans="1:7">
      <c r="A95" s="48">
        <v>84</v>
      </c>
      <c r="B95" s="7"/>
      <c r="C95" s="228"/>
      <c r="D95" s="160" t="str">
        <f t="shared" si="7"/>
        <v/>
      </c>
      <c r="E95" s="87" t="str">
        <f t="shared" si="8"/>
        <v/>
      </c>
      <c r="F95" s="83" t="b">
        <f t="shared" si="9"/>
        <v>0</v>
      </c>
      <c r="G95" s="84">
        <f t="shared" si="10"/>
        <v>1</v>
      </c>
    </row>
    <row r="96" spans="1:7">
      <c r="A96" s="48">
        <v>85</v>
      </c>
      <c r="B96" s="7"/>
      <c r="C96" s="228"/>
      <c r="D96" s="160" t="str">
        <f t="shared" si="7"/>
        <v/>
      </c>
      <c r="E96" s="87" t="str">
        <f t="shared" si="8"/>
        <v/>
      </c>
      <c r="F96" s="83" t="b">
        <f t="shared" si="9"/>
        <v>0</v>
      </c>
      <c r="G96" s="84">
        <f t="shared" si="10"/>
        <v>1</v>
      </c>
    </row>
    <row r="97" spans="1:7">
      <c r="A97" s="48">
        <v>86</v>
      </c>
      <c r="B97" s="7"/>
      <c r="C97" s="228"/>
      <c r="D97" s="160" t="str">
        <f t="shared" si="7"/>
        <v/>
      </c>
      <c r="E97" s="87" t="str">
        <f t="shared" si="8"/>
        <v/>
      </c>
      <c r="F97" s="83" t="b">
        <f t="shared" si="9"/>
        <v>0</v>
      </c>
      <c r="G97" s="84">
        <f t="shared" si="10"/>
        <v>1</v>
      </c>
    </row>
    <row r="98" spans="1:7">
      <c r="A98" s="48">
        <v>87</v>
      </c>
      <c r="B98" s="7"/>
      <c r="C98" s="228"/>
      <c r="D98" s="160" t="str">
        <f t="shared" si="7"/>
        <v/>
      </c>
      <c r="E98" s="87" t="str">
        <f t="shared" si="8"/>
        <v/>
      </c>
      <c r="F98" s="83" t="b">
        <f t="shared" si="9"/>
        <v>0</v>
      </c>
      <c r="G98" s="84">
        <f t="shared" si="10"/>
        <v>1</v>
      </c>
    </row>
    <row r="99" spans="1:7">
      <c r="A99" s="48">
        <v>88</v>
      </c>
      <c r="B99" s="7"/>
      <c r="C99" s="228"/>
      <c r="D99" s="160" t="str">
        <f t="shared" si="7"/>
        <v/>
      </c>
      <c r="E99" s="87" t="str">
        <f t="shared" si="8"/>
        <v/>
      </c>
      <c r="F99" s="83" t="b">
        <f t="shared" si="9"/>
        <v>0</v>
      </c>
      <c r="G99" s="84">
        <f t="shared" si="10"/>
        <v>1</v>
      </c>
    </row>
    <row r="100" spans="1:7">
      <c r="A100" s="48">
        <v>89</v>
      </c>
      <c r="B100" s="7"/>
      <c r="C100" s="228"/>
      <c r="D100" s="160" t="str">
        <f t="shared" si="7"/>
        <v/>
      </c>
      <c r="E100" s="87" t="str">
        <f t="shared" si="8"/>
        <v/>
      </c>
      <c r="F100" s="83" t="b">
        <f t="shared" si="9"/>
        <v>0</v>
      </c>
      <c r="G100" s="84">
        <f t="shared" si="10"/>
        <v>1</v>
      </c>
    </row>
    <row r="101" spans="1:7">
      <c r="A101" s="48">
        <v>90</v>
      </c>
      <c r="B101" s="7"/>
      <c r="C101" s="228"/>
      <c r="D101" s="160" t="str">
        <f t="shared" si="7"/>
        <v/>
      </c>
      <c r="E101" s="87" t="str">
        <f t="shared" si="8"/>
        <v/>
      </c>
      <c r="F101" s="83" t="b">
        <f t="shared" si="9"/>
        <v>0</v>
      </c>
      <c r="G101" s="84">
        <f t="shared" si="10"/>
        <v>1</v>
      </c>
    </row>
    <row r="102" spans="1:7">
      <c r="A102" s="48">
        <v>91</v>
      </c>
      <c r="B102" s="7"/>
      <c r="C102" s="228"/>
      <c r="D102" s="160" t="str">
        <f t="shared" si="7"/>
        <v/>
      </c>
      <c r="E102" s="87" t="str">
        <f t="shared" si="8"/>
        <v/>
      </c>
      <c r="F102" s="83" t="b">
        <f t="shared" si="9"/>
        <v>0</v>
      </c>
      <c r="G102" s="84">
        <f t="shared" si="10"/>
        <v>1</v>
      </c>
    </row>
    <row r="103" spans="1:7">
      <c r="A103" s="48">
        <v>92</v>
      </c>
      <c r="B103" s="7"/>
      <c r="C103" s="228"/>
      <c r="D103" s="160" t="str">
        <f t="shared" si="7"/>
        <v/>
      </c>
      <c r="E103" s="87" t="str">
        <f t="shared" si="8"/>
        <v/>
      </c>
      <c r="F103" s="83" t="b">
        <f t="shared" si="9"/>
        <v>0</v>
      </c>
      <c r="G103" s="84">
        <f t="shared" si="10"/>
        <v>1</v>
      </c>
    </row>
    <row r="104" spans="1:7">
      <c r="A104" s="48">
        <v>93</v>
      </c>
      <c r="B104" s="7"/>
      <c r="C104" s="228"/>
      <c r="D104" s="160" t="str">
        <f t="shared" si="7"/>
        <v/>
      </c>
      <c r="E104" s="87" t="str">
        <f t="shared" si="8"/>
        <v/>
      </c>
      <c r="F104" s="83" t="b">
        <f t="shared" si="9"/>
        <v>0</v>
      </c>
      <c r="G104" s="84">
        <f t="shared" si="10"/>
        <v>1</v>
      </c>
    </row>
    <row r="105" spans="1:7">
      <c r="A105" s="48">
        <v>94</v>
      </c>
      <c r="B105" s="7"/>
      <c r="C105" s="228"/>
      <c r="D105" s="160" t="str">
        <f t="shared" si="7"/>
        <v/>
      </c>
      <c r="E105" s="87" t="str">
        <f t="shared" si="8"/>
        <v/>
      </c>
      <c r="F105" s="83" t="b">
        <f t="shared" si="9"/>
        <v>0</v>
      </c>
      <c r="G105" s="84">
        <f t="shared" si="10"/>
        <v>1</v>
      </c>
    </row>
    <row r="106" spans="1:7">
      <c r="A106" s="48">
        <v>95</v>
      </c>
      <c r="B106" s="7"/>
      <c r="C106" s="228"/>
      <c r="D106" s="160" t="str">
        <f t="shared" si="7"/>
        <v/>
      </c>
      <c r="E106" s="87" t="str">
        <f t="shared" si="8"/>
        <v/>
      </c>
      <c r="F106" s="83" t="b">
        <f t="shared" si="9"/>
        <v>0</v>
      </c>
      <c r="G106" s="84">
        <f t="shared" si="10"/>
        <v>1</v>
      </c>
    </row>
    <row r="107" spans="1:7">
      <c r="A107" s="48">
        <v>96</v>
      </c>
      <c r="B107" s="7"/>
      <c r="C107" s="228"/>
      <c r="D107" s="160" t="str">
        <f t="shared" si="7"/>
        <v/>
      </c>
      <c r="E107" s="87" t="str">
        <f t="shared" si="8"/>
        <v/>
      </c>
      <c r="F107" s="83" t="b">
        <f t="shared" si="9"/>
        <v>0</v>
      </c>
      <c r="G107" s="84">
        <f t="shared" si="10"/>
        <v>1</v>
      </c>
    </row>
    <row r="108" spans="1:7">
      <c r="A108" s="48">
        <v>97</v>
      </c>
      <c r="B108" s="7"/>
      <c r="C108" s="228"/>
      <c r="D108" s="160" t="str">
        <f t="shared" si="7"/>
        <v/>
      </c>
      <c r="E108" s="87" t="str">
        <f t="shared" si="8"/>
        <v/>
      </c>
      <c r="F108" s="83" t="b">
        <f t="shared" si="9"/>
        <v>0</v>
      </c>
      <c r="G108" s="84">
        <f t="shared" si="10"/>
        <v>1</v>
      </c>
    </row>
    <row r="109" spans="1:7">
      <c r="A109" s="48">
        <v>98</v>
      </c>
      <c r="B109" s="7"/>
      <c r="C109" s="228"/>
      <c r="D109" s="160" t="str">
        <f t="shared" si="7"/>
        <v/>
      </c>
      <c r="E109" s="87" t="str">
        <f t="shared" si="8"/>
        <v/>
      </c>
      <c r="F109" s="83" t="b">
        <f t="shared" si="9"/>
        <v>0</v>
      </c>
      <c r="G109" s="84">
        <f t="shared" si="10"/>
        <v>1</v>
      </c>
    </row>
    <row r="110" spans="1:7">
      <c r="A110" s="154">
        <v>99</v>
      </c>
      <c r="B110" s="7"/>
      <c r="C110" s="228"/>
      <c r="D110" s="160" t="str">
        <f t="shared" si="7"/>
        <v/>
      </c>
      <c r="E110" s="87" t="str">
        <f t="shared" si="8"/>
        <v/>
      </c>
      <c r="F110" s="83" t="b">
        <f t="shared" si="9"/>
        <v>0</v>
      </c>
      <c r="G110" s="84">
        <f t="shared" si="10"/>
        <v>1</v>
      </c>
    </row>
    <row r="111" spans="1:7">
      <c r="A111" s="154">
        <v>100</v>
      </c>
      <c r="B111" s="155"/>
      <c r="C111" s="157"/>
      <c r="D111" s="160" t="str">
        <f t="shared" si="7"/>
        <v/>
      </c>
    </row>
    <row r="112" spans="1:7">
      <c r="A112" s="154">
        <v>101</v>
      </c>
      <c r="B112" s="155"/>
      <c r="C112" s="157"/>
      <c r="D112" s="160" t="str">
        <f t="shared" si="7"/>
        <v/>
      </c>
    </row>
    <row r="113" spans="1:16">
      <c r="A113" s="154">
        <v>102</v>
      </c>
      <c r="B113" s="155"/>
      <c r="C113" s="157"/>
      <c r="D113" s="160" t="str">
        <f t="shared" si="7"/>
        <v/>
      </c>
    </row>
    <row r="114" spans="1:16">
      <c r="A114" s="154">
        <v>103</v>
      </c>
      <c r="B114" s="155"/>
      <c r="C114" s="157"/>
      <c r="D114" s="160" t="str">
        <f t="shared" si="7"/>
        <v/>
      </c>
    </row>
    <row r="115" spans="1:16" s="81" customFormat="1">
      <c r="A115" s="154">
        <v>104</v>
      </c>
      <c r="B115" s="155"/>
      <c r="C115" s="157"/>
      <c r="D115" s="160" t="str">
        <f t="shared" si="7"/>
        <v/>
      </c>
      <c r="F115" s="82"/>
      <c r="G115" s="75"/>
      <c r="H115" s="75"/>
      <c r="I115" s="75"/>
      <c r="J115" s="75"/>
      <c r="K115" s="75"/>
      <c r="L115" s="75"/>
      <c r="M115" s="75"/>
      <c r="N115" s="75"/>
      <c r="O115" s="75"/>
      <c r="P115" s="75"/>
    </row>
    <row r="116" spans="1:16" s="81" customFormat="1">
      <c r="A116" s="154">
        <v>105</v>
      </c>
      <c r="B116" s="155"/>
      <c r="C116" s="157"/>
      <c r="D116" s="160" t="str">
        <f t="shared" si="7"/>
        <v/>
      </c>
      <c r="F116" s="82"/>
      <c r="G116" s="75"/>
      <c r="H116" s="75"/>
      <c r="I116" s="75"/>
      <c r="J116" s="75"/>
      <c r="K116" s="75"/>
      <c r="L116" s="75"/>
      <c r="M116" s="75"/>
      <c r="N116" s="75"/>
      <c r="O116" s="75"/>
      <c r="P116" s="75"/>
    </row>
    <row r="117" spans="1:16" s="81" customFormat="1">
      <c r="A117" s="154">
        <v>106</v>
      </c>
      <c r="B117" s="155"/>
      <c r="C117" s="157"/>
      <c r="D117" s="160" t="str">
        <f t="shared" si="7"/>
        <v/>
      </c>
      <c r="F117" s="82"/>
      <c r="G117" s="75"/>
      <c r="H117" s="75"/>
      <c r="I117" s="75"/>
      <c r="J117" s="75"/>
      <c r="K117" s="75"/>
      <c r="L117" s="75"/>
      <c r="M117" s="75"/>
      <c r="N117" s="75"/>
      <c r="O117" s="75"/>
      <c r="P117" s="75"/>
    </row>
    <row r="118" spans="1:16" s="81" customFormat="1">
      <c r="A118" s="154">
        <v>107</v>
      </c>
      <c r="B118" s="155"/>
      <c r="C118" s="157"/>
      <c r="D118" s="160" t="str">
        <f t="shared" si="7"/>
        <v/>
      </c>
      <c r="F118" s="82"/>
      <c r="G118" s="75"/>
      <c r="H118" s="75"/>
      <c r="I118" s="75"/>
      <c r="J118" s="75"/>
      <c r="K118" s="75"/>
      <c r="L118" s="75"/>
      <c r="M118" s="75"/>
      <c r="N118" s="75"/>
      <c r="O118" s="75"/>
      <c r="P118" s="75"/>
    </row>
    <row r="119" spans="1:16" s="81" customFormat="1">
      <c r="A119" s="154">
        <v>108</v>
      </c>
      <c r="B119" s="155"/>
      <c r="C119" s="157"/>
      <c r="D119" s="160" t="str">
        <f t="shared" si="7"/>
        <v/>
      </c>
      <c r="F119" s="82"/>
      <c r="G119" s="75"/>
      <c r="H119" s="75"/>
      <c r="I119" s="75"/>
      <c r="J119" s="75"/>
      <c r="K119" s="75"/>
      <c r="L119" s="75"/>
      <c r="M119" s="75"/>
      <c r="N119" s="75"/>
      <c r="O119" s="75"/>
      <c r="P119" s="75"/>
    </row>
    <row r="120" spans="1:16" s="81" customFormat="1">
      <c r="A120" s="154">
        <v>109</v>
      </c>
      <c r="B120" s="155"/>
      <c r="C120" s="157"/>
      <c r="D120" s="160" t="str">
        <f t="shared" si="7"/>
        <v/>
      </c>
      <c r="F120" s="82"/>
      <c r="G120" s="75"/>
      <c r="H120" s="75"/>
      <c r="I120" s="75"/>
      <c r="J120" s="75"/>
      <c r="K120" s="75"/>
      <c r="L120" s="75"/>
      <c r="M120" s="75"/>
      <c r="N120" s="75"/>
      <c r="O120" s="75"/>
      <c r="P120" s="75"/>
    </row>
    <row r="121" spans="1:16" s="81" customFormat="1">
      <c r="A121" s="154">
        <v>110</v>
      </c>
      <c r="B121" s="155"/>
      <c r="C121" s="157"/>
      <c r="D121" s="160" t="str">
        <f t="shared" si="7"/>
        <v/>
      </c>
      <c r="F121" s="82"/>
      <c r="G121" s="75"/>
      <c r="H121" s="75"/>
      <c r="I121" s="75"/>
      <c r="J121" s="75"/>
      <c r="K121" s="75"/>
      <c r="L121" s="75"/>
      <c r="M121" s="75"/>
      <c r="N121" s="75"/>
      <c r="O121" s="75"/>
      <c r="P121" s="75"/>
    </row>
    <row r="122" spans="1:16" s="81" customFormat="1">
      <c r="A122" s="154">
        <v>111</v>
      </c>
      <c r="B122" s="155"/>
      <c r="C122" s="157"/>
      <c r="D122" s="160" t="str">
        <f t="shared" si="7"/>
        <v/>
      </c>
      <c r="F122" s="82"/>
      <c r="G122" s="75"/>
      <c r="H122" s="75"/>
      <c r="I122" s="75"/>
      <c r="J122" s="75"/>
      <c r="K122" s="75"/>
      <c r="L122" s="75"/>
      <c r="M122" s="75"/>
      <c r="N122" s="75"/>
      <c r="O122" s="75"/>
      <c r="P122" s="75"/>
    </row>
    <row r="123" spans="1:16" s="81" customFormat="1">
      <c r="A123" s="154">
        <v>112</v>
      </c>
      <c r="B123" s="155"/>
      <c r="C123" s="157"/>
      <c r="D123" s="160" t="str">
        <f t="shared" si="7"/>
        <v/>
      </c>
      <c r="F123" s="82"/>
      <c r="G123" s="75"/>
      <c r="H123" s="75"/>
      <c r="I123" s="75"/>
      <c r="J123" s="75"/>
      <c r="K123" s="75"/>
      <c r="L123" s="75"/>
      <c r="M123" s="75"/>
      <c r="N123" s="75"/>
      <c r="O123" s="75"/>
      <c r="P123" s="75"/>
    </row>
    <row r="124" spans="1:16" s="81" customFormat="1">
      <c r="A124" s="154">
        <v>113</v>
      </c>
      <c r="B124" s="155"/>
      <c r="C124" s="157"/>
      <c r="D124" s="160" t="str">
        <f t="shared" si="7"/>
        <v/>
      </c>
      <c r="F124" s="82"/>
      <c r="G124" s="75"/>
      <c r="H124" s="75"/>
      <c r="I124" s="75"/>
      <c r="J124" s="75"/>
      <c r="K124" s="75"/>
      <c r="L124" s="75"/>
      <c r="M124" s="75"/>
      <c r="N124" s="75"/>
      <c r="O124" s="75"/>
      <c r="P124" s="75"/>
    </row>
    <row r="125" spans="1:16" s="81" customFormat="1">
      <c r="A125" s="154">
        <v>114</v>
      </c>
      <c r="B125" s="155"/>
      <c r="C125" s="157"/>
      <c r="D125" s="160" t="str">
        <f t="shared" si="7"/>
        <v/>
      </c>
      <c r="F125" s="82"/>
      <c r="G125" s="75"/>
      <c r="H125" s="75"/>
      <c r="I125" s="75"/>
      <c r="J125" s="75"/>
      <c r="K125" s="75"/>
      <c r="L125" s="75"/>
      <c r="M125" s="75"/>
      <c r="N125" s="75"/>
      <c r="O125" s="75"/>
      <c r="P125" s="75"/>
    </row>
    <row r="126" spans="1:16" s="81" customFormat="1">
      <c r="A126" s="154">
        <v>115</v>
      </c>
      <c r="B126" s="155"/>
      <c r="C126" s="157"/>
      <c r="D126" s="160" t="str">
        <f t="shared" si="7"/>
        <v/>
      </c>
      <c r="F126" s="82"/>
      <c r="G126" s="75"/>
      <c r="H126" s="75"/>
      <c r="I126" s="75"/>
      <c r="J126" s="75"/>
      <c r="K126" s="75"/>
      <c r="L126" s="75"/>
      <c r="M126" s="75"/>
      <c r="N126" s="75"/>
      <c r="O126" s="75"/>
      <c r="P126" s="75"/>
    </row>
    <row r="127" spans="1:16" s="81" customFormat="1">
      <c r="A127" s="154">
        <v>116</v>
      </c>
      <c r="B127" s="155"/>
      <c r="C127" s="157"/>
      <c r="D127" s="160" t="str">
        <f t="shared" si="7"/>
        <v/>
      </c>
      <c r="F127" s="82"/>
      <c r="G127" s="75"/>
      <c r="H127" s="75"/>
      <c r="I127" s="75"/>
      <c r="J127" s="75"/>
      <c r="K127" s="75"/>
      <c r="L127" s="75"/>
      <c r="M127" s="75"/>
      <c r="N127" s="75"/>
      <c r="O127" s="75"/>
      <c r="P127" s="75"/>
    </row>
    <row r="128" spans="1:16" s="81" customFormat="1">
      <c r="A128" s="154">
        <v>117</v>
      </c>
      <c r="B128" s="155"/>
      <c r="C128" s="157"/>
      <c r="D128" s="160" t="str">
        <f t="shared" si="7"/>
        <v/>
      </c>
      <c r="F128" s="82"/>
      <c r="G128" s="75"/>
      <c r="H128" s="75"/>
      <c r="I128" s="75"/>
      <c r="J128" s="75"/>
      <c r="K128" s="75"/>
      <c r="L128" s="75"/>
      <c r="M128" s="75"/>
      <c r="N128" s="75"/>
      <c r="O128" s="75"/>
      <c r="P128" s="75"/>
    </row>
    <row r="129" spans="1:16" s="81" customFormat="1">
      <c r="A129" s="154">
        <v>118</v>
      </c>
      <c r="B129" s="155"/>
      <c r="C129" s="157"/>
      <c r="D129" s="160" t="str">
        <f t="shared" si="7"/>
        <v/>
      </c>
      <c r="F129" s="82"/>
      <c r="G129" s="75"/>
      <c r="H129" s="75"/>
      <c r="I129" s="75"/>
      <c r="J129" s="75"/>
      <c r="K129" s="75"/>
      <c r="L129" s="75"/>
      <c r="M129" s="75"/>
      <c r="N129" s="75"/>
      <c r="O129" s="75"/>
      <c r="P129" s="75"/>
    </row>
    <row r="130" spans="1:16" s="81" customFormat="1">
      <c r="A130" s="154">
        <v>119</v>
      </c>
      <c r="B130" s="155"/>
      <c r="C130" s="157"/>
      <c r="D130" s="160" t="str">
        <f t="shared" si="7"/>
        <v/>
      </c>
      <c r="F130" s="82"/>
      <c r="G130" s="75"/>
      <c r="H130" s="75"/>
      <c r="I130" s="75"/>
      <c r="J130" s="75"/>
      <c r="K130" s="75"/>
      <c r="L130" s="75"/>
      <c r="M130" s="75"/>
      <c r="N130" s="75"/>
      <c r="O130" s="75"/>
      <c r="P130" s="75"/>
    </row>
    <row r="131" spans="1:16" s="81" customFormat="1">
      <c r="A131" s="154">
        <v>120</v>
      </c>
      <c r="B131" s="155"/>
      <c r="C131" s="157"/>
      <c r="D131" s="160" t="str">
        <f t="shared" si="7"/>
        <v/>
      </c>
      <c r="F131" s="82"/>
      <c r="G131" s="75"/>
      <c r="H131" s="75"/>
      <c r="I131" s="75"/>
      <c r="J131" s="75"/>
      <c r="K131" s="75"/>
      <c r="L131" s="75"/>
      <c r="M131" s="75"/>
      <c r="N131" s="75"/>
      <c r="O131" s="75"/>
      <c r="P131" s="75"/>
    </row>
    <row r="132" spans="1:16" s="81" customFormat="1">
      <c r="A132" s="154">
        <v>121</v>
      </c>
      <c r="B132" s="155"/>
      <c r="C132" s="157"/>
      <c r="D132" s="160" t="str">
        <f t="shared" si="7"/>
        <v/>
      </c>
      <c r="F132" s="82"/>
      <c r="G132" s="75"/>
      <c r="H132" s="75"/>
      <c r="I132" s="75"/>
      <c r="J132" s="75"/>
      <c r="K132" s="75"/>
      <c r="L132" s="75"/>
      <c r="M132" s="75"/>
      <c r="N132" s="75"/>
      <c r="O132" s="75"/>
      <c r="P132" s="75"/>
    </row>
    <row r="133" spans="1:16" s="81" customFormat="1">
      <c r="A133" s="154">
        <v>122</v>
      </c>
      <c r="B133" s="155"/>
      <c r="C133" s="157"/>
      <c r="D133" s="160" t="str">
        <f t="shared" si="7"/>
        <v/>
      </c>
      <c r="F133" s="82"/>
      <c r="G133" s="75"/>
      <c r="H133" s="75"/>
      <c r="I133" s="75"/>
      <c r="J133" s="75"/>
      <c r="K133" s="75"/>
      <c r="L133" s="75"/>
      <c r="M133" s="75"/>
      <c r="N133" s="75"/>
      <c r="O133" s="75"/>
      <c r="P133" s="75"/>
    </row>
    <row r="134" spans="1:16" s="81" customFormat="1">
      <c r="A134" s="154">
        <v>123</v>
      </c>
      <c r="B134" s="155"/>
      <c r="C134" s="157"/>
      <c r="D134" s="160" t="str">
        <f t="shared" si="7"/>
        <v/>
      </c>
      <c r="F134" s="82"/>
      <c r="G134" s="75"/>
      <c r="H134" s="75"/>
      <c r="I134" s="75"/>
      <c r="J134" s="75"/>
      <c r="K134" s="75"/>
      <c r="L134" s="75"/>
      <c r="M134" s="75"/>
      <c r="N134" s="75"/>
      <c r="O134" s="75"/>
      <c r="P134" s="75"/>
    </row>
    <row r="135" spans="1:16" s="81" customFormat="1">
      <c r="A135" s="154">
        <v>124</v>
      </c>
      <c r="B135" s="155"/>
      <c r="C135" s="157"/>
      <c r="D135" s="160" t="str">
        <f t="shared" si="7"/>
        <v/>
      </c>
      <c r="F135" s="82"/>
      <c r="G135" s="75"/>
      <c r="H135" s="75"/>
      <c r="I135" s="75"/>
      <c r="J135" s="75"/>
      <c r="K135" s="75"/>
      <c r="L135" s="75"/>
      <c r="M135" s="75"/>
      <c r="N135" s="75"/>
      <c r="O135" s="75"/>
      <c r="P135" s="75"/>
    </row>
    <row r="136" spans="1:16" s="81" customFormat="1">
      <c r="A136" s="154">
        <v>125</v>
      </c>
      <c r="B136" s="155"/>
      <c r="C136" s="157"/>
      <c r="D136" s="160" t="str">
        <f t="shared" si="7"/>
        <v/>
      </c>
      <c r="F136" s="82"/>
      <c r="G136" s="75"/>
      <c r="H136" s="75"/>
      <c r="I136" s="75"/>
      <c r="J136" s="75"/>
      <c r="K136" s="75"/>
      <c r="L136" s="75"/>
      <c r="M136" s="75"/>
      <c r="N136" s="75"/>
      <c r="O136" s="75"/>
      <c r="P136" s="75"/>
    </row>
    <row r="137" spans="1:16" s="81" customFormat="1">
      <c r="A137" s="154">
        <v>126</v>
      </c>
      <c r="B137" s="155"/>
      <c r="C137" s="157"/>
      <c r="D137" s="160" t="str">
        <f t="shared" si="7"/>
        <v/>
      </c>
      <c r="F137" s="82"/>
      <c r="G137" s="75"/>
      <c r="H137" s="75"/>
      <c r="I137" s="75"/>
      <c r="J137" s="75"/>
      <c r="K137" s="75"/>
      <c r="L137" s="75"/>
      <c r="M137" s="75"/>
      <c r="N137" s="75"/>
      <c r="O137" s="75"/>
      <c r="P137" s="75"/>
    </row>
    <row r="138" spans="1:16" s="81" customFormat="1">
      <c r="A138" s="154">
        <v>127</v>
      </c>
      <c r="B138" s="155"/>
      <c r="C138" s="157"/>
      <c r="D138" s="160" t="str">
        <f t="shared" si="7"/>
        <v/>
      </c>
      <c r="F138" s="82"/>
      <c r="G138" s="75"/>
      <c r="H138" s="75"/>
      <c r="I138" s="75"/>
      <c r="J138" s="75"/>
      <c r="K138" s="75"/>
      <c r="L138" s="75"/>
      <c r="M138" s="75"/>
      <c r="N138" s="75"/>
      <c r="O138" s="75"/>
      <c r="P138" s="75"/>
    </row>
    <row r="139" spans="1:16" s="81" customFormat="1">
      <c r="A139" s="154">
        <v>128</v>
      </c>
      <c r="B139" s="155"/>
      <c r="C139" s="157"/>
      <c r="D139" s="160" t="str">
        <f t="shared" si="7"/>
        <v/>
      </c>
      <c r="F139" s="82"/>
      <c r="G139" s="75"/>
      <c r="H139" s="75"/>
      <c r="I139" s="75"/>
      <c r="J139" s="75"/>
      <c r="K139" s="75"/>
      <c r="L139" s="75"/>
      <c r="M139" s="75"/>
      <c r="N139" s="75"/>
      <c r="O139" s="75"/>
      <c r="P139" s="75"/>
    </row>
    <row r="140" spans="1:16" s="81" customFormat="1">
      <c r="A140" s="154">
        <v>129</v>
      </c>
      <c r="B140" s="155"/>
      <c r="C140" s="157"/>
      <c r="D140" s="160" t="str">
        <f t="shared" ref="D140:D203" si="11">IF(OR($B140="",,$C140&lt;an_initial,$C140&gt;an_final),"",E140*50)</f>
        <v/>
      </c>
      <c r="F140" s="82"/>
      <c r="G140" s="75"/>
      <c r="H140" s="75"/>
      <c r="I140" s="75"/>
      <c r="J140" s="75"/>
      <c r="K140" s="75"/>
      <c r="L140" s="75"/>
      <c r="M140" s="75"/>
      <c r="N140" s="75"/>
      <c r="O140" s="75"/>
      <c r="P140" s="75"/>
    </row>
    <row r="141" spans="1:16" s="81" customFormat="1">
      <c r="A141" s="154">
        <v>130</v>
      </c>
      <c r="B141" s="155"/>
      <c r="C141" s="157"/>
      <c r="D141" s="160" t="str">
        <f t="shared" si="11"/>
        <v/>
      </c>
      <c r="F141" s="82"/>
      <c r="G141" s="75"/>
      <c r="H141" s="75"/>
      <c r="I141" s="75"/>
      <c r="J141" s="75"/>
      <c r="K141" s="75"/>
      <c r="L141" s="75"/>
      <c r="M141" s="75"/>
      <c r="N141" s="75"/>
      <c r="O141" s="75"/>
      <c r="P141" s="75"/>
    </row>
    <row r="142" spans="1:16" s="81" customFormat="1">
      <c r="A142" s="154">
        <v>131</v>
      </c>
      <c r="B142" s="155"/>
      <c r="C142" s="157"/>
      <c r="D142" s="160" t="str">
        <f t="shared" si="11"/>
        <v/>
      </c>
      <c r="F142" s="82"/>
      <c r="G142" s="75"/>
      <c r="H142" s="75"/>
      <c r="I142" s="75"/>
      <c r="J142" s="75"/>
      <c r="K142" s="75"/>
      <c r="L142" s="75"/>
      <c r="M142" s="75"/>
      <c r="N142" s="75"/>
      <c r="O142" s="75"/>
      <c r="P142" s="75"/>
    </row>
    <row r="143" spans="1:16" s="81" customFormat="1">
      <c r="A143" s="154">
        <v>132</v>
      </c>
      <c r="B143" s="155"/>
      <c r="C143" s="157"/>
      <c r="D143" s="160" t="str">
        <f t="shared" si="11"/>
        <v/>
      </c>
      <c r="F143" s="82"/>
      <c r="G143" s="75"/>
      <c r="H143" s="75"/>
      <c r="I143" s="75"/>
      <c r="J143" s="75"/>
      <c r="K143" s="75"/>
      <c r="L143" s="75"/>
      <c r="M143" s="75"/>
      <c r="N143" s="75"/>
      <c r="O143" s="75"/>
      <c r="P143" s="75"/>
    </row>
    <row r="144" spans="1:16" s="81" customFormat="1">
      <c r="A144" s="154">
        <v>133</v>
      </c>
      <c r="B144" s="155"/>
      <c r="C144" s="157"/>
      <c r="D144" s="160" t="str">
        <f t="shared" si="11"/>
        <v/>
      </c>
      <c r="F144" s="82"/>
      <c r="G144" s="75"/>
      <c r="H144" s="75"/>
      <c r="I144" s="75"/>
      <c r="J144" s="75"/>
      <c r="K144" s="75"/>
      <c r="L144" s="75"/>
      <c r="M144" s="75"/>
      <c r="N144" s="75"/>
      <c r="O144" s="75"/>
      <c r="P144" s="75"/>
    </row>
    <row r="145" spans="1:16" s="81" customFormat="1">
      <c r="A145" s="154">
        <v>134</v>
      </c>
      <c r="B145" s="155"/>
      <c r="C145" s="157"/>
      <c r="D145" s="160" t="str">
        <f t="shared" si="11"/>
        <v/>
      </c>
      <c r="F145" s="82"/>
      <c r="G145" s="75"/>
      <c r="H145" s="75"/>
      <c r="I145" s="75"/>
      <c r="J145" s="75"/>
      <c r="K145" s="75"/>
      <c r="L145" s="75"/>
      <c r="M145" s="75"/>
      <c r="N145" s="75"/>
      <c r="O145" s="75"/>
      <c r="P145" s="75"/>
    </row>
    <row r="146" spans="1:16" s="81" customFormat="1">
      <c r="A146" s="154">
        <v>135</v>
      </c>
      <c r="B146" s="155"/>
      <c r="C146" s="157"/>
      <c r="D146" s="160" t="str">
        <f t="shared" si="11"/>
        <v/>
      </c>
      <c r="F146" s="82"/>
      <c r="G146" s="75"/>
      <c r="H146" s="75"/>
      <c r="I146" s="75"/>
      <c r="J146" s="75"/>
      <c r="K146" s="75"/>
      <c r="L146" s="75"/>
      <c r="M146" s="75"/>
      <c r="N146" s="75"/>
      <c r="O146" s="75"/>
      <c r="P146" s="75"/>
    </row>
    <row r="147" spans="1:16" s="81" customFormat="1">
      <c r="A147" s="154">
        <v>136</v>
      </c>
      <c r="B147" s="155"/>
      <c r="C147" s="157"/>
      <c r="D147" s="160" t="str">
        <f t="shared" si="11"/>
        <v/>
      </c>
      <c r="F147" s="82"/>
      <c r="G147" s="75"/>
      <c r="H147" s="75"/>
      <c r="I147" s="75"/>
      <c r="J147" s="75"/>
      <c r="K147" s="75"/>
      <c r="L147" s="75"/>
      <c r="M147" s="75"/>
      <c r="N147" s="75"/>
      <c r="O147" s="75"/>
      <c r="P147" s="75"/>
    </row>
    <row r="148" spans="1:16" s="81" customFormat="1">
      <c r="A148" s="154">
        <v>137</v>
      </c>
      <c r="B148" s="155"/>
      <c r="C148" s="157"/>
      <c r="D148" s="160" t="str">
        <f t="shared" si="11"/>
        <v/>
      </c>
      <c r="F148" s="82"/>
      <c r="G148" s="75"/>
      <c r="H148" s="75"/>
      <c r="I148" s="75"/>
      <c r="J148" s="75"/>
      <c r="K148" s="75"/>
      <c r="L148" s="75"/>
      <c r="M148" s="75"/>
      <c r="N148" s="75"/>
      <c r="O148" s="75"/>
      <c r="P148" s="75"/>
    </row>
    <row r="149" spans="1:16" s="81" customFormat="1">
      <c r="A149" s="154">
        <v>138</v>
      </c>
      <c r="B149" s="155"/>
      <c r="C149" s="157"/>
      <c r="D149" s="160" t="str">
        <f t="shared" si="11"/>
        <v/>
      </c>
      <c r="F149" s="82"/>
      <c r="G149" s="75"/>
      <c r="H149" s="75"/>
      <c r="I149" s="75"/>
      <c r="J149" s="75"/>
      <c r="K149" s="75"/>
      <c r="L149" s="75"/>
      <c r="M149" s="75"/>
      <c r="N149" s="75"/>
      <c r="O149" s="75"/>
      <c r="P149" s="75"/>
    </row>
    <row r="150" spans="1:16" s="81" customFormat="1">
      <c r="A150" s="154">
        <v>139</v>
      </c>
      <c r="B150" s="155"/>
      <c r="C150" s="157"/>
      <c r="D150" s="160" t="str">
        <f t="shared" si="11"/>
        <v/>
      </c>
      <c r="F150" s="82"/>
      <c r="G150" s="75"/>
      <c r="H150" s="75"/>
      <c r="I150" s="75"/>
      <c r="J150" s="75"/>
      <c r="K150" s="75"/>
      <c r="L150" s="75"/>
      <c r="M150" s="75"/>
      <c r="N150" s="75"/>
      <c r="O150" s="75"/>
      <c r="P150" s="75"/>
    </row>
    <row r="151" spans="1:16" s="81" customFormat="1">
      <c r="A151" s="154">
        <v>140</v>
      </c>
      <c r="B151" s="155"/>
      <c r="C151" s="157"/>
      <c r="D151" s="160" t="str">
        <f t="shared" si="11"/>
        <v/>
      </c>
      <c r="F151" s="82"/>
      <c r="G151" s="75"/>
      <c r="H151" s="75"/>
      <c r="I151" s="75"/>
      <c r="J151" s="75"/>
      <c r="K151" s="75"/>
      <c r="L151" s="75"/>
      <c r="M151" s="75"/>
      <c r="N151" s="75"/>
      <c r="O151" s="75"/>
      <c r="P151" s="75"/>
    </row>
    <row r="152" spans="1:16" s="81" customFormat="1">
      <c r="A152" s="154">
        <v>141</v>
      </c>
      <c r="B152" s="155"/>
      <c r="C152" s="157"/>
      <c r="D152" s="160" t="str">
        <f t="shared" si="11"/>
        <v/>
      </c>
      <c r="F152" s="82"/>
      <c r="G152" s="75"/>
      <c r="H152" s="75"/>
      <c r="I152" s="75"/>
      <c r="J152" s="75"/>
      <c r="K152" s="75"/>
      <c r="L152" s="75"/>
      <c r="M152" s="75"/>
      <c r="N152" s="75"/>
      <c r="O152" s="75"/>
      <c r="P152" s="75"/>
    </row>
    <row r="153" spans="1:16" s="81" customFormat="1">
      <c r="A153" s="154">
        <v>142</v>
      </c>
      <c r="B153" s="155"/>
      <c r="C153" s="157"/>
      <c r="D153" s="160" t="str">
        <f t="shared" si="11"/>
        <v/>
      </c>
      <c r="F153" s="82"/>
      <c r="G153" s="75"/>
      <c r="H153" s="75"/>
      <c r="I153" s="75"/>
      <c r="J153" s="75"/>
      <c r="K153" s="75"/>
      <c r="L153" s="75"/>
      <c r="M153" s="75"/>
      <c r="N153" s="75"/>
      <c r="O153" s="75"/>
      <c r="P153" s="75"/>
    </row>
    <row r="154" spans="1:16" s="81" customFormat="1">
      <c r="A154" s="154">
        <v>143</v>
      </c>
      <c r="B154" s="155"/>
      <c r="C154" s="157"/>
      <c r="D154" s="160" t="str">
        <f t="shared" si="11"/>
        <v/>
      </c>
      <c r="F154" s="82"/>
      <c r="G154" s="75"/>
      <c r="H154" s="75"/>
      <c r="I154" s="75"/>
      <c r="J154" s="75"/>
      <c r="K154" s="75"/>
      <c r="L154" s="75"/>
      <c r="M154" s="75"/>
      <c r="N154" s="75"/>
      <c r="O154" s="75"/>
      <c r="P154" s="75"/>
    </row>
    <row r="155" spans="1:16" s="81" customFormat="1">
      <c r="A155" s="154">
        <v>144</v>
      </c>
      <c r="B155" s="155"/>
      <c r="C155" s="157"/>
      <c r="D155" s="160" t="str">
        <f t="shared" si="11"/>
        <v/>
      </c>
      <c r="F155" s="82"/>
      <c r="G155" s="75"/>
      <c r="H155" s="75"/>
      <c r="I155" s="75"/>
      <c r="J155" s="75"/>
      <c r="K155" s="75"/>
      <c r="L155" s="75"/>
      <c r="M155" s="75"/>
      <c r="N155" s="75"/>
      <c r="O155" s="75"/>
      <c r="P155" s="75"/>
    </row>
    <row r="156" spans="1:16" s="81" customFormat="1">
      <c r="A156" s="154">
        <v>145</v>
      </c>
      <c r="B156" s="155"/>
      <c r="C156" s="157"/>
      <c r="D156" s="160" t="str">
        <f t="shared" si="11"/>
        <v/>
      </c>
      <c r="F156" s="82"/>
      <c r="G156" s="75"/>
      <c r="H156" s="75"/>
      <c r="I156" s="75"/>
      <c r="J156" s="75"/>
      <c r="K156" s="75"/>
      <c r="L156" s="75"/>
      <c r="M156" s="75"/>
      <c r="N156" s="75"/>
      <c r="O156" s="75"/>
      <c r="P156" s="75"/>
    </row>
    <row r="157" spans="1:16" s="81" customFormat="1">
      <c r="A157" s="154">
        <v>146</v>
      </c>
      <c r="B157" s="155"/>
      <c r="C157" s="157"/>
      <c r="D157" s="160" t="str">
        <f t="shared" si="11"/>
        <v/>
      </c>
      <c r="F157" s="82"/>
      <c r="G157" s="75"/>
      <c r="H157" s="75"/>
      <c r="I157" s="75"/>
      <c r="J157" s="75"/>
      <c r="K157" s="75"/>
      <c r="L157" s="75"/>
      <c r="M157" s="75"/>
      <c r="N157" s="75"/>
      <c r="O157" s="75"/>
      <c r="P157" s="75"/>
    </row>
    <row r="158" spans="1:16" s="81" customFormat="1">
      <c r="A158" s="154">
        <v>147</v>
      </c>
      <c r="B158" s="155"/>
      <c r="C158" s="157"/>
      <c r="D158" s="160" t="str">
        <f t="shared" si="11"/>
        <v/>
      </c>
      <c r="F158" s="82"/>
      <c r="G158" s="75"/>
      <c r="H158" s="75"/>
      <c r="I158" s="75"/>
      <c r="J158" s="75"/>
      <c r="K158" s="75"/>
      <c r="L158" s="75"/>
      <c r="M158" s="75"/>
      <c r="N158" s="75"/>
      <c r="O158" s="75"/>
      <c r="P158" s="75"/>
    </row>
    <row r="159" spans="1:16" s="81" customFormat="1">
      <c r="A159" s="154">
        <v>148</v>
      </c>
      <c r="B159" s="155"/>
      <c r="C159" s="157"/>
      <c r="D159" s="160" t="str">
        <f t="shared" si="11"/>
        <v/>
      </c>
      <c r="F159" s="82"/>
      <c r="G159" s="75"/>
      <c r="H159" s="75"/>
      <c r="I159" s="75"/>
      <c r="J159" s="75"/>
      <c r="K159" s="75"/>
      <c r="L159" s="75"/>
      <c r="M159" s="75"/>
      <c r="N159" s="75"/>
      <c r="O159" s="75"/>
      <c r="P159" s="75"/>
    </row>
    <row r="160" spans="1:16" s="81" customFormat="1">
      <c r="A160" s="154">
        <v>149</v>
      </c>
      <c r="B160" s="155"/>
      <c r="C160" s="157"/>
      <c r="D160" s="160" t="str">
        <f t="shared" si="11"/>
        <v/>
      </c>
      <c r="F160" s="82"/>
      <c r="G160" s="75"/>
      <c r="H160" s="75"/>
      <c r="I160" s="75"/>
      <c r="J160" s="75"/>
      <c r="K160" s="75"/>
      <c r="L160" s="75"/>
      <c r="M160" s="75"/>
      <c r="N160" s="75"/>
      <c r="O160" s="75"/>
      <c r="P160" s="75"/>
    </row>
    <row r="161" spans="1:16" s="81" customFormat="1">
      <c r="A161" s="154">
        <v>150</v>
      </c>
      <c r="B161" s="155"/>
      <c r="C161" s="157"/>
      <c r="D161" s="160" t="str">
        <f t="shared" si="11"/>
        <v/>
      </c>
      <c r="F161" s="82"/>
      <c r="G161" s="75"/>
      <c r="H161" s="75"/>
      <c r="I161" s="75"/>
      <c r="J161" s="75"/>
      <c r="K161" s="75"/>
      <c r="L161" s="75"/>
      <c r="M161" s="75"/>
      <c r="N161" s="75"/>
      <c r="O161" s="75"/>
      <c r="P161" s="75"/>
    </row>
    <row r="162" spans="1:16" s="81" customFormat="1">
      <c r="A162" s="154">
        <v>151</v>
      </c>
      <c r="B162" s="155"/>
      <c r="C162" s="157"/>
      <c r="D162" s="160" t="str">
        <f t="shared" si="11"/>
        <v/>
      </c>
      <c r="F162" s="82"/>
      <c r="G162" s="75"/>
      <c r="H162" s="75"/>
      <c r="I162" s="75"/>
      <c r="J162" s="75"/>
      <c r="K162" s="75"/>
      <c r="L162" s="75"/>
      <c r="M162" s="75"/>
      <c r="N162" s="75"/>
      <c r="O162" s="75"/>
      <c r="P162" s="75"/>
    </row>
    <row r="163" spans="1:16" s="81" customFormat="1">
      <c r="A163" s="154">
        <v>152</v>
      </c>
      <c r="B163" s="155"/>
      <c r="C163" s="157"/>
      <c r="D163" s="160" t="str">
        <f t="shared" si="11"/>
        <v/>
      </c>
      <c r="F163" s="82"/>
      <c r="G163" s="75"/>
      <c r="H163" s="75"/>
      <c r="I163" s="75"/>
      <c r="J163" s="75"/>
      <c r="K163" s="75"/>
      <c r="L163" s="75"/>
      <c r="M163" s="75"/>
      <c r="N163" s="75"/>
      <c r="O163" s="75"/>
      <c r="P163" s="75"/>
    </row>
    <row r="164" spans="1:16" s="81" customFormat="1">
      <c r="A164" s="154">
        <v>153</v>
      </c>
      <c r="B164" s="155"/>
      <c r="C164" s="157"/>
      <c r="D164" s="160" t="str">
        <f t="shared" si="11"/>
        <v/>
      </c>
      <c r="F164" s="82"/>
      <c r="G164" s="75"/>
      <c r="H164" s="75"/>
      <c r="I164" s="75"/>
      <c r="J164" s="75"/>
      <c r="K164" s="75"/>
      <c r="L164" s="75"/>
      <c r="M164" s="75"/>
      <c r="N164" s="75"/>
      <c r="O164" s="75"/>
      <c r="P164" s="75"/>
    </row>
    <row r="165" spans="1:16" s="81" customFormat="1">
      <c r="A165" s="154">
        <v>154</v>
      </c>
      <c r="B165" s="155"/>
      <c r="C165" s="157"/>
      <c r="D165" s="160" t="str">
        <f t="shared" si="11"/>
        <v/>
      </c>
      <c r="F165" s="82"/>
      <c r="G165" s="75"/>
      <c r="H165" s="75"/>
      <c r="I165" s="75"/>
      <c r="J165" s="75"/>
      <c r="K165" s="75"/>
      <c r="L165" s="75"/>
      <c r="M165" s="75"/>
      <c r="N165" s="75"/>
      <c r="O165" s="75"/>
      <c r="P165" s="75"/>
    </row>
    <row r="166" spans="1:16" s="81" customFormat="1">
      <c r="A166" s="154">
        <v>155</v>
      </c>
      <c r="B166" s="155"/>
      <c r="C166" s="157"/>
      <c r="D166" s="160" t="str">
        <f t="shared" si="11"/>
        <v/>
      </c>
      <c r="F166" s="82"/>
      <c r="G166" s="75"/>
      <c r="H166" s="75"/>
      <c r="I166" s="75"/>
      <c r="J166" s="75"/>
      <c r="K166" s="75"/>
      <c r="L166" s="75"/>
      <c r="M166" s="75"/>
      <c r="N166" s="75"/>
      <c r="O166" s="75"/>
      <c r="P166" s="75"/>
    </row>
    <row r="167" spans="1:16" s="81" customFormat="1">
      <c r="A167" s="154">
        <v>156</v>
      </c>
      <c r="B167" s="155"/>
      <c r="C167" s="157"/>
      <c r="D167" s="160" t="str">
        <f t="shared" si="11"/>
        <v/>
      </c>
      <c r="F167" s="82"/>
      <c r="G167" s="75"/>
      <c r="H167" s="75"/>
      <c r="I167" s="75"/>
      <c r="J167" s="75"/>
      <c r="K167" s="75"/>
      <c r="L167" s="75"/>
      <c r="M167" s="75"/>
      <c r="N167" s="75"/>
      <c r="O167" s="75"/>
      <c r="P167" s="75"/>
    </row>
    <row r="168" spans="1:16" s="81" customFormat="1">
      <c r="A168" s="154">
        <v>157</v>
      </c>
      <c r="B168" s="155"/>
      <c r="C168" s="157"/>
      <c r="D168" s="160" t="str">
        <f t="shared" si="11"/>
        <v/>
      </c>
      <c r="F168" s="82"/>
      <c r="G168" s="75"/>
      <c r="H168" s="75"/>
      <c r="I168" s="75"/>
      <c r="J168" s="75"/>
      <c r="K168" s="75"/>
      <c r="L168" s="75"/>
      <c r="M168" s="75"/>
      <c r="N168" s="75"/>
      <c r="O168" s="75"/>
      <c r="P168" s="75"/>
    </row>
    <row r="169" spans="1:16" s="81" customFormat="1">
      <c r="A169" s="154">
        <v>158</v>
      </c>
      <c r="B169" s="155"/>
      <c r="C169" s="157"/>
      <c r="D169" s="160" t="str">
        <f t="shared" si="11"/>
        <v/>
      </c>
      <c r="F169" s="82"/>
      <c r="G169" s="75"/>
      <c r="H169" s="75"/>
      <c r="I169" s="75"/>
      <c r="J169" s="75"/>
      <c r="K169" s="75"/>
      <c r="L169" s="75"/>
      <c r="M169" s="75"/>
      <c r="N169" s="75"/>
      <c r="O169" s="75"/>
      <c r="P169" s="75"/>
    </row>
    <row r="170" spans="1:16" s="81" customFormat="1">
      <c r="A170" s="154">
        <v>159</v>
      </c>
      <c r="B170" s="155"/>
      <c r="C170" s="157"/>
      <c r="D170" s="160" t="str">
        <f t="shared" si="11"/>
        <v/>
      </c>
      <c r="F170" s="82"/>
      <c r="G170" s="75"/>
      <c r="H170" s="75"/>
      <c r="I170" s="75"/>
      <c r="J170" s="75"/>
      <c r="K170" s="75"/>
      <c r="L170" s="75"/>
      <c r="M170" s="75"/>
      <c r="N170" s="75"/>
      <c r="O170" s="75"/>
      <c r="P170" s="75"/>
    </row>
    <row r="171" spans="1:16" s="81" customFormat="1">
      <c r="A171" s="154">
        <v>160</v>
      </c>
      <c r="B171" s="155"/>
      <c r="C171" s="157"/>
      <c r="D171" s="160" t="str">
        <f t="shared" si="11"/>
        <v/>
      </c>
      <c r="F171" s="82"/>
      <c r="G171" s="75"/>
      <c r="H171" s="75"/>
      <c r="I171" s="75"/>
      <c r="J171" s="75"/>
      <c r="K171" s="75"/>
      <c r="L171" s="75"/>
      <c r="M171" s="75"/>
      <c r="N171" s="75"/>
      <c r="O171" s="75"/>
      <c r="P171" s="75"/>
    </row>
    <row r="172" spans="1:16" s="81" customFormat="1">
      <c r="A172" s="154">
        <v>161</v>
      </c>
      <c r="B172" s="155"/>
      <c r="C172" s="157"/>
      <c r="D172" s="160" t="str">
        <f t="shared" si="11"/>
        <v/>
      </c>
      <c r="F172" s="82"/>
      <c r="G172" s="75"/>
      <c r="H172" s="75"/>
      <c r="I172" s="75"/>
      <c r="J172" s="75"/>
      <c r="K172" s="75"/>
      <c r="L172" s="75"/>
      <c r="M172" s="75"/>
      <c r="N172" s="75"/>
      <c r="O172" s="75"/>
      <c r="P172" s="75"/>
    </row>
    <row r="173" spans="1:16" s="81" customFormat="1">
      <c r="A173" s="154">
        <v>162</v>
      </c>
      <c r="B173" s="155"/>
      <c r="C173" s="157"/>
      <c r="D173" s="160" t="str">
        <f t="shared" si="11"/>
        <v/>
      </c>
      <c r="F173" s="82"/>
      <c r="G173" s="75"/>
      <c r="H173" s="75"/>
      <c r="I173" s="75"/>
      <c r="J173" s="75"/>
      <c r="K173" s="75"/>
      <c r="L173" s="75"/>
      <c r="M173" s="75"/>
      <c r="N173" s="75"/>
      <c r="O173" s="75"/>
      <c r="P173" s="75"/>
    </row>
    <row r="174" spans="1:16" s="81" customFormat="1">
      <c r="A174" s="154">
        <v>163</v>
      </c>
      <c r="B174" s="155"/>
      <c r="C174" s="157"/>
      <c r="D174" s="160" t="str">
        <f t="shared" si="11"/>
        <v/>
      </c>
      <c r="F174" s="82"/>
      <c r="G174" s="75"/>
      <c r="H174" s="75"/>
      <c r="I174" s="75"/>
      <c r="J174" s="75"/>
      <c r="K174" s="75"/>
      <c r="L174" s="75"/>
      <c r="M174" s="75"/>
      <c r="N174" s="75"/>
      <c r="O174" s="75"/>
      <c r="P174" s="75"/>
    </row>
    <row r="175" spans="1:16" s="81" customFormat="1">
      <c r="A175" s="154">
        <v>164</v>
      </c>
      <c r="B175" s="155"/>
      <c r="C175" s="157"/>
      <c r="D175" s="160" t="str">
        <f t="shared" si="11"/>
        <v/>
      </c>
      <c r="F175" s="82"/>
      <c r="G175" s="75"/>
      <c r="H175" s="75"/>
      <c r="I175" s="75"/>
      <c r="J175" s="75"/>
      <c r="K175" s="75"/>
      <c r="L175" s="75"/>
      <c r="M175" s="75"/>
      <c r="N175" s="75"/>
      <c r="O175" s="75"/>
      <c r="P175" s="75"/>
    </row>
    <row r="176" spans="1:16" s="81" customFormat="1">
      <c r="A176" s="154">
        <v>165</v>
      </c>
      <c r="B176" s="155"/>
      <c r="C176" s="157"/>
      <c r="D176" s="160" t="str">
        <f t="shared" si="11"/>
        <v/>
      </c>
      <c r="F176" s="82"/>
      <c r="G176" s="75"/>
      <c r="H176" s="75"/>
      <c r="I176" s="75"/>
      <c r="J176" s="75"/>
      <c r="K176" s="75"/>
      <c r="L176" s="75"/>
      <c r="M176" s="75"/>
      <c r="N176" s="75"/>
      <c r="O176" s="75"/>
      <c r="P176" s="75"/>
    </row>
    <row r="177" spans="1:16" s="81" customFormat="1">
      <c r="A177" s="154">
        <v>166</v>
      </c>
      <c r="B177" s="155"/>
      <c r="C177" s="157"/>
      <c r="D177" s="160" t="str">
        <f t="shared" si="11"/>
        <v/>
      </c>
      <c r="F177" s="82"/>
      <c r="G177" s="75"/>
      <c r="H177" s="75"/>
      <c r="I177" s="75"/>
      <c r="J177" s="75"/>
      <c r="K177" s="75"/>
      <c r="L177" s="75"/>
      <c r="M177" s="75"/>
      <c r="N177" s="75"/>
      <c r="O177" s="75"/>
      <c r="P177" s="75"/>
    </row>
    <row r="178" spans="1:16" s="81" customFormat="1">
      <c r="A178" s="154">
        <v>167</v>
      </c>
      <c r="B178" s="155"/>
      <c r="C178" s="157"/>
      <c r="D178" s="160" t="str">
        <f t="shared" si="11"/>
        <v/>
      </c>
      <c r="F178" s="82"/>
      <c r="G178" s="75"/>
      <c r="H178" s="75"/>
      <c r="I178" s="75"/>
      <c r="J178" s="75"/>
      <c r="K178" s="75"/>
      <c r="L178" s="75"/>
      <c r="M178" s="75"/>
      <c r="N178" s="75"/>
      <c r="O178" s="75"/>
      <c r="P178" s="75"/>
    </row>
    <row r="179" spans="1:16" s="81" customFormat="1">
      <c r="A179" s="154">
        <v>168</v>
      </c>
      <c r="B179" s="155"/>
      <c r="C179" s="157"/>
      <c r="D179" s="160" t="str">
        <f t="shared" si="11"/>
        <v/>
      </c>
      <c r="F179" s="82"/>
      <c r="G179" s="75"/>
      <c r="H179" s="75"/>
      <c r="I179" s="75"/>
      <c r="J179" s="75"/>
      <c r="K179" s="75"/>
      <c r="L179" s="75"/>
      <c r="M179" s="75"/>
      <c r="N179" s="75"/>
      <c r="O179" s="75"/>
      <c r="P179" s="75"/>
    </row>
    <row r="180" spans="1:16" s="81" customFormat="1">
      <c r="A180" s="154">
        <v>169</v>
      </c>
      <c r="B180" s="155"/>
      <c r="C180" s="157"/>
      <c r="D180" s="160" t="str">
        <f t="shared" si="11"/>
        <v/>
      </c>
      <c r="F180" s="82"/>
      <c r="G180" s="75"/>
      <c r="H180" s="75"/>
      <c r="I180" s="75"/>
      <c r="J180" s="75"/>
      <c r="K180" s="75"/>
      <c r="L180" s="75"/>
      <c r="M180" s="75"/>
      <c r="N180" s="75"/>
      <c r="O180" s="75"/>
      <c r="P180" s="75"/>
    </row>
    <row r="181" spans="1:16" s="81" customFormat="1">
      <c r="A181" s="154">
        <v>170</v>
      </c>
      <c r="B181" s="155"/>
      <c r="C181" s="157"/>
      <c r="D181" s="160" t="str">
        <f t="shared" si="11"/>
        <v/>
      </c>
      <c r="F181" s="82"/>
      <c r="G181" s="75"/>
      <c r="H181" s="75"/>
      <c r="I181" s="75"/>
      <c r="J181" s="75"/>
      <c r="K181" s="75"/>
      <c r="L181" s="75"/>
      <c r="M181" s="75"/>
      <c r="N181" s="75"/>
      <c r="O181" s="75"/>
      <c r="P181" s="75"/>
    </row>
    <row r="182" spans="1:16" s="81" customFormat="1">
      <c r="A182" s="154">
        <v>171</v>
      </c>
      <c r="B182" s="155"/>
      <c r="C182" s="157"/>
      <c r="D182" s="160" t="str">
        <f t="shared" si="11"/>
        <v/>
      </c>
      <c r="F182" s="82"/>
      <c r="G182" s="75"/>
      <c r="H182" s="75"/>
      <c r="I182" s="75"/>
      <c r="J182" s="75"/>
      <c r="K182" s="75"/>
      <c r="L182" s="75"/>
      <c r="M182" s="75"/>
      <c r="N182" s="75"/>
      <c r="O182" s="75"/>
      <c r="P182" s="75"/>
    </row>
    <row r="183" spans="1:16" s="81" customFormat="1">
      <c r="A183" s="154">
        <v>172</v>
      </c>
      <c r="B183" s="155"/>
      <c r="C183" s="157"/>
      <c r="D183" s="160" t="str">
        <f t="shared" si="11"/>
        <v/>
      </c>
      <c r="F183" s="82"/>
      <c r="G183" s="75"/>
      <c r="H183" s="75"/>
      <c r="I183" s="75"/>
      <c r="J183" s="75"/>
      <c r="K183" s="75"/>
      <c r="L183" s="75"/>
      <c r="M183" s="75"/>
      <c r="N183" s="75"/>
      <c r="O183" s="75"/>
      <c r="P183" s="75"/>
    </row>
    <row r="184" spans="1:16" s="81" customFormat="1">
      <c r="A184" s="154">
        <v>173</v>
      </c>
      <c r="B184" s="155"/>
      <c r="C184" s="157"/>
      <c r="D184" s="160" t="str">
        <f t="shared" si="11"/>
        <v/>
      </c>
      <c r="F184" s="82"/>
      <c r="G184" s="75"/>
      <c r="H184" s="75"/>
      <c r="I184" s="75"/>
      <c r="J184" s="75"/>
      <c r="K184" s="75"/>
      <c r="L184" s="75"/>
      <c r="M184" s="75"/>
      <c r="N184" s="75"/>
      <c r="O184" s="75"/>
      <c r="P184" s="75"/>
    </row>
    <row r="185" spans="1:16" s="81" customFormat="1">
      <c r="A185" s="154">
        <v>174</v>
      </c>
      <c r="B185" s="155"/>
      <c r="C185" s="157"/>
      <c r="D185" s="160" t="str">
        <f t="shared" si="11"/>
        <v/>
      </c>
      <c r="F185" s="82"/>
      <c r="G185" s="75"/>
      <c r="H185" s="75"/>
      <c r="I185" s="75"/>
      <c r="J185" s="75"/>
      <c r="K185" s="75"/>
      <c r="L185" s="75"/>
      <c r="M185" s="75"/>
      <c r="N185" s="75"/>
      <c r="O185" s="75"/>
      <c r="P185" s="75"/>
    </row>
    <row r="186" spans="1:16" s="81" customFormat="1">
      <c r="A186" s="154">
        <v>175</v>
      </c>
      <c r="B186" s="155"/>
      <c r="C186" s="157"/>
      <c r="D186" s="160" t="str">
        <f t="shared" si="11"/>
        <v/>
      </c>
      <c r="F186" s="82"/>
      <c r="G186" s="75"/>
      <c r="H186" s="75"/>
      <c r="I186" s="75"/>
      <c r="J186" s="75"/>
      <c r="K186" s="75"/>
      <c r="L186" s="75"/>
      <c r="M186" s="75"/>
      <c r="N186" s="75"/>
      <c r="O186" s="75"/>
      <c r="P186" s="75"/>
    </row>
    <row r="187" spans="1:16" s="81" customFormat="1">
      <c r="A187" s="154">
        <v>176</v>
      </c>
      <c r="B187" s="155"/>
      <c r="C187" s="157"/>
      <c r="D187" s="160" t="str">
        <f t="shared" si="11"/>
        <v/>
      </c>
      <c r="F187" s="82"/>
      <c r="G187" s="75"/>
      <c r="H187" s="75"/>
      <c r="I187" s="75"/>
      <c r="J187" s="75"/>
      <c r="K187" s="75"/>
      <c r="L187" s="75"/>
      <c r="M187" s="75"/>
      <c r="N187" s="75"/>
      <c r="O187" s="75"/>
      <c r="P187" s="75"/>
    </row>
    <row r="188" spans="1:16" s="81" customFormat="1">
      <c r="A188" s="154">
        <v>177</v>
      </c>
      <c r="B188" s="155"/>
      <c r="C188" s="157"/>
      <c r="D188" s="160" t="str">
        <f t="shared" si="11"/>
        <v/>
      </c>
      <c r="F188" s="82"/>
      <c r="G188" s="75"/>
      <c r="H188" s="75"/>
      <c r="I188" s="75"/>
      <c r="J188" s="75"/>
      <c r="K188" s="75"/>
      <c r="L188" s="75"/>
      <c r="M188" s="75"/>
      <c r="N188" s="75"/>
      <c r="O188" s="75"/>
      <c r="P188" s="75"/>
    </row>
    <row r="189" spans="1:16" s="81" customFormat="1">
      <c r="A189" s="154">
        <v>178</v>
      </c>
      <c r="B189" s="155"/>
      <c r="C189" s="157"/>
      <c r="D189" s="160" t="str">
        <f t="shared" si="11"/>
        <v/>
      </c>
      <c r="F189" s="82"/>
      <c r="G189" s="75"/>
      <c r="H189" s="75"/>
      <c r="I189" s="75"/>
      <c r="J189" s="75"/>
      <c r="K189" s="75"/>
      <c r="L189" s="75"/>
      <c r="M189" s="75"/>
      <c r="N189" s="75"/>
      <c r="O189" s="75"/>
      <c r="P189" s="75"/>
    </row>
    <row r="190" spans="1:16" s="81" customFormat="1">
      <c r="A190" s="154">
        <v>179</v>
      </c>
      <c r="B190" s="155"/>
      <c r="C190" s="157"/>
      <c r="D190" s="160" t="str">
        <f t="shared" si="11"/>
        <v/>
      </c>
      <c r="F190" s="82"/>
      <c r="G190" s="75"/>
      <c r="H190" s="75"/>
      <c r="I190" s="75"/>
      <c r="J190" s="75"/>
      <c r="K190" s="75"/>
      <c r="L190" s="75"/>
      <c r="M190" s="75"/>
      <c r="N190" s="75"/>
      <c r="O190" s="75"/>
      <c r="P190" s="75"/>
    </row>
    <row r="191" spans="1:16" s="81" customFormat="1">
      <c r="A191" s="154">
        <v>180</v>
      </c>
      <c r="B191" s="155"/>
      <c r="C191" s="157"/>
      <c r="D191" s="160" t="str">
        <f t="shared" si="11"/>
        <v/>
      </c>
      <c r="F191" s="82"/>
      <c r="G191" s="75"/>
      <c r="H191" s="75"/>
      <c r="I191" s="75"/>
      <c r="J191" s="75"/>
      <c r="K191" s="75"/>
      <c r="L191" s="75"/>
      <c r="M191" s="75"/>
      <c r="N191" s="75"/>
      <c r="O191" s="75"/>
      <c r="P191" s="75"/>
    </row>
    <row r="192" spans="1:16" s="81" customFormat="1">
      <c r="A192" s="154">
        <v>181</v>
      </c>
      <c r="B192" s="155"/>
      <c r="C192" s="157"/>
      <c r="D192" s="160" t="str">
        <f t="shared" si="11"/>
        <v/>
      </c>
      <c r="F192" s="82"/>
      <c r="G192" s="75"/>
      <c r="H192" s="75"/>
      <c r="I192" s="75"/>
      <c r="J192" s="75"/>
      <c r="K192" s="75"/>
      <c r="L192" s="75"/>
      <c r="M192" s="75"/>
      <c r="N192" s="75"/>
      <c r="O192" s="75"/>
      <c r="P192" s="75"/>
    </row>
    <row r="193" spans="1:16" s="81" customFormat="1">
      <c r="A193" s="154">
        <v>182</v>
      </c>
      <c r="B193" s="155"/>
      <c r="C193" s="157"/>
      <c r="D193" s="160" t="str">
        <f t="shared" si="11"/>
        <v/>
      </c>
      <c r="F193" s="82"/>
      <c r="G193" s="75"/>
      <c r="H193" s="75"/>
      <c r="I193" s="75"/>
      <c r="J193" s="75"/>
      <c r="K193" s="75"/>
      <c r="L193" s="75"/>
      <c r="M193" s="75"/>
      <c r="N193" s="75"/>
      <c r="O193" s="75"/>
      <c r="P193" s="75"/>
    </row>
    <row r="194" spans="1:16" s="81" customFormat="1">
      <c r="A194" s="154">
        <v>183</v>
      </c>
      <c r="B194" s="155"/>
      <c r="C194" s="157"/>
      <c r="D194" s="160" t="str">
        <f t="shared" si="11"/>
        <v/>
      </c>
      <c r="F194" s="82"/>
      <c r="G194" s="75"/>
      <c r="H194" s="75"/>
      <c r="I194" s="75"/>
      <c r="J194" s="75"/>
      <c r="K194" s="75"/>
      <c r="L194" s="75"/>
      <c r="M194" s="75"/>
      <c r="N194" s="75"/>
      <c r="O194" s="75"/>
      <c r="P194" s="75"/>
    </row>
    <row r="195" spans="1:16" s="81" customFormat="1">
      <c r="A195" s="154">
        <v>184</v>
      </c>
      <c r="B195" s="155"/>
      <c r="C195" s="157"/>
      <c r="D195" s="160" t="str">
        <f t="shared" si="11"/>
        <v/>
      </c>
      <c r="F195" s="82"/>
      <c r="G195" s="75"/>
      <c r="H195" s="75"/>
      <c r="I195" s="75"/>
      <c r="J195" s="75"/>
      <c r="K195" s="75"/>
      <c r="L195" s="75"/>
      <c r="M195" s="75"/>
      <c r="N195" s="75"/>
      <c r="O195" s="75"/>
      <c r="P195" s="75"/>
    </row>
    <row r="196" spans="1:16" s="81" customFormat="1">
      <c r="A196" s="154">
        <v>185</v>
      </c>
      <c r="B196" s="155"/>
      <c r="C196" s="157"/>
      <c r="D196" s="160" t="str">
        <f t="shared" si="11"/>
        <v/>
      </c>
      <c r="F196" s="82"/>
      <c r="G196" s="75"/>
      <c r="H196" s="75"/>
      <c r="I196" s="75"/>
      <c r="J196" s="75"/>
      <c r="K196" s="75"/>
      <c r="L196" s="75"/>
      <c r="M196" s="75"/>
      <c r="N196" s="75"/>
      <c r="O196" s="75"/>
      <c r="P196" s="75"/>
    </row>
    <row r="197" spans="1:16" s="81" customFormat="1">
      <c r="A197" s="154">
        <v>186</v>
      </c>
      <c r="B197" s="155"/>
      <c r="C197" s="157"/>
      <c r="D197" s="160" t="str">
        <f t="shared" si="11"/>
        <v/>
      </c>
      <c r="F197" s="82"/>
      <c r="G197" s="75"/>
      <c r="H197" s="75"/>
      <c r="I197" s="75"/>
      <c r="J197" s="75"/>
      <c r="K197" s="75"/>
      <c r="L197" s="75"/>
      <c r="M197" s="75"/>
      <c r="N197" s="75"/>
      <c r="O197" s="75"/>
      <c r="P197" s="75"/>
    </row>
    <row r="198" spans="1:16" s="81" customFormat="1">
      <c r="A198" s="154">
        <v>187</v>
      </c>
      <c r="B198" s="155"/>
      <c r="C198" s="157"/>
      <c r="D198" s="160" t="str">
        <f t="shared" si="11"/>
        <v/>
      </c>
      <c r="F198" s="82"/>
      <c r="G198" s="75"/>
      <c r="H198" s="75"/>
      <c r="I198" s="75"/>
      <c r="J198" s="75"/>
      <c r="K198" s="75"/>
      <c r="L198" s="75"/>
      <c r="M198" s="75"/>
      <c r="N198" s="75"/>
      <c r="O198" s="75"/>
      <c r="P198" s="75"/>
    </row>
    <row r="199" spans="1:16" s="81" customFormat="1">
      <c r="A199" s="154">
        <v>188</v>
      </c>
      <c r="B199" s="155"/>
      <c r="C199" s="157"/>
      <c r="D199" s="160" t="str">
        <f t="shared" si="11"/>
        <v/>
      </c>
      <c r="F199" s="82"/>
      <c r="G199" s="75"/>
      <c r="H199" s="75"/>
      <c r="I199" s="75"/>
      <c r="J199" s="75"/>
      <c r="K199" s="75"/>
      <c r="L199" s="75"/>
      <c r="M199" s="75"/>
      <c r="N199" s="75"/>
      <c r="O199" s="75"/>
      <c r="P199" s="75"/>
    </row>
    <row r="200" spans="1:16" s="81" customFormat="1">
      <c r="A200" s="154">
        <v>189</v>
      </c>
      <c r="B200" s="155"/>
      <c r="C200" s="157"/>
      <c r="D200" s="160" t="str">
        <f t="shared" si="11"/>
        <v/>
      </c>
      <c r="F200" s="82"/>
      <c r="G200" s="75"/>
      <c r="H200" s="75"/>
      <c r="I200" s="75"/>
      <c r="J200" s="75"/>
      <c r="K200" s="75"/>
      <c r="L200" s="75"/>
      <c r="M200" s="75"/>
      <c r="N200" s="75"/>
      <c r="O200" s="75"/>
      <c r="P200" s="75"/>
    </row>
    <row r="201" spans="1:16" s="81" customFormat="1">
      <c r="A201" s="154">
        <v>190</v>
      </c>
      <c r="B201" s="155"/>
      <c r="C201" s="157"/>
      <c r="D201" s="160" t="str">
        <f t="shared" si="11"/>
        <v/>
      </c>
      <c r="F201" s="82"/>
      <c r="G201" s="75"/>
      <c r="H201" s="75"/>
      <c r="I201" s="75"/>
      <c r="J201" s="75"/>
      <c r="K201" s="75"/>
      <c r="L201" s="75"/>
      <c r="M201" s="75"/>
      <c r="N201" s="75"/>
      <c r="O201" s="75"/>
      <c r="P201" s="75"/>
    </row>
    <row r="202" spans="1:16" s="81" customFormat="1">
      <c r="A202" s="154">
        <v>191</v>
      </c>
      <c r="B202" s="155"/>
      <c r="C202" s="157"/>
      <c r="D202" s="160" t="str">
        <f t="shared" si="11"/>
        <v/>
      </c>
      <c r="F202" s="82"/>
      <c r="G202" s="75"/>
      <c r="H202" s="75"/>
      <c r="I202" s="75"/>
      <c r="J202" s="75"/>
      <c r="K202" s="75"/>
      <c r="L202" s="75"/>
      <c r="M202" s="75"/>
      <c r="N202" s="75"/>
      <c r="O202" s="75"/>
      <c r="P202" s="75"/>
    </row>
    <row r="203" spans="1:16" s="81" customFormat="1">
      <c r="A203" s="154">
        <v>192</v>
      </c>
      <c r="B203" s="155"/>
      <c r="C203" s="157"/>
      <c r="D203" s="160" t="str">
        <f t="shared" si="11"/>
        <v/>
      </c>
      <c r="F203" s="82"/>
      <c r="G203" s="75"/>
      <c r="H203" s="75"/>
      <c r="I203" s="75"/>
      <c r="J203" s="75"/>
      <c r="K203" s="75"/>
      <c r="L203" s="75"/>
      <c r="M203" s="75"/>
      <c r="N203" s="75"/>
      <c r="O203" s="75"/>
      <c r="P203" s="75"/>
    </row>
    <row r="204" spans="1:16" s="81" customFormat="1">
      <c r="A204" s="154">
        <v>193</v>
      </c>
      <c r="B204" s="155"/>
      <c r="C204" s="157"/>
      <c r="D204" s="160" t="str">
        <f t="shared" ref="D204:D261" si="12">IF(OR($B204="",,$C204&lt;an_initial,$C204&gt;an_final),"",E204*50)</f>
        <v/>
      </c>
      <c r="F204" s="82"/>
      <c r="G204" s="75"/>
      <c r="H204" s="75"/>
      <c r="I204" s="75"/>
      <c r="J204" s="75"/>
      <c r="K204" s="75"/>
      <c r="L204" s="75"/>
      <c r="M204" s="75"/>
      <c r="N204" s="75"/>
      <c r="O204" s="75"/>
      <c r="P204" s="75"/>
    </row>
    <row r="205" spans="1:16" s="81" customFormat="1">
      <c r="A205" s="154">
        <v>194</v>
      </c>
      <c r="B205" s="155"/>
      <c r="C205" s="157"/>
      <c r="D205" s="160" t="str">
        <f t="shared" si="12"/>
        <v/>
      </c>
      <c r="F205" s="82"/>
      <c r="G205" s="75"/>
      <c r="H205" s="75"/>
      <c r="I205" s="75"/>
      <c r="J205" s="75"/>
      <c r="K205" s="75"/>
      <c r="L205" s="75"/>
      <c r="M205" s="75"/>
      <c r="N205" s="75"/>
      <c r="O205" s="75"/>
      <c r="P205" s="75"/>
    </row>
    <row r="206" spans="1:16" s="81" customFormat="1">
      <c r="A206" s="154">
        <v>195</v>
      </c>
      <c r="B206" s="155"/>
      <c r="C206" s="157"/>
      <c r="D206" s="160" t="str">
        <f t="shared" si="12"/>
        <v/>
      </c>
      <c r="F206" s="82"/>
      <c r="G206" s="75"/>
      <c r="H206" s="75"/>
      <c r="I206" s="75"/>
      <c r="J206" s="75"/>
      <c r="K206" s="75"/>
      <c r="L206" s="75"/>
      <c r="M206" s="75"/>
      <c r="N206" s="75"/>
      <c r="O206" s="75"/>
      <c r="P206" s="75"/>
    </row>
    <row r="207" spans="1:16" s="81" customFormat="1">
      <c r="A207" s="154">
        <v>196</v>
      </c>
      <c r="B207" s="155"/>
      <c r="C207" s="157"/>
      <c r="D207" s="160" t="str">
        <f t="shared" si="12"/>
        <v/>
      </c>
      <c r="F207" s="82"/>
      <c r="G207" s="75"/>
      <c r="H207" s="75"/>
      <c r="I207" s="75"/>
      <c r="J207" s="75"/>
      <c r="K207" s="75"/>
      <c r="L207" s="75"/>
      <c r="M207" s="75"/>
      <c r="N207" s="75"/>
      <c r="O207" s="75"/>
      <c r="P207" s="75"/>
    </row>
    <row r="208" spans="1:16" s="81" customFormat="1">
      <c r="A208" s="154">
        <v>197</v>
      </c>
      <c r="B208" s="155"/>
      <c r="C208" s="157"/>
      <c r="D208" s="160" t="str">
        <f t="shared" si="12"/>
        <v/>
      </c>
      <c r="F208" s="82"/>
      <c r="G208" s="75"/>
      <c r="H208" s="75"/>
      <c r="I208" s="75"/>
      <c r="J208" s="75"/>
      <c r="K208" s="75"/>
      <c r="L208" s="75"/>
      <c r="M208" s="75"/>
      <c r="N208" s="75"/>
      <c r="O208" s="75"/>
      <c r="P208" s="75"/>
    </row>
    <row r="209" spans="1:16" s="81" customFormat="1">
      <c r="A209" s="154">
        <v>198</v>
      </c>
      <c r="B209" s="155"/>
      <c r="C209" s="157"/>
      <c r="D209" s="160" t="str">
        <f t="shared" si="12"/>
        <v/>
      </c>
      <c r="F209" s="82"/>
      <c r="G209" s="75"/>
      <c r="H209" s="75"/>
      <c r="I209" s="75"/>
      <c r="J209" s="75"/>
      <c r="K209" s="75"/>
      <c r="L209" s="75"/>
      <c r="M209" s="75"/>
      <c r="N209" s="75"/>
      <c r="O209" s="75"/>
      <c r="P209" s="75"/>
    </row>
    <row r="210" spans="1:16" s="81" customFormat="1">
      <c r="A210" s="154">
        <v>199</v>
      </c>
      <c r="B210" s="155"/>
      <c r="C210" s="157"/>
      <c r="D210" s="160" t="str">
        <f t="shared" si="12"/>
        <v/>
      </c>
      <c r="F210" s="82"/>
      <c r="G210" s="75"/>
      <c r="H210" s="75"/>
      <c r="I210" s="75"/>
      <c r="J210" s="75"/>
      <c r="K210" s="75"/>
      <c r="L210" s="75"/>
      <c r="M210" s="75"/>
      <c r="N210" s="75"/>
      <c r="O210" s="75"/>
      <c r="P210" s="75"/>
    </row>
    <row r="211" spans="1:16" s="81" customFormat="1">
      <c r="A211" s="154">
        <v>200</v>
      </c>
      <c r="B211" s="155"/>
      <c r="C211" s="157"/>
      <c r="D211" s="160" t="str">
        <f t="shared" si="12"/>
        <v/>
      </c>
      <c r="F211" s="82"/>
      <c r="G211" s="75"/>
      <c r="H211" s="75"/>
      <c r="I211" s="75"/>
      <c r="J211" s="75"/>
      <c r="K211" s="75"/>
      <c r="L211" s="75"/>
      <c r="M211" s="75"/>
      <c r="N211" s="75"/>
      <c r="O211" s="75"/>
      <c r="P211" s="75"/>
    </row>
    <row r="212" spans="1:16" s="81" customFormat="1">
      <c r="A212" s="154">
        <v>201</v>
      </c>
      <c r="B212" s="155"/>
      <c r="C212" s="157"/>
      <c r="D212" s="160" t="str">
        <f t="shared" si="12"/>
        <v/>
      </c>
      <c r="F212" s="82"/>
      <c r="G212" s="75"/>
      <c r="H212" s="75"/>
      <c r="I212" s="75"/>
      <c r="J212" s="75"/>
      <c r="K212" s="75"/>
      <c r="L212" s="75"/>
      <c r="M212" s="75"/>
      <c r="N212" s="75"/>
      <c r="O212" s="75"/>
      <c r="P212" s="75"/>
    </row>
    <row r="213" spans="1:16" s="81" customFormat="1">
      <c r="A213" s="154">
        <v>202</v>
      </c>
      <c r="B213" s="155"/>
      <c r="C213" s="157"/>
      <c r="D213" s="160" t="str">
        <f t="shared" si="12"/>
        <v/>
      </c>
      <c r="F213" s="82"/>
      <c r="G213" s="75"/>
      <c r="H213" s="75"/>
      <c r="I213" s="75"/>
      <c r="J213" s="75"/>
      <c r="K213" s="75"/>
      <c r="L213" s="75"/>
      <c r="M213" s="75"/>
      <c r="N213" s="75"/>
      <c r="O213" s="75"/>
      <c r="P213" s="75"/>
    </row>
    <row r="214" spans="1:16" s="81" customFormat="1">
      <c r="A214" s="154">
        <v>203</v>
      </c>
      <c r="B214" s="155"/>
      <c r="C214" s="157"/>
      <c r="D214" s="160" t="str">
        <f t="shared" si="12"/>
        <v/>
      </c>
      <c r="F214" s="82"/>
      <c r="G214" s="75"/>
      <c r="H214" s="75"/>
      <c r="I214" s="75"/>
      <c r="J214" s="75"/>
      <c r="K214" s="75"/>
      <c r="L214" s="75"/>
      <c r="M214" s="75"/>
      <c r="N214" s="75"/>
      <c r="O214" s="75"/>
      <c r="P214" s="75"/>
    </row>
    <row r="215" spans="1:16" s="81" customFormat="1">
      <c r="A215" s="154">
        <v>204</v>
      </c>
      <c r="B215" s="155"/>
      <c r="C215" s="157"/>
      <c r="D215" s="160" t="str">
        <f t="shared" si="12"/>
        <v/>
      </c>
      <c r="F215" s="82"/>
      <c r="G215" s="75"/>
      <c r="H215" s="75"/>
      <c r="I215" s="75"/>
      <c r="J215" s="75"/>
      <c r="K215" s="75"/>
      <c r="L215" s="75"/>
      <c r="M215" s="75"/>
      <c r="N215" s="75"/>
      <c r="O215" s="75"/>
      <c r="P215" s="75"/>
    </row>
    <row r="216" spans="1:16" s="81" customFormat="1">
      <c r="A216" s="154">
        <v>205</v>
      </c>
      <c r="B216" s="155"/>
      <c r="C216" s="157"/>
      <c r="D216" s="160" t="str">
        <f t="shared" si="12"/>
        <v/>
      </c>
      <c r="F216" s="82"/>
      <c r="G216" s="75"/>
      <c r="H216" s="75"/>
      <c r="I216" s="75"/>
      <c r="J216" s="75"/>
      <c r="K216" s="75"/>
      <c r="L216" s="75"/>
      <c r="M216" s="75"/>
      <c r="N216" s="75"/>
      <c r="O216" s="75"/>
      <c r="P216" s="75"/>
    </row>
    <row r="217" spans="1:16" s="81" customFormat="1">
      <c r="A217" s="154">
        <v>206</v>
      </c>
      <c r="B217" s="155"/>
      <c r="C217" s="157"/>
      <c r="D217" s="160" t="str">
        <f t="shared" si="12"/>
        <v/>
      </c>
      <c r="F217" s="82"/>
      <c r="G217" s="75"/>
      <c r="H217" s="75"/>
      <c r="I217" s="75"/>
      <c r="J217" s="75"/>
      <c r="K217" s="75"/>
      <c r="L217" s="75"/>
      <c r="M217" s="75"/>
      <c r="N217" s="75"/>
      <c r="O217" s="75"/>
      <c r="P217" s="75"/>
    </row>
    <row r="218" spans="1:16" s="81" customFormat="1">
      <c r="A218" s="154">
        <v>207</v>
      </c>
      <c r="B218" s="155"/>
      <c r="C218" s="157"/>
      <c r="D218" s="160" t="str">
        <f t="shared" si="12"/>
        <v/>
      </c>
      <c r="F218" s="82"/>
      <c r="G218" s="75"/>
      <c r="H218" s="75"/>
      <c r="I218" s="75"/>
      <c r="J218" s="75"/>
      <c r="K218" s="75"/>
      <c r="L218" s="75"/>
      <c r="M218" s="75"/>
      <c r="N218" s="75"/>
      <c r="O218" s="75"/>
      <c r="P218" s="75"/>
    </row>
    <row r="219" spans="1:16" s="81" customFormat="1">
      <c r="A219" s="154">
        <v>208</v>
      </c>
      <c r="B219" s="155"/>
      <c r="C219" s="157"/>
      <c r="D219" s="160" t="str">
        <f t="shared" si="12"/>
        <v/>
      </c>
      <c r="F219" s="82"/>
      <c r="G219" s="75"/>
      <c r="H219" s="75"/>
      <c r="I219" s="75"/>
      <c r="J219" s="75"/>
      <c r="K219" s="75"/>
      <c r="L219" s="75"/>
      <c r="M219" s="75"/>
      <c r="N219" s="75"/>
      <c r="O219" s="75"/>
      <c r="P219" s="75"/>
    </row>
    <row r="220" spans="1:16" s="81" customFormat="1">
      <c r="A220" s="154">
        <v>209</v>
      </c>
      <c r="B220" s="155"/>
      <c r="C220" s="157"/>
      <c r="D220" s="160" t="str">
        <f t="shared" si="12"/>
        <v/>
      </c>
      <c r="F220" s="82"/>
      <c r="G220" s="75"/>
      <c r="H220" s="75"/>
      <c r="I220" s="75"/>
      <c r="J220" s="75"/>
      <c r="K220" s="75"/>
      <c r="L220" s="75"/>
      <c r="M220" s="75"/>
      <c r="N220" s="75"/>
      <c r="O220" s="75"/>
      <c r="P220" s="75"/>
    </row>
    <row r="221" spans="1:16" s="81" customFormat="1">
      <c r="A221" s="154">
        <v>210</v>
      </c>
      <c r="B221" s="155"/>
      <c r="C221" s="157"/>
      <c r="D221" s="160" t="str">
        <f t="shared" si="12"/>
        <v/>
      </c>
      <c r="F221" s="82"/>
      <c r="G221" s="75"/>
      <c r="H221" s="75"/>
      <c r="I221" s="75"/>
      <c r="J221" s="75"/>
      <c r="K221" s="75"/>
      <c r="L221" s="75"/>
      <c r="M221" s="75"/>
      <c r="N221" s="75"/>
      <c r="O221" s="75"/>
      <c r="P221" s="75"/>
    </row>
    <row r="222" spans="1:16" s="81" customFormat="1">
      <c r="A222" s="154">
        <v>211</v>
      </c>
      <c r="B222" s="155"/>
      <c r="C222" s="157"/>
      <c r="D222" s="160" t="str">
        <f t="shared" si="12"/>
        <v/>
      </c>
      <c r="F222" s="82"/>
      <c r="G222" s="75"/>
      <c r="H222" s="75"/>
      <c r="I222" s="75"/>
      <c r="J222" s="75"/>
      <c r="K222" s="75"/>
      <c r="L222" s="75"/>
      <c r="M222" s="75"/>
      <c r="N222" s="75"/>
      <c r="O222" s="75"/>
      <c r="P222" s="75"/>
    </row>
    <row r="223" spans="1:16" s="81" customFormat="1">
      <c r="A223" s="154">
        <v>212</v>
      </c>
      <c r="B223" s="155"/>
      <c r="C223" s="157"/>
      <c r="D223" s="160" t="str">
        <f t="shared" si="12"/>
        <v/>
      </c>
      <c r="F223" s="82"/>
      <c r="G223" s="75"/>
      <c r="H223" s="75"/>
      <c r="I223" s="75"/>
      <c r="J223" s="75"/>
      <c r="K223" s="75"/>
      <c r="L223" s="75"/>
      <c r="M223" s="75"/>
      <c r="N223" s="75"/>
      <c r="O223" s="75"/>
      <c r="P223" s="75"/>
    </row>
    <row r="224" spans="1:16" s="81" customFormat="1">
      <c r="A224" s="154">
        <v>213</v>
      </c>
      <c r="B224" s="155"/>
      <c r="C224" s="157"/>
      <c r="D224" s="160" t="str">
        <f t="shared" si="12"/>
        <v/>
      </c>
      <c r="F224" s="82"/>
      <c r="G224" s="75"/>
      <c r="H224" s="75"/>
      <c r="I224" s="75"/>
      <c r="J224" s="75"/>
      <c r="K224" s="75"/>
      <c r="L224" s="75"/>
      <c r="M224" s="75"/>
      <c r="N224" s="75"/>
      <c r="O224" s="75"/>
      <c r="P224" s="75"/>
    </row>
    <row r="225" spans="1:16" s="81" customFormat="1">
      <c r="A225" s="154">
        <v>214</v>
      </c>
      <c r="B225" s="155"/>
      <c r="C225" s="157"/>
      <c r="D225" s="160" t="str">
        <f t="shared" si="12"/>
        <v/>
      </c>
      <c r="F225" s="82"/>
      <c r="G225" s="75"/>
      <c r="H225" s="75"/>
      <c r="I225" s="75"/>
      <c r="J225" s="75"/>
      <c r="K225" s="75"/>
      <c r="L225" s="75"/>
      <c r="M225" s="75"/>
      <c r="N225" s="75"/>
      <c r="O225" s="75"/>
      <c r="P225" s="75"/>
    </row>
    <row r="226" spans="1:16" s="81" customFormat="1">
      <c r="A226" s="154">
        <v>215</v>
      </c>
      <c r="B226" s="155"/>
      <c r="C226" s="157"/>
      <c r="D226" s="160" t="str">
        <f t="shared" si="12"/>
        <v/>
      </c>
      <c r="F226" s="82"/>
      <c r="G226" s="75"/>
      <c r="H226" s="75"/>
      <c r="I226" s="75"/>
      <c r="J226" s="75"/>
      <c r="K226" s="75"/>
      <c r="L226" s="75"/>
      <c r="M226" s="75"/>
      <c r="N226" s="75"/>
      <c r="O226" s="75"/>
      <c r="P226" s="75"/>
    </row>
    <row r="227" spans="1:16" s="81" customFormat="1">
      <c r="A227" s="154">
        <v>216</v>
      </c>
      <c r="B227" s="155"/>
      <c r="C227" s="157"/>
      <c r="D227" s="160" t="str">
        <f t="shared" si="12"/>
        <v/>
      </c>
      <c r="F227" s="82"/>
      <c r="G227" s="75"/>
      <c r="H227" s="75"/>
      <c r="I227" s="75"/>
      <c r="J227" s="75"/>
      <c r="K227" s="75"/>
      <c r="L227" s="75"/>
      <c r="M227" s="75"/>
      <c r="N227" s="75"/>
      <c r="O227" s="75"/>
      <c r="P227" s="75"/>
    </row>
    <row r="228" spans="1:16" s="81" customFormat="1">
      <c r="A228" s="154">
        <v>217</v>
      </c>
      <c r="B228" s="155"/>
      <c r="C228" s="157"/>
      <c r="D228" s="160" t="str">
        <f t="shared" si="12"/>
        <v/>
      </c>
      <c r="F228" s="82"/>
      <c r="G228" s="75"/>
      <c r="H228" s="75"/>
      <c r="I228" s="75"/>
      <c r="J228" s="75"/>
      <c r="K228" s="75"/>
      <c r="L228" s="75"/>
      <c r="M228" s="75"/>
      <c r="N228" s="75"/>
      <c r="O228" s="75"/>
      <c r="P228" s="75"/>
    </row>
    <row r="229" spans="1:16" s="81" customFormat="1">
      <c r="A229" s="154">
        <v>218</v>
      </c>
      <c r="B229" s="155"/>
      <c r="C229" s="157"/>
      <c r="D229" s="160" t="str">
        <f t="shared" si="12"/>
        <v/>
      </c>
      <c r="F229" s="82"/>
      <c r="G229" s="75"/>
      <c r="H229" s="75"/>
      <c r="I229" s="75"/>
      <c r="J229" s="75"/>
      <c r="K229" s="75"/>
      <c r="L229" s="75"/>
      <c r="M229" s="75"/>
      <c r="N229" s="75"/>
      <c r="O229" s="75"/>
      <c r="P229" s="75"/>
    </row>
    <row r="230" spans="1:16" s="81" customFormat="1">
      <c r="A230" s="154">
        <v>219</v>
      </c>
      <c r="B230" s="155"/>
      <c r="C230" s="157"/>
      <c r="D230" s="160" t="str">
        <f t="shared" si="12"/>
        <v/>
      </c>
      <c r="F230" s="82"/>
      <c r="G230" s="75"/>
      <c r="H230" s="75"/>
      <c r="I230" s="75"/>
      <c r="J230" s="75"/>
      <c r="K230" s="75"/>
      <c r="L230" s="75"/>
      <c r="M230" s="75"/>
      <c r="N230" s="75"/>
      <c r="O230" s="75"/>
      <c r="P230" s="75"/>
    </row>
    <row r="231" spans="1:16" s="81" customFormat="1">
      <c r="A231" s="154">
        <v>220</v>
      </c>
      <c r="B231" s="155"/>
      <c r="C231" s="157"/>
      <c r="D231" s="160" t="str">
        <f t="shared" si="12"/>
        <v/>
      </c>
      <c r="F231" s="82"/>
      <c r="G231" s="75"/>
      <c r="H231" s="75"/>
      <c r="I231" s="75"/>
      <c r="J231" s="75"/>
      <c r="K231" s="75"/>
      <c r="L231" s="75"/>
      <c r="M231" s="75"/>
      <c r="N231" s="75"/>
      <c r="O231" s="75"/>
      <c r="P231" s="75"/>
    </row>
    <row r="232" spans="1:16" s="81" customFormat="1">
      <c r="A232" s="154">
        <v>221</v>
      </c>
      <c r="B232" s="155"/>
      <c r="C232" s="157"/>
      <c r="D232" s="160" t="str">
        <f t="shared" si="12"/>
        <v/>
      </c>
      <c r="F232" s="82"/>
      <c r="G232" s="75"/>
      <c r="H232" s="75"/>
      <c r="I232" s="75"/>
      <c r="J232" s="75"/>
      <c r="K232" s="75"/>
      <c r="L232" s="75"/>
      <c r="M232" s="75"/>
      <c r="N232" s="75"/>
      <c r="O232" s="75"/>
      <c r="P232" s="75"/>
    </row>
    <row r="233" spans="1:16" s="81" customFormat="1">
      <c r="A233" s="154">
        <v>222</v>
      </c>
      <c r="B233" s="155"/>
      <c r="C233" s="157"/>
      <c r="D233" s="160" t="str">
        <f t="shared" si="12"/>
        <v/>
      </c>
      <c r="F233" s="82"/>
      <c r="G233" s="75"/>
      <c r="H233" s="75"/>
      <c r="I233" s="75"/>
      <c r="J233" s="75"/>
      <c r="K233" s="75"/>
      <c r="L233" s="75"/>
      <c r="M233" s="75"/>
      <c r="N233" s="75"/>
      <c r="O233" s="75"/>
      <c r="P233" s="75"/>
    </row>
    <row r="234" spans="1:16" s="81" customFormat="1">
      <c r="A234" s="154">
        <v>223</v>
      </c>
      <c r="B234" s="155"/>
      <c r="C234" s="157"/>
      <c r="D234" s="160" t="str">
        <f t="shared" si="12"/>
        <v/>
      </c>
      <c r="F234" s="82"/>
      <c r="G234" s="75"/>
      <c r="H234" s="75"/>
      <c r="I234" s="75"/>
      <c r="J234" s="75"/>
      <c r="K234" s="75"/>
      <c r="L234" s="75"/>
      <c r="M234" s="75"/>
      <c r="N234" s="75"/>
      <c r="O234" s="75"/>
      <c r="P234" s="75"/>
    </row>
    <row r="235" spans="1:16" s="81" customFormat="1">
      <c r="A235" s="154">
        <v>224</v>
      </c>
      <c r="B235" s="155"/>
      <c r="C235" s="157"/>
      <c r="D235" s="160" t="str">
        <f t="shared" si="12"/>
        <v/>
      </c>
      <c r="F235" s="82"/>
      <c r="G235" s="75"/>
      <c r="H235" s="75"/>
      <c r="I235" s="75"/>
      <c r="J235" s="75"/>
      <c r="K235" s="75"/>
      <c r="L235" s="75"/>
      <c r="M235" s="75"/>
      <c r="N235" s="75"/>
      <c r="O235" s="75"/>
      <c r="P235" s="75"/>
    </row>
    <row r="236" spans="1:16" s="81" customFormat="1">
      <c r="A236" s="154">
        <v>225</v>
      </c>
      <c r="B236" s="155"/>
      <c r="C236" s="157"/>
      <c r="D236" s="160" t="str">
        <f t="shared" si="12"/>
        <v/>
      </c>
      <c r="F236" s="82"/>
      <c r="G236" s="75"/>
      <c r="H236" s="75"/>
      <c r="I236" s="75"/>
      <c r="J236" s="75"/>
      <c r="K236" s="75"/>
      <c r="L236" s="75"/>
      <c r="M236" s="75"/>
      <c r="N236" s="75"/>
      <c r="O236" s="75"/>
      <c r="P236" s="75"/>
    </row>
    <row r="237" spans="1:16" s="81" customFormat="1">
      <c r="A237" s="154">
        <v>226</v>
      </c>
      <c r="B237" s="155"/>
      <c r="C237" s="157"/>
      <c r="D237" s="160" t="str">
        <f t="shared" si="12"/>
        <v/>
      </c>
      <c r="F237" s="82"/>
      <c r="G237" s="75"/>
      <c r="H237" s="75"/>
      <c r="I237" s="75"/>
      <c r="J237" s="75"/>
      <c r="K237" s="75"/>
      <c r="L237" s="75"/>
      <c r="M237" s="75"/>
      <c r="N237" s="75"/>
      <c r="O237" s="75"/>
      <c r="P237" s="75"/>
    </row>
    <row r="238" spans="1:16" s="81" customFormat="1">
      <c r="A238" s="154">
        <v>227</v>
      </c>
      <c r="B238" s="155"/>
      <c r="C238" s="157"/>
      <c r="D238" s="160" t="str">
        <f t="shared" si="12"/>
        <v/>
      </c>
      <c r="F238" s="82"/>
      <c r="G238" s="75"/>
      <c r="H238" s="75"/>
      <c r="I238" s="75"/>
      <c r="J238" s="75"/>
      <c r="K238" s="75"/>
      <c r="L238" s="75"/>
      <c r="M238" s="75"/>
      <c r="N238" s="75"/>
      <c r="O238" s="75"/>
      <c r="P238" s="75"/>
    </row>
    <row r="239" spans="1:16" s="81" customFormat="1">
      <c r="A239" s="154">
        <v>228</v>
      </c>
      <c r="B239" s="155"/>
      <c r="C239" s="157"/>
      <c r="D239" s="160" t="str">
        <f t="shared" si="12"/>
        <v/>
      </c>
      <c r="F239" s="82"/>
      <c r="G239" s="75"/>
      <c r="H239" s="75"/>
      <c r="I239" s="75"/>
      <c r="J239" s="75"/>
      <c r="K239" s="75"/>
      <c r="L239" s="75"/>
      <c r="M239" s="75"/>
      <c r="N239" s="75"/>
      <c r="O239" s="75"/>
      <c r="P239" s="75"/>
    </row>
    <row r="240" spans="1:16" s="81" customFormat="1">
      <c r="A240" s="154">
        <v>229</v>
      </c>
      <c r="B240" s="155"/>
      <c r="C240" s="157"/>
      <c r="D240" s="160" t="str">
        <f t="shared" si="12"/>
        <v/>
      </c>
      <c r="F240" s="82"/>
      <c r="G240" s="75"/>
      <c r="H240" s="75"/>
      <c r="I240" s="75"/>
      <c r="J240" s="75"/>
      <c r="K240" s="75"/>
      <c r="L240" s="75"/>
      <c r="M240" s="75"/>
      <c r="N240" s="75"/>
      <c r="O240" s="75"/>
      <c r="P240" s="75"/>
    </row>
    <row r="241" spans="1:16" s="81" customFormat="1">
      <c r="A241" s="154">
        <v>230</v>
      </c>
      <c r="B241" s="155"/>
      <c r="C241" s="157"/>
      <c r="D241" s="160" t="str">
        <f t="shared" si="12"/>
        <v/>
      </c>
      <c r="F241" s="82"/>
      <c r="G241" s="75"/>
      <c r="H241" s="75"/>
      <c r="I241" s="75"/>
      <c r="J241" s="75"/>
      <c r="K241" s="75"/>
      <c r="L241" s="75"/>
      <c r="M241" s="75"/>
      <c r="N241" s="75"/>
      <c r="O241" s="75"/>
      <c r="P241" s="75"/>
    </row>
    <row r="242" spans="1:16" s="81" customFormat="1">
      <c r="A242" s="154">
        <v>231</v>
      </c>
      <c r="B242" s="155"/>
      <c r="C242" s="157"/>
      <c r="D242" s="160" t="str">
        <f t="shared" si="12"/>
        <v/>
      </c>
      <c r="F242" s="82"/>
      <c r="G242" s="75"/>
      <c r="H242" s="75"/>
      <c r="I242" s="75"/>
      <c r="J242" s="75"/>
      <c r="K242" s="75"/>
      <c r="L242" s="75"/>
      <c r="M242" s="75"/>
      <c r="N242" s="75"/>
      <c r="O242" s="75"/>
      <c r="P242" s="75"/>
    </row>
    <row r="243" spans="1:16" s="81" customFormat="1">
      <c r="A243" s="154">
        <v>232</v>
      </c>
      <c r="B243" s="155"/>
      <c r="C243" s="157"/>
      <c r="D243" s="160" t="str">
        <f t="shared" si="12"/>
        <v/>
      </c>
      <c r="F243" s="82"/>
      <c r="G243" s="75"/>
      <c r="H243" s="75"/>
      <c r="I243" s="75"/>
      <c r="J243" s="75"/>
      <c r="K243" s="75"/>
      <c r="L243" s="75"/>
      <c r="M243" s="75"/>
      <c r="N243" s="75"/>
      <c r="O243" s="75"/>
      <c r="P243" s="75"/>
    </row>
    <row r="244" spans="1:16" s="81" customFormat="1">
      <c r="A244" s="154">
        <v>233</v>
      </c>
      <c r="B244" s="155"/>
      <c r="C244" s="157"/>
      <c r="D244" s="160" t="str">
        <f t="shared" si="12"/>
        <v/>
      </c>
      <c r="F244" s="82"/>
      <c r="G244" s="75"/>
      <c r="H244" s="75"/>
      <c r="I244" s="75"/>
      <c r="J244" s="75"/>
      <c r="K244" s="75"/>
      <c r="L244" s="75"/>
      <c r="M244" s="75"/>
      <c r="N244" s="75"/>
      <c r="O244" s="75"/>
      <c r="P244" s="75"/>
    </row>
    <row r="245" spans="1:16" s="81" customFormat="1">
      <c r="A245" s="154">
        <v>234</v>
      </c>
      <c r="B245" s="155"/>
      <c r="C245" s="157"/>
      <c r="D245" s="160" t="str">
        <f t="shared" si="12"/>
        <v/>
      </c>
      <c r="F245" s="82"/>
      <c r="G245" s="75"/>
      <c r="H245" s="75"/>
      <c r="I245" s="75"/>
      <c r="J245" s="75"/>
      <c r="K245" s="75"/>
      <c r="L245" s="75"/>
      <c r="M245" s="75"/>
      <c r="N245" s="75"/>
      <c r="O245" s="75"/>
      <c r="P245" s="75"/>
    </row>
    <row r="246" spans="1:16" s="81" customFormat="1">
      <c r="A246" s="154">
        <v>235</v>
      </c>
      <c r="B246" s="155"/>
      <c r="C246" s="157"/>
      <c r="D246" s="160" t="str">
        <f t="shared" si="12"/>
        <v/>
      </c>
      <c r="F246" s="82"/>
      <c r="G246" s="75"/>
      <c r="H246" s="75"/>
      <c r="I246" s="75"/>
      <c r="J246" s="75"/>
      <c r="K246" s="75"/>
      <c r="L246" s="75"/>
      <c r="M246" s="75"/>
      <c r="N246" s="75"/>
      <c r="O246" s="75"/>
      <c r="P246" s="75"/>
    </row>
    <row r="247" spans="1:16" s="81" customFormat="1">
      <c r="A247" s="154">
        <v>236</v>
      </c>
      <c r="B247" s="155"/>
      <c r="C247" s="157"/>
      <c r="D247" s="160" t="str">
        <f t="shared" si="12"/>
        <v/>
      </c>
      <c r="F247" s="82"/>
      <c r="G247" s="75"/>
      <c r="H247" s="75"/>
      <c r="I247" s="75"/>
      <c r="J247" s="75"/>
      <c r="K247" s="75"/>
      <c r="L247" s="75"/>
      <c r="M247" s="75"/>
      <c r="N247" s="75"/>
      <c r="O247" s="75"/>
      <c r="P247" s="75"/>
    </row>
    <row r="248" spans="1:16" s="81" customFormat="1">
      <c r="A248" s="154">
        <v>237</v>
      </c>
      <c r="B248" s="155"/>
      <c r="C248" s="157"/>
      <c r="D248" s="160" t="str">
        <f t="shared" si="12"/>
        <v/>
      </c>
      <c r="F248" s="82"/>
      <c r="G248" s="75"/>
      <c r="H248" s="75"/>
      <c r="I248" s="75"/>
      <c r="J248" s="75"/>
      <c r="K248" s="75"/>
      <c r="L248" s="75"/>
      <c r="M248" s="75"/>
      <c r="N248" s="75"/>
      <c r="O248" s="75"/>
      <c r="P248" s="75"/>
    </row>
    <row r="249" spans="1:16" s="81" customFormat="1">
      <c r="A249" s="154">
        <v>238</v>
      </c>
      <c r="B249" s="155"/>
      <c r="C249" s="157"/>
      <c r="D249" s="160" t="str">
        <f t="shared" si="12"/>
        <v/>
      </c>
      <c r="F249" s="82"/>
      <c r="G249" s="75"/>
      <c r="H249" s="75"/>
      <c r="I249" s="75"/>
      <c r="J249" s="75"/>
      <c r="K249" s="75"/>
      <c r="L249" s="75"/>
      <c r="M249" s="75"/>
      <c r="N249" s="75"/>
      <c r="O249" s="75"/>
      <c r="P249" s="75"/>
    </row>
    <row r="250" spans="1:16" s="81" customFormat="1">
      <c r="A250" s="154">
        <v>239</v>
      </c>
      <c r="B250" s="155"/>
      <c r="C250" s="157"/>
      <c r="D250" s="160" t="str">
        <f t="shared" si="12"/>
        <v/>
      </c>
      <c r="F250" s="82"/>
      <c r="G250" s="75"/>
      <c r="H250" s="75"/>
      <c r="I250" s="75"/>
      <c r="J250" s="75"/>
      <c r="K250" s="75"/>
      <c r="L250" s="75"/>
      <c r="M250" s="75"/>
      <c r="N250" s="75"/>
      <c r="O250" s="75"/>
      <c r="P250" s="75"/>
    </row>
    <row r="251" spans="1:16" s="81" customFormat="1">
      <c r="A251" s="154">
        <v>240</v>
      </c>
      <c r="B251" s="155"/>
      <c r="C251" s="157"/>
      <c r="D251" s="160" t="str">
        <f t="shared" si="12"/>
        <v/>
      </c>
      <c r="F251" s="82"/>
      <c r="G251" s="75"/>
      <c r="H251" s="75"/>
      <c r="I251" s="75"/>
      <c r="J251" s="75"/>
      <c r="K251" s="75"/>
      <c r="L251" s="75"/>
      <c r="M251" s="75"/>
      <c r="N251" s="75"/>
      <c r="O251" s="75"/>
      <c r="P251" s="75"/>
    </row>
    <row r="252" spans="1:16" s="81" customFormat="1">
      <c r="A252" s="154">
        <v>241</v>
      </c>
      <c r="B252" s="155"/>
      <c r="C252" s="157"/>
      <c r="D252" s="160" t="str">
        <f t="shared" si="12"/>
        <v/>
      </c>
      <c r="F252" s="82"/>
      <c r="G252" s="75"/>
      <c r="H252" s="75"/>
      <c r="I252" s="75"/>
      <c r="J252" s="75"/>
      <c r="K252" s="75"/>
      <c r="L252" s="75"/>
      <c r="M252" s="75"/>
      <c r="N252" s="75"/>
      <c r="O252" s="75"/>
      <c r="P252" s="75"/>
    </row>
    <row r="253" spans="1:16" s="81" customFormat="1">
      <c r="A253" s="154">
        <v>242</v>
      </c>
      <c r="B253" s="155"/>
      <c r="C253" s="157"/>
      <c r="D253" s="160" t="str">
        <f t="shared" si="12"/>
        <v/>
      </c>
      <c r="F253" s="82"/>
      <c r="G253" s="75"/>
      <c r="H253" s="75"/>
      <c r="I253" s="75"/>
      <c r="J253" s="75"/>
      <c r="K253" s="75"/>
      <c r="L253" s="75"/>
      <c r="M253" s="75"/>
      <c r="N253" s="75"/>
      <c r="O253" s="75"/>
      <c r="P253" s="75"/>
    </row>
    <row r="254" spans="1:16" s="81" customFormat="1">
      <c r="A254" s="154">
        <v>243</v>
      </c>
      <c r="B254" s="155"/>
      <c r="C254" s="157"/>
      <c r="D254" s="160" t="str">
        <f t="shared" si="12"/>
        <v/>
      </c>
      <c r="F254" s="82"/>
      <c r="G254" s="75"/>
      <c r="H254" s="75"/>
      <c r="I254" s="75"/>
      <c r="J254" s="75"/>
      <c r="K254" s="75"/>
      <c r="L254" s="75"/>
      <c r="M254" s="75"/>
      <c r="N254" s="75"/>
      <c r="O254" s="75"/>
      <c r="P254" s="75"/>
    </row>
    <row r="255" spans="1:16" s="81" customFormat="1">
      <c r="A255" s="154">
        <v>244</v>
      </c>
      <c r="B255" s="155"/>
      <c r="C255" s="157"/>
      <c r="D255" s="160" t="str">
        <f t="shared" si="12"/>
        <v/>
      </c>
      <c r="F255" s="82"/>
      <c r="G255" s="75"/>
      <c r="H255" s="75"/>
      <c r="I255" s="75"/>
      <c r="J255" s="75"/>
      <c r="K255" s="75"/>
      <c r="L255" s="75"/>
      <c r="M255" s="75"/>
      <c r="N255" s="75"/>
      <c r="O255" s="75"/>
      <c r="P255" s="75"/>
    </row>
    <row r="256" spans="1:16" s="81" customFormat="1">
      <c r="A256" s="154">
        <v>245</v>
      </c>
      <c r="B256" s="155"/>
      <c r="C256" s="157"/>
      <c r="D256" s="160" t="str">
        <f t="shared" si="12"/>
        <v/>
      </c>
      <c r="F256" s="82"/>
      <c r="G256" s="75"/>
      <c r="H256" s="75"/>
      <c r="I256" s="75"/>
      <c r="J256" s="75"/>
      <c r="K256" s="75"/>
      <c r="L256" s="75"/>
      <c r="M256" s="75"/>
      <c r="N256" s="75"/>
      <c r="O256" s="75"/>
      <c r="P256" s="75"/>
    </row>
    <row r="257" spans="1:16" s="81" customFormat="1">
      <c r="A257" s="154">
        <v>246</v>
      </c>
      <c r="B257" s="155"/>
      <c r="C257" s="157"/>
      <c r="D257" s="160" t="str">
        <f t="shared" si="12"/>
        <v/>
      </c>
      <c r="F257" s="82"/>
      <c r="G257" s="75"/>
      <c r="H257" s="75"/>
      <c r="I257" s="75"/>
      <c r="J257" s="75"/>
      <c r="K257" s="75"/>
      <c r="L257" s="75"/>
      <c r="M257" s="75"/>
      <c r="N257" s="75"/>
      <c r="O257" s="75"/>
      <c r="P257" s="75"/>
    </row>
    <row r="258" spans="1:16" s="81" customFormat="1">
      <c r="A258" s="154">
        <v>247</v>
      </c>
      <c r="B258" s="155"/>
      <c r="C258" s="157"/>
      <c r="D258" s="160" t="str">
        <f t="shared" si="12"/>
        <v/>
      </c>
      <c r="F258" s="82"/>
      <c r="G258" s="75"/>
      <c r="H258" s="75"/>
      <c r="I258" s="75"/>
      <c r="J258" s="75"/>
      <c r="K258" s="75"/>
      <c r="L258" s="75"/>
      <c r="M258" s="75"/>
      <c r="N258" s="75"/>
      <c r="O258" s="75"/>
      <c r="P258" s="75"/>
    </row>
    <row r="259" spans="1:16" s="81" customFormat="1">
      <c r="A259" s="154">
        <v>248</v>
      </c>
      <c r="B259" s="155"/>
      <c r="C259" s="157"/>
      <c r="D259" s="160" t="str">
        <f t="shared" si="12"/>
        <v/>
      </c>
      <c r="F259" s="82"/>
      <c r="G259" s="75"/>
      <c r="H259" s="75"/>
      <c r="I259" s="75"/>
      <c r="J259" s="75"/>
      <c r="K259" s="75"/>
      <c r="L259" s="75"/>
      <c r="M259" s="75"/>
      <c r="N259" s="75"/>
      <c r="O259" s="75"/>
      <c r="P259" s="75"/>
    </row>
    <row r="260" spans="1:16" s="81" customFormat="1">
      <c r="A260" s="154">
        <v>249</v>
      </c>
      <c r="B260" s="155"/>
      <c r="C260" s="157"/>
      <c r="D260" s="160" t="str">
        <f t="shared" si="12"/>
        <v/>
      </c>
      <c r="F260" s="82"/>
      <c r="G260" s="75"/>
      <c r="H260" s="75"/>
      <c r="I260" s="75"/>
      <c r="J260" s="75"/>
      <c r="K260" s="75"/>
      <c r="L260" s="75"/>
      <c r="M260" s="75"/>
      <c r="N260" s="75"/>
      <c r="O260" s="75"/>
      <c r="P260" s="75"/>
    </row>
    <row r="261" spans="1:16" s="81" customFormat="1">
      <c r="A261" s="154">
        <v>250</v>
      </c>
      <c r="B261" s="155"/>
      <c r="C261" s="157"/>
      <c r="D261" s="160" t="str">
        <f t="shared" si="12"/>
        <v/>
      </c>
      <c r="F261" s="82"/>
      <c r="G261" s="75"/>
      <c r="H261" s="75"/>
      <c r="I261" s="75"/>
      <c r="J261" s="75"/>
      <c r="K261" s="75"/>
      <c r="L261" s="75"/>
      <c r="M261" s="75"/>
      <c r="N261" s="75"/>
      <c r="O261" s="75"/>
      <c r="P261" s="75"/>
    </row>
  </sheetData>
  <sheetProtection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sheetPr codeName="Sheet84">
    <pageSetUpPr fitToPage="1"/>
  </sheetPr>
  <dimension ref="A1:Q261"/>
  <sheetViews>
    <sheetView workbookViewId="0">
      <selection activeCell="D19" sqref="D19"/>
    </sheetView>
  </sheetViews>
  <sheetFormatPr defaultRowHeight="15.75"/>
  <cols>
    <col min="1" max="1" width="5.7109375" style="71" customWidth="1"/>
    <col min="2" max="2" width="68.7109375" style="75" customWidth="1"/>
    <col min="3" max="3" width="24.7109375" style="75" customWidth="1"/>
    <col min="4" max="4" width="10.7109375" style="80" customWidth="1"/>
    <col min="5" max="5" width="17.7109375" style="75" customWidth="1"/>
    <col min="6" max="6" width="10.7109375" style="81" hidden="1" customWidth="1"/>
    <col min="7" max="7" width="9.140625" style="82" hidden="1" customWidth="1"/>
    <col min="8" max="8" width="9.140625" style="75" hidden="1" customWidth="1"/>
    <col min="9" max="18" width="9.140625" style="75" customWidth="1"/>
    <col min="19" max="16384" width="9.140625" style="75"/>
  </cols>
  <sheetData>
    <row r="1" spans="1:8" s="71" customFormat="1">
      <c r="A1" s="70" t="s">
        <v>482</v>
      </c>
      <c r="D1" s="72"/>
      <c r="E1" s="74"/>
      <c r="F1" s="73"/>
      <c r="G1" s="327"/>
    </row>
    <row r="2" spans="1:8" s="71" customFormat="1">
      <c r="A2" s="161" t="str">
        <f>IF(ISBLANK(facultate), IF(ISBLANK(departament),"","Departament " &amp; departament), "Facultatea " &amp; facultate)</f>
        <v>Facultatea Electronică și Telecomunicații</v>
      </c>
      <c r="D2" s="72"/>
      <c r="E2" s="74"/>
      <c r="F2" s="73"/>
      <c r="G2" s="327"/>
    </row>
    <row r="3" spans="1:8" s="71" customFormat="1">
      <c r="A3" s="161" t="str">
        <f>IF(ISBLANK(departament),"","Departamentul " &amp; departament)</f>
        <v>Departamentul Electronică Aplicată</v>
      </c>
      <c r="D3" s="72"/>
      <c r="E3" s="74"/>
      <c r="F3" s="73"/>
      <c r="G3" s="327"/>
    </row>
    <row r="4" spans="1:8">
      <c r="A4" s="460" t="s">
        <v>882</v>
      </c>
      <c r="B4" s="460"/>
      <c r="C4" s="460"/>
      <c r="D4" s="460"/>
      <c r="E4" s="460"/>
      <c r="F4" s="460"/>
      <c r="G4" s="460"/>
    </row>
    <row r="5" spans="1:8" ht="51.75" customHeight="1">
      <c r="A5" s="466" t="s">
        <v>953</v>
      </c>
      <c r="B5" s="466"/>
      <c r="C5" s="466"/>
      <c r="D5" s="466"/>
      <c r="E5" s="466"/>
      <c r="F5" s="239"/>
    </row>
    <row r="6" spans="1:8" ht="13.5" customHeight="1">
      <c r="D6" s="75"/>
      <c r="E6" s="337" t="str">
        <f>CONCATENATE(functie," ",nume_candidat)</f>
        <v>Șef de lucrări Papazian Petru</v>
      </c>
    </row>
    <row r="7" spans="1:8" ht="18.75" customHeight="1">
      <c r="A7" s="458" t="s">
        <v>337</v>
      </c>
      <c r="B7" s="458" t="s">
        <v>954</v>
      </c>
      <c r="C7" s="458" t="s">
        <v>952</v>
      </c>
      <c r="D7" s="468" t="s">
        <v>2</v>
      </c>
      <c r="E7" s="458" t="s">
        <v>544</v>
      </c>
      <c r="F7" s="458" t="s">
        <v>4</v>
      </c>
      <c r="G7" s="479" t="s">
        <v>540</v>
      </c>
      <c r="H7" s="465" t="s">
        <v>551</v>
      </c>
    </row>
    <row r="8" spans="1:8" ht="18.75" customHeight="1">
      <c r="A8" s="475"/>
      <c r="B8" s="475"/>
      <c r="C8" s="475"/>
      <c r="D8" s="469"/>
      <c r="E8" s="475"/>
      <c r="F8" s="475"/>
      <c r="G8" s="480"/>
      <c r="H8" s="465"/>
    </row>
    <row r="9" spans="1:8" ht="18.75" customHeight="1">
      <c r="A9" s="475"/>
      <c r="B9" s="475"/>
      <c r="C9" s="475"/>
      <c r="D9" s="469"/>
      <c r="E9" s="459"/>
      <c r="F9" s="459"/>
      <c r="G9" s="480"/>
      <c r="H9" s="465"/>
    </row>
    <row r="10" spans="1:8" ht="18.75" customHeight="1">
      <c r="A10" s="459"/>
      <c r="B10" s="459"/>
      <c r="C10" s="459"/>
      <c r="D10" s="470"/>
      <c r="E10" s="338" t="str">
        <f>CONCATENATE("ultimii ",durata_evaluare," ani")</f>
        <v>ultimii 5 ani</v>
      </c>
      <c r="F10" s="338" t="str">
        <f>CONCATENATE("ultimii                                  ",durata_evaluare," ani")</f>
        <v>ultimii                                  5 ani</v>
      </c>
      <c r="G10" s="481"/>
      <c r="H10" s="465"/>
    </row>
    <row r="11" spans="1:8">
      <c r="A11" s="99"/>
      <c r="B11" s="76"/>
      <c r="C11" s="76"/>
      <c r="D11" s="40"/>
      <c r="E11" s="385">
        <f>SUMIF(E12:E110,"&gt;0")</f>
        <v>0</v>
      </c>
      <c r="F11" s="86">
        <f t="shared" ref="F11" si="0">SUMIF(F12:F110,"&gt;0")</f>
        <v>0</v>
      </c>
      <c r="G11" s="336"/>
    </row>
    <row r="12" spans="1:8">
      <c r="A12" s="48">
        <v>1</v>
      </c>
      <c r="B12" s="8"/>
      <c r="C12" s="204"/>
      <c r="D12" s="232"/>
      <c r="E12" s="386" t="str">
        <f t="shared" ref="E12:E75" si="1">IF(OR($B12="",,$D12&lt;an_initial,$D12&gt;an_final),"",C12/100)</f>
        <v/>
      </c>
      <c r="F12" s="87" t="str">
        <f t="shared" ref="F12:F43" si="2">IF(OR($B12="",,$D12="",$D12&gt;an_final),"",IF($D12&gt;=an_initial,1,""))</f>
        <v/>
      </c>
      <c r="G12" s="83" t="b">
        <f t="shared" ref="G12:G75" si="3">IF(nume_candidat="",FALSE,ISNUMBER(SEARCH(nume_candidat,$B12)))</f>
        <v>0</v>
      </c>
      <c r="H12" s="84">
        <f t="shared" ref="H12:H43" si="4">LEN(B12)-LEN(SUBSTITUTE(B12,",",""))+1</f>
        <v>1</v>
      </c>
    </row>
    <row r="13" spans="1:8">
      <c r="A13" s="48">
        <v>2</v>
      </c>
      <c r="B13" s="8"/>
      <c r="C13" s="204"/>
      <c r="D13" s="232"/>
      <c r="E13" s="386" t="str">
        <f t="shared" si="1"/>
        <v/>
      </c>
      <c r="F13" s="87" t="str">
        <f t="shared" si="2"/>
        <v/>
      </c>
      <c r="G13" s="83" t="b">
        <f t="shared" si="3"/>
        <v>0</v>
      </c>
      <c r="H13" s="84">
        <f t="shared" si="4"/>
        <v>1</v>
      </c>
    </row>
    <row r="14" spans="1:8">
      <c r="A14" s="48">
        <v>3</v>
      </c>
      <c r="B14" s="8"/>
      <c r="C14" s="204"/>
      <c r="D14" s="232"/>
      <c r="E14" s="386" t="str">
        <f t="shared" si="1"/>
        <v/>
      </c>
      <c r="F14" s="87" t="str">
        <f t="shared" si="2"/>
        <v/>
      </c>
      <c r="G14" s="83" t="b">
        <f t="shared" si="3"/>
        <v>0</v>
      </c>
      <c r="H14" s="84">
        <f t="shared" si="4"/>
        <v>1</v>
      </c>
    </row>
    <row r="15" spans="1:8">
      <c r="A15" s="48">
        <v>4</v>
      </c>
      <c r="B15" s="7"/>
      <c r="C15" s="205"/>
      <c r="D15" s="228"/>
      <c r="E15" s="386" t="str">
        <f t="shared" si="1"/>
        <v/>
      </c>
      <c r="F15" s="87" t="str">
        <f t="shared" si="2"/>
        <v/>
      </c>
      <c r="G15" s="83" t="b">
        <f t="shared" si="3"/>
        <v>0</v>
      </c>
      <c r="H15" s="84">
        <f t="shared" si="4"/>
        <v>1</v>
      </c>
    </row>
    <row r="16" spans="1:8">
      <c r="A16" s="48">
        <v>5</v>
      </c>
      <c r="B16" s="7"/>
      <c r="C16" s="205"/>
      <c r="D16" s="228"/>
      <c r="E16" s="386" t="str">
        <f t="shared" si="1"/>
        <v/>
      </c>
      <c r="F16" s="87" t="str">
        <f t="shared" si="2"/>
        <v/>
      </c>
      <c r="G16" s="83" t="b">
        <f t="shared" si="3"/>
        <v>0</v>
      </c>
      <c r="H16" s="84">
        <f t="shared" si="4"/>
        <v>1</v>
      </c>
    </row>
    <row r="17" spans="1:8">
      <c r="A17" s="48">
        <v>6</v>
      </c>
      <c r="B17" s="7"/>
      <c r="C17" s="205"/>
      <c r="D17" s="228"/>
      <c r="E17" s="386" t="str">
        <f t="shared" si="1"/>
        <v/>
      </c>
      <c r="F17" s="87" t="str">
        <f t="shared" si="2"/>
        <v/>
      </c>
      <c r="G17" s="83" t="b">
        <f t="shared" si="3"/>
        <v>0</v>
      </c>
      <c r="H17" s="84">
        <f t="shared" si="4"/>
        <v>1</v>
      </c>
    </row>
    <row r="18" spans="1:8">
      <c r="A18" s="48">
        <v>7</v>
      </c>
      <c r="B18" s="7"/>
      <c r="C18" s="205"/>
      <c r="D18" s="228"/>
      <c r="E18" s="386" t="str">
        <f t="shared" si="1"/>
        <v/>
      </c>
      <c r="F18" s="87" t="str">
        <f t="shared" si="2"/>
        <v/>
      </c>
      <c r="G18" s="83" t="b">
        <f t="shared" si="3"/>
        <v>0</v>
      </c>
      <c r="H18" s="84">
        <f t="shared" si="4"/>
        <v>1</v>
      </c>
    </row>
    <row r="19" spans="1:8">
      <c r="A19" s="48">
        <v>8</v>
      </c>
      <c r="B19" s="7"/>
      <c r="C19" s="205"/>
      <c r="D19" s="228"/>
      <c r="E19" s="386" t="str">
        <f t="shared" si="1"/>
        <v/>
      </c>
      <c r="F19" s="87" t="str">
        <f t="shared" si="2"/>
        <v/>
      </c>
      <c r="G19" s="83" t="b">
        <f t="shared" si="3"/>
        <v>0</v>
      </c>
      <c r="H19" s="84">
        <f t="shared" si="4"/>
        <v>1</v>
      </c>
    </row>
    <row r="20" spans="1:8">
      <c r="A20" s="48">
        <v>9</v>
      </c>
      <c r="B20" s="7"/>
      <c r="C20" s="205"/>
      <c r="D20" s="228"/>
      <c r="E20" s="386" t="str">
        <f t="shared" si="1"/>
        <v/>
      </c>
      <c r="F20" s="87" t="str">
        <f t="shared" si="2"/>
        <v/>
      </c>
      <c r="G20" s="83" t="b">
        <f t="shared" si="3"/>
        <v>0</v>
      </c>
      <c r="H20" s="84">
        <f t="shared" si="4"/>
        <v>1</v>
      </c>
    </row>
    <row r="21" spans="1:8">
      <c r="A21" s="48">
        <v>10</v>
      </c>
      <c r="B21" s="7"/>
      <c r="C21" s="205"/>
      <c r="D21" s="228"/>
      <c r="E21" s="386" t="str">
        <f t="shared" si="1"/>
        <v/>
      </c>
      <c r="F21" s="87" t="str">
        <f t="shared" si="2"/>
        <v/>
      </c>
      <c r="G21" s="83" t="b">
        <f t="shared" si="3"/>
        <v>0</v>
      </c>
      <c r="H21" s="84">
        <f t="shared" si="4"/>
        <v>1</v>
      </c>
    </row>
    <row r="22" spans="1:8">
      <c r="A22" s="48">
        <v>11</v>
      </c>
      <c r="B22" s="7"/>
      <c r="C22" s="205"/>
      <c r="D22" s="228"/>
      <c r="E22" s="386" t="str">
        <f t="shared" si="1"/>
        <v/>
      </c>
      <c r="F22" s="87" t="str">
        <f t="shared" si="2"/>
        <v/>
      </c>
      <c r="G22" s="83" t="b">
        <f t="shared" si="3"/>
        <v>0</v>
      </c>
      <c r="H22" s="84">
        <f t="shared" si="4"/>
        <v>1</v>
      </c>
    </row>
    <row r="23" spans="1:8">
      <c r="A23" s="48">
        <v>12</v>
      </c>
      <c r="B23" s="7"/>
      <c r="C23" s="205"/>
      <c r="D23" s="228"/>
      <c r="E23" s="386" t="str">
        <f t="shared" si="1"/>
        <v/>
      </c>
      <c r="F23" s="87" t="str">
        <f t="shared" si="2"/>
        <v/>
      </c>
      <c r="G23" s="83" t="b">
        <f t="shared" si="3"/>
        <v>0</v>
      </c>
      <c r="H23" s="84">
        <f t="shared" si="4"/>
        <v>1</v>
      </c>
    </row>
    <row r="24" spans="1:8">
      <c r="A24" s="48">
        <v>13</v>
      </c>
      <c r="B24" s="7"/>
      <c r="C24" s="205"/>
      <c r="D24" s="228"/>
      <c r="E24" s="386" t="str">
        <f t="shared" si="1"/>
        <v/>
      </c>
      <c r="F24" s="87" t="str">
        <f t="shared" si="2"/>
        <v/>
      </c>
      <c r="G24" s="83" t="b">
        <f t="shared" si="3"/>
        <v>0</v>
      </c>
      <c r="H24" s="84">
        <f t="shared" si="4"/>
        <v>1</v>
      </c>
    </row>
    <row r="25" spans="1:8">
      <c r="A25" s="48">
        <v>14</v>
      </c>
      <c r="B25" s="7"/>
      <c r="C25" s="205"/>
      <c r="D25" s="228"/>
      <c r="E25" s="386" t="str">
        <f t="shared" si="1"/>
        <v/>
      </c>
      <c r="F25" s="87" t="str">
        <f t="shared" si="2"/>
        <v/>
      </c>
      <c r="G25" s="83" t="b">
        <f t="shared" si="3"/>
        <v>0</v>
      </c>
      <c r="H25" s="84">
        <f t="shared" si="4"/>
        <v>1</v>
      </c>
    </row>
    <row r="26" spans="1:8">
      <c r="A26" s="48">
        <v>15</v>
      </c>
      <c r="B26" s="7"/>
      <c r="C26" s="205"/>
      <c r="D26" s="228"/>
      <c r="E26" s="386" t="str">
        <f t="shared" si="1"/>
        <v/>
      </c>
      <c r="F26" s="87" t="str">
        <f t="shared" si="2"/>
        <v/>
      </c>
      <c r="G26" s="83" t="b">
        <f t="shared" si="3"/>
        <v>0</v>
      </c>
      <c r="H26" s="84">
        <f t="shared" si="4"/>
        <v>1</v>
      </c>
    </row>
    <row r="27" spans="1:8">
      <c r="A27" s="48">
        <v>16</v>
      </c>
      <c r="B27" s="7"/>
      <c r="C27" s="205"/>
      <c r="D27" s="228"/>
      <c r="E27" s="386" t="str">
        <f t="shared" si="1"/>
        <v/>
      </c>
      <c r="F27" s="87" t="str">
        <f t="shared" si="2"/>
        <v/>
      </c>
      <c r="G27" s="83" t="b">
        <f t="shared" si="3"/>
        <v>0</v>
      </c>
      <c r="H27" s="84">
        <f t="shared" si="4"/>
        <v>1</v>
      </c>
    </row>
    <row r="28" spans="1:8">
      <c r="A28" s="48">
        <v>17</v>
      </c>
      <c r="B28" s="7"/>
      <c r="C28" s="205"/>
      <c r="D28" s="228"/>
      <c r="E28" s="386" t="str">
        <f t="shared" si="1"/>
        <v/>
      </c>
      <c r="F28" s="87" t="str">
        <f t="shared" si="2"/>
        <v/>
      </c>
      <c r="G28" s="83" t="b">
        <f t="shared" si="3"/>
        <v>0</v>
      </c>
      <c r="H28" s="84">
        <f t="shared" si="4"/>
        <v>1</v>
      </c>
    </row>
    <row r="29" spans="1:8">
      <c r="A29" s="48">
        <v>18</v>
      </c>
      <c r="B29" s="7"/>
      <c r="C29" s="205"/>
      <c r="D29" s="228"/>
      <c r="E29" s="386" t="str">
        <f t="shared" si="1"/>
        <v/>
      </c>
      <c r="F29" s="87" t="str">
        <f t="shared" si="2"/>
        <v/>
      </c>
      <c r="G29" s="83" t="b">
        <f t="shared" si="3"/>
        <v>0</v>
      </c>
      <c r="H29" s="84">
        <f t="shared" si="4"/>
        <v>1</v>
      </c>
    </row>
    <row r="30" spans="1:8">
      <c r="A30" s="48">
        <v>19</v>
      </c>
      <c r="B30" s="7"/>
      <c r="C30" s="205"/>
      <c r="D30" s="228"/>
      <c r="E30" s="386" t="str">
        <f t="shared" si="1"/>
        <v/>
      </c>
      <c r="F30" s="87" t="str">
        <f t="shared" si="2"/>
        <v/>
      </c>
      <c r="G30" s="83" t="b">
        <f t="shared" si="3"/>
        <v>0</v>
      </c>
      <c r="H30" s="84">
        <f t="shared" si="4"/>
        <v>1</v>
      </c>
    </row>
    <row r="31" spans="1:8">
      <c r="A31" s="48">
        <v>20</v>
      </c>
      <c r="B31" s="7"/>
      <c r="C31" s="205"/>
      <c r="D31" s="228"/>
      <c r="E31" s="386" t="str">
        <f t="shared" si="1"/>
        <v/>
      </c>
      <c r="F31" s="87" t="str">
        <f t="shared" si="2"/>
        <v/>
      </c>
      <c r="G31" s="83" t="b">
        <f t="shared" si="3"/>
        <v>0</v>
      </c>
      <c r="H31" s="84">
        <f t="shared" si="4"/>
        <v>1</v>
      </c>
    </row>
    <row r="32" spans="1:8">
      <c r="A32" s="48">
        <v>21</v>
      </c>
      <c r="B32" s="7"/>
      <c r="C32" s="205"/>
      <c r="D32" s="228"/>
      <c r="E32" s="386" t="str">
        <f t="shared" si="1"/>
        <v/>
      </c>
      <c r="F32" s="87" t="str">
        <f t="shared" si="2"/>
        <v/>
      </c>
      <c r="G32" s="83" t="b">
        <f t="shared" si="3"/>
        <v>0</v>
      </c>
      <c r="H32" s="84">
        <f t="shared" si="4"/>
        <v>1</v>
      </c>
    </row>
    <row r="33" spans="1:8">
      <c r="A33" s="48">
        <v>22</v>
      </c>
      <c r="B33" s="7"/>
      <c r="C33" s="205"/>
      <c r="D33" s="228"/>
      <c r="E33" s="386" t="str">
        <f t="shared" si="1"/>
        <v/>
      </c>
      <c r="F33" s="87" t="str">
        <f t="shared" si="2"/>
        <v/>
      </c>
      <c r="G33" s="83" t="b">
        <f t="shared" si="3"/>
        <v>0</v>
      </c>
      <c r="H33" s="84">
        <f t="shared" si="4"/>
        <v>1</v>
      </c>
    </row>
    <row r="34" spans="1:8">
      <c r="A34" s="48">
        <v>23</v>
      </c>
      <c r="B34" s="7"/>
      <c r="C34" s="205"/>
      <c r="D34" s="228"/>
      <c r="E34" s="386" t="str">
        <f t="shared" si="1"/>
        <v/>
      </c>
      <c r="F34" s="87" t="str">
        <f t="shared" si="2"/>
        <v/>
      </c>
      <c r="G34" s="83" t="b">
        <f t="shared" si="3"/>
        <v>0</v>
      </c>
      <c r="H34" s="84">
        <f t="shared" si="4"/>
        <v>1</v>
      </c>
    </row>
    <row r="35" spans="1:8">
      <c r="A35" s="48">
        <v>24</v>
      </c>
      <c r="B35" s="7"/>
      <c r="C35" s="205"/>
      <c r="D35" s="228"/>
      <c r="E35" s="386" t="str">
        <f t="shared" si="1"/>
        <v/>
      </c>
      <c r="F35" s="87" t="str">
        <f t="shared" si="2"/>
        <v/>
      </c>
      <c r="G35" s="83" t="b">
        <f t="shared" si="3"/>
        <v>0</v>
      </c>
      <c r="H35" s="84">
        <f t="shared" si="4"/>
        <v>1</v>
      </c>
    </row>
    <row r="36" spans="1:8">
      <c r="A36" s="48">
        <v>25</v>
      </c>
      <c r="B36" s="7"/>
      <c r="C36" s="205"/>
      <c r="D36" s="228"/>
      <c r="E36" s="386" t="str">
        <f t="shared" si="1"/>
        <v/>
      </c>
      <c r="F36" s="87" t="str">
        <f t="shared" si="2"/>
        <v/>
      </c>
      <c r="G36" s="83" t="b">
        <f t="shared" si="3"/>
        <v>0</v>
      </c>
      <c r="H36" s="84">
        <f t="shared" si="4"/>
        <v>1</v>
      </c>
    </row>
    <row r="37" spans="1:8">
      <c r="A37" s="48">
        <v>26</v>
      </c>
      <c r="B37" s="7"/>
      <c r="C37" s="205"/>
      <c r="D37" s="228"/>
      <c r="E37" s="386" t="str">
        <f t="shared" si="1"/>
        <v/>
      </c>
      <c r="F37" s="87" t="str">
        <f t="shared" si="2"/>
        <v/>
      </c>
      <c r="G37" s="83" t="b">
        <f t="shared" si="3"/>
        <v>0</v>
      </c>
      <c r="H37" s="84">
        <f t="shared" si="4"/>
        <v>1</v>
      </c>
    </row>
    <row r="38" spans="1:8">
      <c r="A38" s="48">
        <v>27</v>
      </c>
      <c r="B38" s="7"/>
      <c r="C38" s="205"/>
      <c r="D38" s="228"/>
      <c r="E38" s="386" t="str">
        <f t="shared" si="1"/>
        <v/>
      </c>
      <c r="F38" s="87" t="str">
        <f t="shared" si="2"/>
        <v/>
      </c>
      <c r="G38" s="83" t="b">
        <f t="shared" si="3"/>
        <v>0</v>
      </c>
      <c r="H38" s="84">
        <f t="shared" si="4"/>
        <v>1</v>
      </c>
    </row>
    <row r="39" spans="1:8">
      <c r="A39" s="48">
        <v>28</v>
      </c>
      <c r="B39" s="7"/>
      <c r="C39" s="205"/>
      <c r="D39" s="228"/>
      <c r="E39" s="386" t="str">
        <f t="shared" si="1"/>
        <v/>
      </c>
      <c r="F39" s="87" t="str">
        <f t="shared" si="2"/>
        <v/>
      </c>
      <c r="G39" s="83" t="b">
        <f t="shared" si="3"/>
        <v>0</v>
      </c>
      <c r="H39" s="84">
        <f t="shared" si="4"/>
        <v>1</v>
      </c>
    </row>
    <row r="40" spans="1:8">
      <c r="A40" s="48">
        <v>29</v>
      </c>
      <c r="B40" s="7"/>
      <c r="C40" s="205"/>
      <c r="D40" s="228"/>
      <c r="E40" s="386" t="str">
        <f t="shared" si="1"/>
        <v/>
      </c>
      <c r="F40" s="87" t="str">
        <f t="shared" si="2"/>
        <v/>
      </c>
      <c r="G40" s="83" t="b">
        <f t="shared" si="3"/>
        <v>0</v>
      </c>
      <c r="H40" s="84">
        <f t="shared" si="4"/>
        <v>1</v>
      </c>
    </row>
    <row r="41" spans="1:8">
      <c r="A41" s="48">
        <v>30</v>
      </c>
      <c r="B41" s="7"/>
      <c r="C41" s="205"/>
      <c r="D41" s="228"/>
      <c r="E41" s="386" t="str">
        <f t="shared" si="1"/>
        <v/>
      </c>
      <c r="F41" s="87" t="str">
        <f t="shared" si="2"/>
        <v/>
      </c>
      <c r="G41" s="83" t="b">
        <f t="shared" si="3"/>
        <v>0</v>
      </c>
      <c r="H41" s="84">
        <f t="shared" si="4"/>
        <v>1</v>
      </c>
    </row>
    <row r="42" spans="1:8">
      <c r="A42" s="48">
        <v>31</v>
      </c>
      <c r="B42" s="7"/>
      <c r="C42" s="205"/>
      <c r="D42" s="228"/>
      <c r="E42" s="386" t="str">
        <f t="shared" si="1"/>
        <v/>
      </c>
      <c r="F42" s="87" t="str">
        <f t="shared" si="2"/>
        <v/>
      </c>
      <c r="G42" s="83" t="b">
        <f t="shared" si="3"/>
        <v>0</v>
      </c>
      <c r="H42" s="84">
        <f t="shared" si="4"/>
        <v>1</v>
      </c>
    </row>
    <row r="43" spans="1:8">
      <c r="A43" s="48">
        <v>32</v>
      </c>
      <c r="B43" s="7"/>
      <c r="C43" s="205"/>
      <c r="D43" s="228"/>
      <c r="E43" s="386" t="str">
        <f t="shared" si="1"/>
        <v/>
      </c>
      <c r="F43" s="87" t="str">
        <f t="shared" si="2"/>
        <v/>
      </c>
      <c r="G43" s="83" t="b">
        <f t="shared" si="3"/>
        <v>0</v>
      </c>
      <c r="H43" s="84">
        <f t="shared" si="4"/>
        <v>1</v>
      </c>
    </row>
    <row r="44" spans="1:8">
      <c r="A44" s="48">
        <v>33</v>
      </c>
      <c r="B44" s="7"/>
      <c r="C44" s="205"/>
      <c r="D44" s="228"/>
      <c r="E44" s="386" t="str">
        <f t="shared" si="1"/>
        <v/>
      </c>
      <c r="F44" s="87" t="str">
        <f t="shared" ref="F44:F75" si="5">IF(OR($B44="",,$D44="",$D44&gt;an_final),"",IF($D44&gt;=an_initial,1,""))</f>
        <v/>
      </c>
      <c r="G44" s="83" t="b">
        <f t="shared" si="3"/>
        <v>0</v>
      </c>
      <c r="H44" s="84">
        <f t="shared" ref="H44:H75" si="6">LEN(B44)-LEN(SUBSTITUTE(B44,",",""))+1</f>
        <v>1</v>
      </c>
    </row>
    <row r="45" spans="1:8">
      <c r="A45" s="48">
        <v>34</v>
      </c>
      <c r="B45" s="7"/>
      <c r="C45" s="205"/>
      <c r="D45" s="228"/>
      <c r="E45" s="386" t="str">
        <f t="shared" si="1"/>
        <v/>
      </c>
      <c r="F45" s="87" t="str">
        <f t="shared" si="5"/>
        <v/>
      </c>
      <c r="G45" s="83" t="b">
        <f t="shared" si="3"/>
        <v>0</v>
      </c>
      <c r="H45" s="84">
        <f t="shared" si="6"/>
        <v>1</v>
      </c>
    </row>
    <row r="46" spans="1:8">
      <c r="A46" s="48">
        <v>35</v>
      </c>
      <c r="B46" s="7"/>
      <c r="C46" s="205"/>
      <c r="D46" s="228"/>
      <c r="E46" s="386" t="str">
        <f t="shared" si="1"/>
        <v/>
      </c>
      <c r="F46" s="87" t="str">
        <f t="shared" si="5"/>
        <v/>
      </c>
      <c r="G46" s="83" t="b">
        <f t="shared" si="3"/>
        <v>0</v>
      </c>
      <c r="H46" s="84">
        <f t="shared" si="6"/>
        <v>1</v>
      </c>
    </row>
    <row r="47" spans="1:8">
      <c r="A47" s="48">
        <v>36</v>
      </c>
      <c r="B47" s="7"/>
      <c r="C47" s="205"/>
      <c r="D47" s="228"/>
      <c r="E47" s="386" t="str">
        <f t="shared" si="1"/>
        <v/>
      </c>
      <c r="F47" s="87" t="str">
        <f t="shared" si="5"/>
        <v/>
      </c>
      <c r="G47" s="83" t="b">
        <f t="shared" si="3"/>
        <v>0</v>
      </c>
      <c r="H47" s="84">
        <f t="shared" si="6"/>
        <v>1</v>
      </c>
    </row>
    <row r="48" spans="1:8">
      <c r="A48" s="48">
        <v>37</v>
      </c>
      <c r="B48" s="7"/>
      <c r="C48" s="205"/>
      <c r="D48" s="228"/>
      <c r="E48" s="386" t="str">
        <f t="shared" si="1"/>
        <v/>
      </c>
      <c r="F48" s="87" t="str">
        <f t="shared" si="5"/>
        <v/>
      </c>
      <c r="G48" s="83" t="b">
        <f t="shared" si="3"/>
        <v>0</v>
      </c>
      <c r="H48" s="84">
        <f t="shared" si="6"/>
        <v>1</v>
      </c>
    </row>
    <row r="49" spans="1:8">
      <c r="A49" s="48">
        <v>38</v>
      </c>
      <c r="B49" s="7"/>
      <c r="C49" s="205"/>
      <c r="D49" s="228"/>
      <c r="E49" s="386" t="str">
        <f t="shared" si="1"/>
        <v/>
      </c>
      <c r="F49" s="87" t="str">
        <f t="shared" si="5"/>
        <v/>
      </c>
      <c r="G49" s="83" t="b">
        <f t="shared" si="3"/>
        <v>0</v>
      </c>
      <c r="H49" s="84">
        <f t="shared" si="6"/>
        <v>1</v>
      </c>
    </row>
    <row r="50" spans="1:8">
      <c r="A50" s="48">
        <v>39</v>
      </c>
      <c r="B50" s="7"/>
      <c r="C50" s="205"/>
      <c r="D50" s="228"/>
      <c r="E50" s="386" t="str">
        <f t="shared" si="1"/>
        <v/>
      </c>
      <c r="F50" s="87" t="str">
        <f t="shared" si="5"/>
        <v/>
      </c>
      <c r="G50" s="83" t="b">
        <f t="shared" si="3"/>
        <v>0</v>
      </c>
      <c r="H50" s="84">
        <f t="shared" si="6"/>
        <v>1</v>
      </c>
    </row>
    <row r="51" spans="1:8">
      <c r="A51" s="48">
        <v>40</v>
      </c>
      <c r="B51" s="7"/>
      <c r="C51" s="205"/>
      <c r="D51" s="228"/>
      <c r="E51" s="386" t="str">
        <f t="shared" si="1"/>
        <v/>
      </c>
      <c r="F51" s="87" t="str">
        <f t="shared" si="5"/>
        <v/>
      </c>
      <c r="G51" s="83" t="b">
        <f t="shared" si="3"/>
        <v>0</v>
      </c>
      <c r="H51" s="84">
        <f t="shared" si="6"/>
        <v>1</v>
      </c>
    </row>
    <row r="52" spans="1:8">
      <c r="A52" s="48">
        <v>41</v>
      </c>
      <c r="B52" s="7"/>
      <c r="C52" s="205"/>
      <c r="D52" s="228"/>
      <c r="E52" s="386" t="str">
        <f t="shared" si="1"/>
        <v/>
      </c>
      <c r="F52" s="87" t="str">
        <f t="shared" si="5"/>
        <v/>
      </c>
      <c r="G52" s="83" t="b">
        <f t="shared" si="3"/>
        <v>0</v>
      </c>
      <c r="H52" s="84">
        <f t="shared" si="6"/>
        <v>1</v>
      </c>
    </row>
    <row r="53" spans="1:8">
      <c r="A53" s="48">
        <v>42</v>
      </c>
      <c r="B53" s="7"/>
      <c r="C53" s="205"/>
      <c r="D53" s="228"/>
      <c r="E53" s="386" t="str">
        <f t="shared" si="1"/>
        <v/>
      </c>
      <c r="F53" s="87" t="str">
        <f t="shared" si="5"/>
        <v/>
      </c>
      <c r="G53" s="83" t="b">
        <f t="shared" si="3"/>
        <v>0</v>
      </c>
      <c r="H53" s="84">
        <f t="shared" si="6"/>
        <v>1</v>
      </c>
    </row>
    <row r="54" spans="1:8">
      <c r="A54" s="48">
        <v>43</v>
      </c>
      <c r="B54" s="7"/>
      <c r="C54" s="205"/>
      <c r="D54" s="228"/>
      <c r="E54" s="386" t="str">
        <f t="shared" si="1"/>
        <v/>
      </c>
      <c r="F54" s="87" t="str">
        <f t="shared" si="5"/>
        <v/>
      </c>
      <c r="G54" s="83" t="b">
        <f t="shared" si="3"/>
        <v>0</v>
      </c>
      <c r="H54" s="84">
        <f t="shared" si="6"/>
        <v>1</v>
      </c>
    </row>
    <row r="55" spans="1:8">
      <c r="A55" s="48">
        <v>44</v>
      </c>
      <c r="B55" s="7"/>
      <c r="C55" s="205"/>
      <c r="D55" s="228"/>
      <c r="E55" s="386" t="str">
        <f t="shared" si="1"/>
        <v/>
      </c>
      <c r="F55" s="87" t="str">
        <f t="shared" si="5"/>
        <v/>
      </c>
      <c r="G55" s="83" t="b">
        <f t="shared" si="3"/>
        <v>0</v>
      </c>
      <c r="H55" s="84">
        <f t="shared" si="6"/>
        <v>1</v>
      </c>
    </row>
    <row r="56" spans="1:8">
      <c r="A56" s="48">
        <v>45</v>
      </c>
      <c r="B56" s="7"/>
      <c r="C56" s="205"/>
      <c r="D56" s="228"/>
      <c r="E56" s="386" t="str">
        <f t="shared" si="1"/>
        <v/>
      </c>
      <c r="F56" s="87" t="str">
        <f t="shared" si="5"/>
        <v/>
      </c>
      <c r="G56" s="83" t="b">
        <f t="shared" si="3"/>
        <v>0</v>
      </c>
      <c r="H56" s="84">
        <f t="shared" si="6"/>
        <v>1</v>
      </c>
    </row>
    <row r="57" spans="1:8">
      <c r="A57" s="48">
        <v>46</v>
      </c>
      <c r="B57" s="7"/>
      <c r="C57" s="205"/>
      <c r="D57" s="228"/>
      <c r="E57" s="386" t="str">
        <f t="shared" si="1"/>
        <v/>
      </c>
      <c r="F57" s="87" t="str">
        <f t="shared" si="5"/>
        <v/>
      </c>
      <c r="G57" s="83" t="b">
        <f t="shared" si="3"/>
        <v>0</v>
      </c>
      <c r="H57" s="84">
        <f t="shared" si="6"/>
        <v>1</v>
      </c>
    </row>
    <row r="58" spans="1:8">
      <c r="A58" s="48">
        <v>47</v>
      </c>
      <c r="B58" s="7"/>
      <c r="C58" s="205"/>
      <c r="D58" s="228"/>
      <c r="E58" s="386" t="str">
        <f t="shared" si="1"/>
        <v/>
      </c>
      <c r="F58" s="87" t="str">
        <f t="shared" si="5"/>
        <v/>
      </c>
      <c r="G58" s="83" t="b">
        <f t="shared" si="3"/>
        <v>0</v>
      </c>
      <c r="H58" s="84">
        <f t="shared" si="6"/>
        <v>1</v>
      </c>
    </row>
    <row r="59" spans="1:8">
      <c r="A59" s="48">
        <v>48</v>
      </c>
      <c r="B59" s="7"/>
      <c r="C59" s="205"/>
      <c r="D59" s="228"/>
      <c r="E59" s="386" t="str">
        <f t="shared" si="1"/>
        <v/>
      </c>
      <c r="F59" s="87" t="str">
        <f t="shared" si="5"/>
        <v/>
      </c>
      <c r="G59" s="83" t="b">
        <f t="shared" si="3"/>
        <v>0</v>
      </c>
      <c r="H59" s="84">
        <f t="shared" si="6"/>
        <v>1</v>
      </c>
    </row>
    <row r="60" spans="1:8">
      <c r="A60" s="48">
        <v>49</v>
      </c>
      <c r="B60" s="7"/>
      <c r="C60" s="205"/>
      <c r="D60" s="228"/>
      <c r="E60" s="386" t="str">
        <f t="shared" si="1"/>
        <v/>
      </c>
      <c r="F60" s="87" t="str">
        <f t="shared" si="5"/>
        <v/>
      </c>
      <c r="G60" s="83" t="b">
        <f t="shared" si="3"/>
        <v>0</v>
      </c>
      <c r="H60" s="84">
        <f t="shared" si="6"/>
        <v>1</v>
      </c>
    </row>
    <row r="61" spans="1:8">
      <c r="A61" s="48">
        <v>50</v>
      </c>
      <c r="B61" s="7"/>
      <c r="C61" s="205"/>
      <c r="D61" s="228"/>
      <c r="E61" s="386" t="str">
        <f t="shared" si="1"/>
        <v/>
      </c>
      <c r="F61" s="87" t="str">
        <f t="shared" si="5"/>
        <v/>
      </c>
      <c r="G61" s="83" t="b">
        <f t="shared" si="3"/>
        <v>0</v>
      </c>
      <c r="H61" s="84">
        <f t="shared" si="6"/>
        <v>1</v>
      </c>
    </row>
    <row r="62" spans="1:8">
      <c r="A62" s="48">
        <v>51</v>
      </c>
      <c r="B62" s="7"/>
      <c r="C62" s="205"/>
      <c r="D62" s="228"/>
      <c r="E62" s="386" t="str">
        <f t="shared" si="1"/>
        <v/>
      </c>
      <c r="F62" s="87" t="str">
        <f t="shared" si="5"/>
        <v/>
      </c>
      <c r="G62" s="83" t="b">
        <f t="shared" si="3"/>
        <v>0</v>
      </c>
      <c r="H62" s="84">
        <f t="shared" si="6"/>
        <v>1</v>
      </c>
    </row>
    <row r="63" spans="1:8">
      <c r="A63" s="48">
        <v>52</v>
      </c>
      <c r="B63" s="7"/>
      <c r="C63" s="205"/>
      <c r="D63" s="228"/>
      <c r="E63" s="386" t="str">
        <f t="shared" si="1"/>
        <v/>
      </c>
      <c r="F63" s="87" t="str">
        <f t="shared" si="5"/>
        <v/>
      </c>
      <c r="G63" s="83" t="b">
        <f t="shared" si="3"/>
        <v>0</v>
      </c>
      <c r="H63" s="84">
        <f t="shared" si="6"/>
        <v>1</v>
      </c>
    </row>
    <row r="64" spans="1:8">
      <c r="A64" s="48">
        <v>53</v>
      </c>
      <c r="B64" s="7"/>
      <c r="C64" s="205"/>
      <c r="D64" s="228"/>
      <c r="E64" s="386" t="str">
        <f t="shared" si="1"/>
        <v/>
      </c>
      <c r="F64" s="87" t="str">
        <f t="shared" si="5"/>
        <v/>
      </c>
      <c r="G64" s="83" t="b">
        <f t="shared" si="3"/>
        <v>0</v>
      </c>
      <c r="H64" s="84">
        <f t="shared" si="6"/>
        <v>1</v>
      </c>
    </row>
    <row r="65" spans="1:8">
      <c r="A65" s="48">
        <v>54</v>
      </c>
      <c r="B65" s="7"/>
      <c r="C65" s="205"/>
      <c r="D65" s="228"/>
      <c r="E65" s="386" t="str">
        <f t="shared" si="1"/>
        <v/>
      </c>
      <c r="F65" s="87" t="str">
        <f t="shared" si="5"/>
        <v/>
      </c>
      <c r="G65" s="83" t="b">
        <f t="shared" si="3"/>
        <v>0</v>
      </c>
      <c r="H65" s="84">
        <f t="shared" si="6"/>
        <v>1</v>
      </c>
    </row>
    <row r="66" spans="1:8">
      <c r="A66" s="48">
        <v>55</v>
      </c>
      <c r="B66" s="7"/>
      <c r="C66" s="205"/>
      <c r="D66" s="228"/>
      <c r="E66" s="386" t="str">
        <f t="shared" si="1"/>
        <v/>
      </c>
      <c r="F66" s="87" t="str">
        <f t="shared" si="5"/>
        <v/>
      </c>
      <c r="G66" s="83" t="b">
        <f t="shared" si="3"/>
        <v>0</v>
      </c>
      <c r="H66" s="84">
        <f t="shared" si="6"/>
        <v>1</v>
      </c>
    </row>
    <row r="67" spans="1:8">
      <c r="A67" s="48">
        <v>56</v>
      </c>
      <c r="B67" s="7"/>
      <c r="C67" s="205"/>
      <c r="D67" s="228"/>
      <c r="E67" s="386" t="str">
        <f t="shared" si="1"/>
        <v/>
      </c>
      <c r="F67" s="87" t="str">
        <f t="shared" si="5"/>
        <v/>
      </c>
      <c r="G67" s="83" t="b">
        <f t="shared" si="3"/>
        <v>0</v>
      </c>
      <c r="H67" s="84">
        <f t="shared" si="6"/>
        <v>1</v>
      </c>
    </row>
    <row r="68" spans="1:8">
      <c r="A68" s="48">
        <v>57</v>
      </c>
      <c r="B68" s="7"/>
      <c r="C68" s="205"/>
      <c r="D68" s="228"/>
      <c r="E68" s="386" t="str">
        <f t="shared" si="1"/>
        <v/>
      </c>
      <c r="F68" s="87" t="str">
        <f t="shared" si="5"/>
        <v/>
      </c>
      <c r="G68" s="83" t="b">
        <f t="shared" si="3"/>
        <v>0</v>
      </c>
      <c r="H68" s="84">
        <f t="shared" si="6"/>
        <v>1</v>
      </c>
    </row>
    <row r="69" spans="1:8">
      <c r="A69" s="48">
        <v>58</v>
      </c>
      <c r="B69" s="7"/>
      <c r="C69" s="205"/>
      <c r="D69" s="228"/>
      <c r="E69" s="386" t="str">
        <f t="shared" si="1"/>
        <v/>
      </c>
      <c r="F69" s="87" t="str">
        <f t="shared" si="5"/>
        <v/>
      </c>
      <c r="G69" s="83" t="b">
        <f t="shared" si="3"/>
        <v>0</v>
      </c>
      <c r="H69" s="84">
        <f t="shared" si="6"/>
        <v>1</v>
      </c>
    </row>
    <row r="70" spans="1:8">
      <c r="A70" s="48">
        <v>59</v>
      </c>
      <c r="B70" s="7"/>
      <c r="C70" s="205"/>
      <c r="D70" s="228"/>
      <c r="E70" s="386" t="str">
        <f t="shared" si="1"/>
        <v/>
      </c>
      <c r="F70" s="87" t="str">
        <f t="shared" si="5"/>
        <v/>
      </c>
      <c r="G70" s="83" t="b">
        <f t="shared" si="3"/>
        <v>0</v>
      </c>
      <c r="H70" s="84">
        <f t="shared" si="6"/>
        <v>1</v>
      </c>
    </row>
    <row r="71" spans="1:8">
      <c r="A71" s="48">
        <v>60</v>
      </c>
      <c r="B71" s="7"/>
      <c r="C71" s="205"/>
      <c r="D71" s="228"/>
      <c r="E71" s="386" t="str">
        <f t="shared" si="1"/>
        <v/>
      </c>
      <c r="F71" s="87" t="str">
        <f t="shared" si="5"/>
        <v/>
      </c>
      <c r="G71" s="83" t="b">
        <f t="shared" si="3"/>
        <v>0</v>
      </c>
      <c r="H71" s="84">
        <f t="shared" si="6"/>
        <v>1</v>
      </c>
    </row>
    <row r="72" spans="1:8">
      <c r="A72" s="48">
        <v>61</v>
      </c>
      <c r="B72" s="7"/>
      <c r="C72" s="205"/>
      <c r="D72" s="228"/>
      <c r="E72" s="386" t="str">
        <f t="shared" si="1"/>
        <v/>
      </c>
      <c r="F72" s="87" t="str">
        <f t="shared" si="5"/>
        <v/>
      </c>
      <c r="G72" s="83" t="b">
        <f t="shared" si="3"/>
        <v>0</v>
      </c>
      <c r="H72" s="84">
        <f t="shared" si="6"/>
        <v>1</v>
      </c>
    </row>
    <row r="73" spans="1:8">
      <c r="A73" s="48">
        <v>62</v>
      </c>
      <c r="B73" s="7"/>
      <c r="C73" s="205"/>
      <c r="D73" s="228"/>
      <c r="E73" s="386" t="str">
        <f t="shared" si="1"/>
        <v/>
      </c>
      <c r="F73" s="87" t="str">
        <f t="shared" si="5"/>
        <v/>
      </c>
      <c r="G73" s="83" t="b">
        <f t="shared" si="3"/>
        <v>0</v>
      </c>
      <c r="H73" s="84">
        <f t="shared" si="6"/>
        <v>1</v>
      </c>
    </row>
    <row r="74" spans="1:8">
      <c r="A74" s="48">
        <v>63</v>
      </c>
      <c r="B74" s="7"/>
      <c r="C74" s="205"/>
      <c r="D74" s="228"/>
      <c r="E74" s="386" t="str">
        <f t="shared" si="1"/>
        <v/>
      </c>
      <c r="F74" s="87" t="str">
        <f t="shared" si="5"/>
        <v/>
      </c>
      <c r="G74" s="83" t="b">
        <f t="shared" si="3"/>
        <v>0</v>
      </c>
      <c r="H74" s="84">
        <f t="shared" si="6"/>
        <v>1</v>
      </c>
    </row>
    <row r="75" spans="1:8">
      <c r="A75" s="48">
        <v>64</v>
      </c>
      <c r="B75" s="7"/>
      <c r="C75" s="205"/>
      <c r="D75" s="228"/>
      <c r="E75" s="386" t="str">
        <f t="shared" si="1"/>
        <v/>
      </c>
      <c r="F75" s="87" t="str">
        <f t="shared" si="5"/>
        <v/>
      </c>
      <c r="G75" s="83" t="b">
        <f t="shared" si="3"/>
        <v>0</v>
      </c>
      <c r="H75" s="84">
        <f t="shared" si="6"/>
        <v>1</v>
      </c>
    </row>
    <row r="76" spans="1:8">
      <c r="A76" s="48">
        <v>65</v>
      </c>
      <c r="B76" s="7"/>
      <c r="C76" s="205"/>
      <c r="D76" s="228"/>
      <c r="E76" s="386" t="str">
        <f t="shared" ref="E76:E139" si="7">IF(OR($B76="",,$D76&lt;an_initial,$D76&gt;an_final),"",C76/100)</f>
        <v/>
      </c>
      <c r="F76" s="87" t="str">
        <f t="shared" ref="F76:F110" si="8">IF(OR($B76="",,$D76="",$D76&gt;an_final),"",IF($D76&gt;=an_initial,1,""))</f>
        <v/>
      </c>
      <c r="G76" s="83" t="b">
        <f t="shared" ref="G76:G110" si="9">IF(nume_candidat="",FALSE,ISNUMBER(SEARCH(nume_candidat,$B76)))</f>
        <v>0</v>
      </c>
      <c r="H76" s="84">
        <f t="shared" ref="H76:H110" si="10">LEN(B76)-LEN(SUBSTITUTE(B76,",",""))+1</f>
        <v>1</v>
      </c>
    </row>
    <row r="77" spans="1:8">
      <c r="A77" s="48">
        <v>66</v>
      </c>
      <c r="B77" s="7"/>
      <c r="C77" s="205"/>
      <c r="D77" s="228"/>
      <c r="E77" s="386" t="str">
        <f t="shared" si="7"/>
        <v/>
      </c>
      <c r="F77" s="87" t="str">
        <f t="shared" si="8"/>
        <v/>
      </c>
      <c r="G77" s="83" t="b">
        <f t="shared" si="9"/>
        <v>0</v>
      </c>
      <c r="H77" s="84">
        <f t="shared" si="10"/>
        <v>1</v>
      </c>
    </row>
    <row r="78" spans="1:8">
      <c r="A78" s="48">
        <v>67</v>
      </c>
      <c r="B78" s="7"/>
      <c r="C78" s="205"/>
      <c r="D78" s="228"/>
      <c r="E78" s="386" t="str">
        <f t="shared" si="7"/>
        <v/>
      </c>
      <c r="F78" s="87" t="str">
        <f t="shared" si="8"/>
        <v/>
      </c>
      <c r="G78" s="83" t="b">
        <f t="shared" si="9"/>
        <v>0</v>
      </c>
      <c r="H78" s="84">
        <f t="shared" si="10"/>
        <v>1</v>
      </c>
    </row>
    <row r="79" spans="1:8">
      <c r="A79" s="48">
        <v>68</v>
      </c>
      <c r="B79" s="7"/>
      <c r="C79" s="205"/>
      <c r="D79" s="228"/>
      <c r="E79" s="386" t="str">
        <f t="shared" si="7"/>
        <v/>
      </c>
      <c r="F79" s="87" t="str">
        <f t="shared" si="8"/>
        <v/>
      </c>
      <c r="G79" s="83" t="b">
        <f t="shared" si="9"/>
        <v>0</v>
      </c>
      <c r="H79" s="84">
        <f t="shared" si="10"/>
        <v>1</v>
      </c>
    </row>
    <row r="80" spans="1:8">
      <c r="A80" s="48">
        <v>69</v>
      </c>
      <c r="B80" s="7"/>
      <c r="C80" s="205"/>
      <c r="D80" s="228"/>
      <c r="E80" s="386" t="str">
        <f t="shared" si="7"/>
        <v/>
      </c>
      <c r="F80" s="87" t="str">
        <f t="shared" si="8"/>
        <v/>
      </c>
      <c r="G80" s="83" t="b">
        <f t="shared" si="9"/>
        <v>0</v>
      </c>
      <c r="H80" s="84">
        <f t="shared" si="10"/>
        <v>1</v>
      </c>
    </row>
    <row r="81" spans="1:8">
      <c r="A81" s="48">
        <v>70</v>
      </c>
      <c r="B81" s="7"/>
      <c r="C81" s="205"/>
      <c r="D81" s="228"/>
      <c r="E81" s="386" t="str">
        <f t="shared" si="7"/>
        <v/>
      </c>
      <c r="F81" s="87" t="str">
        <f t="shared" si="8"/>
        <v/>
      </c>
      <c r="G81" s="83" t="b">
        <f t="shared" si="9"/>
        <v>0</v>
      </c>
      <c r="H81" s="84">
        <f t="shared" si="10"/>
        <v>1</v>
      </c>
    </row>
    <row r="82" spans="1:8">
      <c r="A82" s="48">
        <v>71</v>
      </c>
      <c r="B82" s="7"/>
      <c r="C82" s="205"/>
      <c r="D82" s="228"/>
      <c r="E82" s="386" t="str">
        <f t="shared" si="7"/>
        <v/>
      </c>
      <c r="F82" s="87" t="str">
        <f t="shared" si="8"/>
        <v/>
      </c>
      <c r="G82" s="83" t="b">
        <f t="shared" si="9"/>
        <v>0</v>
      </c>
      <c r="H82" s="84">
        <f t="shared" si="10"/>
        <v>1</v>
      </c>
    </row>
    <row r="83" spans="1:8">
      <c r="A83" s="48">
        <v>72</v>
      </c>
      <c r="B83" s="7"/>
      <c r="C83" s="205"/>
      <c r="D83" s="228"/>
      <c r="E83" s="386" t="str">
        <f t="shared" si="7"/>
        <v/>
      </c>
      <c r="F83" s="87" t="str">
        <f t="shared" si="8"/>
        <v/>
      </c>
      <c r="G83" s="83" t="b">
        <f t="shared" si="9"/>
        <v>0</v>
      </c>
      <c r="H83" s="84">
        <f t="shared" si="10"/>
        <v>1</v>
      </c>
    </row>
    <row r="84" spans="1:8">
      <c r="A84" s="48">
        <v>73</v>
      </c>
      <c r="B84" s="7"/>
      <c r="C84" s="205"/>
      <c r="D84" s="228"/>
      <c r="E84" s="386" t="str">
        <f t="shared" si="7"/>
        <v/>
      </c>
      <c r="F84" s="87" t="str">
        <f t="shared" si="8"/>
        <v/>
      </c>
      <c r="G84" s="83" t="b">
        <f t="shared" si="9"/>
        <v>0</v>
      </c>
      <c r="H84" s="84">
        <f t="shared" si="10"/>
        <v>1</v>
      </c>
    </row>
    <row r="85" spans="1:8">
      <c r="A85" s="48">
        <v>74</v>
      </c>
      <c r="B85" s="7"/>
      <c r="C85" s="205"/>
      <c r="D85" s="228"/>
      <c r="E85" s="386" t="str">
        <f t="shared" si="7"/>
        <v/>
      </c>
      <c r="F85" s="87" t="str">
        <f t="shared" si="8"/>
        <v/>
      </c>
      <c r="G85" s="83" t="b">
        <f t="shared" si="9"/>
        <v>0</v>
      </c>
      <c r="H85" s="84">
        <f t="shared" si="10"/>
        <v>1</v>
      </c>
    </row>
    <row r="86" spans="1:8">
      <c r="A86" s="48">
        <v>75</v>
      </c>
      <c r="B86" s="7"/>
      <c r="C86" s="205"/>
      <c r="D86" s="228"/>
      <c r="E86" s="386" t="str">
        <f t="shared" si="7"/>
        <v/>
      </c>
      <c r="F86" s="87" t="str">
        <f t="shared" si="8"/>
        <v/>
      </c>
      <c r="G86" s="83" t="b">
        <f t="shared" si="9"/>
        <v>0</v>
      </c>
      <c r="H86" s="84">
        <f t="shared" si="10"/>
        <v>1</v>
      </c>
    </row>
    <row r="87" spans="1:8">
      <c r="A87" s="48">
        <v>76</v>
      </c>
      <c r="B87" s="7"/>
      <c r="C87" s="205"/>
      <c r="D87" s="228"/>
      <c r="E87" s="386" t="str">
        <f t="shared" si="7"/>
        <v/>
      </c>
      <c r="F87" s="87" t="str">
        <f t="shared" si="8"/>
        <v/>
      </c>
      <c r="G87" s="83" t="b">
        <f t="shared" si="9"/>
        <v>0</v>
      </c>
      <c r="H87" s="84">
        <f t="shared" si="10"/>
        <v>1</v>
      </c>
    </row>
    <row r="88" spans="1:8">
      <c r="A88" s="48">
        <v>77</v>
      </c>
      <c r="B88" s="7"/>
      <c r="C88" s="205"/>
      <c r="D88" s="228"/>
      <c r="E88" s="386" t="str">
        <f t="shared" si="7"/>
        <v/>
      </c>
      <c r="F88" s="87" t="str">
        <f t="shared" si="8"/>
        <v/>
      </c>
      <c r="G88" s="83" t="b">
        <f t="shared" si="9"/>
        <v>0</v>
      </c>
      <c r="H88" s="84">
        <f t="shared" si="10"/>
        <v>1</v>
      </c>
    </row>
    <row r="89" spans="1:8">
      <c r="A89" s="48">
        <v>78</v>
      </c>
      <c r="B89" s="7"/>
      <c r="C89" s="205"/>
      <c r="D89" s="228"/>
      <c r="E89" s="386" t="str">
        <f t="shared" si="7"/>
        <v/>
      </c>
      <c r="F89" s="87" t="str">
        <f t="shared" si="8"/>
        <v/>
      </c>
      <c r="G89" s="83" t="b">
        <f t="shared" si="9"/>
        <v>0</v>
      </c>
      <c r="H89" s="84">
        <f t="shared" si="10"/>
        <v>1</v>
      </c>
    </row>
    <row r="90" spans="1:8">
      <c r="A90" s="48">
        <v>79</v>
      </c>
      <c r="B90" s="7"/>
      <c r="C90" s="205"/>
      <c r="D90" s="228"/>
      <c r="E90" s="386" t="str">
        <f t="shared" si="7"/>
        <v/>
      </c>
      <c r="F90" s="87" t="str">
        <f t="shared" si="8"/>
        <v/>
      </c>
      <c r="G90" s="83" t="b">
        <f t="shared" si="9"/>
        <v>0</v>
      </c>
      <c r="H90" s="84">
        <f t="shared" si="10"/>
        <v>1</v>
      </c>
    </row>
    <row r="91" spans="1:8">
      <c r="A91" s="48">
        <v>80</v>
      </c>
      <c r="B91" s="7"/>
      <c r="C91" s="205"/>
      <c r="D91" s="228"/>
      <c r="E91" s="386" t="str">
        <f t="shared" si="7"/>
        <v/>
      </c>
      <c r="F91" s="87" t="str">
        <f t="shared" si="8"/>
        <v/>
      </c>
      <c r="G91" s="83" t="b">
        <f t="shared" si="9"/>
        <v>0</v>
      </c>
      <c r="H91" s="84">
        <f t="shared" si="10"/>
        <v>1</v>
      </c>
    </row>
    <row r="92" spans="1:8">
      <c r="A92" s="48">
        <v>81</v>
      </c>
      <c r="B92" s="7"/>
      <c r="C92" s="205"/>
      <c r="D92" s="228"/>
      <c r="E92" s="386" t="str">
        <f t="shared" si="7"/>
        <v/>
      </c>
      <c r="F92" s="87" t="str">
        <f t="shared" si="8"/>
        <v/>
      </c>
      <c r="G92" s="83" t="b">
        <f t="shared" si="9"/>
        <v>0</v>
      </c>
      <c r="H92" s="84">
        <f t="shared" si="10"/>
        <v>1</v>
      </c>
    </row>
    <row r="93" spans="1:8">
      <c r="A93" s="48">
        <v>82</v>
      </c>
      <c r="B93" s="7"/>
      <c r="C93" s="205"/>
      <c r="D93" s="228"/>
      <c r="E93" s="386" t="str">
        <f t="shared" si="7"/>
        <v/>
      </c>
      <c r="F93" s="87" t="str">
        <f t="shared" si="8"/>
        <v/>
      </c>
      <c r="G93" s="83" t="b">
        <f t="shared" si="9"/>
        <v>0</v>
      </c>
      <c r="H93" s="84">
        <f t="shared" si="10"/>
        <v>1</v>
      </c>
    </row>
    <row r="94" spans="1:8">
      <c r="A94" s="48">
        <v>83</v>
      </c>
      <c r="B94" s="7"/>
      <c r="C94" s="205"/>
      <c r="D94" s="228"/>
      <c r="E94" s="386" t="str">
        <f t="shared" si="7"/>
        <v/>
      </c>
      <c r="F94" s="87" t="str">
        <f t="shared" si="8"/>
        <v/>
      </c>
      <c r="G94" s="83" t="b">
        <f t="shared" si="9"/>
        <v>0</v>
      </c>
      <c r="H94" s="84">
        <f t="shared" si="10"/>
        <v>1</v>
      </c>
    </row>
    <row r="95" spans="1:8">
      <c r="A95" s="48">
        <v>84</v>
      </c>
      <c r="B95" s="7"/>
      <c r="C95" s="205"/>
      <c r="D95" s="228"/>
      <c r="E95" s="386" t="str">
        <f t="shared" si="7"/>
        <v/>
      </c>
      <c r="F95" s="87" t="str">
        <f t="shared" si="8"/>
        <v/>
      </c>
      <c r="G95" s="83" t="b">
        <f t="shared" si="9"/>
        <v>0</v>
      </c>
      <c r="H95" s="84">
        <f t="shared" si="10"/>
        <v>1</v>
      </c>
    </row>
    <row r="96" spans="1:8">
      <c r="A96" s="48">
        <v>85</v>
      </c>
      <c r="B96" s="7"/>
      <c r="C96" s="205"/>
      <c r="D96" s="228"/>
      <c r="E96" s="386" t="str">
        <f t="shared" si="7"/>
        <v/>
      </c>
      <c r="F96" s="87" t="str">
        <f t="shared" si="8"/>
        <v/>
      </c>
      <c r="G96" s="83" t="b">
        <f t="shared" si="9"/>
        <v>0</v>
      </c>
      <c r="H96" s="84">
        <f t="shared" si="10"/>
        <v>1</v>
      </c>
    </row>
    <row r="97" spans="1:8">
      <c r="A97" s="48">
        <v>86</v>
      </c>
      <c r="B97" s="7"/>
      <c r="C97" s="205"/>
      <c r="D97" s="228"/>
      <c r="E97" s="386" t="str">
        <f t="shared" si="7"/>
        <v/>
      </c>
      <c r="F97" s="87" t="str">
        <f t="shared" si="8"/>
        <v/>
      </c>
      <c r="G97" s="83" t="b">
        <f t="shared" si="9"/>
        <v>0</v>
      </c>
      <c r="H97" s="84">
        <f t="shared" si="10"/>
        <v>1</v>
      </c>
    </row>
    <row r="98" spans="1:8">
      <c r="A98" s="48">
        <v>87</v>
      </c>
      <c r="B98" s="7"/>
      <c r="C98" s="205"/>
      <c r="D98" s="228"/>
      <c r="E98" s="386" t="str">
        <f t="shared" si="7"/>
        <v/>
      </c>
      <c r="F98" s="87" t="str">
        <f t="shared" si="8"/>
        <v/>
      </c>
      <c r="G98" s="83" t="b">
        <f t="shared" si="9"/>
        <v>0</v>
      </c>
      <c r="H98" s="84">
        <f t="shared" si="10"/>
        <v>1</v>
      </c>
    </row>
    <row r="99" spans="1:8">
      <c r="A99" s="48">
        <v>88</v>
      </c>
      <c r="B99" s="7"/>
      <c r="C99" s="205"/>
      <c r="D99" s="228"/>
      <c r="E99" s="386" t="str">
        <f t="shared" si="7"/>
        <v/>
      </c>
      <c r="F99" s="87" t="str">
        <f t="shared" si="8"/>
        <v/>
      </c>
      <c r="G99" s="83" t="b">
        <f t="shared" si="9"/>
        <v>0</v>
      </c>
      <c r="H99" s="84">
        <f t="shared" si="10"/>
        <v>1</v>
      </c>
    </row>
    <row r="100" spans="1:8">
      <c r="A100" s="48">
        <v>89</v>
      </c>
      <c r="B100" s="7"/>
      <c r="C100" s="205"/>
      <c r="D100" s="228"/>
      <c r="E100" s="386" t="str">
        <f t="shared" si="7"/>
        <v/>
      </c>
      <c r="F100" s="87" t="str">
        <f t="shared" si="8"/>
        <v/>
      </c>
      <c r="G100" s="83" t="b">
        <f t="shared" si="9"/>
        <v>0</v>
      </c>
      <c r="H100" s="84">
        <f t="shared" si="10"/>
        <v>1</v>
      </c>
    </row>
    <row r="101" spans="1:8">
      <c r="A101" s="48">
        <v>90</v>
      </c>
      <c r="B101" s="7"/>
      <c r="C101" s="205"/>
      <c r="D101" s="228"/>
      <c r="E101" s="386" t="str">
        <f t="shared" si="7"/>
        <v/>
      </c>
      <c r="F101" s="87" t="str">
        <f t="shared" si="8"/>
        <v/>
      </c>
      <c r="G101" s="83" t="b">
        <f t="shared" si="9"/>
        <v>0</v>
      </c>
      <c r="H101" s="84">
        <f t="shared" si="10"/>
        <v>1</v>
      </c>
    </row>
    <row r="102" spans="1:8">
      <c r="A102" s="48">
        <v>91</v>
      </c>
      <c r="B102" s="7"/>
      <c r="C102" s="205"/>
      <c r="D102" s="228"/>
      <c r="E102" s="386" t="str">
        <f t="shared" si="7"/>
        <v/>
      </c>
      <c r="F102" s="87" t="str">
        <f t="shared" si="8"/>
        <v/>
      </c>
      <c r="G102" s="83" t="b">
        <f t="shared" si="9"/>
        <v>0</v>
      </c>
      <c r="H102" s="84">
        <f t="shared" si="10"/>
        <v>1</v>
      </c>
    </row>
    <row r="103" spans="1:8">
      <c r="A103" s="48">
        <v>92</v>
      </c>
      <c r="B103" s="7"/>
      <c r="C103" s="205"/>
      <c r="D103" s="228"/>
      <c r="E103" s="386" t="str">
        <f t="shared" si="7"/>
        <v/>
      </c>
      <c r="F103" s="87" t="str">
        <f t="shared" si="8"/>
        <v/>
      </c>
      <c r="G103" s="83" t="b">
        <f t="shared" si="9"/>
        <v>0</v>
      </c>
      <c r="H103" s="84">
        <f t="shared" si="10"/>
        <v>1</v>
      </c>
    </row>
    <row r="104" spans="1:8">
      <c r="A104" s="48">
        <v>93</v>
      </c>
      <c r="B104" s="7"/>
      <c r="C104" s="205"/>
      <c r="D104" s="228"/>
      <c r="E104" s="386" t="str">
        <f t="shared" si="7"/>
        <v/>
      </c>
      <c r="F104" s="87" t="str">
        <f t="shared" si="8"/>
        <v/>
      </c>
      <c r="G104" s="83" t="b">
        <f t="shared" si="9"/>
        <v>0</v>
      </c>
      <c r="H104" s="84">
        <f t="shared" si="10"/>
        <v>1</v>
      </c>
    </row>
    <row r="105" spans="1:8">
      <c r="A105" s="48">
        <v>94</v>
      </c>
      <c r="B105" s="7"/>
      <c r="C105" s="205"/>
      <c r="D105" s="228"/>
      <c r="E105" s="386" t="str">
        <f t="shared" si="7"/>
        <v/>
      </c>
      <c r="F105" s="87" t="str">
        <f t="shared" si="8"/>
        <v/>
      </c>
      <c r="G105" s="83" t="b">
        <f t="shared" si="9"/>
        <v>0</v>
      </c>
      <c r="H105" s="84">
        <f t="shared" si="10"/>
        <v>1</v>
      </c>
    </row>
    <row r="106" spans="1:8">
      <c r="A106" s="48">
        <v>95</v>
      </c>
      <c r="B106" s="7"/>
      <c r="C106" s="205"/>
      <c r="D106" s="228"/>
      <c r="E106" s="386" t="str">
        <f t="shared" si="7"/>
        <v/>
      </c>
      <c r="F106" s="87" t="str">
        <f t="shared" si="8"/>
        <v/>
      </c>
      <c r="G106" s="83" t="b">
        <f t="shared" si="9"/>
        <v>0</v>
      </c>
      <c r="H106" s="84">
        <f t="shared" si="10"/>
        <v>1</v>
      </c>
    </row>
    <row r="107" spans="1:8">
      <c r="A107" s="48">
        <v>96</v>
      </c>
      <c r="B107" s="7"/>
      <c r="C107" s="205"/>
      <c r="D107" s="228"/>
      <c r="E107" s="386" t="str">
        <f t="shared" si="7"/>
        <v/>
      </c>
      <c r="F107" s="87" t="str">
        <f t="shared" si="8"/>
        <v/>
      </c>
      <c r="G107" s="83" t="b">
        <f t="shared" si="9"/>
        <v>0</v>
      </c>
      <c r="H107" s="84">
        <f t="shared" si="10"/>
        <v>1</v>
      </c>
    </row>
    <row r="108" spans="1:8">
      <c r="A108" s="48">
        <v>97</v>
      </c>
      <c r="B108" s="7"/>
      <c r="C108" s="205"/>
      <c r="D108" s="228"/>
      <c r="E108" s="386" t="str">
        <f t="shared" si="7"/>
        <v/>
      </c>
      <c r="F108" s="87" t="str">
        <f t="shared" si="8"/>
        <v/>
      </c>
      <c r="G108" s="83" t="b">
        <f t="shared" si="9"/>
        <v>0</v>
      </c>
      <c r="H108" s="84">
        <f t="shared" si="10"/>
        <v>1</v>
      </c>
    </row>
    <row r="109" spans="1:8">
      <c r="A109" s="48">
        <v>98</v>
      </c>
      <c r="B109" s="7"/>
      <c r="C109" s="205"/>
      <c r="D109" s="228"/>
      <c r="E109" s="386" t="str">
        <f t="shared" si="7"/>
        <v/>
      </c>
      <c r="F109" s="87" t="str">
        <f t="shared" si="8"/>
        <v/>
      </c>
      <c r="G109" s="83" t="b">
        <f t="shared" si="9"/>
        <v>0</v>
      </c>
      <c r="H109" s="84">
        <f t="shared" si="10"/>
        <v>1</v>
      </c>
    </row>
    <row r="110" spans="1:8">
      <c r="A110" s="154">
        <v>99</v>
      </c>
      <c r="B110" s="7"/>
      <c r="C110" s="205"/>
      <c r="D110" s="228"/>
      <c r="E110" s="386" t="str">
        <f t="shared" si="7"/>
        <v/>
      </c>
      <c r="F110" s="87" t="str">
        <f t="shared" si="8"/>
        <v/>
      </c>
      <c r="G110" s="83" t="b">
        <f t="shared" si="9"/>
        <v>0</v>
      </c>
      <c r="H110" s="84">
        <f t="shared" si="10"/>
        <v>1</v>
      </c>
    </row>
    <row r="111" spans="1:8">
      <c r="A111" s="154">
        <v>100</v>
      </c>
      <c r="B111" s="155"/>
      <c r="C111" s="206"/>
      <c r="D111" s="157"/>
      <c r="E111" s="386" t="str">
        <f t="shared" si="7"/>
        <v/>
      </c>
    </row>
    <row r="112" spans="1:8">
      <c r="A112" s="154">
        <v>101</v>
      </c>
      <c r="B112" s="155"/>
      <c r="C112" s="206"/>
      <c r="D112" s="157"/>
      <c r="E112" s="386" t="str">
        <f t="shared" si="7"/>
        <v/>
      </c>
    </row>
    <row r="113" spans="1:17">
      <c r="A113" s="154">
        <v>102</v>
      </c>
      <c r="B113" s="155"/>
      <c r="C113" s="206"/>
      <c r="D113" s="157"/>
      <c r="E113" s="386" t="str">
        <f t="shared" si="7"/>
        <v/>
      </c>
    </row>
    <row r="114" spans="1:17">
      <c r="A114" s="154">
        <v>103</v>
      </c>
      <c r="B114" s="155"/>
      <c r="C114" s="206"/>
      <c r="D114" s="157"/>
      <c r="E114" s="386" t="str">
        <f t="shared" si="7"/>
        <v/>
      </c>
    </row>
    <row r="115" spans="1:17" s="81" customFormat="1">
      <c r="A115" s="154">
        <v>104</v>
      </c>
      <c r="B115" s="155"/>
      <c r="C115" s="206"/>
      <c r="D115" s="157"/>
      <c r="E115" s="386" t="str">
        <f t="shared" si="7"/>
        <v/>
      </c>
      <c r="G115" s="82"/>
      <c r="H115" s="75"/>
      <c r="I115" s="75"/>
      <c r="J115" s="75"/>
      <c r="K115" s="75"/>
      <c r="L115" s="75"/>
      <c r="M115" s="75"/>
      <c r="N115" s="75"/>
      <c r="O115" s="75"/>
      <c r="P115" s="75"/>
      <c r="Q115" s="75"/>
    </row>
    <row r="116" spans="1:17" s="81" customFormat="1">
      <c r="A116" s="154">
        <v>105</v>
      </c>
      <c r="B116" s="155"/>
      <c r="C116" s="206"/>
      <c r="D116" s="157"/>
      <c r="E116" s="386" t="str">
        <f t="shared" si="7"/>
        <v/>
      </c>
      <c r="G116" s="82"/>
      <c r="H116" s="75"/>
      <c r="I116" s="75"/>
      <c r="J116" s="75"/>
      <c r="K116" s="75"/>
      <c r="L116" s="75"/>
      <c r="M116" s="75"/>
      <c r="N116" s="75"/>
      <c r="O116" s="75"/>
      <c r="P116" s="75"/>
      <c r="Q116" s="75"/>
    </row>
    <row r="117" spans="1:17" s="81" customFormat="1">
      <c r="A117" s="154">
        <v>106</v>
      </c>
      <c r="B117" s="155"/>
      <c r="C117" s="206"/>
      <c r="D117" s="157"/>
      <c r="E117" s="386" t="str">
        <f t="shared" si="7"/>
        <v/>
      </c>
      <c r="G117" s="82"/>
      <c r="H117" s="75"/>
      <c r="I117" s="75"/>
      <c r="J117" s="75"/>
      <c r="K117" s="75"/>
      <c r="L117" s="75"/>
      <c r="M117" s="75"/>
      <c r="N117" s="75"/>
      <c r="O117" s="75"/>
      <c r="P117" s="75"/>
      <c r="Q117" s="75"/>
    </row>
    <row r="118" spans="1:17" s="81" customFormat="1">
      <c r="A118" s="154">
        <v>107</v>
      </c>
      <c r="B118" s="155"/>
      <c r="C118" s="206"/>
      <c r="D118" s="157"/>
      <c r="E118" s="386" t="str">
        <f t="shared" si="7"/>
        <v/>
      </c>
      <c r="G118" s="82"/>
      <c r="H118" s="75"/>
      <c r="I118" s="75"/>
      <c r="J118" s="75"/>
      <c r="K118" s="75"/>
      <c r="L118" s="75"/>
      <c r="M118" s="75"/>
      <c r="N118" s="75"/>
      <c r="O118" s="75"/>
      <c r="P118" s="75"/>
      <c r="Q118" s="75"/>
    </row>
    <row r="119" spans="1:17" s="81" customFormat="1">
      <c r="A119" s="154">
        <v>108</v>
      </c>
      <c r="B119" s="155"/>
      <c r="C119" s="206"/>
      <c r="D119" s="157"/>
      <c r="E119" s="386" t="str">
        <f t="shared" si="7"/>
        <v/>
      </c>
      <c r="G119" s="82"/>
      <c r="H119" s="75"/>
      <c r="I119" s="75"/>
      <c r="J119" s="75"/>
      <c r="K119" s="75"/>
      <c r="L119" s="75"/>
      <c r="M119" s="75"/>
      <c r="N119" s="75"/>
      <c r="O119" s="75"/>
      <c r="P119" s="75"/>
      <c r="Q119" s="75"/>
    </row>
    <row r="120" spans="1:17" s="81" customFormat="1">
      <c r="A120" s="154">
        <v>109</v>
      </c>
      <c r="B120" s="155"/>
      <c r="C120" s="206"/>
      <c r="D120" s="157"/>
      <c r="E120" s="386" t="str">
        <f t="shared" si="7"/>
        <v/>
      </c>
      <c r="G120" s="82"/>
      <c r="H120" s="75"/>
      <c r="I120" s="75"/>
      <c r="J120" s="75"/>
      <c r="K120" s="75"/>
      <c r="L120" s="75"/>
      <c r="M120" s="75"/>
      <c r="N120" s="75"/>
      <c r="O120" s="75"/>
      <c r="P120" s="75"/>
      <c r="Q120" s="75"/>
    </row>
    <row r="121" spans="1:17" s="81" customFormat="1">
      <c r="A121" s="154">
        <v>110</v>
      </c>
      <c r="B121" s="155"/>
      <c r="C121" s="206"/>
      <c r="D121" s="157"/>
      <c r="E121" s="386" t="str">
        <f t="shared" si="7"/>
        <v/>
      </c>
      <c r="G121" s="82"/>
      <c r="H121" s="75"/>
      <c r="I121" s="75"/>
      <c r="J121" s="75"/>
      <c r="K121" s="75"/>
      <c r="L121" s="75"/>
      <c r="M121" s="75"/>
      <c r="N121" s="75"/>
      <c r="O121" s="75"/>
      <c r="P121" s="75"/>
      <c r="Q121" s="75"/>
    </row>
    <row r="122" spans="1:17" s="81" customFormat="1">
      <c r="A122" s="154">
        <v>111</v>
      </c>
      <c r="B122" s="155"/>
      <c r="C122" s="206"/>
      <c r="D122" s="157"/>
      <c r="E122" s="386" t="str">
        <f t="shared" si="7"/>
        <v/>
      </c>
      <c r="G122" s="82"/>
      <c r="H122" s="75"/>
      <c r="I122" s="75"/>
      <c r="J122" s="75"/>
      <c r="K122" s="75"/>
      <c r="L122" s="75"/>
      <c r="M122" s="75"/>
      <c r="N122" s="75"/>
      <c r="O122" s="75"/>
      <c r="P122" s="75"/>
      <c r="Q122" s="75"/>
    </row>
    <row r="123" spans="1:17" s="81" customFormat="1">
      <c r="A123" s="154">
        <v>112</v>
      </c>
      <c r="B123" s="155"/>
      <c r="C123" s="206"/>
      <c r="D123" s="157"/>
      <c r="E123" s="386" t="str">
        <f t="shared" si="7"/>
        <v/>
      </c>
      <c r="G123" s="82"/>
      <c r="H123" s="75"/>
      <c r="I123" s="75"/>
      <c r="J123" s="75"/>
      <c r="K123" s="75"/>
      <c r="L123" s="75"/>
      <c r="M123" s="75"/>
      <c r="N123" s="75"/>
      <c r="O123" s="75"/>
      <c r="P123" s="75"/>
      <c r="Q123" s="75"/>
    </row>
    <row r="124" spans="1:17" s="81" customFormat="1">
      <c r="A124" s="154">
        <v>113</v>
      </c>
      <c r="B124" s="155"/>
      <c r="C124" s="206"/>
      <c r="D124" s="157"/>
      <c r="E124" s="386" t="str">
        <f t="shared" si="7"/>
        <v/>
      </c>
      <c r="G124" s="82"/>
      <c r="H124" s="75"/>
      <c r="I124" s="75"/>
      <c r="J124" s="75"/>
      <c r="K124" s="75"/>
      <c r="L124" s="75"/>
      <c r="M124" s="75"/>
      <c r="N124" s="75"/>
      <c r="O124" s="75"/>
      <c r="P124" s="75"/>
      <c r="Q124" s="75"/>
    </row>
    <row r="125" spans="1:17" s="81" customFormat="1">
      <c r="A125" s="154">
        <v>114</v>
      </c>
      <c r="B125" s="155"/>
      <c r="C125" s="206"/>
      <c r="D125" s="157"/>
      <c r="E125" s="386" t="str">
        <f t="shared" si="7"/>
        <v/>
      </c>
      <c r="G125" s="82"/>
      <c r="H125" s="75"/>
      <c r="I125" s="75"/>
      <c r="J125" s="75"/>
      <c r="K125" s="75"/>
      <c r="L125" s="75"/>
      <c r="M125" s="75"/>
      <c r="N125" s="75"/>
      <c r="O125" s="75"/>
      <c r="P125" s="75"/>
      <c r="Q125" s="75"/>
    </row>
    <row r="126" spans="1:17" s="81" customFormat="1">
      <c r="A126" s="154">
        <v>115</v>
      </c>
      <c r="B126" s="155"/>
      <c r="C126" s="206"/>
      <c r="D126" s="157"/>
      <c r="E126" s="386" t="str">
        <f t="shared" si="7"/>
        <v/>
      </c>
      <c r="G126" s="82"/>
      <c r="H126" s="75"/>
      <c r="I126" s="75"/>
      <c r="J126" s="75"/>
      <c r="K126" s="75"/>
      <c r="L126" s="75"/>
      <c r="M126" s="75"/>
      <c r="N126" s="75"/>
      <c r="O126" s="75"/>
      <c r="P126" s="75"/>
      <c r="Q126" s="75"/>
    </row>
    <row r="127" spans="1:17" s="81" customFormat="1">
      <c r="A127" s="154">
        <v>116</v>
      </c>
      <c r="B127" s="155"/>
      <c r="C127" s="206"/>
      <c r="D127" s="157"/>
      <c r="E127" s="386" t="str">
        <f t="shared" si="7"/>
        <v/>
      </c>
      <c r="G127" s="82"/>
      <c r="H127" s="75"/>
      <c r="I127" s="75"/>
      <c r="J127" s="75"/>
      <c r="K127" s="75"/>
      <c r="L127" s="75"/>
      <c r="M127" s="75"/>
      <c r="N127" s="75"/>
      <c r="O127" s="75"/>
      <c r="P127" s="75"/>
      <c r="Q127" s="75"/>
    </row>
    <row r="128" spans="1:17" s="81" customFormat="1">
      <c r="A128" s="154">
        <v>117</v>
      </c>
      <c r="B128" s="155"/>
      <c r="C128" s="206"/>
      <c r="D128" s="157"/>
      <c r="E128" s="386" t="str">
        <f t="shared" si="7"/>
        <v/>
      </c>
      <c r="G128" s="82"/>
      <c r="H128" s="75"/>
      <c r="I128" s="75"/>
      <c r="J128" s="75"/>
      <c r="K128" s="75"/>
      <c r="L128" s="75"/>
      <c r="M128" s="75"/>
      <c r="N128" s="75"/>
      <c r="O128" s="75"/>
      <c r="P128" s="75"/>
      <c r="Q128" s="75"/>
    </row>
    <row r="129" spans="1:17" s="81" customFormat="1">
      <c r="A129" s="154">
        <v>118</v>
      </c>
      <c r="B129" s="155"/>
      <c r="C129" s="206"/>
      <c r="D129" s="157"/>
      <c r="E129" s="386" t="str">
        <f t="shared" si="7"/>
        <v/>
      </c>
      <c r="G129" s="82"/>
      <c r="H129" s="75"/>
      <c r="I129" s="75"/>
      <c r="J129" s="75"/>
      <c r="K129" s="75"/>
      <c r="L129" s="75"/>
      <c r="M129" s="75"/>
      <c r="N129" s="75"/>
      <c r="O129" s="75"/>
      <c r="P129" s="75"/>
      <c r="Q129" s="75"/>
    </row>
    <row r="130" spans="1:17" s="81" customFormat="1">
      <c r="A130" s="154">
        <v>119</v>
      </c>
      <c r="B130" s="155"/>
      <c r="C130" s="206"/>
      <c r="D130" s="157"/>
      <c r="E130" s="386" t="str">
        <f t="shared" si="7"/>
        <v/>
      </c>
      <c r="G130" s="82"/>
      <c r="H130" s="75"/>
      <c r="I130" s="75"/>
      <c r="J130" s="75"/>
      <c r="K130" s="75"/>
      <c r="L130" s="75"/>
      <c r="M130" s="75"/>
      <c r="N130" s="75"/>
      <c r="O130" s="75"/>
      <c r="P130" s="75"/>
      <c r="Q130" s="75"/>
    </row>
    <row r="131" spans="1:17" s="81" customFormat="1">
      <c r="A131" s="154">
        <v>120</v>
      </c>
      <c r="B131" s="155"/>
      <c r="C131" s="206"/>
      <c r="D131" s="157"/>
      <c r="E131" s="386" t="str">
        <f t="shared" si="7"/>
        <v/>
      </c>
      <c r="G131" s="82"/>
      <c r="H131" s="75"/>
      <c r="I131" s="75"/>
      <c r="J131" s="75"/>
      <c r="K131" s="75"/>
      <c r="L131" s="75"/>
      <c r="M131" s="75"/>
      <c r="N131" s="75"/>
      <c r="O131" s="75"/>
      <c r="P131" s="75"/>
      <c r="Q131" s="75"/>
    </row>
    <row r="132" spans="1:17" s="81" customFormat="1">
      <c r="A132" s="154">
        <v>121</v>
      </c>
      <c r="B132" s="155"/>
      <c r="C132" s="206"/>
      <c r="D132" s="157"/>
      <c r="E132" s="386" t="str">
        <f t="shared" si="7"/>
        <v/>
      </c>
      <c r="G132" s="82"/>
      <c r="H132" s="75"/>
      <c r="I132" s="75"/>
      <c r="J132" s="75"/>
      <c r="K132" s="75"/>
      <c r="L132" s="75"/>
      <c r="M132" s="75"/>
      <c r="N132" s="75"/>
      <c r="O132" s="75"/>
      <c r="P132" s="75"/>
      <c r="Q132" s="75"/>
    </row>
    <row r="133" spans="1:17" s="81" customFormat="1">
      <c r="A133" s="154">
        <v>122</v>
      </c>
      <c r="B133" s="155"/>
      <c r="C133" s="206"/>
      <c r="D133" s="157"/>
      <c r="E133" s="386" t="str">
        <f t="shared" si="7"/>
        <v/>
      </c>
      <c r="G133" s="82"/>
      <c r="H133" s="75"/>
      <c r="I133" s="75"/>
      <c r="J133" s="75"/>
      <c r="K133" s="75"/>
      <c r="L133" s="75"/>
      <c r="M133" s="75"/>
      <c r="N133" s="75"/>
      <c r="O133" s="75"/>
      <c r="P133" s="75"/>
      <c r="Q133" s="75"/>
    </row>
    <row r="134" spans="1:17" s="81" customFormat="1">
      <c r="A134" s="154">
        <v>123</v>
      </c>
      <c r="B134" s="155"/>
      <c r="C134" s="206"/>
      <c r="D134" s="157"/>
      <c r="E134" s="386" t="str">
        <f t="shared" si="7"/>
        <v/>
      </c>
      <c r="G134" s="82"/>
      <c r="H134" s="75"/>
      <c r="I134" s="75"/>
      <c r="J134" s="75"/>
      <c r="K134" s="75"/>
      <c r="L134" s="75"/>
      <c r="M134" s="75"/>
      <c r="N134" s="75"/>
      <c r="O134" s="75"/>
      <c r="P134" s="75"/>
      <c r="Q134" s="75"/>
    </row>
    <row r="135" spans="1:17" s="81" customFormat="1">
      <c r="A135" s="154">
        <v>124</v>
      </c>
      <c r="B135" s="155"/>
      <c r="C135" s="206"/>
      <c r="D135" s="157"/>
      <c r="E135" s="386" t="str">
        <f t="shared" si="7"/>
        <v/>
      </c>
      <c r="G135" s="82"/>
      <c r="H135" s="75"/>
      <c r="I135" s="75"/>
      <c r="J135" s="75"/>
      <c r="K135" s="75"/>
      <c r="L135" s="75"/>
      <c r="M135" s="75"/>
      <c r="N135" s="75"/>
      <c r="O135" s="75"/>
      <c r="P135" s="75"/>
      <c r="Q135" s="75"/>
    </row>
    <row r="136" spans="1:17" s="81" customFormat="1">
      <c r="A136" s="154">
        <v>125</v>
      </c>
      <c r="B136" s="155"/>
      <c r="C136" s="206"/>
      <c r="D136" s="157"/>
      <c r="E136" s="386" t="str">
        <f t="shared" si="7"/>
        <v/>
      </c>
      <c r="G136" s="82"/>
      <c r="H136" s="75"/>
      <c r="I136" s="75"/>
      <c r="J136" s="75"/>
      <c r="K136" s="75"/>
      <c r="L136" s="75"/>
      <c r="M136" s="75"/>
      <c r="N136" s="75"/>
      <c r="O136" s="75"/>
      <c r="P136" s="75"/>
      <c r="Q136" s="75"/>
    </row>
    <row r="137" spans="1:17" s="81" customFormat="1">
      <c r="A137" s="154">
        <v>126</v>
      </c>
      <c r="B137" s="155"/>
      <c r="C137" s="206"/>
      <c r="D137" s="157"/>
      <c r="E137" s="386" t="str">
        <f t="shared" si="7"/>
        <v/>
      </c>
      <c r="G137" s="82"/>
      <c r="H137" s="75"/>
      <c r="I137" s="75"/>
      <c r="J137" s="75"/>
      <c r="K137" s="75"/>
      <c r="L137" s="75"/>
      <c r="M137" s="75"/>
      <c r="N137" s="75"/>
      <c r="O137" s="75"/>
      <c r="P137" s="75"/>
      <c r="Q137" s="75"/>
    </row>
    <row r="138" spans="1:17" s="81" customFormat="1">
      <c r="A138" s="154">
        <v>127</v>
      </c>
      <c r="B138" s="155"/>
      <c r="C138" s="206"/>
      <c r="D138" s="157"/>
      <c r="E138" s="386" t="str">
        <f t="shared" si="7"/>
        <v/>
      </c>
      <c r="G138" s="82"/>
      <c r="H138" s="75"/>
      <c r="I138" s="75"/>
      <c r="J138" s="75"/>
      <c r="K138" s="75"/>
      <c r="L138" s="75"/>
      <c r="M138" s="75"/>
      <c r="N138" s="75"/>
      <c r="O138" s="75"/>
      <c r="P138" s="75"/>
      <c r="Q138" s="75"/>
    </row>
    <row r="139" spans="1:17" s="81" customFormat="1">
      <c r="A139" s="154">
        <v>128</v>
      </c>
      <c r="B139" s="155"/>
      <c r="C139" s="206"/>
      <c r="D139" s="157"/>
      <c r="E139" s="386" t="str">
        <f t="shared" si="7"/>
        <v/>
      </c>
      <c r="G139" s="82"/>
      <c r="H139" s="75"/>
      <c r="I139" s="75"/>
      <c r="J139" s="75"/>
      <c r="K139" s="75"/>
      <c r="L139" s="75"/>
      <c r="M139" s="75"/>
      <c r="N139" s="75"/>
      <c r="O139" s="75"/>
      <c r="P139" s="75"/>
      <c r="Q139" s="75"/>
    </row>
    <row r="140" spans="1:17" s="81" customFormat="1">
      <c r="A140" s="154">
        <v>129</v>
      </c>
      <c r="B140" s="155"/>
      <c r="C140" s="206"/>
      <c r="D140" s="157"/>
      <c r="E140" s="386" t="str">
        <f t="shared" ref="E140:E203" si="11">IF(OR($B140="",,$D140&lt;an_initial,$D140&gt;an_final),"",C140/100)</f>
        <v/>
      </c>
      <c r="G140" s="82"/>
      <c r="H140" s="75"/>
      <c r="I140" s="75"/>
      <c r="J140" s="75"/>
      <c r="K140" s="75"/>
      <c r="L140" s="75"/>
      <c r="M140" s="75"/>
      <c r="N140" s="75"/>
      <c r="O140" s="75"/>
      <c r="P140" s="75"/>
      <c r="Q140" s="75"/>
    </row>
    <row r="141" spans="1:17" s="81" customFormat="1">
      <c r="A141" s="154">
        <v>130</v>
      </c>
      <c r="B141" s="155"/>
      <c r="C141" s="206"/>
      <c r="D141" s="157"/>
      <c r="E141" s="386" t="str">
        <f t="shared" si="11"/>
        <v/>
      </c>
      <c r="G141" s="82"/>
      <c r="H141" s="75"/>
      <c r="I141" s="75"/>
      <c r="J141" s="75"/>
      <c r="K141" s="75"/>
      <c r="L141" s="75"/>
      <c r="M141" s="75"/>
      <c r="N141" s="75"/>
      <c r="O141" s="75"/>
      <c r="P141" s="75"/>
      <c r="Q141" s="75"/>
    </row>
    <row r="142" spans="1:17" s="81" customFormat="1">
      <c r="A142" s="154">
        <v>131</v>
      </c>
      <c r="B142" s="155"/>
      <c r="C142" s="206"/>
      <c r="D142" s="157"/>
      <c r="E142" s="386" t="str">
        <f t="shared" si="11"/>
        <v/>
      </c>
      <c r="G142" s="82"/>
      <c r="H142" s="75"/>
      <c r="I142" s="75"/>
      <c r="J142" s="75"/>
      <c r="K142" s="75"/>
      <c r="L142" s="75"/>
      <c r="M142" s="75"/>
      <c r="N142" s="75"/>
      <c r="O142" s="75"/>
      <c r="P142" s="75"/>
      <c r="Q142" s="75"/>
    </row>
    <row r="143" spans="1:17" s="81" customFormat="1">
      <c r="A143" s="154">
        <v>132</v>
      </c>
      <c r="B143" s="155"/>
      <c r="C143" s="206"/>
      <c r="D143" s="157"/>
      <c r="E143" s="386" t="str">
        <f t="shared" si="11"/>
        <v/>
      </c>
      <c r="G143" s="82"/>
      <c r="H143" s="75"/>
      <c r="I143" s="75"/>
      <c r="J143" s="75"/>
      <c r="K143" s="75"/>
      <c r="L143" s="75"/>
      <c r="M143" s="75"/>
      <c r="N143" s="75"/>
      <c r="O143" s="75"/>
      <c r="P143" s="75"/>
      <c r="Q143" s="75"/>
    </row>
    <row r="144" spans="1:17" s="81" customFormat="1">
      <c r="A144" s="154">
        <v>133</v>
      </c>
      <c r="B144" s="155"/>
      <c r="C144" s="206"/>
      <c r="D144" s="157"/>
      <c r="E144" s="386" t="str">
        <f t="shared" si="11"/>
        <v/>
      </c>
      <c r="G144" s="82"/>
      <c r="H144" s="75"/>
      <c r="I144" s="75"/>
      <c r="J144" s="75"/>
      <c r="K144" s="75"/>
      <c r="L144" s="75"/>
      <c r="M144" s="75"/>
      <c r="N144" s="75"/>
      <c r="O144" s="75"/>
      <c r="P144" s="75"/>
      <c r="Q144" s="75"/>
    </row>
    <row r="145" spans="1:17" s="81" customFormat="1">
      <c r="A145" s="154">
        <v>134</v>
      </c>
      <c r="B145" s="155"/>
      <c r="C145" s="206"/>
      <c r="D145" s="157"/>
      <c r="E145" s="386" t="str">
        <f t="shared" si="11"/>
        <v/>
      </c>
      <c r="G145" s="82"/>
      <c r="H145" s="75"/>
      <c r="I145" s="75"/>
      <c r="J145" s="75"/>
      <c r="K145" s="75"/>
      <c r="L145" s="75"/>
      <c r="M145" s="75"/>
      <c r="N145" s="75"/>
      <c r="O145" s="75"/>
      <c r="P145" s="75"/>
      <c r="Q145" s="75"/>
    </row>
    <row r="146" spans="1:17" s="81" customFormat="1">
      <c r="A146" s="154">
        <v>135</v>
      </c>
      <c r="B146" s="155"/>
      <c r="C146" s="206"/>
      <c r="D146" s="157"/>
      <c r="E146" s="386" t="str">
        <f t="shared" si="11"/>
        <v/>
      </c>
      <c r="G146" s="82"/>
      <c r="H146" s="75"/>
      <c r="I146" s="75"/>
      <c r="J146" s="75"/>
      <c r="K146" s="75"/>
      <c r="L146" s="75"/>
      <c r="M146" s="75"/>
      <c r="N146" s="75"/>
      <c r="O146" s="75"/>
      <c r="P146" s="75"/>
      <c r="Q146" s="75"/>
    </row>
    <row r="147" spans="1:17" s="81" customFormat="1">
      <c r="A147" s="154">
        <v>136</v>
      </c>
      <c r="B147" s="155"/>
      <c r="C147" s="206"/>
      <c r="D147" s="157"/>
      <c r="E147" s="386" t="str">
        <f t="shared" si="11"/>
        <v/>
      </c>
      <c r="G147" s="82"/>
      <c r="H147" s="75"/>
      <c r="I147" s="75"/>
      <c r="J147" s="75"/>
      <c r="K147" s="75"/>
      <c r="L147" s="75"/>
      <c r="M147" s="75"/>
      <c r="N147" s="75"/>
      <c r="O147" s="75"/>
      <c r="P147" s="75"/>
      <c r="Q147" s="75"/>
    </row>
    <row r="148" spans="1:17" s="81" customFormat="1">
      <c r="A148" s="154">
        <v>137</v>
      </c>
      <c r="B148" s="155"/>
      <c r="C148" s="206"/>
      <c r="D148" s="157"/>
      <c r="E148" s="386" t="str">
        <f t="shared" si="11"/>
        <v/>
      </c>
      <c r="G148" s="82"/>
      <c r="H148" s="75"/>
      <c r="I148" s="75"/>
      <c r="J148" s="75"/>
      <c r="K148" s="75"/>
      <c r="L148" s="75"/>
      <c r="M148" s="75"/>
      <c r="N148" s="75"/>
      <c r="O148" s="75"/>
      <c r="P148" s="75"/>
      <c r="Q148" s="75"/>
    </row>
    <row r="149" spans="1:17" s="81" customFormat="1">
      <c r="A149" s="154">
        <v>138</v>
      </c>
      <c r="B149" s="155"/>
      <c r="C149" s="206"/>
      <c r="D149" s="157"/>
      <c r="E149" s="386" t="str">
        <f t="shared" si="11"/>
        <v/>
      </c>
      <c r="G149" s="82"/>
      <c r="H149" s="75"/>
      <c r="I149" s="75"/>
      <c r="J149" s="75"/>
      <c r="K149" s="75"/>
      <c r="L149" s="75"/>
      <c r="M149" s="75"/>
      <c r="N149" s="75"/>
      <c r="O149" s="75"/>
      <c r="P149" s="75"/>
      <c r="Q149" s="75"/>
    </row>
    <row r="150" spans="1:17" s="81" customFormat="1">
      <c r="A150" s="154">
        <v>139</v>
      </c>
      <c r="B150" s="155"/>
      <c r="C150" s="206"/>
      <c r="D150" s="157"/>
      <c r="E150" s="386" t="str">
        <f t="shared" si="11"/>
        <v/>
      </c>
      <c r="G150" s="82"/>
      <c r="H150" s="75"/>
      <c r="I150" s="75"/>
      <c r="J150" s="75"/>
      <c r="K150" s="75"/>
      <c r="L150" s="75"/>
      <c r="M150" s="75"/>
      <c r="N150" s="75"/>
      <c r="O150" s="75"/>
      <c r="P150" s="75"/>
      <c r="Q150" s="75"/>
    </row>
    <row r="151" spans="1:17" s="81" customFormat="1">
      <c r="A151" s="154">
        <v>140</v>
      </c>
      <c r="B151" s="155"/>
      <c r="C151" s="206"/>
      <c r="D151" s="157"/>
      <c r="E151" s="386" t="str">
        <f t="shared" si="11"/>
        <v/>
      </c>
      <c r="G151" s="82"/>
      <c r="H151" s="75"/>
      <c r="I151" s="75"/>
      <c r="J151" s="75"/>
      <c r="K151" s="75"/>
      <c r="L151" s="75"/>
      <c r="M151" s="75"/>
      <c r="N151" s="75"/>
      <c r="O151" s="75"/>
      <c r="P151" s="75"/>
      <c r="Q151" s="75"/>
    </row>
    <row r="152" spans="1:17" s="81" customFormat="1">
      <c r="A152" s="154">
        <v>141</v>
      </c>
      <c r="B152" s="155"/>
      <c r="C152" s="206"/>
      <c r="D152" s="157"/>
      <c r="E152" s="386" t="str">
        <f t="shared" si="11"/>
        <v/>
      </c>
      <c r="G152" s="82"/>
      <c r="H152" s="75"/>
      <c r="I152" s="75"/>
      <c r="J152" s="75"/>
      <c r="K152" s="75"/>
      <c r="L152" s="75"/>
      <c r="M152" s="75"/>
      <c r="N152" s="75"/>
      <c r="O152" s="75"/>
      <c r="P152" s="75"/>
      <c r="Q152" s="75"/>
    </row>
    <row r="153" spans="1:17" s="81" customFormat="1">
      <c r="A153" s="154">
        <v>142</v>
      </c>
      <c r="B153" s="155"/>
      <c r="C153" s="206"/>
      <c r="D153" s="157"/>
      <c r="E153" s="386" t="str">
        <f t="shared" si="11"/>
        <v/>
      </c>
      <c r="G153" s="82"/>
      <c r="H153" s="75"/>
      <c r="I153" s="75"/>
      <c r="J153" s="75"/>
      <c r="K153" s="75"/>
      <c r="L153" s="75"/>
      <c r="M153" s="75"/>
      <c r="N153" s="75"/>
      <c r="O153" s="75"/>
      <c r="P153" s="75"/>
      <c r="Q153" s="75"/>
    </row>
    <row r="154" spans="1:17" s="81" customFormat="1">
      <c r="A154" s="154">
        <v>143</v>
      </c>
      <c r="B154" s="155"/>
      <c r="C154" s="206"/>
      <c r="D154" s="157"/>
      <c r="E154" s="386" t="str">
        <f t="shared" si="11"/>
        <v/>
      </c>
      <c r="G154" s="82"/>
      <c r="H154" s="75"/>
      <c r="I154" s="75"/>
      <c r="J154" s="75"/>
      <c r="K154" s="75"/>
      <c r="L154" s="75"/>
      <c r="M154" s="75"/>
      <c r="N154" s="75"/>
      <c r="O154" s="75"/>
      <c r="P154" s="75"/>
      <c r="Q154" s="75"/>
    </row>
    <row r="155" spans="1:17" s="81" customFormat="1">
      <c r="A155" s="154">
        <v>144</v>
      </c>
      <c r="B155" s="155"/>
      <c r="C155" s="206"/>
      <c r="D155" s="157"/>
      <c r="E155" s="386" t="str">
        <f t="shared" si="11"/>
        <v/>
      </c>
      <c r="G155" s="82"/>
      <c r="H155" s="75"/>
      <c r="I155" s="75"/>
      <c r="J155" s="75"/>
      <c r="K155" s="75"/>
      <c r="L155" s="75"/>
      <c r="M155" s="75"/>
      <c r="N155" s="75"/>
      <c r="O155" s="75"/>
      <c r="P155" s="75"/>
      <c r="Q155" s="75"/>
    </row>
    <row r="156" spans="1:17" s="81" customFormat="1">
      <c r="A156" s="154">
        <v>145</v>
      </c>
      <c r="B156" s="155"/>
      <c r="C156" s="206"/>
      <c r="D156" s="157"/>
      <c r="E156" s="386" t="str">
        <f t="shared" si="11"/>
        <v/>
      </c>
      <c r="G156" s="82"/>
      <c r="H156" s="75"/>
      <c r="I156" s="75"/>
      <c r="J156" s="75"/>
      <c r="K156" s="75"/>
      <c r="L156" s="75"/>
      <c r="M156" s="75"/>
      <c r="N156" s="75"/>
      <c r="O156" s="75"/>
      <c r="P156" s="75"/>
      <c r="Q156" s="75"/>
    </row>
    <row r="157" spans="1:17" s="81" customFormat="1">
      <c r="A157" s="154">
        <v>146</v>
      </c>
      <c r="B157" s="155"/>
      <c r="C157" s="206"/>
      <c r="D157" s="157"/>
      <c r="E157" s="386" t="str">
        <f t="shared" si="11"/>
        <v/>
      </c>
      <c r="G157" s="82"/>
      <c r="H157" s="75"/>
      <c r="I157" s="75"/>
      <c r="J157" s="75"/>
      <c r="K157" s="75"/>
      <c r="L157" s="75"/>
      <c r="M157" s="75"/>
      <c r="N157" s="75"/>
      <c r="O157" s="75"/>
      <c r="P157" s="75"/>
      <c r="Q157" s="75"/>
    </row>
    <row r="158" spans="1:17" s="81" customFormat="1">
      <c r="A158" s="154">
        <v>147</v>
      </c>
      <c r="B158" s="155"/>
      <c r="C158" s="206"/>
      <c r="D158" s="157"/>
      <c r="E158" s="386" t="str">
        <f t="shared" si="11"/>
        <v/>
      </c>
      <c r="G158" s="82"/>
      <c r="H158" s="75"/>
      <c r="I158" s="75"/>
      <c r="J158" s="75"/>
      <c r="K158" s="75"/>
      <c r="L158" s="75"/>
      <c r="M158" s="75"/>
      <c r="N158" s="75"/>
      <c r="O158" s="75"/>
      <c r="P158" s="75"/>
      <c r="Q158" s="75"/>
    </row>
    <row r="159" spans="1:17" s="81" customFormat="1">
      <c r="A159" s="154">
        <v>148</v>
      </c>
      <c r="B159" s="155"/>
      <c r="C159" s="206"/>
      <c r="D159" s="157"/>
      <c r="E159" s="386" t="str">
        <f t="shared" si="11"/>
        <v/>
      </c>
      <c r="G159" s="82"/>
      <c r="H159" s="75"/>
      <c r="I159" s="75"/>
      <c r="J159" s="75"/>
      <c r="K159" s="75"/>
      <c r="L159" s="75"/>
      <c r="M159" s="75"/>
      <c r="N159" s="75"/>
      <c r="O159" s="75"/>
      <c r="P159" s="75"/>
      <c r="Q159" s="75"/>
    </row>
    <row r="160" spans="1:17" s="81" customFormat="1">
      <c r="A160" s="154">
        <v>149</v>
      </c>
      <c r="B160" s="155"/>
      <c r="C160" s="206"/>
      <c r="D160" s="157"/>
      <c r="E160" s="386" t="str">
        <f t="shared" si="11"/>
        <v/>
      </c>
      <c r="G160" s="82"/>
      <c r="H160" s="75"/>
      <c r="I160" s="75"/>
      <c r="J160" s="75"/>
      <c r="K160" s="75"/>
      <c r="L160" s="75"/>
      <c r="M160" s="75"/>
      <c r="N160" s="75"/>
      <c r="O160" s="75"/>
      <c r="P160" s="75"/>
      <c r="Q160" s="75"/>
    </row>
    <row r="161" spans="1:17" s="81" customFormat="1">
      <c r="A161" s="154">
        <v>150</v>
      </c>
      <c r="B161" s="155"/>
      <c r="C161" s="206"/>
      <c r="D161" s="157"/>
      <c r="E161" s="386" t="str">
        <f t="shared" si="11"/>
        <v/>
      </c>
      <c r="G161" s="82"/>
      <c r="H161" s="75"/>
      <c r="I161" s="75"/>
      <c r="J161" s="75"/>
      <c r="K161" s="75"/>
      <c r="L161" s="75"/>
      <c r="M161" s="75"/>
      <c r="N161" s="75"/>
      <c r="O161" s="75"/>
      <c r="P161" s="75"/>
      <c r="Q161" s="75"/>
    </row>
    <row r="162" spans="1:17" s="81" customFormat="1">
      <c r="A162" s="154">
        <v>151</v>
      </c>
      <c r="B162" s="155"/>
      <c r="C162" s="206"/>
      <c r="D162" s="157"/>
      <c r="E162" s="386" t="str">
        <f t="shared" si="11"/>
        <v/>
      </c>
      <c r="G162" s="82"/>
      <c r="H162" s="75"/>
      <c r="I162" s="75"/>
      <c r="J162" s="75"/>
      <c r="K162" s="75"/>
      <c r="L162" s="75"/>
      <c r="M162" s="75"/>
      <c r="N162" s="75"/>
      <c r="O162" s="75"/>
      <c r="P162" s="75"/>
      <c r="Q162" s="75"/>
    </row>
    <row r="163" spans="1:17" s="81" customFormat="1">
      <c r="A163" s="154">
        <v>152</v>
      </c>
      <c r="B163" s="155"/>
      <c r="C163" s="206"/>
      <c r="D163" s="157"/>
      <c r="E163" s="386" t="str">
        <f t="shared" si="11"/>
        <v/>
      </c>
      <c r="G163" s="82"/>
      <c r="H163" s="75"/>
      <c r="I163" s="75"/>
      <c r="J163" s="75"/>
      <c r="K163" s="75"/>
      <c r="L163" s="75"/>
      <c r="M163" s="75"/>
      <c r="N163" s="75"/>
      <c r="O163" s="75"/>
      <c r="P163" s="75"/>
      <c r="Q163" s="75"/>
    </row>
    <row r="164" spans="1:17" s="81" customFormat="1">
      <c r="A164" s="154">
        <v>153</v>
      </c>
      <c r="B164" s="155"/>
      <c r="C164" s="206"/>
      <c r="D164" s="157"/>
      <c r="E164" s="386" t="str">
        <f t="shared" si="11"/>
        <v/>
      </c>
      <c r="G164" s="82"/>
      <c r="H164" s="75"/>
      <c r="I164" s="75"/>
      <c r="J164" s="75"/>
      <c r="K164" s="75"/>
      <c r="L164" s="75"/>
      <c r="M164" s="75"/>
      <c r="N164" s="75"/>
      <c r="O164" s="75"/>
      <c r="P164" s="75"/>
      <c r="Q164" s="75"/>
    </row>
    <row r="165" spans="1:17" s="81" customFormat="1">
      <c r="A165" s="154">
        <v>154</v>
      </c>
      <c r="B165" s="155"/>
      <c r="C165" s="206"/>
      <c r="D165" s="157"/>
      <c r="E165" s="386" t="str">
        <f t="shared" si="11"/>
        <v/>
      </c>
      <c r="G165" s="82"/>
      <c r="H165" s="75"/>
      <c r="I165" s="75"/>
      <c r="J165" s="75"/>
      <c r="K165" s="75"/>
      <c r="L165" s="75"/>
      <c r="M165" s="75"/>
      <c r="N165" s="75"/>
      <c r="O165" s="75"/>
      <c r="P165" s="75"/>
      <c r="Q165" s="75"/>
    </row>
    <row r="166" spans="1:17" s="81" customFormat="1">
      <c r="A166" s="154">
        <v>155</v>
      </c>
      <c r="B166" s="155"/>
      <c r="C166" s="206"/>
      <c r="D166" s="157"/>
      <c r="E166" s="386" t="str">
        <f t="shared" si="11"/>
        <v/>
      </c>
      <c r="G166" s="82"/>
      <c r="H166" s="75"/>
      <c r="I166" s="75"/>
      <c r="J166" s="75"/>
      <c r="K166" s="75"/>
      <c r="L166" s="75"/>
      <c r="M166" s="75"/>
      <c r="N166" s="75"/>
      <c r="O166" s="75"/>
      <c r="P166" s="75"/>
      <c r="Q166" s="75"/>
    </row>
    <row r="167" spans="1:17" s="81" customFormat="1">
      <c r="A167" s="154">
        <v>156</v>
      </c>
      <c r="B167" s="155"/>
      <c r="C167" s="206"/>
      <c r="D167" s="157"/>
      <c r="E167" s="386" t="str">
        <f t="shared" si="11"/>
        <v/>
      </c>
      <c r="G167" s="82"/>
      <c r="H167" s="75"/>
      <c r="I167" s="75"/>
      <c r="J167" s="75"/>
      <c r="K167" s="75"/>
      <c r="L167" s="75"/>
      <c r="M167" s="75"/>
      <c r="N167" s="75"/>
      <c r="O167" s="75"/>
      <c r="P167" s="75"/>
      <c r="Q167" s="75"/>
    </row>
    <row r="168" spans="1:17" s="81" customFormat="1">
      <c r="A168" s="154">
        <v>157</v>
      </c>
      <c r="B168" s="155"/>
      <c r="C168" s="206"/>
      <c r="D168" s="157"/>
      <c r="E168" s="386" t="str">
        <f t="shared" si="11"/>
        <v/>
      </c>
      <c r="G168" s="82"/>
      <c r="H168" s="75"/>
      <c r="I168" s="75"/>
      <c r="J168" s="75"/>
      <c r="K168" s="75"/>
      <c r="L168" s="75"/>
      <c r="M168" s="75"/>
      <c r="N168" s="75"/>
      <c r="O168" s="75"/>
      <c r="P168" s="75"/>
      <c r="Q168" s="75"/>
    </row>
    <row r="169" spans="1:17" s="81" customFormat="1">
      <c r="A169" s="154">
        <v>158</v>
      </c>
      <c r="B169" s="155"/>
      <c r="C169" s="206"/>
      <c r="D169" s="157"/>
      <c r="E169" s="386" t="str">
        <f t="shared" si="11"/>
        <v/>
      </c>
      <c r="G169" s="82"/>
      <c r="H169" s="75"/>
      <c r="I169" s="75"/>
      <c r="J169" s="75"/>
      <c r="K169" s="75"/>
      <c r="L169" s="75"/>
      <c r="M169" s="75"/>
      <c r="N169" s="75"/>
      <c r="O169" s="75"/>
      <c r="P169" s="75"/>
      <c r="Q169" s="75"/>
    </row>
    <row r="170" spans="1:17" s="81" customFormat="1">
      <c r="A170" s="154">
        <v>159</v>
      </c>
      <c r="B170" s="155"/>
      <c r="C170" s="206"/>
      <c r="D170" s="157"/>
      <c r="E170" s="386" t="str">
        <f t="shared" si="11"/>
        <v/>
      </c>
      <c r="G170" s="82"/>
      <c r="H170" s="75"/>
      <c r="I170" s="75"/>
      <c r="J170" s="75"/>
      <c r="K170" s="75"/>
      <c r="L170" s="75"/>
      <c r="M170" s="75"/>
      <c r="N170" s="75"/>
      <c r="O170" s="75"/>
      <c r="P170" s="75"/>
      <c r="Q170" s="75"/>
    </row>
    <row r="171" spans="1:17" s="81" customFormat="1">
      <c r="A171" s="154">
        <v>160</v>
      </c>
      <c r="B171" s="155"/>
      <c r="C171" s="206"/>
      <c r="D171" s="157"/>
      <c r="E171" s="386" t="str">
        <f t="shared" si="11"/>
        <v/>
      </c>
      <c r="G171" s="82"/>
      <c r="H171" s="75"/>
      <c r="I171" s="75"/>
      <c r="J171" s="75"/>
      <c r="K171" s="75"/>
      <c r="L171" s="75"/>
      <c r="M171" s="75"/>
      <c r="N171" s="75"/>
      <c r="O171" s="75"/>
      <c r="P171" s="75"/>
      <c r="Q171" s="75"/>
    </row>
    <row r="172" spans="1:17" s="81" customFormat="1">
      <c r="A172" s="154">
        <v>161</v>
      </c>
      <c r="B172" s="155"/>
      <c r="C172" s="206"/>
      <c r="D172" s="157"/>
      <c r="E172" s="386" t="str">
        <f t="shared" si="11"/>
        <v/>
      </c>
      <c r="G172" s="82"/>
      <c r="H172" s="75"/>
      <c r="I172" s="75"/>
      <c r="J172" s="75"/>
      <c r="K172" s="75"/>
      <c r="L172" s="75"/>
      <c r="M172" s="75"/>
      <c r="N172" s="75"/>
      <c r="O172" s="75"/>
      <c r="P172" s="75"/>
      <c r="Q172" s="75"/>
    </row>
    <row r="173" spans="1:17" s="81" customFormat="1">
      <c r="A173" s="154">
        <v>162</v>
      </c>
      <c r="B173" s="155"/>
      <c r="C173" s="206"/>
      <c r="D173" s="157"/>
      <c r="E173" s="386" t="str">
        <f t="shared" si="11"/>
        <v/>
      </c>
      <c r="G173" s="82"/>
      <c r="H173" s="75"/>
      <c r="I173" s="75"/>
      <c r="J173" s="75"/>
      <c r="K173" s="75"/>
      <c r="L173" s="75"/>
      <c r="M173" s="75"/>
      <c r="N173" s="75"/>
      <c r="O173" s="75"/>
      <c r="P173" s="75"/>
      <c r="Q173" s="75"/>
    </row>
    <row r="174" spans="1:17" s="81" customFormat="1">
      <c r="A174" s="154">
        <v>163</v>
      </c>
      <c r="B174" s="155"/>
      <c r="C174" s="206"/>
      <c r="D174" s="157"/>
      <c r="E174" s="386" t="str">
        <f t="shared" si="11"/>
        <v/>
      </c>
      <c r="G174" s="82"/>
      <c r="H174" s="75"/>
      <c r="I174" s="75"/>
      <c r="J174" s="75"/>
      <c r="K174" s="75"/>
      <c r="L174" s="75"/>
      <c r="M174" s="75"/>
      <c r="N174" s="75"/>
      <c r="O174" s="75"/>
      <c r="P174" s="75"/>
      <c r="Q174" s="75"/>
    </row>
    <row r="175" spans="1:17" s="81" customFormat="1">
      <c r="A175" s="154">
        <v>164</v>
      </c>
      <c r="B175" s="155"/>
      <c r="C175" s="206"/>
      <c r="D175" s="157"/>
      <c r="E175" s="386" t="str">
        <f t="shared" si="11"/>
        <v/>
      </c>
      <c r="G175" s="82"/>
      <c r="H175" s="75"/>
      <c r="I175" s="75"/>
      <c r="J175" s="75"/>
      <c r="K175" s="75"/>
      <c r="L175" s="75"/>
      <c r="M175" s="75"/>
      <c r="N175" s="75"/>
      <c r="O175" s="75"/>
      <c r="P175" s="75"/>
      <c r="Q175" s="75"/>
    </row>
    <row r="176" spans="1:17" s="81" customFormat="1">
      <c r="A176" s="154">
        <v>165</v>
      </c>
      <c r="B176" s="155"/>
      <c r="C176" s="206"/>
      <c r="D176" s="157"/>
      <c r="E176" s="386" t="str">
        <f t="shared" si="11"/>
        <v/>
      </c>
      <c r="G176" s="82"/>
      <c r="H176" s="75"/>
      <c r="I176" s="75"/>
      <c r="J176" s="75"/>
      <c r="K176" s="75"/>
      <c r="L176" s="75"/>
      <c r="M176" s="75"/>
      <c r="N176" s="75"/>
      <c r="O176" s="75"/>
      <c r="P176" s="75"/>
      <c r="Q176" s="75"/>
    </row>
    <row r="177" spans="1:17" s="81" customFormat="1">
      <c r="A177" s="154">
        <v>166</v>
      </c>
      <c r="B177" s="155"/>
      <c r="C177" s="206"/>
      <c r="D177" s="157"/>
      <c r="E177" s="386" t="str">
        <f t="shared" si="11"/>
        <v/>
      </c>
      <c r="G177" s="82"/>
      <c r="H177" s="75"/>
      <c r="I177" s="75"/>
      <c r="J177" s="75"/>
      <c r="K177" s="75"/>
      <c r="L177" s="75"/>
      <c r="M177" s="75"/>
      <c r="N177" s="75"/>
      <c r="O177" s="75"/>
      <c r="P177" s="75"/>
      <c r="Q177" s="75"/>
    </row>
    <row r="178" spans="1:17" s="81" customFormat="1">
      <c r="A178" s="154">
        <v>167</v>
      </c>
      <c r="B178" s="155"/>
      <c r="C178" s="206"/>
      <c r="D178" s="157"/>
      <c r="E178" s="386" t="str">
        <f t="shared" si="11"/>
        <v/>
      </c>
      <c r="G178" s="82"/>
      <c r="H178" s="75"/>
      <c r="I178" s="75"/>
      <c r="J178" s="75"/>
      <c r="K178" s="75"/>
      <c r="L178" s="75"/>
      <c r="M178" s="75"/>
      <c r="N178" s="75"/>
      <c r="O178" s="75"/>
      <c r="P178" s="75"/>
      <c r="Q178" s="75"/>
    </row>
    <row r="179" spans="1:17" s="81" customFormat="1">
      <c r="A179" s="154">
        <v>168</v>
      </c>
      <c r="B179" s="155"/>
      <c r="C179" s="206"/>
      <c r="D179" s="157"/>
      <c r="E179" s="386" t="str">
        <f t="shared" si="11"/>
        <v/>
      </c>
      <c r="G179" s="82"/>
      <c r="H179" s="75"/>
      <c r="I179" s="75"/>
      <c r="J179" s="75"/>
      <c r="K179" s="75"/>
      <c r="L179" s="75"/>
      <c r="M179" s="75"/>
      <c r="N179" s="75"/>
      <c r="O179" s="75"/>
      <c r="P179" s="75"/>
      <c r="Q179" s="75"/>
    </row>
    <row r="180" spans="1:17" s="81" customFormat="1">
      <c r="A180" s="154">
        <v>169</v>
      </c>
      <c r="B180" s="155"/>
      <c r="C180" s="206"/>
      <c r="D180" s="157"/>
      <c r="E180" s="386" t="str">
        <f t="shared" si="11"/>
        <v/>
      </c>
      <c r="G180" s="82"/>
      <c r="H180" s="75"/>
      <c r="I180" s="75"/>
      <c r="J180" s="75"/>
      <c r="K180" s="75"/>
      <c r="L180" s="75"/>
      <c r="M180" s="75"/>
      <c r="N180" s="75"/>
      <c r="O180" s="75"/>
      <c r="P180" s="75"/>
      <c r="Q180" s="75"/>
    </row>
    <row r="181" spans="1:17" s="81" customFormat="1">
      <c r="A181" s="154">
        <v>170</v>
      </c>
      <c r="B181" s="155"/>
      <c r="C181" s="206"/>
      <c r="D181" s="157"/>
      <c r="E181" s="386" t="str">
        <f t="shared" si="11"/>
        <v/>
      </c>
      <c r="G181" s="82"/>
      <c r="H181" s="75"/>
      <c r="I181" s="75"/>
      <c r="J181" s="75"/>
      <c r="K181" s="75"/>
      <c r="L181" s="75"/>
      <c r="M181" s="75"/>
      <c r="N181" s="75"/>
      <c r="O181" s="75"/>
      <c r="P181" s="75"/>
      <c r="Q181" s="75"/>
    </row>
    <row r="182" spans="1:17" s="81" customFormat="1">
      <c r="A182" s="154">
        <v>171</v>
      </c>
      <c r="B182" s="155"/>
      <c r="C182" s="206"/>
      <c r="D182" s="157"/>
      <c r="E182" s="386" t="str">
        <f t="shared" si="11"/>
        <v/>
      </c>
      <c r="G182" s="82"/>
      <c r="H182" s="75"/>
      <c r="I182" s="75"/>
      <c r="J182" s="75"/>
      <c r="K182" s="75"/>
      <c r="L182" s="75"/>
      <c r="M182" s="75"/>
      <c r="N182" s="75"/>
      <c r="O182" s="75"/>
      <c r="P182" s="75"/>
      <c r="Q182" s="75"/>
    </row>
    <row r="183" spans="1:17" s="81" customFormat="1">
      <c r="A183" s="154">
        <v>172</v>
      </c>
      <c r="B183" s="155"/>
      <c r="C183" s="206"/>
      <c r="D183" s="157"/>
      <c r="E183" s="386" t="str">
        <f t="shared" si="11"/>
        <v/>
      </c>
      <c r="G183" s="82"/>
      <c r="H183" s="75"/>
      <c r="I183" s="75"/>
      <c r="J183" s="75"/>
      <c r="K183" s="75"/>
      <c r="L183" s="75"/>
      <c r="M183" s="75"/>
      <c r="N183" s="75"/>
      <c r="O183" s="75"/>
      <c r="P183" s="75"/>
      <c r="Q183" s="75"/>
    </row>
    <row r="184" spans="1:17" s="81" customFormat="1">
      <c r="A184" s="154">
        <v>173</v>
      </c>
      <c r="B184" s="155"/>
      <c r="C184" s="206"/>
      <c r="D184" s="157"/>
      <c r="E184" s="386" t="str">
        <f t="shared" si="11"/>
        <v/>
      </c>
      <c r="G184" s="82"/>
      <c r="H184" s="75"/>
      <c r="I184" s="75"/>
      <c r="J184" s="75"/>
      <c r="K184" s="75"/>
      <c r="L184" s="75"/>
      <c r="M184" s="75"/>
      <c r="N184" s="75"/>
      <c r="O184" s="75"/>
      <c r="P184" s="75"/>
      <c r="Q184" s="75"/>
    </row>
    <row r="185" spans="1:17" s="81" customFormat="1">
      <c r="A185" s="154">
        <v>174</v>
      </c>
      <c r="B185" s="155"/>
      <c r="C185" s="206"/>
      <c r="D185" s="157"/>
      <c r="E185" s="386" t="str">
        <f t="shared" si="11"/>
        <v/>
      </c>
      <c r="G185" s="82"/>
      <c r="H185" s="75"/>
      <c r="I185" s="75"/>
      <c r="J185" s="75"/>
      <c r="K185" s="75"/>
      <c r="L185" s="75"/>
      <c r="M185" s="75"/>
      <c r="N185" s="75"/>
      <c r="O185" s="75"/>
      <c r="P185" s="75"/>
      <c r="Q185" s="75"/>
    </row>
    <row r="186" spans="1:17" s="81" customFormat="1">
      <c r="A186" s="154">
        <v>175</v>
      </c>
      <c r="B186" s="155"/>
      <c r="C186" s="206"/>
      <c r="D186" s="157"/>
      <c r="E186" s="386" t="str">
        <f t="shared" si="11"/>
        <v/>
      </c>
      <c r="G186" s="82"/>
      <c r="H186" s="75"/>
      <c r="I186" s="75"/>
      <c r="J186" s="75"/>
      <c r="K186" s="75"/>
      <c r="L186" s="75"/>
      <c r="M186" s="75"/>
      <c r="N186" s="75"/>
      <c r="O186" s="75"/>
      <c r="P186" s="75"/>
      <c r="Q186" s="75"/>
    </row>
    <row r="187" spans="1:17" s="81" customFormat="1">
      <c r="A187" s="154">
        <v>176</v>
      </c>
      <c r="B187" s="155"/>
      <c r="C187" s="206"/>
      <c r="D187" s="157"/>
      <c r="E187" s="386" t="str">
        <f t="shared" si="11"/>
        <v/>
      </c>
      <c r="G187" s="82"/>
      <c r="H187" s="75"/>
      <c r="I187" s="75"/>
      <c r="J187" s="75"/>
      <c r="K187" s="75"/>
      <c r="L187" s="75"/>
      <c r="M187" s="75"/>
      <c r="N187" s="75"/>
      <c r="O187" s="75"/>
      <c r="P187" s="75"/>
      <c r="Q187" s="75"/>
    </row>
    <row r="188" spans="1:17" s="81" customFormat="1">
      <c r="A188" s="154">
        <v>177</v>
      </c>
      <c r="B188" s="155"/>
      <c r="C188" s="206"/>
      <c r="D188" s="157"/>
      <c r="E188" s="386" t="str">
        <f t="shared" si="11"/>
        <v/>
      </c>
      <c r="G188" s="82"/>
      <c r="H188" s="75"/>
      <c r="I188" s="75"/>
      <c r="J188" s="75"/>
      <c r="K188" s="75"/>
      <c r="L188" s="75"/>
      <c r="M188" s="75"/>
      <c r="N188" s="75"/>
      <c r="O188" s="75"/>
      <c r="P188" s="75"/>
      <c r="Q188" s="75"/>
    </row>
    <row r="189" spans="1:17" s="81" customFormat="1">
      <c r="A189" s="154">
        <v>178</v>
      </c>
      <c r="B189" s="155"/>
      <c r="C189" s="206"/>
      <c r="D189" s="157"/>
      <c r="E189" s="386" t="str">
        <f t="shared" si="11"/>
        <v/>
      </c>
      <c r="G189" s="82"/>
      <c r="H189" s="75"/>
      <c r="I189" s="75"/>
      <c r="J189" s="75"/>
      <c r="K189" s="75"/>
      <c r="L189" s="75"/>
      <c r="M189" s="75"/>
      <c r="N189" s="75"/>
      <c r="O189" s="75"/>
      <c r="P189" s="75"/>
      <c r="Q189" s="75"/>
    </row>
    <row r="190" spans="1:17" s="81" customFormat="1">
      <c r="A190" s="154">
        <v>179</v>
      </c>
      <c r="B190" s="155"/>
      <c r="C190" s="206"/>
      <c r="D190" s="157"/>
      <c r="E190" s="386" t="str">
        <f t="shared" si="11"/>
        <v/>
      </c>
      <c r="G190" s="82"/>
      <c r="H190" s="75"/>
      <c r="I190" s="75"/>
      <c r="J190" s="75"/>
      <c r="K190" s="75"/>
      <c r="L190" s="75"/>
      <c r="M190" s="75"/>
      <c r="N190" s="75"/>
      <c r="O190" s="75"/>
      <c r="P190" s="75"/>
      <c r="Q190" s="75"/>
    </row>
    <row r="191" spans="1:17" s="81" customFormat="1">
      <c r="A191" s="154">
        <v>180</v>
      </c>
      <c r="B191" s="155"/>
      <c r="C191" s="206"/>
      <c r="D191" s="157"/>
      <c r="E191" s="386" t="str">
        <f t="shared" si="11"/>
        <v/>
      </c>
      <c r="G191" s="82"/>
      <c r="H191" s="75"/>
      <c r="I191" s="75"/>
      <c r="J191" s="75"/>
      <c r="K191" s="75"/>
      <c r="L191" s="75"/>
      <c r="M191" s="75"/>
      <c r="N191" s="75"/>
      <c r="O191" s="75"/>
      <c r="P191" s="75"/>
      <c r="Q191" s="75"/>
    </row>
    <row r="192" spans="1:17" s="81" customFormat="1">
      <c r="A192" s="154">
        <v>181</v>
      </c>
      <c r="B192" s="155"/>
      <c r="C192" s="206"/>
      <c r="D192" s="157"/>
      <c r="E192" s="386" t="str">
        <f t="shared" si="11"/>
        <v/>
      </c>
      <c r="G192" s="82"/>
      <c r="H192" s="75"/>
      <c r="I192" s="75"/>
      <c r="J192" s="75"/>
      <c r="K192" s="75"/>
      <c r="L192" s="75"/>
      <c r="M192" s="75"/>
      <c r="N192" s="75"/>
      <c r="O192" s="75"/>
      <c r="P192" s="75"/>
      <c r="Q192" s="75"/>
    </row>
    <row r="193" spans="1:17" s="81" customFormat="1">
      <c r="A193" s="154">
        <v>182</v>
      </c>
      <c r="B193" s="155"/>
      <c r="C193" s="206"/>
      <c r="D193" s="157"/>
      <c r="E193" s="386" t="str">
        <f t="shared" si="11"/>
        <v/>
      </c>
      <c r="G193" s="82"/>
      <c r="H193" s="75"/>
      <c r="I193" s="75"/>
      <c r="J193" s="75"/>
      <c r="K193" s="75"/>
      <c r="L193" s="75"/>
      <c r="M193" s="75"/>
      <c r="N193" s="75"/>
      <c r="O193" s="75"/>
      <c r="P193" s="75"/>
      <c r="Q193" s="75"/>
    </row>
    <row r="194" spans="1:17" s="81" customFormat="1">
      <c r="A194" s="154">
        <v>183</v>
      </c>
      <c r="B194" s="155"/>
      <c r="C194" s="206"/>
      <c r="D194" s="157"/>
      <c r="E194" s="386" t="str">
        <f t="shared" si="11"/>
        <v/>
      </c>
      <c r="G194" s="82"/>
      <c r="H194" s="75"/>
      <c r="I194" s="75"/>
      <c r="J194" s="75"/>
      <c r="K194" s="75"/>
      <c r="L194" s="75"/>
      <c r="M194" s="75"/>
      <c r="N194" s="75"/>
      <c r="O194" s="75"/>
      <c r="P194" s="75"/>
      <c r="Q194" s="75"/>
    </row>
    <row r="195" spans="1:17" s="81" customFormat="1">
      <c r="A195" s="154">
        <v>184</v>
      </c>
      <c r="B195" s="155"/>
      <c r="C195" s="206"/>
      <c r="D195" s="157"/>
      <c r="E195" s="386" t="str">
        <f t="shared" si="11"/>
        <v/>
      </c>
      <c r="G195" s="82"/>
      <c r="H195" s="75"/>
      <c r="I195" s="75"/>
      <c r="J195" s="75"/>
      <c r="K195" s="75"/>
      <c r="L195" s="75"/>
      <c r="M195" s="75"/>
      <c r="N195" s="75"/>
      <c r="O195" s="75"/>
      <c r="P195" s="75"/>
      <c r="Q195" s="75"/>
    </row>
    <row r="196" spans="1:17" s="81" customFormat="1">
      <c r="A196" s="154">
        <v>185</v>
      </c>
      <c r="B196" s="155"/>
      <c r="C196" s="206"/>
      <c r="D196" s="157"/>
      <c r="E196" s="386" t="str">
        <f t="shared" si="11"/>
        <v/>
      </c>
      <c r="G196" s="82"/>
      <c r="H196" s="75"/>
      <c r="I196" s="75"/>
      <c r="J196" s="75"/>
      <c r="K196" s="75"/>
      <c r="L196" s="75"/>
      <c r="M196" s="75"/>
      <c r="N196" s="75"/>
      <c r="O196" s="75"/>
      <c r="P196" s="75"/>
      <c r="Q196" s="75"/>
    </row>
    <row r="197" spans="1:17" s="81" customFormat="1">
      <c r="A197" s="154">
        <v>186</v>
      </c>
      <c r="B197" s="155"/>
      <c r="C197" s="206"/>
      <c r="D197" s="157"/>
      <c r="E197" s="386" t="str">
        <f t="shared" si="11"/>
        <v/>
      </c>
      <c r="G197" s="82"/>
      <c r="H197" s="75"/>
      <c r="I197" s="75"/>
      <c r="J197" s="75"/>
      <c r="K197" s="75"/>
      <c r="L197" s="75"/>
      <c r="M197" s="75"/>
      <c r="N197" s="75"/>
      <c r="O197" s="75"/>
      <c r="P197" s="75"/>
      <c r="Q197" s="75"/>
    </row>
    <row r="198" spans="1:17" s="81" customFormat="1">
      <c r="A198" s="154">
        <v>187</v>
      </c>
      <c r="B198" s="155"/>
      <c r="C198" s="206"/>
      <c r="D198" s="157"/>
      <c r="E198" s="386" t="str">
        <f t="shared" si="11"/>
        <v/>
      </c>
      <c r="G198" s="82"/>
      <c r="H198" s="75"/>
      <c r="I198" s="75"/>
      <c r="J198" s="75"/>
      <c r="K198" s="75"/>
      <c r="L198" s="75"/>
      <c r="M198" s="75"/>
      <c r="N198" s="75"/>
      <c r="O198" s="75"/>
      <c r="P198" s="75"/>
      <c r="Q198" s="75"/>
    </row>
    <row r="199" spans="1:17" s="81" customFormat="1">
      <c r="A199" s="154">
        <v>188</v>
      </c>
      <c r="B199" s="155"/>
      <c r="C199" s="206"/>
      <c r="D199" s="157"/>
      <c r="E199" s="386" t="str">
        <f t="shared" si="11"/>
        <v/>
      </c>
      <c r="G199" s="82"/>
      <c r="H199" s="75"/>
      <c r="I199" s="75"/>
      <c r="J199" s="75"/>
      <c r="K199" s="75"/>
      <c r="L199" s="75"/>
      <c r="M199" s="75"/>
      <c r="N199" s="75"/>
      <c r="O199" s="75"/>
      <c r="P199" s="75"/>
      <c r="Q199" s="75"/>
    </row>
    <row r="200" spans="1:17" s="81" customFormat="1">
      <c r="A200" s="154">
        <v>189</v>
      </c>
      <c r="B200" s="155"/>
      <c r="C200" s="206"/>
      <c r="D200" s="157"/>
      <c r="E200" s="386" t="str">
        <f t="shared" si="11"/>
        <v/>
      </c>
      <c r="G200" s="82"/>
      <c r="H200" s="75"/>
      <c r="I200" s="75"/>
      <c r="J200" s="75"/>
      <c r="K200" s="75"/>
      <c r="L200" s="75"/>
      <c r="M200" s="75"/>
      <c r="N200" s="75"/>
      <c r="O200" s="75"/>
      <c r="P200" s="75"/>
      <c r="Q200" s="75"/>
    </row>
    <row r="201" spans="1:17" s="81" customFormat="1">
      <c r="A201" s="154">
        <v>190</v>
      </c>
      <c r="B201" s="155"/>
      <c r="C201" s="206"/>
      <c r="D201" s="157"/>
      <c r="E201" s="386" t="str">
        <f t="shared" si="11"/>
        <v/>
      </c>
      <c r="G201" s="82"/>
      <c r="H201" s="75"/>
      <c r="I201" s="75"/>
      <c r="J201" s="75"/>
      <c r="K201" s="75"/>
      <c r="L201" s="75"/>
      <c r="M201" s="75"/>
      <c r="N201" s="75"/>
      <c r="O201" s="75"/>
      <c r="P201" s="75"/>
      <c r="Q201" s="75"/>
    </row>
    <row r="202" spans="1:17" s="81" customFormat="1">
      <c r="A202" s="154">
        <v>191</v>
      </c>
      <c r="B202" s="155"/>
      <c r="C202" s="206"/>
      <c r="D202" s="157"/>
      <c r="E202" s="386" t="str">
        <f t="shared" si="11"/>
        <v/>
      </c>
      <c r="G202" s="82"/>
      <c r="H202" s="75"/>
      <c r="I202" s="75"/>
      <c r="J202" s="75"/>
      <c r="K202" s="75"/>
      <c r="L202" s="75"/>
      <c r="M202" s="75"/>
      <c r="N202" s="75"/>
      <c r="O202" s="75"/>
      <c r="P202" s="75"/>
      <c r="Q202" s="75"/>
    </row>
    <row r="203" spans="1:17" s="81" customFormat="1">
      <c r="A203" s="154">
        <v>192</v>
      </c>
      <c r="B203" s="155"/>
      <c r="C203" s="206"/>
      <c r="D203" s="157"/>
      <c r="E203" s="386" t="str">
        <f t="shared" si="11"/>
        <v/>
      </c>
      <c r="G203" s="82"/>
      <c r="H203" s="75"/>
      <c r="I203" s="75"/>
      <c r="J203" s="75"/>
      <c r="K203" s="75"/>
      <c r="L203" s="75"/>
      <c r="M203" s="75"/>
      <c r="N203" s="75"/>
      <c r="O203" s="75"/>
      <c r="P203" s="75"/>
      <c r="Q203" s="75"/>
    </row>
    <row r="204" spans="1:17" s="81" customFormat="1">
      <c r="A204" s="154">
        <v>193</v>
      </c>
      <c r="B204" s="155"/>
      <c r="C204" s="206"/>
      <c r="D204" s="157"/>
      <c r="E204" s="386" t="str">
        <f t="shared" ref="E204:E261" si="12">IF(OR($B204="",,$D204&lt;an_initial,$D204&gt;an_final),"",C204/100)</f>
        <v/>
      </c>
      <c r="G204" s="82"/>
      <c r="H204" s="75"/>
      <c r="I204" s="75"/>
      <c r="J204" s="75"/>
      <c r="K204" s="75"/>
      <c r="L204" s="75"/>
      <c r="M204" s="75"/>
      <c r="N204" s="75"/>
      <c r="O204" s="75"/>
      <c r="P204" s="75"/>
      <c r="Q204" s="75"/>
    </row>
    <row r="205" spans="1:17" s="81" customFormat="1">
      <c r="A205" s="154">
        <v>194</v>
      </c>
      <c r="B205" s="155"/>
      <c r="C205" s="206"/>
      <c r="D205" s="157"/>
      <c r="E205" s="386" t="str">
        <f t="shared" si="12"/>
        <v/>
      </c>
      <c r="G205" s="82"/>
      <c r="H205" s="75"/>
      <c r="I205" s="75"/>
      <c r="J205" s="75"/>
      <c r="K205" s="75"/>
      <c r="L205" s="75"/>
      <c r="M205" s="75"/>
      <c r="N205" s="75"/>
      <c r="O205" s="75"/>
      <c r="P205" s="75"/>
      <c r="Q205" s="75"/>
    </row>
    <row r="206" spans="1:17" s="81" customFormat="1">
      <c r="A206" s="154">
        <v>195</v>
      </c>
      <c r="B206" s="155"/>
      <c r="C206" s="206"/>
      <c r="D206" s="157"/>
      <c r="E206" s="386" t="str">
        <f t="shared" si="12"/>
        <v/>
      </c>
      <c r="G206" s="82"/>
      <c r="H206" s="75"/>
      <c r="I206" s="75"/>
      <c r="J206" s="75"/>
      <c r="K206" s="75"/>
      <c r="L206" s="75"/>
      <c r="M206" s="75"/>
      <c r="N206" s="75"/>
      <c r="O206" s="75"/>
      <c r="P206" s="75"/>
      <c r="Q206" s="75"/>
    </row>
    <row r="207" spans="1:17" s="81" customFormat="1">
      <c r="A207" s="154">
        <v>196</v>
      </c>
      <c r="B207" s="155"/>
      <c r="C207" s="206"/>
      <c r="D207" s="157"/>
      <c r="E207" s="386" t="str">
        <f t="shared" si="12"/>
        <v/>
      </c>
      <c r="G207" s="82"/>
      <c r="H207" s="75"/>
      <c r="I207" s="75"/>
      <c r="J207" s="75"/>
      <c r="K207" s="75"/>
      <c r="L207" s="75"/>
      <c r="M207" s="75"/>
      <c r="N207" s="75"/>
      <c r="O207" s="75"/>
      <c r="P207" s="75"/>
      <c r="Q207" s="75"/>
    </row>
    <row r="208" spans="1:17" s="81" customFormat="1">
      <c r="A208" s="154">
        <v>197</v>
      </c>
      <c r="B208" s="155"/>
      <c r="C208" s="206"/>
      <c r="D208" s="157"/>
      <c r="E208" s="386" t="str">
        <f t="shared" si="12"/>
        <v/>
      </c>
      <c r="G208" s="82"/>
      <c r="H208" s="75"/>
      <c r="I208" s="75"/>
      <c r="J208" s="75"/>
      <c r="K208" s="75"/>
      <c r="L208" s="75"/>
      <c r="M208" s="75"/>
      <c r="N208" s="75"/>
      <c r="O208" s="75"/>
      <c r="P208" s="75"/>
      <c r="Q208" s="75"/>
    </row>
    <row r="209" spans="1:17" s="81" customFormat="1">
      <c r="A209" s="154">
        <v>198</v>
      </c>
      <c r="B209" s="155"/>
      <c r="C209" s="206"/>
      <c r="D209" s="157"/>
      <c r="E209" s="386" t="str">
        <f t="shared" si="12"/>
        <v/>
      </c>
      <c r="G209" s="82"/>
      <c r="H209" s="75"/>
      <c r="I209" s="75"/>
      <c r="J209" s="75"/>
      <c r="K209" s="75"/>
      <c r="L209" s="75"/>
      <c r="M209" s="75"/>
      <c r="N209" s="75"/>
      <c r="O209" s="75"/>
      <c r="P209" s="75"/>
      <c r="Q209" s="75"/>
    </row>
    <row r="210" spans="1:17" s="81" customFormat="1">
      <c r="A210" s="154">
        <v>199</v>
      </c>
      <c r="B210" s="155"/>
      <c r="C210" s="206"/>
      <c r="D210" s="157"/>
      <c r="E210" s="386" t="str">
        <f t="shared" si="12"/>
        <v/>
      </c>
      <c r="G210" s="82"/>
      <c r="H210" s="75"/>
      <c r="I210" s="75"/>
      <c r="J210" s="75"/>
      <c r="K210" s="75"/>
      <c r="L210" s="75"/>
      <c r="M210" s="75"/>
      <c r="N210" s="75"/>
      <c r="O210" s="75"/>
      <c r="P210" s="75"/>
      <c r="Q210" s="75"/>
    </row>
    <row r="211" spans="1:17" s="81" customFormat="1">
      <c r="A211" s="154">
        <v>200</v>
      </c>
      <c r="B211" s="155"/>
      <c r="C211" s="206"/>
      <c r="D211" s="157"/>
      <c r="E211" s="386" t="str">
        <f t="shared" si="12"/>
        <v/>
      </c>
      <c r="G211" s="82"/>
      <c r="H211" s="75"/>
      <c r="I211" s="75"/>
      <c r="J211" s="75"/>
      <c r="K211" s="75"/>
      <c r="L211" s="75"/>
      <c r="M211" s="75"/>
      <c r="N211" s="75"/>
      <c r="O211" s="75"/>
      <c r="P211" s="75"/>
      <c r="Q211" s="75"/>
    </row>
    <row r="212" spans="1:17" s="81" customFormat="1">
      <c r="A212" s="154">
        <v>201</v>
      </c>
      <c r="B212" s="155"/>
      <c r="C212" s="206"/>
      <c r="D212" s="157"/>
      <c r="E212" s="386" t="str">
        <f t="shared" si="12"/>
        <v/>
      </c>
      <c r="G212" s="82"/>
      <c r="H212" s="75"/>
      <c r="I212" s="75"/>
      <c r="J212" s="75"/>
      <c r="K212" s="75"/>
      <c r="L212" s="75"/>
      <c r="M212" s="75"/>
      <c r="N212" s="75"/>
      <c r="O212" s="75"/>
      <c r="P212" s="75"/>
      <c r="Q212" s="75"/>
    </row>
    <row r="213" spans="1:17" s="81" customFormat="1">
      <c r="A213" s="154">
        <v>202</v>
      </c>
      <c r="B213" s="155"/>
      <c r="C213" s="206"/>
      <c r="D213" s="157"/>
      <c r="E213" s="386" t="str">
        <f t="shared" si="12"/>
        <v/>
      </c>
      <c r="G213" s="82"/>
      <c r="H213" s="75"/>
      <c r="I213" s="75"/>
      <c r="J213" s="75"/>
      <c r="K213" s="75"/>
      <c r="L213" s="75"/>
      <c r="M213" s="75"/>
      <c r="N213" s="75"/>
      <c r="O213" s="75"/>
      <c r="P213" s="75"/>
      <c r="Q213" s="75"/>
    </row>
    <row r="214" spans="1:17" s="81" customFormat="1">
      <c r="A214" s="154">
        <v>203</v>
      </c>
      <c r="B214" s="155"/>
      <c r="C214" s="206"/>
      <c r="D214" s="157"/>
      <c r="E214" s="386" t="str">
        <f t="shared" si="12"/>
        <v/>
      </c>
      <c r="G214" s="82"/>
      <c r="H214" s="75"/>
      <c r="I214" s="75"/>
      <c r="J214" s="75"/>
      <c r="K214" s="75"/>
      <c r="L214" s="75"/>
      <c r="M214" s="75"/>
      <c r="N214" s="75"/>
      <c r="O214" s="75"/>
      <c r="P214" s="75"/>
      <c r="Q214" s="75"/>
    </row>
    <row r="215" spans="1:17" s="81" customFormat="1">
      <c r="A215" s="154">
        <v>204</v>
      </c>
      <c r="B215" s="155"/>
      <c r="C215" s="206"/>
      <c r="D215" s="157"/>
      <c r="E215" s="386" t="str">
        <f t="shared" si="12"/>
        <v/>
      </c>
      <c r="G215" s="82"/>
      <c r="H215" s="75"/>
      <c r="I215" s="75"/>
      <c r="J215" s="75"/>
      <c r="K215" s="75"/>
      <c r="L215" s="75"/>
      <c r="M215" s="75"/>
      <c r="N215" s="75"/>
      <c r="O215" s="75"/>
      <c r="P215" s="75"/>
      <c r="Q215" s="75"/>
    </row>
    <row r="216" spans="1:17" s="81" customFormat="1">
      <c r="A216" s="154">
        <v>205</v>
      </c>
      <c r="B216" s="155"/>
      <c r="C216" s="206"/>
      <c r="D216" s="157"/>
      <c r="E216" s="386" t="str">
        <f t="shared" si="12"/>
        <v/>
      </c>
      <c r="G216" s="82"/>
      <c r="H216" s="75"/>
      <c r="I216" s="75"/>
      <c r="J216" s="75"/>
      <c r="K216" s="75"/>
      <c r="L216" s="75"/>
      <c r="M216" s="75"/>
      <c r="N216" s="75"/>
      <c r="O216" s="75"/>
      <c r="P216" s="75"/>
      <c r="Q216" s="75"/>
    </row>
    <row r="217" spans="1:17" s="81" customFormat="1">
      <c r="A217" s="154">
        <v>206</v>
      </c>
      <c r="B217" s="155"/>
      <c r="C217" s="206"/>
      <c r="D217" s="157"/>
      <c r="E217" s="386" t="str">
        <f t="shared" si="12"/>
        <v/>
      </c>
      <c r="G217" s="82"/>
      <c r="H217" s="75"/>
      <c r="I217" s="75"/>
      <c r="J217" s="75"/>
      <c r="K217" s="75"/>
      <c r="L217" s="75"/>
      <c r="M217" s="75"/>
      <c r="N217" s="75"/>
      <c r="O217" s="75"/>
      <c r="P217" s="75"/>
      <c r="Q217" s="75"/>
    </row>
    <row r="218" spans="1:17" s="81" customFormat="1">
      <c r="A218" s="154">
        <v>207</v>
      </c>
      <c r="B218" s="155"/>
      <c r="C218" s="206"/>
      <c r="D218" s="157"/>
      <c r="E218" s="386" t="str">
        <f t="shared" si="12"/>
        <v/>
      </c>
      <c r="G218" s="82"/>
      <c r="H218" s="75"/>
      <c r="I218" s="75"/>
      <c r="J218" s="75"/>
      <c r="K218" s="75"/>
      <c r="L218" s="75"/>
      <c r="M218" s="75"/>
      <c r="N218" s="75"/>
      <c r="O218" s="75"/>
      <c r="P218" s="75"/>
      <c r="Q218" s="75"/>
    </row>
    <row r="219" spans="1:17" s="81" customFormat="1">
      <c r="A219" s="154">
        <v>208</v>
      </c>
      <c r="B219" s="155"/>
      <c r="C219" s="206"/>
      <c r="D219" s="157"/>
      <c r="E219" s="386" t="str">
        <f t="shared" si="12"/>
        <v/>
      </c>
      <c r="G219" s="82"/>
      <c r="H219" s="75"/>
      <c r="I219" s="75"/>
      <c r="J219" s="75"/>
      <c r="K219" s="75"/>
      <c r="L219" s="75"/>
      <c r="M219" s="75"/>
      <c r="N219" s="75"/>
      <c r="O219" s="75"/>
      <c r="P219" s="75"/>
      <c r="Q219" s="75"/>
    </row>
    <row r="220" spans="1:17" s="81" customFormat="1">
      <c r="A220" s="154">
        <v>209</v>
      </c>
      <c r="B220" s="155"/>
      <c r="C220" s="206"/>
      <c r="D220" s="157"/>
      <c r="E220" s="386" t="str">
        <f t="shared" si="12"/>
        <v/>
      </c>
      <c r="G220" s="82"/>
      <c r="H220" s="75"/>
      <c r="I220" s="75"/>
      <c r="J220" s="75"/>
      <c r="K220" s="75"/>
      <c r="L220" s="75"/>
      <c r="M220" s="75"/>
      <c r="N220" s="75"/>
      <c r="O220" s="75"/>
      <c r="P220" s="75"/>
      <c r="Q220" s="75"/>
    </row>
    <row r="221" spans="1:17" s="81" customFormat="1">
      <c r="A221" s="154">
        <v>210</v>
      </c>
      <c r="B221" s="155"/>
      <c r="C221" s="206"/>
      <c r="D221" s="157"/>
      <c r="E221" s="386" t="str">
        <f t="shared" si="12"/>
        <v/>
      </c>
      <c r="G221" s="82"/>
      <c r="H221" s="75"/>
      <c r="I221" s="75"/>
      <c r="J221" s="75"/>
      <c r="K221" s="75"/>
      <c r="L221" s="75"/>
      <c r="M221" s="75"/>
      <c r="N221" s="75"/>
      <c r="O221" s="75"/>
      <c r="P221" s="75"/>
      <c r="Q221" s="75"/>
    </row>
    <row r="222" spans="1:17" s="81" customFormat="1">
      <c r="A222" s="154">
        <v>211</v>
      </c>
      <c r="B222" s="155"/>
      <c r="C222" s="206"/>
      <c r="D222" s="157"/>
      <c r="E222" s="386" t="str">
        <f t="shared" si="12"/>
        <v/>
      </c>
      <c r="G222" s="82"/>
      <c r="H222" s="75"/>
      <c r="I222" s="75"/>
      <c r="J222" s="75"/>
      <c r="K222" s="75"/>
      <c r="L222" s="75"/>
      <c r="M222" s="75"/>
      <c r="N222" s="75"/>
      <c r="O222" s="75"/>
      <c r="P222" s="75"/>
      <c r="Q222" s="75"/>
    </row>
    <row r="223" spans="1:17" s="81" customFormat="1">
      <c r="A223" s="154">
        <v>212</v>
      </c>
      <c r="B223" s="155"/>
      <c r="C223" s="206"/>
      <c r="D223" s="157"/>
      <c r="E223" s="386" t="str">
        <f t="shared" si="12"/>
        <v/>
      </c>
      <c r="G223" s="82"/>
      <c r="H223" s="75"/>
      <c r="I223" s="75"/>
      <c r="J223" s="75"/>
      <c r="K223" s="75"/>
      <c r="L223" s="75"/>
      <c r="M223" s="75"/>
      <c r="N223" s="75"/>
      <c r="O223" s="75"/>
      <c r="P223" s="75"/>
      <c r="Q223" s="75"/>
    </row>
    <row r="224" spans="1:17" s="81" customFormat="1">
      <c r="A224" s="154">
        <v>213</v>
      </c>
      <c r="B224" s="155"/>
      <c r="C224" s="206"/>
      <c r="D224" s="157"/>
      <c r="E224" s="386" t="str">
        <f t="shared" si="12"/>
        <v/>
      </c>
      <c r="G224" s="82"/>
      <c r="H224" s="75"/>
      <c r="I224" s="75"/>
      <c r="J224" s="75"/>
      <c r="K224" s="75"/>
      <c r="L224" s="75"/>
      <c r="M224" s="75"/>
      <c r="N224" s="75"/>
      <c r="O224" s="75"/>
      <c r="P224" s="75"/>
      <c r="Q224" s="75"/>
    </row>
    <row r="225" spans="1:17" s="81" customFormat="1">
      <c r="A225" s="154">
        <v>214</v>
      </c>
      <c r="B225" s="155"/>
      <c r="C225" s="206"/>
      <c r="D225" s="157"/>
      <c r="E225" s="386" t="str">
        <f t="shared" si="12"/>
        <v/>
      </c>
      <c r="G225" s="82"/>
      <c r="H225" s="75"/>
      <c r="I225" s="75"/>
      <c r="J225" s="75"/>
      <c r="K225" s="75"/>
      <c r="L225" s="75"/>
      <c r="M225" s="75"/>
      <c r="N225" s="75"/>
      <c r="O225" s="75"/>
      <c r="P225" s="75"/>
      <c r="Q225" s="75"/>
    </row>
    <row r="226" spans="1:17" s="81" customFormat="1">
      <c r="A226" s="154">
        <v>215</v>
      </c>
      <c r="B226" s="155"/>
      <c r="C226" s="206"/>
      <c r="D226" s="157"/>
      <c r="E226" s="386" t="str">
        <f t="shared" si="12"/>
        <v/>
      </c>
      <c r="G226" s="82"/>
      <c r="H226" s="75"/>
      <c r="I226" s="75"/>
      <c r="J226" s="75"/>
      <c r="K226" s="75"/>
      <c r="L226" s="75"/>
      <c r="M226" s="75"/>
      <c r="N226" s="75"/>
      <c r="O226" s="75"/>
      <c r="P226" s="75"/>
      <c r="Q226" s="75"/>
    </row>
    <row r="227" spans="1:17" s="81" customFormat="1">
      <c r="A227" s="154">
        <v>216</v>
      </c>
      <c r="B227" s="155"/>
      <c r="C227" s="206"/>
      <c r="D227" s="157"/>
      <c r="E227" s="386" t="str">
        <f t="shared" si="12"/>
        <v/>
      </c>
      <c r="G227" s="82"/>
      <c r="H227" s="75"/>
      <c r="I227" s="75"/>
      <c r="J227" s="75"/>
      <c r="K227" s="75"/>
      <c r="L227" s="75"/>
      <c r="M227" s="75"/>
      <c r="N227" s="75"/>
      <c r="O227" s="75"/>
      <c r="P227" s="75"/>
      <c r="Q227" s="75"/>
    </row>
    <row r="228" spans="1:17" s="81" customFormat="1">
      <c r="A228" s="154">
        <v>217</v>
      </c>
      <c r="B228" s="155"/>
      <c r="C228" s="206"/>
      <c r="D228" s="157"/>
      <c r="E228" s="386" t="str">
        <f t="shared" si="12"/>
        <v/>
      </c>
      <c r="G228" s="82"/>
      <c r="H228" s="75"/>
      <c r="I228" s="75"/>
      <c r="J228" s="75"/>
      <c r="K228" s="75"/>
      <c r="L228" s="75"/>
      <c r="M228" s="75"/>
      <c r="N228" s="75"/>
      <c r="O228" s="75"/>
      <c r="P228" s="75"/>
      <c r="Q228" s="75"/>
    </row>
    <row r="229" spans="1:17" s="81" customFormat="1">
      <c r="A229" s="154">
        <v>218</v>
      </c>
      <c r="B229" s="155"/>
      <c r="C229" s="206"/>
      <c r="D229" s="157"/>
      <c r="E229" s="386" t="str">
        <f t="shared" si="12"/>
        <v/>
      </c>
      <c r="G229" s="82"/>
      <c r="H229" s="75"/>
      <c r="I229" s="75"/>
      <c r="J229" s="75"/>
      <c r="K229" s="75"/>
      <c r="L229" s="75"/>
      <c r="M229" s="75"/>
      <c r="N229" s="75"/>
      <c r="O229" s="75"/>
      <c r="P229" s="75"/>
      <c r="Q229" s="75"/>
    </row>
    <row r="230" spans="1:17" s="81" customFormat="1">
      <c r="A230" s="154">
        <v>219</v>
      </c>
      <c r="B230" s="155"/>
      <c r="C230" s="206"/>
      <c r="D230" s="157"/>
      <c r="E230" s="386" t="str">
        <f t="shared" si="12"/>
        <v/>
      </c>
      <c r="G230" s="82"/>
      <c r="H230" s="75"/>
      <c r="I230" s="75"/>
      <c r="J230" s="75"/>
      <c r="K230" s="75"/>
      <c r="L230" s="75"/>
      <c r="M230" s="75"/>
      <c r="N230" s="75"/>
      <c r="O230" s="75"/>
      <c r="P230" s="75"/>
      <c r="Q230" s="75"/>
    </row>
    <row r="231" spans="1:17" s="81" customFormat="1">
      <c r="A231" s="154">
        <v>220</v>
      </c>
      <c r="B231" s="155"/>
      <c r="C231" s="206"/>
      <c r="D231" s="157"/>
      <c r="E231" s="386" t="str">
        <f t="shared" si="12"/>
        <v/>
      </c>
      <c r="G231" s="82"/>
      <c r="H231" s="75"/>
      <c r="I231" s="75"/>
      <c r="J231" s="75"/>
      <c r="K231" s="75"/>
      <c r="L231" s="75"/>
      <c r="M231" s="75"/>
      <c r="N231" s="75"/>
      <c r="O231" s="75"/>
      <c r="P231" s="75"/>
      <c r="Q231" s="75"/>
    </row>
    <row r="232" spans="1:17" s="81" customFormat="1">
      <c r="A232" s="154">
        <v>221</v>
      </c>
      <c r="B232" s="155"/>
      <c r="C232" s="206"/>
      <c r="D232" s="157"/>
      <c r="E232" s="386" t="str">
        <f t="shared" si="12"/>
        <v/>
      </c>
      <c r="G232" s="82"/>
      <c r="H232" s="75"/>
      <c r="I232" s="75"/>
      <c r="J232" s="75"/>
      <c r="K232" s="75"/>
      <c r="L232" s="75"/>
      <c r="M232" s="75"/>
      <c r="N232" s="75"/>
      <c r="O232" s="75"/>
      <c r="P232" s="75"/>
      <c r="Q232" s="75"/>
    </row>
    <row r="233" spans="1:17" s="81" customFormat="1">
      <c r="A233" s="154">
        <v>222</v>
      </c>
      <c r="B233" s="155"/>
      <c r="C233" s="206"/>
      <c r="D233" s="157"/>
      <c r="E233" s="386" t="str">
        <f t="shared" si="12"/>
        <v/>
      </c>
      <c r="G233" s="82"/>
      <c r="H233" s="75"/>
      <c r="I233" s="75"/>
      <c r="J233" s="75"/>
      <c r="K233" s="75"/>
      <c r="L233" s="75"/>
      <c r="M233" s="75"/>
      <c r="N233" s="75"/>
      <c r="O233" s="75"/>
      <c r="P233" s="75"/>
      <c r="Q233" s="75"/>
    </row>
    <row r="234" spans="1:17" s="81" customFormat="1">
      <c r="A234" s="154">
        <v>223</v>
      </c>
      <c r="B234" s="155"/>
      <c r="C234" s="206"/>
      <c r="D234" s="157"/>
      <c r="E234" s="386" t="str">
        <f t="shared" si="12"/>
        <v/>
      </c>
      <c r="G234" s="82"/>
      <c r="H234" s="75"/>
      <c r="I234" s="75"/>
      <c r="J234" s="75"/>
      <c r="K234" s="75"/>
      <c r="L234" s="75"/>
      <c r="M234" s="75"/>
      <c r="N234" s="75"/>
      <c r="O234" s="75"/>
      <c r="P234" s="75"/>
      <c r="Q234" s="75"/>
    </row>
    <row r="235" spans="1:17" s="81" customFormat="1">
      <c r="A235" s="154">
        <v>224</v>
      </c>
      <c r="B235" s="155"/>
      <c r="C235" s="206"/>
      <c r="D235" s="157"/>
      <c r="E235" s="386" t="str">
        <f t="shared" si="12"/>
        <v/>
      </c>
      <c r="G235" s="82"/>
      <c r="H235" s="75"/>
      <c r="I235" s="75"/>
      <c r="J235" s="75"/>
      <c r="K235" s="75"/>
      <c r="L235" s="75"/>
      <c r="M235" s="75"/>
      <c r="N235" s="75"/>
      <c r="O235" s="75"/>
      <c r="P235" s="75"/>
      <c r="Q235" s="75"/>
    </row>
    <row r="236" spans="1:17" s="81" customFormat="1">
      <c r="A236" s="154">
        <v>225</v>
      </c>
      <c r="B236" s="155"/>
      <c r="C236" s="206"/>
      <c r="D236" s="157"/>
      <c r="E236" s="386" t="str">
        <f t="shared" si="12"/>
        <v/>
      </c>
      <c r="G236" s="82"/>
      <c r="H236" s="75"/>
      <c r="I236" s="75"/>
      <c r="J236" s="75"/>
      <c r="K236" s="75"/>
      <c r="L236" s="75"/>
      <c r="M236" s="75"/>
      <c r="N236" s="75"/>
      <c r="O236" s="75"/>
      <c r="P236" s="75"/>
      <c r="Q236" s="75"/>
    </row>
    <row r="237" spans="1:17" s="81" customFormat="1">
      <c r="A237" s="154">
        <v>226</v>
      </c>
      <c r="B237" s="155"/>
      <c r="C237" s="206"/>
      <c r="D237" s="157"/>
      <c r="E237" s="386" t="str">
        <f t="shared" si="12"/>
        <v/>
      </c>
      <c r="G237" s="82"/>
      <c r="H237" s="75"/>
      <c r="I237" s="75"/>
      <c r="J237" s="75"/>
      <c r="K237" s="75"/>
      <c r="L237" s="75"/>
      <c r="M237" s="75"/>
      <c r="N237" s="75"/>
      <c r="O237" s="75"/>
      <c r="P237" s="75"/>
      <c r="Q237" s="75"/>
    </row>
    <row r="238" spans="1:17" s="81" customFormat="1">
      <c r="A238" s="154">
        <v>227</v>
      </c>
      <c r="B238" s="155"/>
      <c r="C238" s="206"/>
      <c r="D238" s="157"/>
      <c r="E238" s="386" t="str">
        <f t="shared" si="12"/>
        <v/>
      </c>
      <c r="G238" s="82"/>
      <c r="H238" s="75"/>
      <c r="I238" s="75"/>
      <c r="J238" s="75"/>
      <c r="K238" s="75"/>
      <c r="L238" s="75"/>
      <c r="M238" s="75"/>
      <c r="N238" s="75"/>
      <c r="O238" s="75"/>
      <c r="P238" s="75"/>
      <c r="Q238" s="75"/>
    </row>
    <row r="239" spans="1:17" s="81" customFormat="1">
      <c r="A239" s="154">
        <v>228</v>
      </c>
      <c r="B239" s="155"/>
      <c r="C239" s="206"/>
      <c r="D239" s="157"/>
      <c r="E239" s="386" t="str">
        <f t="shared" si="12"/>
        <v/>
      </c>
      <c r="G239" s="82"/>
      <c r="H239" s="75"/>
      <c r="I239" s="75"/>
      <c r="J239" s="75"/>
      <c r="K239" s="75"/>
      <c r="L239" s="75"/>
      <c r="M239" s="75"/>
      <c r="N239" s="75"/>
      <c r="O239" s="75"/>
      <c r="P239" s="75"/>
      <c r="Q239" s="75"/>
    </row>
    <row r="240" spans="1:17" s="81" customFormat="1">
      <c r="A240" s="154">
        <v>229</v>
      </c>
      <c r="B240" s="155"/>
      <c r="C240" s="206"/>
      <c r="D240" s="157"/>
      <c r="E240" s="386" t="str">
        <f t="shared" si="12"/>
        <v/>
      </c>
      <c r="G240" s="82"/>
      <c r="H240" s="75"/>
      <c r="I240" s="75"/>
      <c r="J240" s="75"/>
      <c r="K240" s="75"/>
      <c r="L240" s="75"/>
      <c r="M240" s="75"/>
      <c r="N240" s="75"/>
      <c r="O240" s="75"/>
      <c r="P240" s="75"/>
      <c r="Q240" s="75"/>
    </row>
    <row r="241" spans="1:17" s="81" customFormat="1">
      <c r="A241" s="154">
        <v>230</v>
      </c>
      <c r="B241" s="155"/>
      <c r="C241" s="206"/>
      <c r="D241" s="157"/>
      <c r="E241" s="386" t="str">
        <f t="shared" si="12"/>
        <v/>
      </c>
      <c r="G241" s="82"/>
      <c r="H241" s="75"/>
      <c r="I241" s="75"/>
      <c r="J241" s="75"/>
      <c r="K241" s="75"/>
      <c r="L241" s="75"/>
      <c r="M241" s="75"/>
      <c r="N241" s="75"/>
      <c r="O241" s="75"/>
      <c r="P241" s="75"/>
      <c r="Q241" s="75"/>
    </row>
    <row r="242" spans="1:17" s="81" customFormat="1">
      <c r="A242" s="154">
        <v>231</v>
      </c>
      <c r="B242" s="155"/>
      <c r="C242" s="206"/>
      <c r="D242" s="157"/>
      <c r="E242" s="386" t="str">
        <f t="shared" si="12"/>
        <v/>
      </c>
      <c r="G242" s="82"/>
      <c r="H242" s="75"/>
      <c r="I242" s="75"/>
      <c r="J242" s="75"/>
      <c r="K242" s="75"/>
      <c r="L242" s="75"/>
      <c r="M242" s="75"/>
      <c r="N242" s="75"/>
      <c r="O242" s="75"/>
      <c r="P242" s="75"/>
      <c r="Q242" s="75"/>
    </row>
    <row r="243" spans="1:17" s="81" customFormat="1">
      <c r="A243" s="154">
        <v>232</v>
      </c>
      <c r="B243" s="155"/>
      <c r="C243" s="206"/>
      <c r="D243" s="157"/>
      <c r="E243" s="386" t="str">
        <f t="shared" si="12"/>
        <v/>
      </c>
      <c r="G243" s="82"/>
      <c r="H243" s="75"/>
      <c r="I243" s="75"/>
      <c r="J243" s="75"/>
      <c r="K243" s="75"/>
      <c r="L243" s="75"/>
      <c r="M243" s="75"/>
      <c r="N243" s="75"/>
      <c r="O243" s="75"/>
      <c r="P243" s="75"/>
      <c r="Q243" s="75"/>
    </row>
    <row r="244" spans="1:17" s="81" customFormat="1">
      <c r="A244" s="154">
        <v>233</v>
      </c>
      <c r="B244" s="155"/>
      <c r="C244" s="206"/>
      <c r="D244" s="157"/>
      <c r="E244" s="386" t="str">
        <f t="shared" si="12"/>
        <v/>
      </c>
      <c r="G244" s="82"/>
      <c r="H244" s="75"/>
      <c r="I244" s="75"/>
      <c r="J244" s="75"/>
      <c r="K244" s="75"/>
      <c r="L244" s="75"/>
      <c r="M244" s="75"/>
      <c r="N244" s="75"/>
      <c r="O244" s="75"/>
      <c r="P244" s="75"/>
      <c r="Q244" s="75"/>
    </row>
    <row r="245" spans="1:17" s="81" customFormat="1">
      <c r="A245" s="154">
        <v>234</v>
      </c>
      <c r="B245" s="155"/>
      <c r="C245" s="206"/>
      <c r="D245" s="157"/>
      <c r="E245" s="386" t="str">
        <f t="shared" si="12"/>
        <v/>
      </c>
      <c r="G245" s="82"/>
      <c r="H245" s="75"/>
      <c r="I245" s="75"/>
      <c r="J245" s="75"/>
      <c r="K245" s="75"/>
      <c r="L245" s="75"/>
      <c r="M245" s="75"/>
      <c r="N245" s="75"/>
      <c r="O245" s="75"/>
      <c r="P245" s="75"/>
      <c r="Q245" s="75"/>
    </row>
    <row r="246" spans="1:17" s="81" customFormat="1">
      <c r="A246" s="154">
        <v>235</v>
      </c>
      <c r="B246" s="155"/>
      <c r="C246" s="206"/>
      <c r="D246" s="157"/>
      <c r="E246" s="386" t="str">
        <f t="shared" si="12"/>
        <v/>
      </c>
      <c r="G246" s="82"/>
      <c r="H246" s="75"/>
      <c r="I246" s="75"/>
      <c r="J246" s="75"/>
      <c r="K246" s="75"/>
      <c r="L246" s="75"/>
      <c r="M246" s="75"/>
      <c r="N246" s="75"/>
      <c r="O246" s="75"/>
      <c r="P246" s="75"/>
      <c r="Q246" s="75"/>
    </row>
    <row r="247" spans="1:17" s="81" customFormat="1">
      <c r="A247" s="154">
        <v>236</v>
      </c>
      <c r="B247" s="155"/>
      <c r="C247" s="206"/>
      <c r="D247" s="157"/>
      <c r="E247" s="386" t="str">
        <f t="shared" si="12"/>
        <v/>
      </c>
      <c r="G247" s="82"/>
      <c r="H247" s="75"/>
      <c r="I247" s="75"/>
      <c r="J247" s="75"/>
      <c r="K247" s="75"/>
      <c r="L247" s="75"/>
      <c r="M247" s="75"/>
      <c r="N247" s="75"/>
      <c r="O247" s="75"/>
      <c r="P247" s="75"/>
      <c r="Q247" s="75"/>
    </row>
    <row r="248" spans="1:17" s="81" customFormat="1">
      <c r="A248" s="154">
        <v>237</v>
      </c>
      <c r="B248" s="155"/>
      <c r="C248" s="206"/>
      <c r="D248" s="157"/>
      <c r="E248" s="386" t="str">
        <f t="shared" si="12"/>
        <v/>
      </c>
      <c r="G248" s="82"/>
      <c r="H248" s="75"/>
      <c r="I248" s="75"/>
      <c r="J248" s="75"/>
      <c r="K248" s="75"/>
      <c r="L248" s="75"/>
      <c r="M248" s="75"/>
      <c r="N248" s="75"/>
      <c r="O248" s="75"/>
      <c r="P248" s="75"/>
      <c r="Q248" s="75"/>
    </row>
    <row r="249" spans="1:17" s="81" customFormat="1">
      <c r="A249" s="154">
        <v>238</v>
      </c>
      <c r="B249" s="155"/>
      <c r="C249" s="206"/>
      <c r="D249" s="157"/>
      <c r="E249" s="386" t="str">
        <f t="shared" si="12"/>
        <v/>
      </c>
      <c r="G249" s="82"/>
      <c r="H249" s="75"/>
      <c r="I249" s="75"/>
      <c r="J249" s="75"/>
      <c r="K249" s="75"/>
      <c r="L249" s="75"/>
      <c r="M249" s="75"/>
      <c r="N249" s="75"/>
      <c r="O249" s="75"/>
      <c r="P249" s="75"/>
      <c r="Q249" s="75"/>
    </row>
    <row r="250" spans="1:17" s="81" customFormat="1">
      <c r="A250" s="154">
        <v>239</v>
      </c>
      <c r="B250" s="155"/>
      <c r="C250" s="206"/>
      <c r="D250" s="157"/>
      <c r="E250" s="386" t="str">
        <f t="shared" si="12"/>
        <v/>
      </c>
      <c r="G250" s="82"/>
      <c r="H250" s="75"/>
      <c r="I250" s="75"/>
      <c r="J250" s="75"/>
      <c r="K250" s="75"/>
      <c r="L250" s="75"/>
      <c r="M250" s="75"/>
      <c r="N250" s="75"/>
      <c r="O250" s="75"/>
      <c r="P250" s="75"/>
      <c r="Q250" s="75"/>
    </row>
    <row r="251" spans="1:17" s="81" customFormat="1">
      <c r="A251" s="154">
        <v>240</v>
      </c>
      <c r="B251" s="155"/>
      <c r="C251" s="206"/>
      <c r="D251" s="157"/>
      <c r="E251" s="386" t="str">
        <f t="shared" si="12"/>
        <v/>
      </c>
      <c r="G251" s="82"/>
      <c r="H251" s="75"/>
      <c r="I251" s="75"/>
      <c r="J251" s="75"/>
      <c r="K251" s="75"/>
      <c r="L251" s="75"/>
      <c r="M251" s="75"/>
      <c r="N251" s="75"/>
      <c r="O251" s="75"/>
      <c r="P251" s="75"/>
      <c r="Q251" s="75"/>
    </row>
    <row r="252" spans="1:17" s="81" customFormat="1">
      <c r="A252" s="154">
        <v>241</v>
      </c>
      <c r="B252" s="155"/>
      <c r="C252" s="206"/>
      <c r="D252" s="157"/>
      <c r="E252" s="386" t="str">
        <f t="shared" si="12"/>
        <v/>
      </c>
      <c r="G252" s="82"/>
      <c r="H252" s="75"/>
      <c r="I252" s="75"/>
      <c r="J252" s="75"/>
      <c r="K252" s="75"/>
      <c r="L252" s="75"/>
      <c r="M252" s="75"/>
      <c r="N252" s="75"/>
      <c r="O252" s="75"/>
      <c r="P252" s="75"/>
      <c r="Q252" s="75"/>
    </row>
    <row r="253" spans="1:17" s="81" customFormat="1">
      <c r="A253" s="154">
        <v>242</v>
      </c>
      <c r="B253" s="155"/>
      <c r="C253" s="206"/>
      <c r="D253" s="157"/>
      <c r="E253" s="386" t="str">
        <f t="shared" si="12"/>
        <v/>
      </c>
      <c r="G253" s="82"/>
      <c r="H253" s="75"/>
      <c r="I253" s="75"/>
      <c r="J253" s="75"/>
      <c r="K253" s="75"/>
      <c r="L253" s="75"/>
      <c r="M253" s="75"/>
      <c r="N253" s="75"/>
      <c r="O253" s="75"/>
      <c r="P253" s="75"/>
      <c r="Q253" s="75"/>
    </row>
    <row r="254" spans="1:17" s="81" customFormat="1">
      <c r="A254" s="154">
        <v>243</v>
      </c>
      <c r="B254" s="155"/>
      <c r="C254" s="206"/>
      <c r="D254" s="157"/>
      <c r="E254" s="386" t="str">
        <f t="shared" si="12"/>
        <v/>
      </c>
      <c r="G254" s="82"/>
      <c r="H254" s="75"/>
      <c r="I254" s="75"/>
      <c r="J254" s="75"/>
      <c r="K254" s="75"/>
      <c r="L254" s="75"/>
      <c r="M254" s="75"/>
      <c r="N254" s="75"/>
      <c r="O254" s="75"/>
      <c r="P254" s="75"/>
      <c r="Q254" s="75"/>
    </row>
    <row r="255" spans="1:17" s="81" customFormat="1">
      <c r="A255" s="154">
        <v>244</v>
      </c>
      <c r="B255" s="155"/>
      <c r="C255" s="206"/>
      <c r="D255" s="157"/>
      <c r="E255" s="386" t="str">
        <f t="shared" si="12"/>
        <v/>
      </c>
      <c r="G255" s="82"/>
      <c r="H255" s="75"/>
      <c r="I255" s="75"/>
      <c r="J255" s="75"/>
      <c r="K255" s="75"/>
      <c r="L255" s="75"/>
      <c r="M255" s="75"/>
      <c r="N255" s="75"/>
      <c r="O255" s="75"/>
      <c r="P255" s="75"/>
      <c r="Q255" s="75"/>
    </row>
    <row r="256" spans="1:17" s="81" customFormat="1">
      <c r="A256" s="154">
        <v>245</v>
      </c>
      <c r="B256" s="155"/>
      <c r="C256" s="206"/>
      <c r="D256" s="157"/>
      <c r="E256" s="386" t="str">
        <f t="shared" si="12"/>
        <v/>
      </c>
      <c r="G256" s="82"/>
      <c r="H256" s="75"/>
      <c r="I256" s="75"/>
      <c r="J256" s="75"/>
      <c r="K256" s="75"/>
      <c r="L256" s="75"/>
      <c r="M256" s="75"/>
      <c r="N256" s="75"/>
      <c r="O256" s="75"/>
      <c r="P256" s="75"/>
      <c r="Q256" s="75"/>
    </row>
    <row r="257" spans="1:17" s="81" customFormat="1">
      <c r="A257" s="154">
        <v>246</v>
      </c>
      <c r="B257" s="155"/>
      <c r="C257" s="206"/>
      <c r="D257" s="157"/>
      <c r="E257" s="386" t="str">
        <f t="shared" si="12"/>
        <v/>
      </c>
      <c r="G257" s="82"/>
      <c r="H257" s="75"/>
      <c r="I257" s="75"/>
      <c r="J257" s="75"/>
      <c r="K257" s="75"/>
      <c r="L257" s="75"/>
      <c r="M257" s="75"/>
      <c r="N257" s="75"/>
      <c r="O257" s="75"/>
      <c r="P257" s="75"/>
      <c r="Q257" s="75"/>
    </row>
    <row r="258" spans="1:17" s="81" customFormat="1">
      <c r="A258" s="154">
        <v>247</v>
      </c>
      <c r="B258" s="155"/>
      <c r="C258" s="206"/>
      <c r="D258" s="157"/>
      <c r="E258" s="386" t="str">
        <f t="shared" si="12"/>
        <v/>
      </c>
      <c r="G258" s="82"/>
      <c r="H258" s="75"/>
      <c r="I258" s="75"/>
      <c r="J258" s="75"/>
      <c r="K258" s="75"/>
      <c r="L258" s="75"/>
      <c r="M258" s="75"/>
      <c r="N258" s="75"/>
      <c r="O258" s="75"/>
      <c r="P258" s="75"/>
      <c r="Q258" s="75"/>
    </row>
    <row r="259" spans="1:17" s="81" customFormat="1">
      <c r="A259" s="154">
        <v>248</v>
      </c>
      <c r="B259" s="155"/>
      <c r="C259" s="206"/>
      <c r="D259" s="157"/>
      <c r="E259" s="386" t="str">
        <f t="shared" si="12"/>
        <v/>
      </c>
      <c r="G259" s="82"/>
      <c r="H259" s="75"/>
      <c r="I259" s="75"/>
      <c r="J259" s="75"/>
      <c r="K259" s="75"/>
      <c r="L259" s="75"/>
      <c r="M259" s="75"/>
      <c r="N259" s="75"/>
      <c r="O259" s="75"/>
      <c r="P259" s="75"/>
      <c r="Q259" s="75"/>
    </row>
    <row r="260" spans="1:17" s="81" customFormat="1">
      <c r="A260" s="154">
        <v>249</v>
      </c>
      <c r="B260" s="155"/>
      <c r="C260" s="206"/>
      <c r="D260" s="157"/>
      <c r="E260" s="386" t="str">
        <f t="shared" si="12"/>
        <v/>
      </c>
      <c r="G260" s="82"/>
      <c r="H260" s="75"/>
      <c r="I260" s="75"/>
      <c r="J260" s="75"/>
      <c r="K260" s="75"/>
      <c r="L260" s="75"/>
      <c r="M260" s="75"/>
      <c r="N260" s="75"/>
      <c r="O260" s="75"/>
      <c r="P260" s="75"/>
      <c r="Q260" s="75"/>
    </row>
    <row r="261" spans="1:17" s="81" customFormat="1">
      <c r="A261" s="154">
        <v>250</v>
      </c>
      <c r="B261" s="155"/>
      <c r="C261" s="206"/>
      <c r="D261" s="157"/>
      <c r="E261" s="386" t="str">
        <f t="shared" si="12"/>
        <v/>
      </c>
      <c r="G261" s="82"/>
      <c r="H261" s="75"/>
      <c r="I261" s="75"/>
      <c r="J261" s="75"/>
      <c r="K261" s="75"/>
      <c r="L261" s="75"/>
      <c r="M261" s="75"/>
      <c r="N261" s="75"/>
      <c r="O261" s="75"/>
      <c r="P261" s="75"/>
      <c r="Q261" s="75"/>
    </row>
  </sheetData>
  <sheetProtection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sheetPr codeName="Sheet85">
    <pageSetUpPr fitToPage="1"/>
  </sheetPr>
  <dimension ref="A1:P261"/>
  <sheetViews>
    <sheetView workbookViewId="0">
      <selection activeCell="B21" sqref="B21"/>
    </sheetView>
  </sheetViews>
  <sheetFormatPr defaultRowHeight="15.75"/>
  <cols>
    <col min="1" max="1" width="5.7109375" style="71" customWidth="1"/>
    <col min="2" max="2" width="68.7109375" style="75" customWidth="1"/>
    <col min="3" max="3" width="10.7109375" style="80" customWidth="1"/>
    <col min="4" max="4" width="22.42578125" style="75" customWidth="1"/>
    <col min="5" max="5" width="10.7109375" style="81" hidden="1" customWidth="1"/>
    <col min="6" max="6" width="9.140625" style="82" hidden="1" customWidth="1"/>
    <col min="7" max="7" width="9.140625" style="75" hidden="1" customWidth="1"/>
    <col min="8" max="17" width="9.140625" style="75" customWidth="1"/>
    <col min="18" max="16384" width="9.140625" style="75"/>
  </cols>
  <sheetData>
    <row r="1" spans="1:7" s="71" customFormat="1">
      <c r="A1" s="70" t="s">
        <v>482</v>
      </c>
      <c r="C1" s="72"/>
      <c r="D1" s="74"/>
      <c r="E1" s="73"/>
      <c r="F1" s="327"/>
    </row>
    <row r="2" spans="1:7" s="71" customFormat="1">
      <c r="A2" s="161" t="str">
        <f>IF(ISBLANK(facultate), IF(ISBLANK(departament),"","Departament " &amp; departament), "Facultatea " &amp; facultate)</f>
        <v>Facultatea Electronică și Telecomunicații</v>
      </c>
      <c r="C2" s="72"/>
      <c r="D2" s="74"/>
      <c r="E2" s="73"/>
      <c r="F2" s="327"/>
    </row>
    <row r="3" spans="1:7" s="71" customFormat="1">
      <c r="A3" s="161" t="str">
        <f>IF(ISBLANK(departament),"","Departamentul " &amp; departament)</f>
        <v>Departamentul Electronică Aplicată</v>
      </c>
      <c r="C3" s="72"/>
      <c r="D3" s="74"/>
      <c r="E3" s="73"/>
      <c r="F3" s="327"/>
    </row>
    <row r="4" spans="1:7">
      <c r="A4" s="460" t="s">
        <v>882</v>
      </c>
      <c r="B4" s="460"/>
      <c r="C4" s="460"/>
      <c r="D4" s="460"/>
      <c r="E4" s="460"/>
      <c r="F4" s="460"/>
    </row>
    <row r="5" spans="1:7" ht="39.75" customHeight="1">
      <c r="A5" s="466" t="s">
        <v>955</v>
      </c>
      <c r="B5" s="466"/>
      <c r="C5" s="466"/>
      <c r="D5" s="466"/>
      <c r="E5" s="466"/>
    </row>
    <row r="6" spans="1:7" ht="13.5" customHeight="1">
      <c r="C6" s="75"/>
      <c r="D6" s="337" t="str">
        <f>CONCATENATE(functie," ",nume_candidat)</f>
        <v>Șef de lucrări Papazian Petru</v>
      </c>
    </row>
    <row r="7" spans="1:7" ht="18.75" customHeight="1">
      <c r="A7" s="458" t="s">
        <v>337</v>
      </c>
      <c r="B7" s="458" t="s">
        <v>942</v>
      </c>
      <c r="C7" s="468" t="s">
        <v>2</v>
      </c>
      <c r="D7" s="458" t="s">
        <v>544</v>
      </c>
      <c r="E7" s="458" t="s">
        <v>4</v>
      </c>
      <c r="F7" s="479" t="s">
        <v>540</v>
      </c>
      <c r="G7" s="465" t="s">
        <v>551</v>
      </c>
    </row>
    <row r="8" spans="1:7" ht="18.75" customHeight="1">
      <c r="A8" s="475"/>
      <c r="B8" s="475"/>
      <c r="C8" s="469"/>
      <c r="D8" s="475"/>
      <c r="E8" s="475"/>
      <c r="F8" s="480"/>
      <c r="G8" s="465"/>
    </row>
    <row r="9" spans="1:7" ht="18.75" customHeight="1">
      <c r="A9" s="475"/>
      <c r="B9" s="475"/>
      <c r="C9" s="469"/>
      <c r="D9" s="459"/>
      <c r="E9" s="459"/>
      <c r="F9" s="480"/>
      <c r="G9" s="465"/>
    </row>
    <row r="10" spans="1:7" ht="18.75" customHeight="1">
      <c r="A10" s="459"/>
      <c r="B10" s="459"/>
      <c r="C10" s="470"/>
      <c r="D10" s="338" t="str">
        <f>CONCATENATE("ultimii ",durata_evaluare," ani")</f>
        <v>ultimii 5 ani</v>
      </c>
      <c r="E10" s="338" t="str">
        <f>CONCATENATE("ultimii                                  ",durata_evaluare," ani")</f>
        <v>ultimii                                  5 ani</v>
      </c>
      <c r="F10" s="481"/>
      <c r="G10" s="465"/>
    </row>
    <row r="11" spans="1:7">
      <c r="A11" s="99"/>
      <c r="B11" s="76"/>
      <c r="C11" s="40"/>
      <c r="D11" s="159">
        <f t="shared" ref="D11:E11" si="0">SUMIF(D12:D110,"&gt;0")</f>
        <v>0</v>
      </c>
      <c r="E11" s="86">
        <f t="shared" si="0"/>
        <v>0</v>
      </c>
      <c r="F11" s="336"/>
    </row>
    <row r="12" spans="1:7">
      <c r="A12" s="48">
        <v>1</v>
      </c>
      <c r="B12" s="421"/>
      <c r="C12" s="232"/>
      <c r="D12" s="160" t="str">
        <f t="shared" ref="D12:D75" si="1">IF(OR($B12="",,$C12&lt;an_initial,$C12&gt;an_final),"",E12*10)</f>
        <v/>
      </c>
      <c r="E12" s="87" t="str">
        <f t="shared" ref="E12:E43" si="2">IF(OR($B12="",,$C12="",$C12&gt;an_final),"",IF($C12&gt;=an_initial,1,""))</f>
        <v/>
      </c>
      <c r="F12" s="83" t="b">
        <f t="shared" ref="F12:F75" si="3">IF(nume_candidat="",FALSE,ISNUMBER(SEARCH(nume_candidat,$B12)))</f>
        <v>0</v>
      </c>
      <c r="G12" s="84">
        <f t="shared" ref="G12:G43" si="4">LEN(B12)-LEN(SUBSTITUTE(B12,",",""))+1</f>
        <v>1</v>
      </c>
    </row>
    <row r="13" spans="1:7">
      <c r="A13" s="48">
        <v>2</v>
      </c>
      <c r="B13" s="8"/>
      <c r="C13" s="232"/>
      <c r="D13" s="160" t="str">
        <f t="shared" si="1"/>
        <v/>
      </c>
      <c r="E13" s="87" t="str">
        <f t="shared" si="2"/>
        <v/>
      </c>
      <c r="F13" s="83" t="b">
        <f t="shared" si="3"/>
        <v>0</v>
      </c>
      <c r="G13" s="84">
        <f t="shared" si="4"/>
        <v>1</v>
      </c>
    </row>
    <row r="14" spans="1:7">
      <c r="A14" s="48">
        <v>3</v>
      </c>
      <c r="B14" s="8"/>
      <c r="C14" s="232"/>
      <c r="D14" s="160" t="str">
        <f t="shared" si="1"/>
        <v/>
      </c>
      <c r="E14" s="87" t="str">
        <f t="shared" si="2"/>
        <v/>
      </c>
      <c r="F14" s="83" t="b">
        <f t="shared" si="3"/>
        <v>0</v>
      </c>
      <c r="G14" s="84">
        <f t="shared" si="4"/>
        <v>1</v>
      </c>
    </row>
    <row r="15" spans="1:7">
      <c r="A15" s="48">
        <v>4</v>
      </c>
      <c r="B15" s="7"/>
      <c r="C15" s="228"/>
      <c r="D15" s="160" t="str">
        <f t="shared" si="1"/>
        <v/>
      </c>
      <c r="E15" s="87" t="str">
        <f t="shared" si="2"/>
        <v/>
      </c>
      <c r="F15" s="83" t="b">
        <f t="shared" si="3"/>
        <v>0</v>
      </c>
      <c r="G15" s="84">
        <f t="shared" si="4"/>
        <v>1</v>
      </c>
    </row>
    <row r="16" spans="1:7">
      <c r="A16" s="48">
        <v>5</v>
      </c>
      <c r="B16" s="7"/>
      <c r="C16" s="228"/>
      <c r="D16" s="160" t="str">
        <f t="shared" si="1"/>
        <v/>
      </c>
      <c r="E16" s="87" t="str">
        <f t="shared" si="2"/>
        <v/>
      </c>
      <c r="F16" s="83" t="b">
        <f t="shared" si="3"/>
        <v>0</v>
      </c>
      <c r="G16" s="84">
        <f t="shared" si="4"/>
        <v>1</v>
      </c>
    </row>
    <row r="17" spans="1:7">
      <c r="A17" s="48">
        <v>6</v>
      </c>
      <c r="B17" s="7"/>
      <c r="C17" s="228"/>
      <c r="D17" s="160" t="str">
        <f t="shared" si="1"/>
        <v/>
      </c>
      <c r="E17" s="87" t="str">
        <f t="shared" si="2"/>
        <v/>
      </c>
      <c r="F17" s="83" t="b">
        <f t="shared" si="3"/>
        <v>0</v>
      </c>
      <c r="G17" s="84">
        <f t="shared" si="4"/>
        <v>1</v>
      </c>
    </row>
    <row r="18" spans="1:7">
      <c r="A18" s="48">
        <v>7</v>
      </c>
      <c r="B18" s="7"/>
      <c r="C18" s="228"/>
      <c r="D18" s="160" t="str">
        <f t="shared" si="1"/>
        <v/>
      </c>
      <c r="E18" s="87" t="str">
        <f t="shared" si="2"/>
        <v/>
      </c>
      <c r="F18" s="83" t="b">
        <f t="shared" si="3"/>
        <v>0</v>
      </c>
      <c r="G18" s="84">
        <f t="shared" si="4"/>
        <v>1</v>
      </c>
    </row>
    <row r="19" spans="1:7">
      <c r="A19" s="48">
        <v>8</v>
      </c>
      <c r="B19" s="7"/>
      <c r="C19" s="228"/>
      <c r="D19" s="160" t="str">
        <f t="shared" si="1"/>
        <v/>
      </c>
      <c r="E19" s="87" t="str">
        <f t="shared" si="2"/>
        <v/>
      </c>
      <c r="F19" s="83" t="b">
        <f t="shared" si="3"/>
        <v>0</v>
      </c>
      <c r="G19" s="84">
        <f t="shared" si="4"/>
        <v>1</v>
      </c>
    </row>
    <row r="20" spans="1:7">
      <c r="A20" s="48">
        <v>9</v>
      </c>
      <c r="B20" s="7"/>
      <c r="C20" s="228"/>
      <c r="D20" s="160" t="str">
        <f t="shared" si="1"/>
        <v/>
      </c>
      <c r="E20" s="87" t="str">
        <f t="shared" si="2"/>
        <v/>
      </c>
      <c r="F20" s="83" t="b">
        <f t="shared" si="3"/>
        <v>0</v>
      </c>
      <c r="G20" s="84">
        <f t="shared" si="4"/>
        <v>1</v>
      </c>
    </row>
    <row r="21" spans="1:7">
      <c r="A21" s="48">
        <v>10</v>
      </c>
      <c r="B21" s="7"/>
      <c r="C21" s="228"/>
      <c r="D21" s="160" t="str">
        <f t="shared" si="1"/>
        <v/>
      </c>
      <c r="E21" s="87" t="str">
        <f t="shared" si="2"/>
        <v/>
      </c>
      <c r="F21" s="83" t="b">
        <f t="shared" si="3"/>
        <v>0</v>
      </c>
      <c r="G21" s="84">
        <f t="shared" si="4"/>
        <v>1</v>
      </c>
    </row>
    <row r="22" spans="1:7">
      <c r="A22" s="48">
        <v>11</v>
      </c>
      <c r="B22" s="7"/>
      <c r="C22" s="228"/>
      <c r="D22" s="160" t="str">
        <f t="shared" si="1"/>
        <v/>
      </c>
      <c r="E22" s="87" t="str">
        <f t="shared" si="2"/>
        <v/>
      </c>
      <c r="F22" s="83" t="b">
        <f t="shared" si="3"/>
        <v>0</v>
      </c>
      <c r="G22" s="84">
        <f t="shared" si="4"/>
        <v>1</v>
      </c>
    </row>
    <row r="23" spans="1:7">
      <c r="A23" s="48">
        <v>12</v>
      </c>
      <c r="B23" s="7"/>
      <c r="C23" s="228"/>
      <c r="D23" s="160" t="str">
        <f t="shared" si="1"/>
        <v/>
      </c>
      <c r="E23" s="87" t="str">
        <f t="shared" si="2"/>
        <v/>
      </c>
      <c r="F23" s="83" t="b">
        <f t="shared" si="3"/>
        <v>0</v>
      </c>
      <c r="G23" s="84">
        <f t="shared" si="4"/>
        <v>1</v>
      </c>
    </row>
    <row r="24" spans="1:7">
      <c r="A24" s="48">
        <v>13</v>
      </c>
      <c r="B24" s="7"/>
      <c r="C24" s="228"/>
      <c r="D24" s="160" t="str">
        <f t="shared" si="1"/>
        <v/>
      </c>
      <c r="E24" s="87" t="str">
        <f t="shared" si="2"/>
        <v/>
      </c>
      <c r="F24" s="83" t="b">
        <f t="shared" si="3"/>
        <v>0</v>
      </c>
      <c r="G24" s="84">
        <f t="shared" si="4"/>
        <v>1</v>
      </c>
    </row>
    <row r="25" spans="1:7">
      <c r="A25" s="48">
        <v>14</v>
      </c>
      <c r="B25" s="7"/>
      <c r="C25" s="228"/>
      <c r="D25" s="160" t="str">
        <f t="shared" si="1"/>
        <v/>
      </c>
      <c r="E25" s="87" t="str">
        <f t="shared" si="2"/>
        <v/>
      </c>
      <c r="F25" s="83" t="b">
        <f t="shared" si="3"/>
        <v>0</v>
      </c>
      <c r="G25" s="84">
        <f t="shared" si="4"/>
        <v>1</v>
      </c>
    </row>
    <row r="26" spans="1:7">
      <c r="A26" s="48">
        <v>15</v>
      </c>
      <c r="B26" s="7"/>
      <c r="C26" s="228"/>
      <c r="D26" s="160" t="str">
        <f t="shared" si="1"/>
        <v/>
      </c>
      <c r="E26" s="87" t="str">
        <f t="shared" si="2"/>
        <v/>
      </c>
      <c r="F26" s="83" t="b">
        <f t="shared" si="3"/>
        <v>0</v>
      </c>
      <c r="G26" s="84">
        <f t="shared" si="4"/>
        <v>1</v>
      </c>
    </row>
    <row r="27" spans="1:7">
      <c r="A27" s="48">
        <v>16</v>
      </c>
      <c r="B27" s="7"/>
      <c r="C27" s="228"/>
      <c r="D27" s="160" t="str">
        <f t="shared" si="1"/>
        <v/>
      </c>
      <c r="E27" s="87" t="str">
        <f t="shared" si="2"/>
        <v/>
      </c>
      <c r="F27" s="83" t="b">
        <f t="shared" si="3"/>
        <v>0</v>
      </c>
      <c r="G27" s="84">
        <f t="shared" si="4"/>
        <v>1</v>
      </c>
    </row>
    <row r="28" spans="1:7">
      <c r="A28" s="48">
        <v>17</v>
      </c>
      <c r="B28" s="7"/>
      <c r="C28" s="228"/>
      <c r="D28" s="160" t="str">
        <f t="shared" si="1"/>
        <v/>
      </c>
      <c r="E28" s="87" t="str">
        <f t="shared" si="2"/>
        <v/>
      </c>
      <c r="F28" s="83" t="b">
        <f t="shared" si="3"/>
        <v>0</v>
      </c>
      <c r="G28" s="84">
        <f t="shared" si="4"/>
        <v>1</v>
      </c>
    </row>
    <row r="29" spans="1:7">
      <c r="A29" s="48">
        <v>18</v>
      </c>
      <c r="B29" s="7"/>
      <c r="C29" s="228"/>
      <c r="D29" s="160" t="str">
        <f t="shared" si="1"/>
        <v/>
      </c>
      <c r="E29" s="87" t="str">
        <f t="shared" si="2"/>
        <v/>
      </c>
      <c r="F29" s="83" t="b">
        <f t="shared" si="3"/>
        <v>0</v>
      </c>
      <c r="G29" s="84">
        <f t="shared" si="4"/>
        <v>1</v>
      </c>
    </row>
    <row r="30" spans="1:7">
      <c r="A30" s="48">
        <v>19</v>
      </c>
      <c r="B30" s="7"/>
      <c r="C30" s="228"/>
      <c r="D30" s="160" t="str">
        <f t="shared" si="1"/>
        <v/>
      </c>
      <c r="E30" s="87" t="str">
        <f t="shared" si="2"/>
        <v/>
      </c>
      <c r="F30" s="83" t="b">
        <f t="shared" si="3"/>
        <v>0</v>
      </c>
      <c r="G30" s="84">
        <f t="shared" si="4"/>
        <v>1</v>
      </c>
    </row>
    <row r="31" spans="1:7">
      <c r="A31" s="48">
        <v>20</v>
      </c>
      <c r="B31" s="7"/>
      <c r="C31" s="228"/>
      <c r="D31" s="160" t="str">
        <f t="shared" si="1"/>
        <v/>
      </c>
      <c r="E31" s="87" t="str">
        <f t="shared" si="2"/>
        <v/>
      </c>
      <c r="F31" s="83" t="b">
        <f t="shared" si="3"/>
        <v>0</v>
      </c>
      <c r="G31" s="84">
        <f t="shared" si="4"/>
        <v>1</v>
      </c>
    </row>
    <row r="32" spans="1:7">
      <c r="A32" s="48">
        <v>21</v>
      </c>
      <c r="B32" s="7"/>
      <c r="C32" s="228"/>
      <c r="D32" s="160" t="str">
        <f t="shared" si="1"/>
        <v/>
      </c>
      <c r="E32" s="87" t="str">
        <f t="shared" si="2"/>
        <v/>
      </c>
      <c r="F32" s="83" t="b">
        <f t="shared" si="3"/>
        <v>0</v>
      </c>
      <c r="G32" s="84">
        <f t="shared" si="4"/>
        <v>1</v>
      </c>
    </row>
    <row r="33" spans="1:7">
      <c r="A33" s="48">
        <v>22</v>
      </c>
      <c r="B33" s="7"/>
      <c r="C33" s="228"/>
      <c r="D33" s="160" t="str">
        <f t="shared" si="1"/>
        <v/>
      </c>
      <c r="E33" s="87" t="str">
        <f t="shared" si="2"/>
        <v/>
      </c>
      <c r="F33" s="83" t="b">
        <f t="shared" si="3"/>
        <v>0</v>
      </c>
      <c r="G33" s="84">
        <f t="shared" si="4"/>
        <v>1</v>
      </c>
    </row>
    <row r="34" spans="1:7">
      <c r="A34" s="48">
        <v>23</v>
      </c>
      <c r="B34" s="7"/>
      <c r="C34" s="228"/>
      <c r="D34" s="160" t="str">
        <f t="shared" si="1"/>
        <v/>
      </c>
      <c r="E34" s="87" t="str">
        <f t="shared" si="2"/>
        <v/>
      </c>
      <c r="F34" s="83" t="b">
        <f t="shared" si="3"/>
        <v>0</v>
      </c>
      <c r="G34" s="84">
        <f t="shared" si="4"/>
        <v>1</v>
      </c>
    </row>
    <row r="35" spans="1:7">
      <c r="A35" s="48">
        <v>24</v>
      </c>
      <c r="B35" s="7"/>
      <c r="C35" s="228"/>
      <c r="D35" s="160" t="str">
        <f t="shared" si="1"/>
        <v/>
      </c>
      <c r="E35" s="87" t="str">
        <f t="shared" si="2"/>
        <v/>
      </c>
      <c r="F35" s="83" t="b">
        <f t="shared" si="3"/>
        <v>0</v>
      </c>
      <c r="G35" s="84">
        <f t="shared" si="4"/>
        <v>1</v>
      </c>
    </row>
    <row r="36" spans="1:7">
      <c r="A36" s="48">
        <v>25</v>
      </c>
      <c r="B36" s="7"/>
      <c r="C36" s="228"/>
      <c r="D36" s="160" t="str">
        <f t="shared" si="1"/>
        <v/>
      </c>
      <c r="E36" s="87" t="str">
        <f t="shared" si="2"/>
        <v/>
      </c>
      <c r="F36" s="83" t="b">
        <f t="shared" si="3"/>
        <v>0</v>
      </c>
      <c r="G36" s="84">
        <f t="shared" si="4"/>
        <v>1</v>
      </c>
    </row>
    <row r="37" spans="1:7">
      <c r="A37" s="48">
        <v>26</v>
      </c>
      <c r="B37" s="7"/>
      <c r="C37" s="228"/>
      <c r="D37" s="160" t="str">
        <f t="shared" si="1"/>
        <v/>
      </c>
      <c r="E37" s="87" t="str">
        <f t="shared" si="2"/>
        <v/>
      </c>
      <c r="F37" s="83" t="b">
        <f t="shared" si="3"/>
        <v>0</v>
      </c>
      <c r="G37" s="84">
        <f t="shared" si="4"/>
        <v>1</v>
      </c>
    </row>
    <row r="38" spans="1:7">
      <c r="A38" s="48">
        <v>27</v>
      </c>
      <c r="B38" s="7"/>
      <c r="C38" s="228"/>
      <c r="D38" s="160" t="str">
        <f t="shared" si="1"/>
        <v/>
      </c>
      <c r="E38" s="87" t="str">
        <f t="shared" si="2"/>
        <v/>
      </c>
      <c r="F38" s="83" t="b">
        <f t="shared" si="3"/>
        <v>0</v>
      </c>
      <c r="G38" s="84">
        <f t="shared" si="4"/>
        <v>1</v>
      </c>
    </row>
    <row r="39" spans="1:7">
      <c r="A39" s="48">
        <v>28</v>
      </c>
      <c r="B39" s="7"/>
      <c r="C39" s="228"/>
      <c r="D39" s="160" t="str">
        <f t="shared" si="1"/>
        <v/>
      </c>
      <c r="E39" s="87" t="str">
        <f t="shared" si="2"/>
        <v/>
      </c>
      <c r="F39" s="83" t="b">
        <f t="shared" si="3"/>
        <v>0</v>
      </c>
      <c r="G39" s="84">
        <f t="shared" si="4"/>
        <v>1</v>
      </c>
    </row>
    <row r="40" spans="1:7">
      <c r="A40" s="48">
        <v>29</v>
      </c>
      <c r="B40" s="7"/>
      <c r="C40" s="228"/>
      <c r="D40" s="160" t="str">
        <f t="shared" si="1"/>
        <v/>
      </c>
      <c r="E40" s="87" t="str">
        <f t="shared" si="2"/>
        <v/>
      </c>
      <c r="F40" s="83" t="b">
        <f t="shared" si="3"/>
        <v>0</v>
      </c>
      <c r="G40" s="84">
        <f t="shared" si="4"/>
        <v>1</v>
      </c>
    </row>
    <row r="41" spans="1:7">
      <c r="A41" s="48">
        <v>30</v>
      </c>
      <c r="B41" s="7"/>
      <c r="C41" s="228"/>
      <c r="D41" s="160" t="str">
        <f t="shared" si="1"/>
        <v/>
      </c>
      <c r="E41" s="87" t="str">
        <f t="shared" si="2"/>
        <v/>
      </c>
      <c r="F41" s="83" t="b">
        <f t="shared" si="3"/>
        <v>0</v>
      </c>
      <c r="G41" s="84">
        <f t="shared" si="4"/>
        <v>1</v>
      </c>
    </row>
    <row r="42" spans="1:7">
      <c r="A42" s="48">
        <v>31</v>
      </c>
      <c r="B42" s="7"/>
      <c r="C42" s="228"/>
      <c r="D42" s="160" t="str">
        <f t="shared" si="1"/>
        <v/>
      </c>
      <c r="E42" s="87" t="str">
        <f t="shared" si="2"/>
        <v/>
      </c>
      <c r="F42" s="83" t="b">
        <f t="shared" si="3"/>
        <v>0</v>
      </c>
      <c r="G42" s="84">
        <f t="shared" si="4"/>
        <v>1</v>
      </c>
    </row>
    <row r="43" spans="1:7">
      <c r="A43" s="48">
        <v>32</v>
      </c>
      <c r="B43" s="7"/>
      <c r="C43" s="228"/>
      <c r="D43" s="160" t="str">
        <f t="shared" si="1"/>
        <v/>
      </c>
      <c r="E43" s="87" t="str">
        <f t="shared" si="2"/>
        <v/>
      </c>
      <c r="F43" s="83" t="b">
        <f t="shared" si="3"/>
        <v>0</v>
      </c>
      <c r="G43" s="84">
        <f t="shared" si="4"/>
        <v>1</v>
      </c>
    </row>
    <row r="44" spans="1:7">
      <c r="A44" s="48">
        <v>33</v>
      </c>
      <c r="B44" s="7"/>
      <c r="C44" s="228"/>
      <c r="D44" s="160" t="str">
        <f t="shared" si="1"/>
        <v/>
      </c>
      <c r="E44" s="87" t="str">
        <f t="shared" ref="E44:E75" si="5">IF(OR($B44="",,$C44="",$C44&gt;an_final),"",IF($C44&gt;=an_initial,1,""))</f>
        <v/>
      </c>
      <c r="F44" s="83" t="b">
        <f t="shared" si="3"/>
        <v>0</v>
      </c>
      <c r="G44" s="84">
        <f t="shared" ref="G44:G75" si="6">LEN(B44)-LEN(SUBSTITUTE(B44,",",""))+1</f>
        <v>1</v>
      </c>
    </row>
    <row r="45" spans="1:7">
      <c r="A45" s="48">
        <v>34</v>
      </c>
      <c r="B45" s="7"/>
      <c r="C45" s="228"/>
      <c r="D45" s="160" t="str">
        <f t="shared" si="1"/>
        <v/>
      </c>
      <c r="E45" s="87" t="str">
        <f t="shared" si="5"/>
        <v/>
      </c>
      <c r="F45" s="83" t="b">
        <f t="shared" si="3"/>
        <v>0</v>
      </c>
      <c r="G45" s="84">
        <f t="shared" si="6"/>
        <v>1</v>
      </c>
    </row>
    <row r="46" spans="1:7">
      <c r="A46" s="48">
        <v>35</v>
      </c>
      <c r="B46" s="7"/>
      <c r="C46" s="228"/>
      <c r="D46" s="160" t="str">
        <f t="shared" si="1"/>
        <v/>
      </c>
      <c r="E46" s="87" t="str">
        <f t="shared" si="5"/>
        <v/>
      </c>
      <c r="F46" s="83" t="b">
        <f t="shared" si="3"/>
        <v>0</v>
      </c>
      <c r="G46" s="84">
        <f t="shared" si="6"/>
        <v>1</v>
      </c>
    </row>
    <row r="47" spans="1:7">
      <c r="A47" s="48">
        <v>36</v>
      </c>
      <c r="B47" s="7"/>
      <c r="C47" s="228"/>
      <c r="D47" s="160" t="str">
        <f t="shared" si="1"/>
        <v/>
      </c>
      <c r="E47" s="87" t="str">
        <f t="shared" si="5"/>
        <v/>
      </c>
      <c r="F47" s="83" t="b">
        <f t="shared" si="3"/>
        <v>0</v>
      </c>
      <c r="G47" s="84">
        <f t="shared" si="6"/>
        <v>1</v>
      </c>
    </row>
    <row r="48" spans="1:7">
      <c r="A48" s="48">
        <v>37</v>
      </c>
      <c r="B48" s="7"/>
      <c r="C48" s="228"/>
      <c r="D48" s="160" t="str">
        <f t="shared" si="1"/>
        <v/>
      </c>
      <c r="E48" s="87" t="str">
        <f t="shared" si="5"/>
        <v/>
      </c>
      <c r="F48" s="83" t="b">
        <f t="shared" si="3"/>
        <v>0</v>
      </c>
      <c r="G48" s="84">
        <f t="shared" si="6"/>
        <v>1</v>
      </c>
    </row>
    <row r="49" spans="1:7">
      <c r="A49" s="48">
        <v>38</v>
      </c>
      <c r="B49" s="7"/>
      <c r="C49" s="228"/>
      <c r="D49" s="160" t="str">
        <f t="shared" si="1"/>
        <v/>
      </c>
      <c r="E49" s="87" t="str">
        <f t="shared" si="5"/>
        <v/>
      </c>
      <c r="F49" s="83" t="b">
        <f t="shared" si="3"/>
        <v>0</v>
      </c>
      <c r="G49" s="84">
        <f t="shared" si="6"/>
        <v>1</v>
      </c>
    </row>
    <row r="50" spans="1:7">
      <c r="A50" s="48">
        <v>39</v>
      </c>
      <c r="B50" s="7"/>
      <c r="C50" s="228"/>
      <c r="D50" s="160" t="str">
        <f t="shared" si="1"/>
        <v/>
      </c>
      <c r="E50" s="87" t="str">
        <f t="shared" si="5"/>
        <v/>
      </c>
      <c r="F50" s="83" t="b">
        <f t="shared" si="3"/>
        <v>0</v>
      </c>
      <c r="G50" s="84">
        <f t="shared" si="6"/>
        <v>1</v>
      </c>
    </row>
    <row r="51" spans="1:7">
      <c r="A51" s="48">
        <v>40</v>
      </c>
      <c r="B51" s="7"/>
      <c r="C51" s="228"/>
      <c r="D51" s="160" t="str">
        <f t="shared" si="1"/>
        <v/>
      </c>
      <c r="E51" s="87" t="str">
        <f t="shared" si="5"/>
        <v/>
      </c>
      <c r="F51" s="83" t="b">
        <f t="shared" si="3"/>
        <v>0</v>
      </c>
      <c r="G51" s="84">
        <f t="shared" si="6"/>
        <v>1</v>
      </c>
    </row>
    <row r="52" spans="1:7">
      <c r="A52" s="48">
        <v>41</v>
      </c>
      <c r="B52" s="7"/>
      <c r="C52" s="228"/>
      <c r="D52" s="160" t="str">
        <f t="shared" si="1"/>
        <v/>
      </c>
      <c r="E52" s="87" t="str">
        <f t="shared" si="5"/>
        <v/>
      </c>
      <c r="F52" s="83" t="b">
        <f t="shared" si="3"/>
        <v>0</v>
      </c>
      <c r="G52" s="84">
        <f t="shared" si="6"/>
        <v>1</v>
      </c>
    </row>
    <row r="53" spans="1:7">
      <c r="A53" s="48">
        <v>42</v>
      </c>
      <c r="B53" s="7"/>
      <c r="C53" s="228"/>
      <c r="D53" s="160" t="str">
        <f t="shared" si="1"/>
        <v/>
      </c>
      <c r="E53" s="87" t="str">
        <f t="shared" si="5"/>
        <v/>
      </c>
      <c r="F53" s="83" t="b">
        <f t="shared" si="3"/>
        <v>0</v>
      </c>
      <c r="G53" s="84">
        <f t="shared" si="6"/>
        <v>1</v>
      </c>
    </row>
    <row r="54" spans="1:7">
      <c r="A54" s="48">
        <v>43</v>
      </c>
      <c r="B54" s="7"/>
      <c r="C54" s="228"/>
      <c r="D54" s="160" t="str">
        <f t="shared" si="1"/>
        <v/>
      </c>
      <c r="E54" s="87" t="str">
        <f t="shared" si="5"/>
        <v/>
      </c>
      <c r="F54" s="83" t="b">
        <f t="shared" si="3"/>
        <v>0</v>
      </c>
      <c r="G54" s="84">
        <f t="shared" si="6"/>
        <v>1</v>
      </c>
    </row>
    <row r="55" spans="1:7">
      <c r="A55" s="48">
        <v>44</v>
      </c>
      <c r="B55" s="7"/>
      <c r="C55" s="228"/>
      <c r="D55" s="160" t="str">
        <f t="shared" si="1"/>
        <v/>
      </c>
      <c r="E55" s="87" t="str">
        <f t="shared" si="5"/>
        <v/>
      </c>
      <c r="F55" s="83" t="b">
        <f t="shared" si="3"/>
        <v>0</v>
      </c>
      <c r="G55" s="84">
        <f t="shared" si="6"/>
        <v>1</v>
      </c>
    </row>
    <row r="56" spans="1:7">
      <c r="A56" s="48">
        <v>45</v>
      </c>
      <c r="B56" s="7"/>
      <c r="C56" s="228"/>
      <c r="D56" s="160" t="str">
        <f t="shared" si="1"/>
        <v/>
      </c>
      <c r="E56" s="87" t="str">
        <f t="shared" si="5"/>
        <v/>
      </c>
      <c r="F56" s="83" t="b">
        <f t="shared" si="3"/>
        <v>0</v>
      </c>
      <c r="G56" s="84">
        <f t="shared" si="6"/>
        <v>1</v>
      </c>
    </row>
    <row r="57" spans="1:7">
      <c r="A57" s="48">
        <v>46</v>
      </c>
      <c r="B57" s="7"/>
      <c r="C57" s="228"/>
      <c r="D57" s="160" t="str">
        <f t="shared" si="1"/>
        <v/>
      </c>
      <c r="E57" s="87" t="str">
        <f t="shared" si="5"/>
        <v/>
      </c>
      <c r="F57" s="83" t="b">
        <f t="shared" si="3"/>
        <v>0</v>
      </c>
      <c r="G57" s="84">
        <f t="shared" si="6"/>
        <v>1</v>
      </c>
    </row>
    <row r="58" spans="1:7">
      <c r="A58" s="48">
        <v>47</v>
      </c>
      <c r="B58" s="7"/>
      <c r="C58" s="228"/>
      <c r="D58" s="160" t="str">
        <f t="shared" si="1"/>
        <v/>
      </c>
      <c r="E58" s="87" t="str">
        <f t="shared" si="5"/>
        <v/>
      </c>
      <c r="F58" s="83" t="b">
        <f t="shared" si="3"/>
        <v>0</v>
      </c>
      <c r="G58" s="84">
        <f t="shared" si="6"/>
        <v>1</v>
      </c>
    </row>
    <row r="59" spans="1:7">
      <c r="A59" s="48">
        <v>48</v>
      </c>
      <c r="B59" s="7"/>
      <c r="C59" s="228"/>
      <c r="D59" s="160" t="str">
        <f t="shared" si="1"/>
        <v/>
      </c>
      <c r="E59" s="87" t="str">
        <f t="shared" si="5"/>
        <v/>
      </c>
      <c r="F59" s="83" t="b">
        <f t="shared" si="3"/>
        <v>0</v>
      </c>
      <c r="G59" s="84">
        <f t="shared" si="6"/>
        <v>1</v>
      </c>
    </row>
    <row r="60" spans="1:7">
      <c r="A60" s="48">
        <v>49</v>
      </c>
      <c r="B60" s="7"/>
      <c r="C60" s="228"/>
      <c r="D60" s="160" t="str">
        <f t="shared" si="1"/>
        <v/>
      </c>
      <c r="E60" s="87" t="str">
        <f t="shared" si="5"/>
        <v/>
      </c>
      <c r="F60" s="83" t="b">
        <f t="shared" si="3"/>
        <v>0</v>
      </c>
      <c r="G60" s="84">
        <f t="shared" si="6"/>
        <v>1</v>
      </c>
    </row>
    <row r="61" spans="1:7">
      <c r="A61" s="48">
        <v>50</v>
      </c>
      <c r="B61" s="7"/>
      <c r="C61" s="228"/>
      <c r="D61" s="160" t="str">
        <f t="shared" si="1"/>
        <v/>
      </c>
      <c r="E61" s="87" t="str">
        <f t="shared" si="5"/>
        <v/>
      </c>
      <c r="F61" s="83" t="b">
        <f t="shared" si="3"/>
        <v>0</v>
      </c>
      <c r="G61" s="84">
        <f t="shared" si="6"/>
        <v>1</v>
      </c>
    </row>
    <row r="62" spans="1:7">
      <c r="A62" s="48">
        <v>51</v>
      </c>
      <c r="B62" s="7"/>
      <c r="C62" s="228"/>
      <c r="D62" s="160" t="str">
        <f t="shared" si="1"/>
        <v/>
      </c>
      <c r="E62" s="87" t="str">
        <f t="shared" si="5"/>
        <v/>
      </c>
      <c r="F62" s="83" t="b">
        <f t="shared" si="3"/>
        <v>0</v>
      </c>
      <c r="G62" s="84">
        <f t="shared" si="6"/>
        <v>1</v>
      </c>
    </row>
    <row r="63" spans="1:7">
      <c r="A63" s="48">
        <v>52</v>
      </c>
      <c r="B63" s="7"/>
      <c r="C63" s="228"/>
      <c r="D63" s="160" t="str">
        <f t="shared" si="1"/>
        <v/>
      </c>
      <c r="E63" s="87" t="str">
        <f t="shared" si="5"/>
        <v/>
      </c>
      <c r="F63" s="83" t="b">
        <f t="shared" si="3"/>
        <v>0</v>
      </c>
      <c r="G63" s="84">
        <f t="shared" si="6"/>
        <v>1</v>
      </c>
    </row>
    <row r="64" spans="1:7">
      <c r="A64" s="48">
        <v>53</v>
      </c>
      <c r="B64" s="7"/>
      <c r="C64" s="228"/>
      <c r="D64" s="160" t="str">
        <f t="shared" si="1"/>
        <v/>
      </c>
      <c r="E64" s="87" t="str">
        <f t="shared" si="5"/>
        <v/>
      </c>
      <c r="F64" s="83" t="b">
        <f t="shared" si="3"/>
        <v>0</v>
      </c>
      <c r="G64" s="84">
        <f t="shared" si="6"/>
        <v>1</v>
      </c>
    </row>
    <row r="65" spans="1:7">
      <c r="A65" s="48">
        <v>54</v>
      </c>
      <c r="B65" s="7"/>
      <c r="C65" s="228"/>
      <c r="D65" s="160" t="str">
        <f t="shared" si="1"/>
        <v/>
      </c>
      <c r="E65" s="87" t="str">
        <f t="shared" si="5"/>
        <v/>
      </c>
      <c r="F65" s="83" t="b">
        <f t="shared" si="3"/>
        <v>0</v>
      </c>
      <c r="G65" s="84">
        <f t="shared" si="6"/>
        <v>1</v>
      </c>
    </row>
    <row r="66" spans="1:7">
      <c r="A66" s="48">
        <v>55</v>
      </c>
      <c r="B66" s="7"/>
      <c r="C66" s="228"/>
      <c r="D66" s="160" t="str">
        <f t="shared" si="1"/>
        <v/>
      </c>
      <c r="E66" s="87" t="str">
        <f t="shared" si="5"/>
        <v/>
      </c>
      <c r="F66" s="83" t="b">
        <f t="shared" si="3"/>
        <v>0</v>
      </c>
      <c r="G66" s="84">
        <f t="shared" si="6"/>
        <v>1</v>
      </c>
    </row>
    <row r="67" spans="1:7">
      <c r="A67" s="48">
        <v>56</v>
      </c>
      <c r="B67" s="7"/>
      <c r="C67" s="228"/>
      <c r="D67" s="160" t="str">
        <f t="shared" si="1"/>
        <v/>
      </c>
      <c r="E67" s="87" t="str">
        <f t="shared" si="5"/>
        <v/>
      </c>
      <c r="F67" s="83" t="b">
        <f t="shared" si="3"/>
        <v>0</v>
      </c>
      <c r="G67" s="84">
        <f t="shared" si="6"/>
        <v>1</v>
      </c>
    </row>
    <row r="68" spans="1:7">
      <c r="A68" s="48">
        <v>57</v>
      </c>
      <c r="B68" s="7"/>
      <c r="C68" s="228"/>
      <c r="D68" s="160" t="str">
        <f t="shared" si="1"/>
        <v/>
      </c>
      <c r="E68" s="87" t="str">
        <f t="shared" si="5"/>
        <v/>
      </c>
      <c r="F68" s="83" t="b">
        <f t="shared" si="3"/>
        <v>0</v>
      </c>
      <c r="G68" s="84">
        <f t="shared" si="6"/>
        <v>1</v>
      </c>
    </row>
    <row r="69" spans="1:7">
      <c r="A69" s="48">
        <v>58</v>
      </c>
      <c r="B69" s="7"/>
      <c r="C69" s="228"/>
      <c r="D69" s="160" t="str">
        <f t="shared" si="1"/>
        <v/>
      </c>
      <c r="E69" s="87" t="str">
        <f t="shared" si="5"/>
        <v/>
      </c>
      <c r="F69" s="83" t="b">
        <f t="shared" si="3"/>
        <v>0</v>
      </c>
      <c r="G69" s="84">
        <f t="shared" si="6"/>
        <v>1</v>
      </c>
    </row>
    <row r="70" spans="1:7">
      <c r="A70" s="48">
        <v>59</v>
      </c>
      <c r="B70" s="7"/>
      <c r="C70" s="228"/>
      <c r="D70" s="160" t="str">
        <f t="shared" si="1"/>
        <v/>
      </c>
      <c r="E70" s="87" t="str">
        <f t="shared" si="5"/>
        <v/>
      </c>
      <c r="F70" s="83" t="b">
        <f t="shared" si="3"/>
        <v>0</v>
      </c>
      <c r="G70" s="84">
        <f t="shared" si="6"/>
        <v>1</v>
      </c>
    </row>
    <row r="71" spans="1:7">
      <c r="A71" s="48">
        <v>60</v>
      </c>
      <c r="B71" s="7"/>
      <c r="C71" s="228"/>
      <c r="D71" s="160" t="str">
        <f t="shared" si="1"/>
        <v/>
      </c>
      <c r="E71" s="87" t="str">
        <f t="shared" si="5"/>
        <v/>
      </c>
      <c r="F71" s="83" t="b">
        <f t="shared" si="3"/>
        <v>0</v>
      </c>
      <c r="G71" s="84">
        <f t="shared" si="6"/>
        <v>1</v>
      </c>
    </row>
    <row r="72" spans="1:7">
      <c r="A72" s="48">
        <v>61</v>
      </c>
      <c r="B72" s="7"/>
      <c r="C72" s="228"/>
      <c r="D72" s="160" t="str">
        <f t="shared" si="1"/>
        <v/>
      </c>
      <c r="E72" s="87" t="str">
        <f t="shared" si="5"/>
        <v/>
      </c>
      <c r="F72" s="83" t="b">
        <f t="shared" si="3"/>
        <v>0</v>
      </c>
      <c r="G72" s="84">
        <f t="shared" si="6"/>
        <v>1</v>
      </c>
    </row>
    <row r="73" spans="1:7">
      <c r="A73" s="48">
        <v>62</v>
      </c>
      <c r="B73" s="7"/>
      <c r="C73" s="228"/>
      <c r="D73" s="160" t="str">
        <f t="shared" si="1"/>
        <v/>
      </c>
      <c r="E73" s="87" t="str">
        <f t="shared" si="5"/>
        <v/>
      </c>
      <c r="F73" s="83" t="b">
        <f t="shared" si="3"/>
        <v>0</v>
      </c>
      <c r="G73" s="84">
        <f t="shared" si="6"/>
        <v>1</v>
      </c>
    </row>
    <row r="74" spans="1:7">
      <c r="A74" s="48">
        <v>63</v>
      </c>
      <c r="B74" s="7"/>
      <c r="C74" s="228"/>
      <c r="D74" s="160" t="str">
        <f t="shared" si="1"/>
        <v/>
      </c>
      <c r="E74" s="87" t="str">
        <f t="shared" si="5"/>
        <v/>
      </c>
      <c r="F74" s="83" t="b">
        <f t="shared" si="3"/>
        <v>0</v>
      </c>
      <c r="G74" s="84">
        <f t="shared" si="6"/>
        <v>1</v>
      </c>
    </row>
    <row r="75" spans="1:7">
      <c r="A75" s="48">
        <v>64</v>
      </c>
      <c r="B75" s="7"/>
      <c r="C75" s="228"/>
      <c r="D75" s="160" t="str">
        <f t="shared" si="1"/>
        <v/>
      </c>
      <c r="E75" s="87" t="str">
        <f t="shared" si="5"/>
        <v/>
      </c>
      <c r="F75" s="83" t="b">
        <f t="shared" si="3"/>
        <v>0</v>
      </c>
      <c r="G75" s="84">
        <f t="shared" si="6"/>
        <v>1</v>
      </c>
    </row>
    <row r="76" spans="1:7">
      <c r="A76" s="48">
        <v>65</v>
      </c>
      <c r="B76" s="7"/>
      <c r="C76" s="228"/>
      <c r="D76" s="160" t="str">
        <f t="shared" ref="D76:D139" si="7">IF(OR($B76="",,$C76&lt;an_initial,$C76&gt;an_final),"",E76*10)</f>
        <v/>
      </c>
      <c r="E76" s="87" t="str">
        <f t="shared" ref="E76:E110" si="8">IF(OR($B76="",,$C76="",$C76&gt;an_final),"",IF($C76&gt;=an_initial,1,""))</f>
        <v/>
      </c>
      <c r="F76" s="83" t="b">
        <f t="shared" ref="F76:F110" si="9">IF(nume_candidat="",FALSE,ISNUMBER(SEARCH(nume_candidat,$B76)))</f>
        <v>0</v>
      </c>
      <c r="G76" s="84">
        <f t="shared" ref="G76:G110" si="10">LEN(B76)-LEN(SUBSTITUTE(B76,",",""))+1</f>
        <v>1</v>
      </c>
    </row>
    <row r="77" spans="1:7">
      <c r="A77" s="48">
        <v>66</v>
      </c>
      <c r="B77" s="7"/>
      <c r="C77" s="228"/>
      <c r="D77" s="160" t="str">
        <f t="shared" si="7"/>
        <v/>
      </c>
      <c r="E77" s="87" t="str">
        <f t="shared" si="8"/>
        <v/>
      </c>
      <c r="F77" s="83" t="b">
        <f t="shared" si="9"/>
        <v>0</v>
      </c>
      <c r="G77" s="84">
        <f t="shared" si="10"/>
        <v>1</v>
      </c>
    </row>
    <row r="78" spans="1:7">
      <c r="A78" s="48">
        <v>67</v>
      </c>
      <c r="B78" s="7"/>
      <c r="C78" s="228"/>
      <c r="D78" s="160" t="str">
        <f t="shared" si="7"/>
        <v/>
      </c>
      <c r="E78" s="87" t="str">
        <f t="shared" si="8"/>
        <v/>
      </c>
      <c r="F78" s="83" t="b">
        <f t="shared" si="9"/>
        <v>0</v>
      </c>
      <c r="G78" s="84">
        <f t="shared" si="10"/>
        <v>1</v>
      </c>
    </row>
    <row r="79" spans="1:7">
      <c r="A79" s="48">
        <v>68</v>
      </c>
      <c r="B79" s="7"/>
      <c r="C79" s="228"/>
      <c r="D79" s="160" t="str">
        <f t="shared" si="7"/>
        <v/>
      </c>
      <c r="E79" s="87" t="str">
        <f t="shared" si="8"/>
        <v/>
      </c>
      <c r="F79" s="83" t="b">
        <f t="shared" si="9"/>
        <v>0</v>
      </c>
      <c r="G79" s="84">
        <f t="shared" si="10"/>
        <v>1</v>
      </c>
    </row>
    <row r="80" spans="1:7">
      <c r="A80" s="48">
        <v>69</v>
      </c>
      <c r="B80" s="7"/>
      <c r="C80" s="228"/>
      <c r="D80" s="160" t="str">
        <f t="shared" si="7"/>
        <v/>
      </c>
      <c r="E80" s="87" t="str">
        <f t="shared" si="8"/>
        <v/>
      </c>
      <c r="F80" s="83" t="b">
        <f t="shared" si="9"/>
        <v>0</v>
      </c>
      <c r="G80" s="84">
        <f t="shared" si="10"/>
        <v>1</v>
      </c>
    </row>
    <row r="81" spans="1:7">
      <c r="A81" s="48">
        <v>70</v>
      </c>
      <c r="B81" s="7"/>
      <c r="C81" s="228"/>
      <c r="D81" s="160" t="str">
        <f t="shared" si="7"/>
        <v/>
      </c>
      <c r="E81" s="87" t="str">
        <f t="shared" si="8"/>
        <v/>
      </c>
      <c r="F81" s="83" t="b">
        <f t="shared" si="9"/>
        <v>0</v>
      </c>
      <c r="G81" s="84">
        <f t="shared" si="10"/>
        <v>1</v>
      </c>
    </row>
    <row r="82" spans="1:7">
      <c r="A82" s="48">
        <v>71</v>
      </c>
      <c r="B82" s="7"/>
      <c r="C82" s="228"/>
      <c r="D82" s="160" t="str">
        <f t="shared" si="7"/>
        <v/>
      </c>
      <c r="E82" s="87" t="str">
        <f t="shared" si="8"/>
        <v/>
      </c>
      <c r="F82" s="83" t="b">
        <f t="shared" si="9"/>
        <v>0</v>
      </c>
      <c r="G82" s="84">
        <f t="shared" si="10"/>
        <v>1</v>
      </c>
    </row>
    <row r="83" spans="1:7">
      <c r="A83" s="48">
        <v>72</v>
      </c>
      <c r="B83" s="7"/>
      <c r="C83" s="228"/>
      <c r="D83" s="160" t="str">
        <f t="shared" si="7"/>
        <v/>
      </c>
      <c r="E83" s="87" t="str">
        <f t="shared" si="8"/>
        <v/>
      </c>
      <c r="F83" s="83" t="b">
        <f t="shared" si="9"/>
        <v>0</v>
      </c>
      <c r="G83" s="84">
        <f t="shared" si="10"/>
        <v>1</v>
      </c>
    </row>
    <row r="84" spans="1:7">
      <c r="A84" s="48">
        <v>73</v>
      </c>
      <c r="B84" s="7"/>
      <c r="C84" s="228"/>
      <c r="D84" s="160" t="str">
        <f t="shared" si="7"/>
        <v/>
      </c>
      <c r="E84" s="87" t="str">
        <f t="shared" si="8"/>
        <v/>
      </c>
      <c r="F84" s="83" t="b">
        <f t="shared" si="9"/>
        <v>0</v>
      </c>
      <c r="G84" s="84">
        <f t="shared" si="10"/>
        <v>1</v>
      </c>
    </row>
    <row r="85" spans="1:7">
      <c r="A85" s="48">
        <v>74</v>
      </c>
      <c r="B85" s="7"/>
      <c r="C85" s="228"/>
      <c r="D85" s="160" t="str">
        <f t="shared" si="7"/>
        <v/>
      </c>
      <c r="E85" s="87" t="str">
        <f t="shared" si="8"/>
        <v/>
      </c>
      <c r="F85" s="83" t="b">
        <f t="shared" si="9"/>
        <v>0</v>
      </c>
      <c r="G85" s="84">
        <f t="shared" si="10"/>
        <v>1</v>
      </c>
    </row>
    <row r="86" spans="1:7">
      <c r="A86" s="48">
        <v>75</v>
      </c>
      <c r="B86" s="7"/>
      <c r="C86" s="228"/>
      <c r="D86" s="160" t="str">
        <f t="shared" si="7"/>
        <v/>
      </c>
      <c r="E86" s="87" t="str">
        <f t="shared" si="8"/>
        <v/>
      </c>
      <c r="F86" s="83" t="b">
        <f t="shared" si="9"/>
        <v>0</v>
      </c>
      <c r="G86" s="84">
        <f t="shared" si="10"/>
        <v>1</v>
      </c>
    </row>
    <row r="87" spans="1:7">
      <c r="A87" s="48">
        <v>76</v>
      </c>
      <c r="B87" s="7"/>
      <c r="C87" s="228"/>
      <c r="D87" s="160" t="str">
        <f t="shared" si="7"/>
        <v/>
      </c>
      <c r="E87" s="87" t="str">
        <f t="shared" si="8"/>
        <v/>
      </c>
      <c r="F87" s="83" t="b">
        <f t="shared" si="9"/>
        <v>0</v>
      </c>
      <c r="G87" s="84">
        <f t="shared" si="10"/>
        <v>1</v>
      </c>
    </row>
    <row r="88" spans="1:7">
      <c r="A88" s="48">
        <v>77</v>
      </c>
      <c r="B88" s="7"/>
      <c r="C88" s="228"/>
      <c r="D88" s="160" t="str">
        <f t="shared" si="7"/>
        <v/>
      </c>
      <c r="E88" s="87" t="str">
        <f t="shared" si="8"/>
        <v/>
      </c>
      <c r="F88" s="83" t="b">
        <f t="shared" si="9"/>
        <v>0</v>
      </c>
      <c r="G88" s="84">
        <f t="shared" si="10"/>
        <v>1</v>
      </c>
    </row>
    <row r="89" spans="1:7">
      <c r="A89" s="48">
        <v>78</v>
      </c>
      <c r="B89" s="7"/>
      <c r="C89" s="228"/>
      <c r="D89" s="160" t="str">
        <f t="shared" si="7"/>
        <v/>
      </c>
      <c r="E89" s="87" t="str">
        <f t="shared" si="8"/>
        <v/>
      </c>
      <c r="F89" s="83" t="b">
        <f t="shared" si="9"/>
        <v>0</v>
      </c>
      <c r="G89" s="84">
        <f t="shared" si="10"/>
        <v>1</v>
      </c>
    </row>
    <row r="90" spans="1:7">
      <c r="A90" s="48">
        <v>79</v>
      </c>
      <c r="B90" s="7"/>
      <c r="C90" s="228"/>
      <c r="D90" s="160" t="str">
        <f t="shared" si="7"/>
        <v/>
      </c>
      <c r="E90" s="87" t="str">
        <f t="shared" si="8"/>
        <v/>
      </c>
      <c r="F90" s="83" t="b">
        <f t="shared" si="9"/>
        <v>0</v>
      </c>
      <c r="G90" s="84">
        <f t="shared" si="10"/>
        <v>1</v>
      </c>
    </row>
    <row r="91" spans="1:7">
      <c r="A91" s="48">
        <v>80</v>
      </c>
      <c r="B91" s="7"/>
      <c r="C91" s="228"/>
      <c r="D91" s="160" t="str">
        <f t="shared" si="7"/>
        <v/>
      </c>
      <c r="E91" s="87" t="str">
        <f t="shared" si="8"/>
        <v/>
      </c>
      <c r="F91" s="83" t="b">
        <f t="shared" si="9"/>
        <v>0</v>
      </c>
      <c r="G91" s="84">
        <f t="shared" si="10"/>
        <v>1</v>
      </c>
    </row>
    <row r="92" spans="1:7">
      <c r="A92" s="48">
        <v>81</v>
      </c>
      <c r="B92" s="7"/>
      <c r="C92" s="228"/>
      <c r="D92" s="160" t="str">
        <f t="shared" si="7"/>
        <v/>
      </c>
      <c r="E92" s="87" t="str">
        <f t="shared" si="8"/>
        <v/>
      </c>
      <c r="F92" s="83" t="b">
        <f t="shared" si="9"/>
        <v>0</v>
      </c>
      <c r="G92" s="84">
        <f t="shared" si="10"/>
        <v>1</v>
      </c>
    </row>
    <row r="93" spans="1:7">
      <c r="A93" s="48">
        <v>82</v>
      </c>
      <c r="B93" s="7"/>
      <c r="C93" s="228"/>
      <c r="D93" s="160" t="str">
        <f t="shared" si="7"/>
        <v/>
      </c>
      <c r="E93" s="87" t="str">
        <f t="shared" si="8"/>
        <v/>
      </c>
      <c r="F93" s="83" t="b">
        <f t="shared" si="9"/>
        <v>0</v>
      </c>
      <c r="G93" s="84">
        <f t="shared" si="10"/>
        <v>1</v>
      </c>
    </row>
    <row r="94" spans="1:7">
      <c r="A94" s="48">
        <v>83</v>
      </c>
      <c r="B94" s="7"/>
      <c r="C94" s="228"/>
      <c r="D94" s="160" t="str">
        <f t="shared" si="7"/>
        <v/>
      </c>
      <c r="E94" s="87" t="str">
        <f t="shared" si="8"/>
        <v/>
      </c>
      <c r="F94" s="83" t="b">
        <f t="shared" si="9"/>
        <v>0</v>
      </c>
      <c r="G94" s="84">
        <f t="shared" si="10"/>
        <v>1</v>
      </c>
    </row>
    <row r="95" spans="1:7">
      <c r="A95" s="48">
        <v>84</v>
      </c>
      <c r="B95" s="7"/>
      <c r="C95" s="228"/>
      <c r="D95" s="160" t="str">
        <f t="shared" si="7"/>
        <v/>
      </c>
      <c r="E95" s="87" t="str">
        <f t="shared" si="8"/>
        <v/>
      </c>
      <c r="F95" s="83" t="b">
        <f t="shared" si="9"/>
        <v>0</v>
      </c>
      <c r="G95" s="84">
        <f t="shared" si="10"/>
        <v>1</v>
      </c>
    </row>
    <row r="96" spans="1:7">
      <c r="A96" s="48">
        <v>85</v>
      </c>
      <c r="B96" s="7"/>
      <c r="C96" s="228"/>
      <c r="D96" s="160" t="str">
        <f t="shared" si="7"/>
        <v/>
      </c>
      <c r="E96" s="87" t="str">
        <f t="shared" si="8"/>
        <v/>
      </c>
      <c r="F96" s="83" t="b">
        <f t="shared" si="9"/>
        <v>0</v>
      </c>
      <c r="G96" s="84">
        <f t="shared" si="10"/>
        <v>1</v>
      </c>
    </row>
    <row r="97" spans="1:7">
      <c r="A97" s="48">
        <v>86</v>
      </c>
      <c r="B97" s="7"/>
      <c r="C97" s="228"/>
      <c r="D97" s="160" t="str">
        <f t="shared" si="7"/>
        <v/>
      </c>
      <c r="E97" s="87" t="str">
        <f t="shared" si="8"/>
        <v/>
      </c>
      <c r="F97" s="83" t="b">
        <f t="shared" si="9"/>
        <v>0</v>
      </c>
      <c r="G97" s="84">
        <f t="shared" si="10"/>
        <v>1</v>
      </c>
    </row>
    <row r="98" spans="1:7">
      <c r="A98" s="48">
        <v>87</v>
      </c>
      <c r="B98" s="7"/>
      <c r="C98" s="228"/>
      <c r="D98" s="160" t="str">
        <f t="shared" si="7"/>
        <v/>
      </c>
      <c r="E98" s="87" t="str">
        <f t="shared" si="8"/>
        <v/>
      </c>
      <c r="F98" s="83" t="b">
        <f t="shared" si="9"/>
        <v>0</v>
      </c>
      <c r="G98" s="84">
        <f t="shared" si="10"/>
        <v>1</v>
      </c>
    </row>
    <row r="99" spans="1:7">
      <c r="A99" s="48">
        <v>88</v>
      </c>
      <c r="B99" s="7"/>
      <c r="C99" s="228"/>
      <c r="D99" s="160" t="str">
        <f t="shared" si="7"/>
        <v/>
      </c>
      <c r="E99" s="87" t="str">
        <f t="shared" si="8"/>
        <v/>
      </c>
      <c r="F99" s="83" t="b">
        <f t="shared" si="9"/>
        <v>0</v>
      </c>
      <c r="G99" s="84">
        <f t="shared" si="10"/>
        <v>1</v>
      </c>
    </row>
    <row r="100" spans="1:7">
      <c r="A100" s="48">
        <v>89</v>
      </c>
      <c r="B100" s="7"/>
      <c r="C100" s="228"/>
      <c r="D100" s="160" t="str">
        <f t="shared" si="7"/>
        <v/>
      </c>
      <c r="E100" s="87" t="str">
        <f t="shared" si="8"/>
        <v/>
      </c>
      <c r="F100" s="83" t="b">
        <f t="shared" si="9"/>
        <v>0</v>
      </c>
      <c r="G100" s="84">
        <f t="shared" si="10"/>
        <v>1</v>
      </c>
    </row>
    <row r="101" spans="1:7">
      <c r="A101" s="48">
        <v>90</v>
      </c>
      <c r="B101" s="7"/>
      <c r="C101" s="228"/>
      <c r="D101" s="160" t="str">
        <f t="shared" si="7"/>
        <v/>
      </c>
      <c r="E101" s="87" t="str">
        <f t="shared" si="8"/>
        <v/>
      </c>
      <c r="F101" s="83" t="b">
        <f t="shared" si="9"/>
        <v>0</v>
      </c>
      <c r="G101" s="84">
        <f t="shared" si="10"/>
        <v>1</v>
      </c>
    </row>
    <row r="102" spans="1:7">
      <c r="A102" s="48">
        <v>91</v>
      </c>
      <c r="B102" s="7"/>
      <c r="C102" s="228"/>
      <c r="D102" s="160" t="str">
        <f t="shared" si="7"/>
        <v/>
      </c>
      <c r="E102" s="87" t="str">
        <f t="shared" si="8"/>
        <v/>
      </c>
      <c r="F102" s="83" t="b">
        <f t="shared" si="9"/>
        <v>0</v>
      </c>
      <c r="G102" s="84">
        <f t="shared" si="10"/>
        <v>1</v>
      </c>
    </row>
    <row r="103" spans="1:7">
      <c r="A103" s="48">
        <v>92</v>
      </c>
      <c r="B103" s="7"/>
      <c r="C103" s="228"/>
      <c r="D103" s="160" t="str">
        <f t="shared" si="7"/>
        <v/>
      </c>
      <c r="E103" s="87" t="str">
        <f t="shared" si="8"/>
        <v/>
      </c>
      <c r="F103" s="83" t="b">
        <f t="shared" si="9"/>
        <v>0</v>
      </c>
      <c r="G103" s="84">
        <f t="shared" si="10"/>
        <v>1</v>
      </c>
    </row>
    <row r="104" spans="1:7">
      <c r="A104" s="48">
        <v>93</v>
      </c>
      <c r="B104" s="7"/>
      <c r="C104" s="228"/>
      <c r="D104" s="160" t="str">
        <f t="shared" si="7"/>
        <v/>
      </c>
      <c r="E104" s="87" t="str">
        <f t="shared" si="8"/>
        <v/>
      </c>
      <c r="F104" s="83" t="b">
        <f t="shared" si="9"/>
        <v>0</v>
      </c>
      <c r="G104" s="84">
        <f t="shared" si="10"/>
        <v>1</v>
      </c>
    </row>
    <row r="105" spans="1:7">
      <c r="A105" s="48">
        <v>94</v>
      </c>
      <c r="B105" s="7"/>
      <c r="C105" s="228"/>
      <c r="D105" s="160" t="str">
        <f t="shared" si="7"/>
        <v/>
      </c>
      <c r="E105" s="87" t="str">
        <f t="shared" si="8"/>
        <v/>
      </c>
      <c r="F105" s="83" t="b">
        <f t="shared" si="9"/>
        <v>0</v>
      </c>
      <c r="G105" s="84">
        <f t="shared" si="10"/>
        <v>1</v>
      </c>
    </row>
    <row r="106" spans="1:7">
      <c r="A106" s="48">
        <v>95</v>
      </c>
      <c r="B106" s="7"/>
      <c r="C106" s="228"/>
      <c r="D106" s="160" t="str">
        <f t="shared" si="7"/>
        <v/>
      </c>
      <c r="E106" s="87" t="str">
        <f t="shared" si="8"/>
        <v/>
      </c>
      <c r="F106" s="83" t="b">
        <f t="shared" si="9"/>
        <v>0</v>
      </c>
      <c r="G106" s="84">
        <f t="shared" si="10"/>
        <v>1</v>
      </c>
    </row>
    <row r="107" spans="1:7">
      <c r="A107" s="48">
        <v>96</v>
      </c>
      <c r="B107" s="7"/>
      <c r="C107" s="228"/>
      <c r="D107" s="160" t="str">
        <f t="shared" si="7"/>
        <v/>
      </c>
      <c r="E107" s="87" t="str">
        <f t="shared" si="8"/>
        <v/>
      </c>
      <c r="F107" s="83" t="b">
        <f t="shared" si="9"/>
        <v>0</v>
      </c>
      <c r="G107" s="84">
        <f t="shared" si="10"/>
        <v>1</v>
      </c>
    </row>
    <row r="108" spans="1:7">
      <c r="A108" s="48">
        <v>97</v>
      </c>
      <c r="B108" s="7"/>
      <c r="C108" s="228"/>
      <c r="D108" s="160" t="str">
        <f t="shared" si="7"/>
        <v/>
      </c>
      <c r="E108" s="87" t="str">
        <f t="shared" si="8"/>
        <v/>
      </c>
      <c r="F108" s="83" t="b">
        <f t="shared" si="9"/>
        <v>0</v>
      </c>
      <c r="G108" s="84">
        <f t="shared" si="10"/>
        <v>1</v>
      </c>
    </row>
    <row r="109" spans="1:7">
      <c r="A109" s="48">
        <v>98</v>
      </c>
      <c r="B109" s="7"/>
      <c r="C109" s="228"/>
      <c r="D109" s="160" t="str">
        <f t="shared" si="7"/>
        <v/>
      </c>
      <c r="E109" s="87" t="str">
        <f t="shared" si="8"/>
        <v/>
      </c>
      <c r="F109" s="83" t="b">
        <f t="shared" si="9"/>
        <v>0</v>
      </c>
      <c r="G109" s="84">
        <f t="shared" si="10"/>
        <v>1</v>
      </c>
    </row>
    <row r="110" spans="1:7">
      <c r="A110" s="154">
        <v>99</v>
      </c>
      <c r="B110" s="7"/>
      <c r="C110" s="228"/>
      <c r="D110" s="160" t="str">
        <f t="shared" si="7"/>
        <v/>
      </c>
      <c r="E110" s="87" t="str">
        <f t="shared" si="8"/>
        <v/>
      </c>
      <c r="F110" s="83" t="b">
        <f t="shared" si="9"/>
        <v>0</v>
      </c>
      <c r="G110" s="84">
        <f t="shared" si="10"/>
        <v>1</v>
      </c>
    </row>
    <row r="111" spans="1:7">
      <c r="A111" s="154">
        <v>100</v>
      </c>
      <c r="B111" s="155"/>
      <c r="C111" s="157"/>
      <c r="D111" s="160" t="str">
        <f t="shared" si="7"/>
        <v/>
      </c>
    </row>
    <row r="112" spans="1:7">
      <c r="A112" s="154">
        <v>101</v>
      </c>
      <c r="B112" s="155"/>
      <c r="C112" s="157"/>
      <c r="D112" s="160" t="str">
        <f t="shared" si="7"/>
        <v/>
      </c>
    </row>
    <row r="113" spans="1:16">
      <c r="A113" s="154">
        <v>102</v>
      </c>
      <c r="B113" s="155"/>
      <c r="C113" s="157"/>
      <c r="D113" s="160" t="str">
        <f t="shared" si="7"/>
        <v/>
      </c>
    </row>
    <row r="114" spans="1:16">
      <c r="A114" s="154">
        <v>103</v>
      </c>
      <c r="B114" s="155"/>
      <c r="C114" s="157"/>
      <c r="D114" s="160" t="str">
        <f t="shared" si="7"/>
        <v/>
      </c>
    </row>
    <row r="115" spans="1:16" s="81" customFormat="1">
      <c r="A115" s="154">
        <v>104</v>
      </c>
      <c r="B115" s="155"/>
      <c r="C115" s="157"/>
      <c r="D115" s="160" t="str">
        <f t="shared" si="7"/>
        <v/>
      </c>
      <c r="F115" s="82"/>
      <c r="G115" s="75"/>
      <c r="H115" s="75"/>
      <c r="I115" s="75"/>
      <c r="J115" s="75"/>
      <c r="K115" s="75"/>
      <c r="L115" s="75"/>
      <c r="M115" s="75"/>
      <c r="N115" s="75"/>
      <c r="O115" s="75"/>
      <c r="P115" s="75"/>
    </row>
    <row r="116" spans="1:16" s="81" customFormat="1">
      <c r="A116" s="154">
        <v>105</v>
      </c>
      <c r="B116" s="155"/>
      <c r="C116" s="157"/>
      <c r="D116" s="160" t="str">
        <f t="shared" si="7"/>
        <v/>
      </c>
      <c r="F116" s="82"/>
      <c r="G116" s="75"/>
      <c r="H116" s="75"/>
      <c r="I116" s="75"/>
      <c r="J116" s="75"/>
      <c r="K116" s="75"/>
      <c r="L116" s="75"/>
      <c r="M116" s="75"/>
      <c r="N116" s="75"/>
      <c r="O116" s="75"/>
      <c r="P116" s="75"/>
    </row>
    <row r="117" spans="1:16" s="81" customFormat="1">
      <c r="A117" s="154">
        <v>106</v>
      </c>
      <c r="B117" s="155"/>
      <c r="C117" s="157"/>
      <c r="D117" s="160" t="str">
        <f t="shared" si="7"/>
        <v/>
      </c>
      <c r="F117" s="82"/>
      <c r="G117" s="75"/>
      <c r="H117" s="75"/>
      <c r="I117" s="75"/>
      <c r="J117" s="75"/>
      <c r="K117" s="75"/>
      <c r="L117" s="75"/>
      <c r="M117" s="75"/>
      <c r="N117" s="75"/>
      <c r="O117" s="75"/>
      <c r="P117" s="75"/>
    </row>
    <row r="118" spans="1:16" s="81" customFormat="1">
      <c r="A118" s="154">
        <v>107</v>
      </c>
      <c r="B118" s="155"/>
      <c r="C118" s="157"/>
      <c r="D118" s="160" t="str">
        <f t="shared" si="7"/>
        <v/>
      </c>
      <c r="F118" s="82"/>
      <c r="G118" s="75"/>
      <c r="H118" s="75"/>
      <c r="I118" s="75"/>
      <c r="J118" s="75"/>
      <c r="K118" s="75"/>
      <c r="L118" s="75"/>
      <c r="M118" s="75"/>
      <c r="N118" s="75"/>
      <c r="O118" s="75"/>
      <c r="P118" s="75"/>
    </row>
    <row r="119" spans="1:16" s="81" customFormat="1">
      <c r="A119" s="154">
        <v>108</v>
      </c>
      <c r="B119" s="155"/>
      <c r="C119" s="157"/>
      <c r="D119" s="160" t="str">
        <f t="shared" si="7"/>
        <v/>
      </c>
      <c r="F119" s="82"/>
      <c r="G119" s="75"/>
      <c r="H119" s="75"/>
      <c r="I119" s="75"/>
      <c r="J119" s="75"/>
      <c r="K119" s="75"/>
      <c r="L119" s="75"/>
      <c r="M119" s="75"/>
      <c r="N119" s="75"/>
      <c r="O119" s="75"/>
      <c r="P119" s="75"/>
    </row>
    <row r="120" spans="1:16" s="81" customFormat="1">
      <c r="A120" s="154">
        <v>109</v>
      </c>
      <c r="B120" s="155"/>
      <c r="C120" s="157"/>
      <c r="D120" s="160" t="str">
        <f t="shared" si="7"/>
        <v/>
      </c>
      <c r="F120" s="82"/>
      <c r="G120" s="75"/>
      <c r="H120" s="75"/>
      <c r="I120" s="75"/>
      <c r="J120" s="75"/>
      <c r="K120" s="75"/>
      <c r="L120" s="75"/>
      <c r="M120" s="75"/>
      <c r="N120" s="75"/>
      <c r="O120" s="75"/>
      <c r="P120" s="75"/>
    </row>
    <row r="121" spans="1:16" s="81" customFormat="1">
      <c r="A121" s="154">
        <v>110</v>
      </c>
      <c r="B121" s="155"/>
      <c r="C121" s="157"/>
      <c r="D121" s="160" t="str">
        <f t="shared" si="7"/>
        <v/>
      </c>
      <c r="F121" s="82"/>
      <c r="G121" s="75"/>
      <c r="H121" s="75"/>
      <c r="I121" s="75"/>
      <c r="J121" s="75"/>
      <c r="K121" s="75"/>
      <c r="L121" s="75"/>
      <c r="M121" s="75"/>
      <c r="N121" s="75"/>
      <c r="O121" s="75"/>
      <c r="P121" s="75"/>
    </row>
    <row r="122" spans="1:16" s="81" customFormat="1">
      <c r="A122" s="154">
        <v>111</v>
      </c>
      <c r="B122" s="155"/>
      <c r="C122" s="157"/>
      <c r="D122" s="160" t="str">
        <f t="shared" si="7"/>
        <v/>
      </c>
      <c r="F122" s="82"/>
      <c r="G122" s="75"/>
      <c r="H122" s="75"/>
      <c r="I122" s="75"/>
      <c r="J122" s="75"/>
      <c r="K122" s="75"/>
      <c r="L122" s="75"/>
      <c r="M122" s="75"/>
      <c r="N122" s="75"/>
      <c r="O122" s="75"/>
      <c r="P122" s="75"/>
    </row>
    <row r="123" spans="1:16" s="81" customFormat="1">
      <c r="A123" s="154">
        <v>112</v>
      </c>
      <c r="B123" s="155"/>
      <c r="C123" s="157"/>
      <c r="D123" s="160" t="str">
        <f t="shared" si="7"/>
        <v/>
      </c>
      <c r="F123" s="82"/>
      <c r="G123" s="75"/>
      <c r="H123" s="75"/>
      <c r="I123" s="75"/>
      <c r="J123" s="75"/>
      <c r="K123" s="75"/>
      <c r="L123" s="75"/>
      <c r="M123" s="75"/>
      <c r="N123" s="75"/>
      <c r="O123" s="75"/>
      <c r="P123" s="75"/>
    </row>
    <row r="124" spans="1:16" s="81" customFormat="1">
      <c r="A124" s="154">
        <v>113</v>
      </c>
      <c r="B124" s="155"/>
      <c r="C124" s="157"/>
      <c r="D124" s="160" t="str">
        <f t="shared" si="7"/>
        <v/>
      </c>
      <c r="F124" s="82"/>
      <c r="G124" s="75"/>
      <c r="H124" s="75"/>
      <c r="I124" s="75"/>
      <c r="J124" s="75"/>
      <c r="K124" s="75"/>
      <c r="L124" s="75"/>
      <c r="M124" s="75"/>
      <c r="N124" s="75"/>
      <c r="O124" s="75"/>
      <c r="P124" s="75"/>
    </row>
    <row r="125" spans="1:16" s="81" customFormat="1">
      <c r="A125" s="154">
        <v>114</v>
      </c>
      <c r="B125" s="155"/>
      <c r="C125" s="157"/>
      <c r="D125" s="160" t="str">
        <f t="shared" si="7"/>
        <v/>
      </c>
      <c r="F125" s="82"/>
      <c r="G125" s="75"/>
      <c r="H125" s="75"/>
      <c r="I125" s="75"/>
      <c r="J125" s="75"/>
      <c r="K125" s="75"/>
      <c r="L125" s="75"/>
      <c r="M125" s="75"/>
      <c r="N125" s="75"/>
      <c r="O125" s="75"/>
      <c r="P125" s="75"/>
    </row>
    <row r="126" spans="1:16" s="81" customFormat="1">
      <c r="A126" s="154">
        <v>115</v>
      </c>
      <c r="B126" s="155"/>
      <c r="C126" s="157"/>
      <c r="D126" s="160" t="str">
        <f t="shared" si="7"/>
        <v/>
      </c>
      <c r="F126" s="82"/>
      <c r="G126" s="75"/>
      <c r="H126" s="75"/>
      <c r="I126" s="75"/>
      <c r="J126" s="75"/>
      <c r="K126" s="75"/>
      <c r="L126" s="75"/>
      <c r="M126" s="75"/>
      <c r="N126" s="75"/>
      <c r="O126" s="75"/>
      <c r="P126" s="75"/>
    </row>
    <row r="127" spans="1:16" s="81" customFormat="1">
      <c r="A127" s="154">
        <v>116</v>
      </c>
      <c r="B127" s="155"/>
      <c r="C127" s="157"/>
      <c r="D127" s="160" t="str">
        <f t="shared" si="7"/>
        <v/>
      </c>
      <c r="F127" s="82"/>
      <c r="G127" s="75"/>
      <c r="H127" s="75"/>
      <c r="I127" s="75"/>
      <c r="J127" s="75"/>
      <c r="K127" s="75"/>
      <c r="L127" s="75"/>
      <c r="M127" s="75"/>
      <c r="N127" s="75"/>
      <c r="O127" s="75"/>
      <c r="P127" s="75"/>
    </row>
    <row r="128" spans="1:16" s="81" customFormat="1">
      <c r="A128" s="154">
        <v>117</v>
      </c>
      <c r="B128" s="155"/>
      <c r="C128" s="157"/>
      <c r="D128" s="160" t="str">
        <f t="shared" si="7"/>
        <v/>
      </c>
      <c r="F128" s="82"/>
      <c r="G128" s="75"/>
      <c r="H128" s="75"/>
      <c r="I128" s="75"/>
      <c r="J128" s="75"/>
      <c r="K128" s="75"/>
      <c r="L128" s="75"/>
      <c r="M128" s="75"/>
      <c r="N128" s="75"/>
      <c r="O128" s="75"/>
      <c r="P128" s="75"/>
    </row>
    <row r="129" spans="1:16" s="81" customFormat="1">
      <c r="A129" s="154">
        <v>118</v>
      </c>
      <c r="B129" s="155"/>
      <c r="C129" s="157"/>
      <c r="D129" s="160" t="str">
        <f t="shared" si="7"/>
        <v/>
      </c>
      <c r="F129" s="82"/>
      <c r="G129" s="75"/>
      <c r="H129" s="75"/>
      <c r="I129" s="75"/>
      <c r="J129" s="75"/>
      <c r="K129" s="75"/>
      <c r="L129" s="75"/>
      <c r="M129" s="75"/>
      <c r="N129" s="75"/>
      <c r="O129" s="75"/>
      <c r="P129" s="75"/>
    </row>
    <row r="130" spans="1:16" s="81" customFormat="1">
      <c r="A130" s="154">
        <v>119</v>
      </c>
      <c r="B130" s="155"/>
      <c r="C130" s="157"/>
      <c r="D130" s="160" t="str">
        <f t="shared" si="7"/>
        <v/>
      </c>
      <c r="F130" s="82"/>
      <c r="G130" s="75"/>
      <c r="H130" s="75"/>
      <c r="I130" s="75"/>
      <c r="J130" s="75"/>
      <c r="K130" s="75"/>
      <c r="L130" s="75"/>
      <c r="M130" s="75"/>
      <c r="N130" s="75"/>
      <c r="O130" s="75"/>
      <c r="P130" s="75"/>
    </row>
    <row r="131" spans="1:16" s="81" customFormat="1">
      <c r="A131" s="154">
        <v>120</v>
      </c>
      <c r="B131" s="155"/>
      <c r="C131" s="157"/>
      <c r="D131" s="160" t="str">
        <f t="shared" si="7"/>
        <v/>
      </c>
      <c r="F131" s="82"/>
      <c r="G131" s="75"/>
      <c r="H131" s="75"/>
      <c r="I131" s="75"/>
      <c r="J131" s="75"/>
      <c r="K131" s="75"/>
      <c r="L131" s="75"/>
      <c r="M131" s="75"/>
      <c r="N131" s="75"/>
      <c r="O131" s="75"/>
      <c r="P131" s="75"/>
    </row>
    <row r="132" spans="1:16" s="81" customFormat="1">
      <c r="A132" s="154">
        <v>121</v>
      </c>
      <c r="B132" s="155"/>
      <c r="C132" s="157"/>
      <c r="D132" s="160" t="str">
        <f t="shared" si="7"/>
        <v/>
      </c>
      <c r="F132" s="82"/>
      <c r="G132" s="75"/>
      <c r="H132" s="75"/>
      <c r="I132" s="75"/>
      <c r="J132" s="75"/>
      <c r="K132" s="75"/>
      <c r="L132" s="75"/>
      <c r="M132" s="75"/>
      <c r="N132" s="75"/>
      <c r="O132" s="75"/>
      <c r="P132" s="75"/>
    </row>
    <row r="133" spans="1:16" s="81" customFormat="1">
      <c r="A133" s="154">
        <v>122</v>
      </c>
      <c r="B133" s="155"/>
      <c r="C133" s="157"/>
      <c r="D133" s="160" t="str">
        <f t="shared" si="7"/>
        <v/>
      </c>
      <c r="F133" s="82"/>
      <c r="G133" s="75"/>
      <c r="H133" s="75"/>
      <c r="I133" s="75"/>
      <c r="J133" s="75"/>
      <c r="K133" s="75"/>
      <c r="L133" s="75"/>
      <c r="M133" s="75"/>
      <c r="N133" s="75"/>
      <c r="O133" s="75"/>
      <c r="P133" s="75"/>
    </row>
    <row r="134" spans="1:16" s="81" customFormat="1">
      <c r="A134" s="154">
        <v>123</v>
      </c>
      <c r="B134" s="155"/>
      <c r="C134" s="157"/>
      <c r="D134" s="160" t="str">
        <f t="shared" si="7"/>
        <v/>
      </c>
      <c r="F134" s="82"/>
      <c r="G134" s="75"/>
      <c r="H134" s="75"/>
      <c r="I134" s="75"/>
      <c r="J134" s="75"/>
      <c r="K134" s="75"/>
      <c r="L134" s="75"/>
      <c r="M134" s="75"/>
      <c r="N134" s="75"/>
      <c r="O134" s="75"/>
      <c r="P134" s="75"/>
    </row>
    <row r="135" spans="1:16" s="81" customFormat="1">
      <c r="A135" s="154">
        <v>124</v>
      </c>
      <c r="B135" s="155"/>
      <c r="C135" s="157"/>
      <c r="D135" s="160" t="str">
        <f t="shared" si="7"/>
        <v/>
      </c>
      <c r="F135" s="82"/>
      <c r="G135" s="75"/>
      <c r="H135" s="75"/>
      <c r="I135" s="75"/>
      <c r="J135" s="75"/>
      <c r="K135" s="75"/>
      <c r="L135" s="75"/>
      <c r="M135" s="75"/>
      <c r="N135" s="75"/>
      <c r="O135" s="75"/>
      <c r="P135" s="75"/>
    </row>
    <row r="136" spans="1:16" s="81" customFormat="1">
      <c r="A136" s="154">
        <v>125</v>
      </c>
      <c r="B136" s="155"/>
      <c r="C136" s="157"/>
      <c r="D136" s="160" t="str">
        <f t="shared" si="7"/>
        <v/>
      </c>
      <c r="F136" s="82"/>
      <c r="G136" s="75"/>
      <c r="H136" s="75"/>
      <c r="I136" s="75"/>
      <c r="J136" s="75"/>
      <c r="K136" s="75"/>
      <c r="L136" s="75"/>
      <c r="M136" s="75"/>
      <c r="N136" s="75"/>
      <c r="O136" s="75"/>
      <c r="P136" s="75"/>
    </row>
    <row r="137" spans="1:16" s="81" customFormat="1">
      <c r="A137" s="154">
        <v>126</v>
      </c>
      <c r="B137" s="155"/>
      <c r="C137" s="157"/>
      <c r="D137" s="160" t="str">
        <f t="shared" si="7"/>
        <v/>
      </c>
      <c r="F137" s="82"/>
      <c r="G137" s="75"/>
      <c r="H137" s="75"/>
      <c r="I137" s="75"/>
      <c r="J137" s="75"/>
      <c r="K137" s="75"/>
      <c r="L137" s="75"/>
      <c r="M137" s="75"/>
      <c r="N137" s="75"/>
      <c r="O137" s="75"/>
      <c r="P137" s="75"/>
    </row>
    <row r="138" spans="1:16" s="81" customFormat="1">
      <c r="A138" s="154">
        <v>127</v>
      </c>
      <c r="B138" s="155"/>
      <c r="C138" s="157"/>
      <c r="D138" s="160" t="str">
        <f t="shared" si="7"/>
        <v/>
      </c>
      <c r="F138" s="82"/>
      <c r="G138" s="75"/>
      <c r="H138" s="75"/>
      <c r="I138" s="75"/>
      <c r="J138" s="75"/>
      <c r="K138" s="75"/>
      <c r="L138" s="75"/>
      <c r="M138" s="75"/>
      <c r="N138" s="75"/>
      <c r="O138" s="75"/>
      <c r="P138" s="75"/>
    </row>
    <row r="139" spans="1:16" s="81" customFormat="1">
      <c r="A139" s="154">
        <v>128</v>
      </c>
      <c r="B139" s="155"/>
      <c r="C139" s="157"/>
      <c r="D139" s="160" t="str">
        <f t="shared" si="7"/>
        <v/>
      </c>
      <c r="F139" s="82"/>
      <c r="G139" s="75"/>
      <c r="H139" s="75"/>
      <c r="I139" s="75"/>
      <c r="J139" s="75"/>
      <c r="K139" s="75"/>
      <c r="L139" s="75"/>
      <c r="M139" s="75"/>
      <c r="N139" s="75"/>
      <c r="O139" s="75"/>
      <c r="P139" s="75"/>
    </row>
    <row r="140" spans="1:16" s="81" customFormat="1">
      <c r="A140" s="154">
        <v>129</v>
      </c>
      <c r="B140" s="155"/>
      <c r="C140" s="157"/>
      <c r="D140" s="160" t="str">
        <f t="shared" ref="D140:D203" si="11">IF(OR($B140="",,$C140&lt;an_initial,$C140&gt;an_final),"",E140*10)</f>
        <v/>
      </c>
      <c r="F140" s="82"/>
      <c r="G140" s="75"/>
      <c r="H140" s="75"/>
      <c r="I140" s="75"/>
      <c r="J140" s="75"/>
      <c r="K140" s="75"/>
      <c r="L140" s="75"/>
      <c r="M140" s="75"/>
      <c r="N140" s="75"/>
      <c r="O140" s="75"/>
      <c r="P140" s="75"/>
    </row>
    <row r="141" spans="1:16" s="81" customFormat="1">
      <c r="A141" s="154">
        <v>130</v>
      </c>
      <c r="B141" s="155"/>
      <c r="C141" s="157"/>
      <c r="D141" s="160" t="str">
        <f t="shared" si="11"/>
        <v/>
      </c>
      <c r="F141" s="82"/>
      <c r="G141" s="75"/>
      <c r="H141" s="75"/>
      <c r="I141" s="75"/>
      <c r="J141" s="75"/>
      <c r="K141" s="75"/>
      <c r="L141" s="75"/>
      <c r="M141" s="75"/>
      <c r="N141" s="75"/>
      <c r="O141" s="75"/>
      <c r="P141" s="75"/>
    </row>
    <row r="142" spans="1:16" s="81" customFormat="1">
      <c r="A142" s="154">
        <v>131</v>
      </c>
      <c r="B142" s="155"/>
      <c r="C142" s="157"/>
      <c r="D142" s="160" t="str">
        <f t="shared" si="11"/>
        <v/>
      </c>
      <c r="F142" s="82"/>
      <c r="G142" s="75"/>
      <c r="H142" s="75"/>
      <c r="I142" s="75"/>
      <c r="J142" s="75"/>
      <c r="K142" s="75"/>
      <c r="L142" s="75"/>
      <c r="M142" s="75"/>
      <c r="N142" s="75"/>
      <c r="O142" s="75"/>
      <c r="P142" s="75"/>
    </row>
    <row r="143" spans="1:16" s="81" customFormat="1">
      <c r="A143" s="154">
        <v>132</v>
      </c>
      <c r="B143" s="155"/>
      <c r="C143" s="157"/>
      <c r="D143" s="160" t="str">
        <f t="shared" si="11"/>
        <v/>
      </c>
      <c r="F143" s="82"/>
      <c r="G143" s="75"/>
      <c r="H143" s="75"/>
      <c r="I143" s="75"/>
      <c r="J143" s="75"/>
      <c r="K143" s="75"/>
      <c r="L143" s="75"/>
      <c r="M143" s="75"/>
      <c r="N143" s="75"/>
      <c r="O143" s="75"/>
      <c r="P143" s="75"/>
    </row>
    <row r="144" spans="1:16" s="81" customFormat="1">
      <c r="A144" s="154">
        <v>133</v>
      </c>
      <c r="B144" s="155"/>
      <c r="C144" s="157"/>
      <c r="D144" s="160" t="str">
        <f t="shared" si="11"/>
        <v/>
      </c>
      <c r="F144" s="82"/>
      <c r="G144" s="75"/>
      <c r="H144" s="75"/>
      <c r="I144" s="75"/>
      <c r="J144" s="75"/>
      <c r="K144" s="75"/>
      <c r="L144" s="75"/>
      <c r="M144" s="75"/>
      <c r="N144" s="75"/>
      <c r="O144" s="75"/>
      <c r="P144" s="75"/>
    </row>
    <row r="145" spans="1:16" s="81" customFormat="1">
      <c r="A145" s="154">
        <v>134</v>
      </c>
      <c r="B145" s="155"/>
      <c r="C145" s="157"/>
      <c r="D145" s="160" t="str">
        <f t="shared" si="11"/>
        <v/>
      </c>
      <c r="F145" s="82"/>
      <c r="G145" s="75"/>
      <c r="H145" s="75"/>
      <c r="I145" s="75"/>
      <c r="J145" s="75"/>
      <c r="K145" s="75"/>
      <c r="L145" s="75"/>
      <c r="M145" s="75"/>
      <c r="N145" s="75"/>
      <c r="O145" s="75"/>
      <c r="P145" s="75"/>
    </row>
    <row r="146" spans="1:16" s="81" customFormat="1">
      <c r="A146" s="154">
        <v>135</v>
      </c>
      <c r="B146" s="155"/>
      <c r="C146" s="157"/>
      <c r="D146" s="160" t="str">
        <f t="shared" si="11"/>
        <v/>
      </c>
      <c r="F146" s="82"/>
      <c r="G146" s="75"/>
      <c r="H146" s="75"/>
      <c r="I146" s="75"/>
      <c r="J146" s="75"/>
      <c r="K146" s="75"/>
      <c r="L146" s="75"/>
      <c r="M146" s="75"/>
      <c r="N146" s="75"/>
      <c r="O146" s="75"/>
      <c r="P146" s="75"/>
    </row>
    <row r="147" spans="1:16" s="81" customFormat="1">
      <c r="A147" s="154">
        <v>136</v>
      </c>
      <c r="B147" s="155"/>
      <c r="C147" s="157"/>
      <c r="D147" s="160" t="str">
        <f t="shared" si="11"/>
        <v/>
      </c>
      <c r="F147" s="82"/>
      <c r="G147" s="75"/>
      <c r="H147" s="75"/>
      <c r="I147" s="75"/>
      <c r="J147" s="75"/>
      <c r="K147" s="75"/>
      <c r="L147" s="75"/>
      <c r="M147" s="75"/>
      <c r="N147" s="75"/>
      <c r="O147" s="75"/>
      <c r="P147" s="75"/>
    </row>
    <row r="148" spans="1:16" s="81" customFormat="1">
      <c r="A148" s="154">
        <v>137</v>
      </c>
      <c r="B148" s="155"/>
      <c r="C148" s="157"/>
      <c r="D148" s="160" t="str">
        <f t="shared" si="11"/>
        <v/>
      </c>
      <c r="F148" s="82"/>
      <c r="G148" s="75"/>
      <c r="H148" s="75"/>
      <c r="I148" s="75"/>
      <c r="J148" s="75"/>
      <c r="K148" s="75"/>
      <c r="L148" s="75"/>
      <c r="M148" s="75"/>
      <c r="N148" s="75"/>
      <c r="O148" s="75"/>
      <c r="P148" s="75"/>
    </row>
    <row r="149" spans="1:16" s="81" customFormat="1">
      <c r="A149" s="154">
        <v>138</v>
      </c>
      <c r="B149" s="155"/>
      <c r="C149" s="157"/>
      <c r="D149" s="160" t="str">
        <f t="shared" si="11"/>
        <v/>
      </c>
      <c r="F149" s="82"/>
      <c r="G149" s="75"/>
      <c r="H149" s="75"/>
      <c r="I149" s="75"/>
      <c r="J149" s="75"/>
      <c r="K149" s="75"/>
      <c r="L149" s="75"/>
      <c r="M149" s="75"/>
      <c r="N149" s="75"/>
      <c r="O149" s="75"/>
      <c r="P149" s="75"/>
    </row>
    <row r="150" spans="1:16" s="81" customFormat="1">
      <c r="A150" s="154">
        <v>139</v>
      </c>
      <c r="B150" s="155"/>
      <c r="C150" s="157"/>
      <c r="D150" s="160" t="str">
        <f t="shared" si="11"/>
        <v/>
      </c>
      <c r="F150" s="82"/>
      <c r="G150" s="75"/>
      <c r="H150" s="75"/>
      <c r="I150" s="75"/>
      <c r="J150" s="75"/>
      <c r="K150" s="75"/>
      <c r="L150" s="75"/>
      <c r="M150" s="75"/>
      <c r="N150" s="75"/>
      <c r="O150" s="75"/>
      <c r="P150" s="75"/>
    </row>
    <row r="151" spans="1:16" s="81" customFormat="1">
      <c r="A151" s="154">
        <v>140</v>
      </c>
      <c r="B151" s="155"/>
      <c r="C151" s="157"/>
      <c r="D151" s="160" t="str">
        <f t="shared" si="11"/>
        <v/>
      </c>
      <c r="F151" s="82"/>
      <c r="G151" s="75"/>
      <c r="H151" s="75"/>
      <c r="I151" s="75"/>
      <c r="J151" s="75"/>
      <c r="K151" s="75"/>
      <c r="L151" s="75"/>
      <c r="M151" s="75"/>
      <c r="N151" s="75"/>
      <c r="O151" s="75"/>
      <c r="P151" s="75"/>
    </row>
    <row r="152" spans="1:16" s="81" customFormat="1">
      <c r="A152" s="154">
        <v>141</v>
      </c>
      <c r="B152" s="155"/>
      <c r="C152" s="157"/>
      <c r="D152" s="160" t="str">
        <f t="shared" si="11"/>
        <v/>
      </c>
      <c r="F152" s="82"/>
      <c r="G152" s="75"/>
      <c r="H152" s="75"/>
      <c r="I152" s="75"/>
      <c r="J152" s="75"/>
      <c r="K152" s="75"/>
      <c r="L152" s="75"/>
      <c r="M152" s="75"/>
      <c r="N152" s="75"/>
      <c r="O152" s="75"/>
      <c r="P152" s="75"/>
    </row>
    <row r="153" spans="1:16" s="81" customFormat="1">
      <c r="A153" s="154">
        <v>142</v>
      </c>
      <c r="B153" s="155"/>
      <c r="C153" s="157"/>
      <c r="D153" s="160" t="str">
        <f t="shared" si="11"/>
        <v/>
      </c>
      <c r="F153" s="82"/>
      <c r="G153" s="75"/>
      <c r="H153" s="75"/>
      <c r="I153" s="75"/>
      <c r="J153" s="75"/>
      <c r="K153" s="75"/>
      <c r="L153" s="75"/>
      <c r="M153" s="75"/>
      <c r="N153" s="75"/>
      <c r="O153" s="75"/>
      <c r="P153" s="75"/>
    </row>
    <row r="154" spans="1:16" s="81" customFormat="1">
      <c r="A154" s="154">
        <v>143</v>
      </c>
      <c r="B154" s="155"/>
      <c r="C154" s="157"/>
      <c r="D154" s="160" t="str">
        <f t="shared" si="11"/>
        <v/>
      </c>
      <c r="F154" s="82"/>
      <c r="G154" s="75"/>
      <c r="H154" s="75"/>
      <c r="I154" s="75"/>
      <c r="J154" s="75"/>
      <c r="K154" s="75"/>
      <c r="L154" s="75"/>
      <c r="M154" s="75"/>
      <c r="N154" s="75"/>
      <c r="O154" s="75"/>
      <c r="P154" s="75"/>
    </row>
    <row r="155" spans="1:16" s="81" customFormat="1">
      <c r="A155" s="154">
        <v>144</v>
      </c>
      <c r="B155" s="155"/>
      <c r="C155" s="157"/>
      <c r="D155" s="160" t="str">
        <f t="shared" si="11"/>
        <v/>
      </c>
      <c r="F155" s="82"/>
      <c r="G155" s="75"/>
      <c r="H155" s="75"/>
      <c r="I155" s="75"/>
      <c r="J155" s="75"/>
      <c r="K155" s="75"/>
      <c r="L155" s="75"/>
      <c r="M155" s="75"/>
      <c r="N155" s="75"/>
      <c r="O155" s="75"/>
      <c r="P155" s="75"/>
    </row>
    <row r="156" spans="1:16" s="81" customFormat="1">
      <c r="A156" s="154">
        <v>145</v>
      </c>
      <c r="B156" s="155"/>
      <c r="C156" s="157"/>
      <c r="D156" s="160" t="str">
        <f t="shared" si="11"/>
        <v/>
      </c>
      <c r="F156" s="82"/>
      <c r="G156" s="75"/>
      <c r="H156" s="75"/>
      <c r="I156" s="75"/>
      <c r="J156" s="75"/>
      <c r="K156" s="75"/>
      <c r="L156" s="75"/>
      <c r="M156" s="75"/>
      <c r="N156" s="75"/>
      <c r="O156" s="75"/>
      <c r="P156" s="75"/>
    </row>
    <row r="157" spans="1:16" s="81" customFormat="1">
      <c r="A157" s="154">
        <v>146</v>
      </c>
      <c r="B157" s="155"/>
      <c r="C157" s="157"/>
      <c r="D157" s="160" t="str">
        <f t="shared" si="11"/>
        <v/>
      </c>
      <c r="F157" s="82"/>
      <c r="G157" s="75"/>
      <c r="H157" s="75"/>
      <c r="I157" s="75"/>
      <c r="J157" s="75"/>
      <c r="K157" s="75"/>
      <c r="L157" s="75"/>
      <c r="M157" s="75"/>
      <c r="N157" s="75"/>
      <c r="O157" s="75"/>
      <c r="P157" s="75"/>
    </row>
    <row r="158" spans="1:16" s="81" customFormat="1">
      <c r="A158" s="154">
        <v>147</v>
      </c>
      <c r="B158" s="155"/>
      <c r="C158" s="157"/>
      <c r="D158" s="160" t="str">
        <f t="shared" si="11"/>
        <v/>
      </c>
      <c r="F158" s="82"/>
      <c r="G158" s="75"/>
      <c r="H158" s="75"/>
      <c r="I158" s="75"/>
      <c r="J158" s="75"/>
      <c r="K158" s="75"/>
      <c r="L158" s="75"/>
      <c r="M158" s="75"/>
      <c r="N158" s="75"/>
      <c r="O158" s="75"/>
      <c r="P158" s="75"/>
    </row>
    <row r="159" spans="1:16" s="81" customFormat="1">
      <c r="A159" s="154">
        <v>148</v>
      </c>
      <c r="B159" s="155"/>
      <c r="C159" s="157"/>
      <c r="D159" s="160" t="str">
        <f t="shared" si="11"/>
        <v/>
      </c>
      <c r="F159" s="82"/>
      <c r="G159" s="75"/>
      <c r="H159" s="75"/>
      <c r="I159" s="75"/>
      <c r="J159" s="75"/>
      <c r="K159" s="75"/>
      <c r="L159" s="75"/>
      <c r="M159" s="75"/>
      <c r="N159" s="75"/>
      <c r="O159" s="75"/>
      <c r="P159" s="75"/>
    </row>
    <row r="160" spans="1:16" s="81" customFormat="1">
      <c r="A160" s="154">
        <v>149</v>
      </c>
      <c r="B160" s="155"/>
      <c r="C160" s="157"/>
      <c r="D160" s="160" t="str">
        <f t="shared" si="11"/>
        <v/>
      </c>
      <c r="F160" s="82"/>
      <c r="G160" s="75"/>
      <c r="H160" s="75"/>
      <c r="I160" s="75"/>
      <c r="J160" s="75"/>
      <c r="K160" s="75"/>
      <c r="L160" s="75"/>
      <c r="M160" s="75"/>
      <c r="N160" s="75"/>
      <c r="O160" s="75"/>
      <c r="P160" s="75"/>
    </row>
    <row r="161" spans="1:16" s="81" customFormat="1">
      <c r="A161" s="154">
        <v>150</v>
      </c>
      <c r="B161" s="155"/>
      <c r="C161" s="157"/>
      <c r="D161" s="160" t="str">
        <f t="shared" si="11"/>
        <v/>
      </c>
      <c r="F161" s="82"/>
      <c r="G161" s="75"/>
      <c r="H161" s="75"/>
      <c r="I161" s="75"/>
      <c r="J161" s="75"/>
      <c r="K161" s="75"/>
      <c r="L161" s="75"/>
      <c r="M161" s="75"/>
      <c r="N161" s="75"/>
      <c r="O161" s="75"/>
      <c r="P161" s="75"/>
    </row>
    <row r="162" spans="1:16" s="81" customFormat="1">
      <c r="A162" s="154">
        <v>151</v>
      </c>
      <c r="B162" s="155"/>
      <c r="C162" s="157"/>
      <c r="D162" s="160" t="str">
        <f t="shared" si="11"/>
        <v/>
      </c>
      <c r="F162" s="82"/>
      <c r="G162" s="75"/>
      <c r="H162" s="75"/>
      <c r="I162" s="75"/>
      <c r="J162" s="75"/>
      <c r="K162" s="75"/>
      <c r="L162" s="75"/>
      <c r="M162" s="75"/>
      <c r="N162" s="75"/>
      <c r="O162" s="75"/>
      <c r="P162" s="75"/>
    </row>
    <row r="163" spans="1:16" s="81" customFormat="1">
      <c r="A163" s="154">
        <v>152</v>
      </c>
      <c r="B163" s="155"/>
      <c r="C163" s="157"/>
      <c r="D163" s="160" t="str">
        <f t="shared" si="11"/>
        <v/>
      </c>
      <c r="F163" s="82"/>
      <c r="G163" s="75"/>
      <c r="H163" s="75"/>
      <c r="I163" s="75"/>
      <c r="J163" s="75"/>
      <c r="K163" s="75"/>
      <c r="L163" s="75"/>
      <c r="M163" s="75"/>
      <c r="N163" s="75"/>
      <c r="O163" s="75"/>
      <c r="P163" s="75"/>
    </row>
    <row r="164" spans="1:16" s="81" customFormat="1">
      <c r="A164" s="154">
        <v>153</v>
      </c>
      <c r="B164" s="155"/>
      <c r="C164" s="157"/>
      <c r="D164" s="160" t="str">
        <f t="shared" si="11"/>
        <v/>
      </c>
      <c r="F164" s="82"/>
      <c r="G164" s="75"/>
      <c r="H164" s="75"/>
      <c r="I164" s="75"/>
      <c r="J164" s="75"/>
      <c r="K164" s="75"/>
      <c r="L164" s="75"/>
      <c r="M164" s="75"/>
      <c r="N164" s="75"/>
      <c r="O164" s="75"/>
      <c r="P164" s="75"/>
    </row>
    <row r="165" spans="1:16" s="81" customFormat="1">
      <c r="A165" s="154">
        <v>154</v>
      </c>
      <c r="B165" s="155"/>
      <c r="C165" s="157"/>
      <c r="D165" s="160" t="str">
        <f t="shared" si="11"/>
        <v/>
      </c>
      <c r="F165" s="82"/>
      <c r="G165" s="75"/>
      <c r="H165" s="75"/>
      <c r="I165" s="75"/>
      <c r="J165" s="75"/>
      <c r="K165" s="75"/>
      <c r="L165" s="75"/>
      <c r="M165" s="75"/>
      <c r="N165" s="75"/>
      <c r="O165" s="75"/>
      <c r="P165" s="75"/>
    </row>
    <row r="166" spans="1:16" s="81" customFormat="1">
      <c r="A166" s="154">
        <v>155</v>
      </c>
      <c r="B166" s="155"/>
      <c r="C166" s="157"/>
      <c r="D166" s="160" t="str">
        <f t="shared" si="11"/>
        <v/>
      </c>
      <c r="F166" s="82"/>
      <c r="G166" s="75"/>
      <c r="H166" s="75"/>
      <c r="I166" s="75"/>
      <c r="J166" s="75"/>
      <c r="K166" s="75"/>
      <c r="L166" s="75"/>
      <c r="M166" s="75"/>
      <c r="N166" s="75"/>
      <c r="O166" s="75"/>
      <c r="P166" s="75"/>
    </row>
    <row r="167" spans="1:16" s="81" customFormat="1">
      <c r="A167" s="154">
        <v>156</v>
      </c>
      <c r="B167" s="155"/>
      <c r="C167" s="157"/>
      <c r="D167" s="160" t="str">
        <f t="shared" si="11"/>
        <v/>
      </c>
      <c r="F167" s="82"/>
      <c r="G167" s="75"/>
      <c r="H167" s="75"/>
      <c r="I167" s="75"/>
      <c r="J167" s="75"/>
      <c r="K167" s="75"/>
      <c r="L167" s="75"/>
      <c r="M167" s="75"/>
      <c r="N167" s="75"/>
      <c r="O167" s="75"/>
      <c r="P167" s="75"/>
    </row>
    <row r="168" spans="1:16" s="81" customFormat="1">
      <c r="A168" s="154">
        <v>157</v>
      </c>
      <c r="B168" s="155"/>
      <c r="C168" s="157"/>
      <c r="D168" s="160" t="str">
        <f t="shared" si="11"/>
        <v/>
      </c>
      <c r="F168" s="82"/>
      <c r="G168" s="75"/>
      <c r="H168" s="75"/>
      <c r="I168" s="75"/>
      <c r="J168" s="75"/>
      <c r="K168" s="75"/>
      <c r="L168" s="75"/>
      <c r="M168" s="75"/>
      <c r="N168" s="75"/>
      <c r="O168" s="75"/>
      <c r="P168" s="75"/>
    </row>
    <row r="169" spans="1:16" s="81" customFormat="1">
      <c r="A169" s="154">
        <v>158</v>
      </c>
      <c r="B169" s="155"/>
      <c r="C169" s="157"/>
      <c r="D169" s="160" t="str">
        <f t="shared" si="11"/>
        <v/>
      </c>
      <c r="F169" s="82"/>
      <c r="G169" s="75"/>
      <c r="H169" s="75"/>
      <c r="I169" s="75"/>
      <c r="J169" s="75"/>
      <c r="K169" s="75"/>
      <c r="L169" s="75"/>
      <c r="M169" s="75"/>
      <c r="N169" s="75"/>
      <c r="O169" s="75"/>
      <c r="P169" s="75"/>
    </row>
    <row r="170" spans="1:16" s="81" customFormat="1">
      <c r="A170" s="154">
        <v>159</v>
      </c>
      <c r="B170" s="155"/>
      <c r="C170" s="157"/>
      <c r="D170" s="160" t="str">
        <f t="shared" si="11"/>
        <v/>
      </c>
      <c r="F170" s="82"/>
      <c r="G170" s="75"/>
      <c r="H170" s="75"/>
      <c r="I170" s="75"/>
      <c r="J170" s="75"/>
      <c r="K170" s="75"/>
      <c r="L170" s="75"/>
      <c r="M170" s="75"/>
      <c r="N170" s="75"/>
      <c r="O170" s="75"/>
      <c r="P170" s="75"/>
    </row>
    <row r="171" spans="1:16" s="81" customFormat="1">
      <c r="A171" s="154">
        <v>160</v>
      </c>
      <c r="B171" s="155"/>
      <c r="C171" s="157"/>
      <c r="D171" s="160" t="str">
        <f t="shared" si="11"/>
        <v/>
      </c>
      <c r="F171" s="82"/>
      <c r="G171" s="75"/>
      <c r="H171" s="75"/>
      <c r="I171" s="75"/>
      <c r="J171" s="75"/>
      <c r="K171" s="75"/>
      <c r="L171" s="75"/>
      <c r="M171" s="75"/>
      <c r="N171" s="75"/>
      <c r="O171" s="75"/>
      <c r="P171" s="75"/>
    </row>
    <row r="172" spans="1:16" s="81" customFormat="1">
      <c r="A172" s="154">
        <v>161</v>
      </c>
      <c r="B172" s="155"/>
      <c r="C172" s="157"/>
      <c r="D172" s="160" t="str">
        <f t="shared" si="11"/>
        <v/>
      </c>
      <c r="F172" s="82"/>
      <c r="G172" s="75"/>
      <c r="H172" s="75"/>
      <c r="I172" s="75"/>
      <c r="J172" s="75"/>
      <c r="K172" s="75"/>
      <c r="L172" s="75"/>
      <c r="M172" s="75"/>
      <c r="N172" s="75"/>
      <c r="O172" s="75"/>
      <c r="P172" s="75"/>
    </row>
    <row r="173" spans="1:16" s="81" customFormat="1">
      <c r="A173" s="154">
        <v>162</v>
      </c>
      <c r="B173" s="155"/>
      <c r="C173" s="157"/>
      <c r="D173" s="160" t="str">
        <f t="shared" si="11"/>
        <v/>
      </c>
      <c r="F173" s="82"/>
      <c r="G173" s="75"/>
      <c r="H173" s="75"/>
      <c r="I173" s="75"/>
      <c r="J173" s="75"/>
      <c r="K173" s="75"/>
      <c r="L173" s="75"/>
      <c r="M173" s="75"/>
      <c r="N173" s="75"/>
      <c r="O173" s="75"/>
      <c r="P173" s="75"/>
    </row>
    <row r="174" spans="1:16" s="81" customFormat="1">
      <c r="A174" s="154">
        <v>163</v>
      </c>
      <c r="B174" s="155"/>
      <c r="C174" s="157"/>
      <c r="D174" s="160" t="str">
        <f t="shared" si="11"/>
        <v/>
      </c>
      <c r="F174" s="82"/>
      <c r="G174" s="75"/>
      <c r="H174" s="75"/>
      <c r="I174" s="75"/>
      <c r="J174" s="75"/>
      <c r="K174" s="75"/>
      <c r="L174" s="75"/>
      <c r="M174" s="75"/>
      <c r="N174" s="75"/>
      <c r="O174" s="75"/>
      <c r="P174" s="75"/>
    </row>
    <row r="175" spans="1:16" s="81" customFormat="1">
      <c r="A175" s="154">
        <v>164</v>
      </c>
      <c r="B175" s="155"/>
      <c r="C175" s="157"/>
      <c r="D175" s="160" t="str">
        <f t="shared" si="11"/>
        <v/>
      </c>
      <c r="F175" s="82"/>
      <c r="G175" s="75"/>
      <c r="H175" s="75"/>
      <c r="I175" s="75"/>
      <c r="J175" s="75"/>
      <c r="K175" s="75"/>
      <c r="L175" s="75"/>
      <c r="M175" s="75"/>
      <c r="N175" s="75"/>
      <c r="O175" s="75"/>
      <c r="P175" s="75"/>
    </row>
    <row r="176" spans="1:16" s="81" customFormat="1">
      <c r="A176" s="154">
        <v>165</v>
      </c>
      <c r="B176" s="155"/>
      <c r="C176" s="157"/>
      <c r="D176" s="160" t="str">
        <f t="shared" si="11"/>
        <v/>
      </c>
      <c r="F176" s="82"/>
      <c r="G176" s="75"/>
      <c r="H176" s="75"/>
      <c r="I176" s="75"/>
      <c r="J176" s="75"/>
      <c r="K176" s="75"/>
      <c r="L176" s="75"/>
      <c r="M176" s="75"/>
      <c r="N176" s="75"/>
      <c r="O176" s="75"/>
      <c r="P176" s="75"/>
    </row>
    <row r="177" spans="1:16" s="81" customFormat="1">
      <c r="A177" s="154">
        <v>166</v>
      </c>
      <c r="B177" s="155"/>
      <c r="C177" s="157"/>
      <c r="D177" s="160" t="str">
        <f t="shared" si="11"/>
        <v/>
      </c>
      <c r="F177" s="82"/>
      <c r="G177" s="75"/>
      <c r="H177" s="75"/>
      <c r="I177" s="75"/>
      <c r="J177" s="75"/>
      <c r="K177" s="75"/>
      <c r="L177" s="75"/>
      <c r="M177" s="75"/>
      <c r="N177" s="75"/>
      <c r="O177" s="75"/>
      <c r="P177" s="75"/>
    </row>
    <row r="178" spans="1:16" s="81" customFormat="1">
      <c r="A178" s="154">
        <v>167</v>
      </c>
      <c r="B178" s="155"/>
      <c r="C178" s="157"/>
      <c r="D178" s="160" t="str">
        <f t="shared" si="11"/>
        <v/>
      </c>
      <c r="F178" s="82"/>
      <c r="G178" s="75"/>
      <c r="H178" s="75"/>
      <c r="I178" s="75"/>
      <c r="J178" s="75"/>
      <c r="K178" s="75"/>
      <c r="L178" s="75"/>
      <c r="M178" s="75"/>
      <c r="N178" s="75"/>
      <c r="O178" s="75"/>
      <c r="P178" s="75"/>
    </row>
    <row r="179" spans="1:16" s="81" customFormat="1">
      <c r="A179" s="154">
        <v>168</v>
      </c>
      <c r="B179" s="155"/>
      <c r="C179" s="157"/>
      <c r="D179" s="160" t="str">
        <f t="shared" si="11"/>
        <v/>
      </c>
      <c r="F179" s="82"/>
      <c r="G179" s="75"/>
      <c r="H179" s="75"/>
      <c r="I179" s="75"/>
      <c r="J179" s="75"/>
      <c r="K179" s="75"/>
      <c r="L179" s="75"/>
      <c r="M179" s="75"/>
      <c r="N179" s="75"/>
      <c r="O179" s="75"/>
      <c r="P179" s="75"/>
    </row>
    <row r="180" spans="1:16" s="81" customFormat="1">
      <c r="A180" s="154">
        <v>169</v>
      </c>
      <c r="B180" s="155"/>
      <c r="C180" s="157"/>
      <c r="D180" s="160" t="str">
        <f t="shared" si="11"/>
        <v/>
      </c>
      <c r="F180" s="82"/>
      <c r="G180" s="75"/>
      <c r="H180" s="75"/>
      <c r="I180" s="75"/>
      <c r="J180" s="75"/>
      <c r="K180" s="75"/>
      <c r="L180" s="75"/>
      <c r="M180" s="75"/>
      <c r="N180" s="75"/>
      <c r="O180" s="75"/>
      <c r="P180" s="75"/>
    </row>
    <row r="181" spans="1:16" s="81" customFormat="1">
      <c r="A181" s="154">
        <v>170</v>
      </c>
      <c r="B181" s="155"/>
      <c r="C181" s="157"/>
      <c r="D181" s="160" t="str">
        <f t="shared" si="11"/>
        <v/>
      </c>
      <c r="F181" s="82"/>
      <c r="G181" s="75"/>
      <c r="H181" s="75"/>
      <c r="I181" s="75"/>
      <c r="J181" s="75"/>
      <c r="K181" s="75"/>
      <c r="L181" s="75"/>
      <c r="M181" s="75"/>
      <c r="N181" s="75"/>
      <c r="O181" s="75"/>
      <c r="P181" s="75"/>
    </row>
    <row r="182" spans="1:16" s="81" customFormat="1">
      <c r="A182" s="154">
        <v>171</v>
      </c>
      <c r="B182" s="155"/>
      <c r="C182" s="157"/>
      <c r="D182" s="160" t="str">
        <f t="shared" si="11"/>
        <v/>
      </c>
      <c r="F182" s="82"/>
      <c r="G182" s="75"/>
      <c r="H182" s="75"/>
      <c r="I182" s="75"/>
      <c r="J182" s="75"/>
      <c r="K182" s="75"/>
      <c r="L182" s="75"/>
      <c r="M182" s="75"/>
      <c r="N182" s="75"/>
      <c r="O182" s="75"/>
      <c r="P182" s="75"/>
    </row>
    <row r="183" spans="1:16" s="81" customFormat="1">
      <c r="A183" s="154">
        <v>172</v>
      </c>
      <c r="B183" s="155"/>
      <c r="C183" s="157"/>
      <c r="D183" s="160" t="str">
        <f t="shared" si="11"/>
        <v/>
      </c>
      <c r="F183" s="82"/>
      <c r="G183" s="75"/>
      <c r="H183" s="75"/>
      <c r="I183" s="75"/>
      <c r="J183" s="75"/>
      <c r="K183" s="75"/>
      <c r="L183" s="75"/>
      <c r="M183" s="75"/>
      <c r="N183" s="75"/>
      <c r="O183" s="75"/>
      <c r="P183" s="75"/>
    </row>
    <row r="184" spans="1:16" s="81" customFormat="1">
      <c r="A184" s="154">
        <v>173</v>
      </c>
      <c r="B184" s="155"/>
      <c r="C184" s="157"/>
      <c r="D184" s="160" t="str">
        <f t="shared" si="11"/>
        <v/>
      </c>
      <c r="F184" s="82"/>
      <c r="G184" s="75"/>
      <c r="H184" s="75"/>
      <c r="I184" s="75"/>
      <c r="J184" s="75"/>
      <c r="K184" s="75"/>
      <c r="L184" s="75"/>
      <c r="M184" s="75"/>
      <c r="N184" s="75"/>
      <c r="O184" s="75"/>
      <c r="P184" s="75"/>
    </row>
    <row r="185" spans="1:16" s="81" customFormat="1">
      <c r="A185" s="154">
        <v>174</v>
      </c>
      <c r="B185" s="155"/>
      <c r="C185" s="157"/>
      <c r="D185" s="160" t="str">
        <f t="shared" si="11"/>
        <v/>
      </c>
      <c r="F185" s="82"/>
      <c r="G185" s="75"/>
      <c r="H185" s="75"/>
      <c r="I185" s="75"/>
      <c r="J185" s="75"/>
      <c r="K185" s="75"/>
      <c r="L185" s="75"/>
      <c r="M185" s="75"/>
      <c r="N185" s="75"/>
      <c r="O185" s="75"/>
      <c r="P185" s="75"/>
    </row>
    <row r="186" spans="1:16" s="81" customFormat="1">
      <c r="A186" s="154">
        <v>175</v>
      </c>
      <c r="B186" s="155"/>
      <c r="C186" s="157"/>
      <c r="D186" s="160" t="str">
        <f t="shared" si="11"/>
        <v/>
      </c>
      <c r="F186" s="82"/>
      <c r="G186" s="75"/>
      <c r="H186" s="75"/>
      <c r="I186" s="75"/>
      <c r="J186" s="75"/>
      <c r="K186" s="75"/>
      <c r="L186" s="75"/>
      <c r="M186" s="75"/>
      <c r="N186" s="75"/>
      <c r="O186" s="75"/>
      <c r="P186" s="75"/>
    </row>
    <row r="187" spans="1:16" s="81" customFormat="1">
      <c r="A187" s="154">
        <v>176</v>
      </c>
      <c r="B187" s="155"/>
      <c r="C187" s="157"/>
      <c r="D187" s="160" t="str">
        <f t="shared" si="11"/>
        <v/>
      </c>
      <c r="F187" s="82"/>
      <c r="G187" s="75"/>
      <c r="H187" s="75"/>
      <c r="I187" s="75"/>
      <c r="J187" s="75"/>
      <c r="K187" s="75"/>
      <c r="L187" s="75"/>
      <c r="M187" s="75"/>
      <c r="N187" s="75"/>
      <c r="O187" s="75"/>
      <c r="P187" s="75"/>
    </row>
    <row r="188" spans="1:16" s="81" customFormat="1">
      <c r="A188" s="154">
        <v>177</v>
      </c>
      <c r="B188" s="155"/>
      <c r="C188" s="157"/>
      <c r="D188" s="160" t="str">
        <f t="shared" si="11"/>
        <v/>
      </c>
      <c r="F188" s="82"/>
      <c r="G188" s="75"/>
      <c r="H188" s="75"/>
      <c r="I188" s="75"/>
      <c r="J188" s="75"/>
      <c r="K188" s="75"/>
      <c r="L188" s="75"/>
      <c r="M188" s="75"/>
      <c r="N188" s="75"/>
      <c r="O188" s="75"/>
      <c r="P188" s="75"/>
    </row>
    <row r="189" spans="1:16" s="81" customFormat="1">
      <c r="A189" s="154">
        <v>178</v>
      </c>
      <c r="B189" s="155"/>
      <c r="C189" s="157"/>
      <c r="D189" s="160" t="str">
        <f t="shared" si="11"/>
        <v/>
      </c>
      <c r="F189" s="82"/>
      <c r="G189" s="75"/>
      <c r="H189" s="75"/>
      <c r="I189" s="75"/>
      <c r="J189" s="75"/>
      <c r="K189" s="75"/>
      <c r="L189" s="75"/>
      <c r="M189" s="75"/>
      <c r="N189" s="75"/>
      <c r="O189" s="75"/>
      <c r="P189" s="75"/>
    </row>
    <row r="190" spans="1:16" s="81" customFormat="1">
      <c r="A190" s="154">
        <v>179</v>
      </c>
      <c r="B190" s="155"/>
      <c r="C190" s="157"/>
      <c r="D190" s="160" t="str">
        <f t="shared" si="11"/>
        <v/>
      </c>
      <c r="F190" s="82"/>
      <c r="G190" s="75"/>
      <c r="H190" s="75"/>
      <c r="I190" s="75"/>
      <c r="J190" s="75"/>
      <c r="K190" s="75"/>
      <c r="L190" s="75"/>
      <c r="M190" s="75"/>
      <c r="N190" s="75"/>
      <c r="O190" s="75"/>
      <c r="P190" s="75"/>
    </row>
    <row r="191" spans="1:16" s="81" customFormat="1">
      <c r="A191" s="154">
        <v>180</v>
      </c>
      <c r="B191" s="155"/>
      <c r="C191" s="157"/>
      <c r="D191" s="160" t="str">
        <f t="shared" si="11"/>
        <v/>
      </c>
      <c r="F191" s="82"/>
      <c r="G191" s="75"/>
      <c r="H191" s="75"/>
      <c r="I191" s="75"/>
      <c r="J191" s="75"/>
      <c r="K191" s="75"/>
      <c r="L191" s="75"/>
      <c r="M191" s="75"/>
      <c r="N191" s="75"/>
      <c r="O191" s="75"/>
      <c r="P191" s="75"/>
    </row>
    <row r="192" spans="1:16" s="81" customFormat="1">
      <c r="A192" s="154">
        <v>181</v>
      </c>
      <c r="B192" s="155"/>
      <c r="C192" s="157"/>
      <c r="D192" s="160" t="str">
        <f t="shared" si="11"/>
        <v/>
      </c>
      <c r="F192" s="82"/>
      <c r="G192" s="75"/>
      <c r="H192" s="75"/>
      <c r="I192" s="75"/>
      <c r="J192" s="75"/>
      <c r="K192" s="75"/>
      <c r="L192" s="75"/>
      <c r="M192" s="75"/>
      <c r="N192" s="75"/>
      <c r="O192" s="75"/>
      <c r="P192" s="75"/>
    </row>
    <row r="193" spans="1:16" s="81" customFormat="1">
      <c r="A193" s="154">
        <v>182</v>
      </c>
      <c r="B193" s="155"/>
      <c r="C193" s="157"/>
      <c r="D193" s="160" t="str">
        <f t="shared" si="11"/>
        <v/>
      </c>
      <c r="F193" s="82"/>
      <c r="G193" s="75"/>
      <c r="H193" s="75"/>
      <c r="I193" s="75"/>
      <c r="J193" s="75"/>
      <c r="K193" s="75"/>
      <c r="L193" s="75"/>
      <c r="M193" s="75"/>
      <c r="N193" s="75"/>
      <c r="O193" s="75"/>
      <c r="P193" s="75"/>
    </row>
    <row r="194" spans="1:16" s="81" customFormat="1">
      <c r="A194" s="154">
        <v>183</v>
      </c>
      <c r="B194" s="155"/>
      <c r="C194" s="157"/>
      <c r="D194" s="160" t="str">
        <f t="shared" si="11"/>
        <v/>
      </c>
      <c r="F194" s="82"/>
      <c r="G194" s="75"/>
      <c r="H194" s="75"/>
      <c r="I194" s="75"/>
      <c r="J194" s="75"/>
      <c r="K194" s="75"/>
      <c r="L194" s="75"/>
      <c r="M194" s="75"/>
      <c r="N194" s="75"/>
      <c r="O194" s="75"/>
      <c r="P194" s="75"/>
    </row>
    <row r="195" spans="1:16" s="81" customFormat="1">
      <c r="A195" s="154">
        <v>184</v>
      </c>
      <c r="B195" s="155"/>
      <c r="C195" s="157"/>
      <c r="D195" s="160" t="str">
        <f t="shared" si="11"/>
        <v/>
      </c>
      <c r="F195" s="82"/>
      <c r="G195" s="75"/>
      <c r="H195" s="75"/>
      <c r="I195" s="75"/>
      <c r="J195" s="75"/>
      <c r="K195" s="75"/>
      <c r="L195" s="75"/>
      <c r="M195" s="75"/>
      <c r="N195" s="75"/>
      <c r="O195" s="75"/>
      <c r="P195" s="75"/>
    </row>
    <row r="196" spans="1:16" s="81" customFormat="1">
      <c r="A196" s="154">
        <v>185</v>
      </c>
      <c r="B196" s="155"/>
      <c r="C196" s="157"/>
      <c r="D196" s="160" t="str">
        <f t="shared" si="11"/>
        <v/>
      </c>
      <c r="F196" s="82"/>
      <c r="G196" s="75"/>
      <c r="H196" s="75"/>
      <c r="I196" s="75"/>
      <c r="J196" s="75"/>
      <c r="K196" s="75"/>
      <c r="L196" s="75"/>
      <c r="M196" s="75"/>
      <c r="N196" s="75"/>
      <c r="O196" s="75"/>
      <c r="P196" s="75"/>
    </row>
    <row r="197" spans="1:16" s="81" customFormat="1">
      <c r="A197" s="154">
        <v>186</v>
      </c>
      <c r="B197" s="155"/>
      <c r="C197" s="157"/>
      <c r="D197" s="160" t="str">
        <f t="shared" si="11"/>
        <v/>
      </c>
      <c r="F197" s="82"/>
      <c r="G197" s="75"/>
      <c r="H197" s="75"/>
      <c r="I197" s="75"/>
      <c r="J197" s="75"/>
      <c r="K197" s="75"/>
      <c r="L197" s="75"/>
      <c r="M197" s="75"/>
      <c r="N197" s="75"/>
      <c r="O197" s="75"/>
      <c r="P197" s="75"/>
    </row>
    <row r="198" spans="1:16" s="81" customFormat="1">
      <c r="A198" s="154">
        <v>187</v>
      </c>
      <c r="B198" s="155"/>
      <c r="C198" s="157"/>
      <c r="D198" s="160" t="str">
        <f t="shared" si="11"/>
        <v/>
      </c>
      <c r="F198" s="82"/>
      <c r="G198" s="75"/>
      <c r="H198" s="75"/>
      <c r="I198" s="75"/>
      <c r="J198" s="75"/>
      <c r="K198" s="75"/>
      <c r="L198" s="75"/>
      <c r="M198" s="75"/>
      <c r="N198" s="75"/>
      <c r="O198" s="75"/>
      <c r="P198" s="75"/>
    </row>
    <row r="199" spans="1:16" s="81" customFormat="1">
      <c r="A199" s="154">
        <v>188</v>
      </c>
      <c r="B199" s="155"/>
      <c r="C199" s="157"/>
      <c r="D199" s="160" t="str">
        <f t="shared" si="11"/>
        <v/>
      </c>
      <c r="F199" s="82"/>
      <c r="G199" s="75"/>
      <c r="H199" s="75"/>
      <c r="I199" s="75"/>
      <c r="J199" s="75"/>
      <c r="K199" s="75"/>
      <c r="L199" s="75"/>
      <c r="M199" s="75"/>
      <c r="N199" s="75"/>
      <c r="O199" s="75"/>
      <c r="P199" s="75"/>
    </row>
    <row r="200" spans="1:16" s="81" customFormat="1">
      <c r="A200" s="154">
        <v>189</v>
      </c>
      <c r="B200" s="155"/>
      <c r="C200" s="157"/>
      <c r="D200" s="160" t="str">
        <f t="shared" si="11"/>
        <v/>
      </c>
      <c r="F200" s="82"/>
      <c r="G200" s="75"/>
      <c r="H200" s="75"/>
      <c r="I200" s="75"/>
      <c r="J200" s="75"/>
      <c r="K200" s="75"/>
      <c r="L200" s="75"/>
      <c r="M200" s="75"/>
      <c r="N200" s="75"/>
      <c r="O200" s="75"/>
      <c r="P200" s="75"/>
    </row>
    <row r="201" spans="1:16" s="81" customFormat="1">
      <c r="A201" s="154">
        <v>190</v>
      </c>
      <c r="B201" s="155"/>
      <c r="C201" s="157"/>
      <c r="D201" s="160" t="str">
        <f t="shared" si="11"/>
        <v/>
      </c>
      <c r="F201" s="82"/>
      <c r="G201" s="75"/>
      <c r="H201" s="75"/>
      <c r="I201" s="75"/>
      <c r="J201" s="75"/>
      <c r="K201" s="75"/>
      <c r="L201" s="75"/>
      <c r="M201" s="75"/>
      <c r="N201" s="75"/>
      <c r="O201" s="75"/>
      <c r="P201" s="75"/>
    </row>
    <row r="202" spans="1:16" s="81" customFormat="1">
      <c r="A202" s="154">
        <v>191</v>
      </c>
      <c r="B202" s="155"/>
      <c r="C202" s="157"/>
      <c r="D202" s="160" t="str">
        <f t="shared" si="11"/>
        <v/>
      </c>
      <c r="F202" s="82"/>
      <c r="G202" s="75"/>
      <c r="H202" s="75"/>
      <c r="I202" s="75"/>
      <c r="J202" s="75"/>
      <c r="K202" s="75"/>
      <c r="L202" s="75"/>
      <c r="M202" s="75"/>
      <c r="N202" s="75"/>
      <c r="O202" s="75"/>
      <c r="P202" s="75"/>
    </row>
    <row r="203" spans="1:16" s="81" customFormat="1">
      <c r="A203" s="154">
        <v>192</v>
      </c>
      <c r="B203" s="155"/>
      <c r="C203" s="157"/>
      <c r="D203" s="160" t="str">
        <f t="shared" si="11"/>
        <v/>
      </c>
      <c r="F203" s="82"/>
      <c r="G203" s="75"/>
      <c r="H203" s="75"/>
      <c r="I203" s="75"/>
      <c r="J203" s="75"/>
      <c r="K203" s="75"/>
      <c r="L203" s="75"/>
      <c r="M203" s="75"/>
      <c r="N203" s="75"/>
      <c r="O203" s="75"/>
      <c r="P203" s="75"/>
    </row>
    <row r="204" spans="1:16" s="81" customFormat="1">
      <c r="A204" s="154">
        <v>193</v>
      </c>
      <c r="B204" s="155"/>
      <c r="C204" s="157"/>
      <c r="D204" s="160" t="str">
        <f t="shared" ref="D204:D261" si="12">IF(OR($B204="",,$C204&lt;an_initial,$C204&gt;an_final),"",E204*10)</f>
        <v/>
      </c>
      <c r="F204" s="82"/>
      <c r="G204" s="75"/>
      <c r="H204" s="75"/>
      <c r="I204" s="75"/>
      <c r="J204" s="75"/>
      <c r="K204" s="75"/>
      <c r="L204" s="75"/>
      <c r="M204" s="75"/>
      <c r="N204" s="75"/>
      <c r="O204" s="75"/>
      <c r="P204" s="75"/>
    </row>
    <row r="205" spans="1:16" s="81" customFormat="1">
      <c r="A205" s="154">
        <v>194</v>
      </c>
      <c r="B205" s="155"/>
      <c r="C205" s="157"/>
      <c r="D205" s="160" t="str">
        <f t="shared" si="12"/>
        <v/>
      </c>
      <c r="F205" s="82"/>
      <c r="G205" s="75"/>
      <c r="H205" s="75"/>
      <c r="I205" s="75"/>
      <c r="J205" s="75"/>
      <c r="K205" s="75"/>
      <c r="L205" s="75"/>
      <c r="M205" s="75"/>
      <c r="N205" s="75"/>
      <c r="O205" s="75"/>
      <c r="P205" s="75"/>
    </row>
    <row r="206" spans="1:16" s="81" customFormat="1">
      <c r="A206" s="154">
        <v>195</v>
      </c>
      <c r="B206" s="155"/>
      <c r="C206" s="157"/>
      <c r="D206" s="160" t="str">
        <f t="shared" si="12"/>
        <v/>
      </c>
      <c r="F206" s="82"/>
      <c r="G206" s="75"/>
      <c r="H206" s="75"/>
      <c r="I206" s="75"/>
      <c r="J206" s="75"/>
      <c r="K206" s="75"/>
      <c r="L206" s="75"/>
      <c r="M206" s="75"/>
      <c r="N206" s="75"/>
      <c r="O206" s="75"/>
      <c r="P206" s="75"/>
    </row>
    <row r="207" spans="1:16" s="81" customFormat="1">
      <c r="A207" s="154">
        <v>196</v>
      </c>
      <c r="B207" s="155"/>
      <c r="C207" s="157"/>
      <c r="D207" s="160" t="str">
        <f t="shared" si="12"/>
        <v/>
      </c>
      <c r="F207" s="82"/>
      <c r="G207" s="75"/>
      <c r="H207" s="75"/>
      <c r="I207" s="75"/>
      <c r="J207" s="75"/>
      <c r="K207" s="75"/>
      <c r="L207" s="75"/>
      <c r="M207" s="75"/>
      <c r="N207" s="75"/>
      <c r="O207" s="75"/>
      <c r="P207" s="75"/>
    </row>
    <row r="208" spans="1:16" s="81" customFormat="1">
      <c r="A208" s="154">
        <v>197</v>
      </c>
      <c r="B208" s="155"/>
      <c r="C208" s="157"/>
      <c r="D208" s="160" t="str">
        <f t="shared" si="12"/>
        <v/>
      </c>
      <c r="F208" s="82"/>
      <c r="G208" s="75"/>
      <c r="H208" s="75"/>
      <c r="I208" s="75"/>
      <c r="J208" s="75"/>
      <c r="K208" s="75"/>
      <c r="L208" s="75"/>
      <c r="M208" s="75"/>
      <c r="N208" s="75"/>
      <c r="O208" s="75"/>
      <c r="P208" s="75"/>
    </row>
    <row r="209" spans="1:16" s="81" customFormat="1">
      <c r="A209" s="154">
        <v>198</v>
      </c>
      <c r="B209" s="155"/>
      <c r="C209" s="157"/>
      <c r="D209" s="160" t="str">
        <f t="shared" si="12"/>
        <v/>
      </c>
      <c r="F209" s="82"/>
      <c r="G209" s="75"/>
      <c r="H209" s="75"/>
      <c r="I209" s="75"/>
      <c r="J209" s="75"/>
      <c r="K209" s="75"/>
      <c r="L209" s="75"/>
      <c r="M209" s="75"/>
      <c r="N209" s="75"/>
      <c r="O209" s="75"/>
      <c r="P209" s="75"/>
    </row>
    <row r="210" spans="1:16" s="81" customFormat="1">
      <c r="A210" s="154">
        <v>199</v>
      </c>
      <c r="B210" s="155"/>
      <c r="C210" s="157"/>
      <c r="D210" s="160" t="str">
        <f t="shared" si="12"/>
        <v/>
      </c>
      <c r="F210" s="82"/>
      <c r="G210" s="75"/>
      <c r="H210" s="75"/>
      <c r="I210" s="75"/>
      <c r="J210" s="75"/>
      <c r="K210" s="75"/>
      <c r="L210" s="75"/>
      <c r="M210" s="75"/>
      <c r="N210" s="75"/>
      <c r="O210" s="75"/>
      <c r="P210" s="75"/>
    </row>
    <row r="211" spans="1:16" s="81" customFormat="1">
      <c r="A211" s="154">
        <v>200</v>
      </c>
      <c r="B211" s="155"/>
      <c r="C211" s="157"/>
      <c r="D211" s="160" t="str">
        <f t="shared" si="12"/>
        <v/>
      </c>
      <c r="F211" s="82"/>
      <c r="G211" s="75"/>
      <c r="H211" s="75"/>
      <c r="I211" s="75"/>
      <c r="J211" s="75"/>
      <c r="K211" s="75"/>
      <c r="L211" s="75"/>
      <c r="M211" s="75"/>
      <c r="N211" s="75"/>
      <c r="O211" s="75"/>
      <c r="P211" s="75"/>
    </row>
    <row r="212" spans="1:16" s="81" customFormat="1">
      <c r="A212" s="154">
        <v>201</v>
      </c>
      <c r="B212" s="155"/>
      <c r="C212" s="157"/>
      <c r="D212" s="160" t="str">
        <f t="shared" si="12"/>
        <v/>
      </c>
      <c r="F212" s="82"/>
      <c r="G212" s="75"/>
      <c r="H212" s="75"/>
      <c r="I212" s="75"/>
      <c r="J212" s="75"/>
      <c r="K212" s="75"/>
      <c r="L212" s="75"/>
      <c r="M212" s="75"/>
      <c r="N212" s="75"/>
      <c r="O212" s="75"/>
      <c r="P212" s="75"/>
    </row>
    <row r="213" spans="1:16" s="81" customFormat="1">
      <c r="A213" s="154">
        <v>202</v>
      </c>
      <c r="B213" s="155"/>
      <c r="C213" s="157"/>
      <c r="D213" s="160" t="str">
        <f t="shared" si="12"/>
        <v/>
      </c>
      <c r="F213" s="82"/>
      <c r="G213" s="75"/>
      <c r="H213" s="75"/>
      <c r="I213" s="75"/>
      <c r="J213" s="75"/>
      <c r="K213" s="75"/>
      <c r="L213" s="75"/>
      <c r="M213" s="75"/>
      <c r="N213" s="75"/>
      <c r="O213" s="75"/>
      <c r="P213" s="75"/>
    </row>
    <row r="214" spans="1:16" s="81" customFormat="1">
      <c r="A214" s="154">
        <v>203</v>
      </c>
      <c r="B214" s="155"/>
      <c r="C214" s="157"/>
      <c r="D214" s="160" t="str">
        <f t="shared" si="12"/>
        <v/>
      </c>
      <c r="F214" s="82"/>
      <c r="G214" s="75"/>
      <c r="H214" s="75"/>
      <c r="I214" s="75"/>
      <c r="J214" s="75"/>
      <c r="K214" s="75"/>
      <c r="L214" s="75"/>
      <c r="M214" s="75"/>
      <c r="N214" s="75"/>
      <c r="O214" s="75"/>
      <c r="P214" s="75"/>
    </row>
    <row r="215" spans="1:16" s="81" customFormat="1">
      <c r="A215" s="154">
        <v>204</v>
      </c>
      <c r="B215" s="155"/>
      <c r="C215" s="157"/>
      <c r="D215" s="160" t="str">
        <f t="shared" si="12"/>
        <v/>
      </c>
      <c r="F215" s="82"/>
      <c r="G215" s="75"/>
      <c r="H215" s="75"/>
      <c r="I215" s="75"/>
      <c r="J215" s="75"/>
      <c r="K215" s="75"/>
      <c r="L215" s="75"/>
      <c r="M215" s="75"/>
      <c r="N215" s="75"/>
      <c r="O215" s="75"/>
      <c r="P215" s="75"/>
    </row>
    <row r="216" spans="1:16" s="81" customFormat="1">
      <c r="A216" s="154">
        <v>205</v>
      </c>
      <c r="B216" s="155"/>
      <c r="C216" s="157"/>
      <c r="D216" s="160" t="str">
        <f t="shared" si="12"/>
        <v/>
      </c>
      <c r="F216" s="82"/>
      <c r="G216" s="75"/>
      <c r="H216" s="75"/>
      <c r="I216" s="75"/>
      <c r="J216" s="75"/>
      <c r="K216" s="75"/>
      <c r="L216" s="75"/>
      <c r="M216" s="75"/>
      <c r="N216" s="75"/>
      <c r="O216" s="75"/>
      <c r="P216" s="75"/>
    </row>
    <row r="217" spans="1:16" s="81" customFormat="1">
      <c r="A217" s="154">
        <v>206</v>
      </c>
      <c r="B217" s="155"/>
      <c r="C217" s="157"/>
      <c r="D217" s="160" t="str">
        <f t="shared" si="12"/>
        <v/>
      </c>
      <c r="F217" s="82"/>
      <c r="G217" s="75"/>
      <c r="H217" s="75"/>
      <c r="I217" s="75"/>
      <c r="J217" s="75"/>
      <c r="K217" s="75"/>
      <c r="L217" s="75"/>
      <c r="M217" s="75"/>
      <c r="N217" s="75"/>
      <c r="O217" s="75"/>
      <c r="P217" s="75"/>
    </row>
    <row r="218" spans="1:16" s="81" customFormat="1">
      <c r="A218" s="154">
        <v>207</v>
      </c>
      <c r="B218" s="155"/>
      <c r="C218" s="157"/>
      <c r="D218" s="160" t="str">
        <f t="shared" si="12"/>
        <v/>
      </c>
      <c r="F218" s="82"/>
      <c r="G218" s="75"/>
      <c r="H218" s="75"/>
      <c r="I218" s="75"/>
      <c r="J218" s="75"/>
      <c r="K218" s="75"/>
      <c r="L218" s="75"/>
      <c r="M218" s="75"/>
      <c r="N218" s="75"/>
      <c r="O218" s="75"/>
      <c r="P218" s="75"/>
    </row>
    <row r="219" spans="1:16" s="81" customFormat="1">
      <c r="A219" s="154">
        <v>208</v>
      </c>
      <c r="B219" s="155"/>
      <c r="C219" s="157"/>
      <c r="D219" s="160" t="str">
        <f t="shared" si="12"/>
        <v/>
      </c>
      <c r="F219" s="82"/>
      <c r="G219" s="75"/>
      <c r="H219" s="75"/>
      <c r="I219" s="75"/>
      <c r="J219" s="75"/>
      <c r="K219" s="75"/>
      <c r="L219" s="75"/>
      <c r="M219" s="75"/>
      <c r="N219" s="75"/>
      <c r="O219" s="75"/>
      <c r="P219" s="75"/>
    </row>
    <row r="220" spans="1:16" s="81" customFormat="1">
      <c r="A220" s="154">
        <v>209</v>
      </c>
      <c r="B220" s="155"/>
      <c r="C220" s="157"/>
      <c r="D220" s="160" t="str">
        <f t="shared" si="12"/>
        <v/>
      </c>
      <c r="F220" s="82"/>
      <c r="G220" s="75"/>
      <c r="H220" s="75"/>
      <c r="I220" s="75"/>
      <c r="J220" s="75"/>
      <c r="K220" s="75"/>
      <c r="L220" s="75"/>
      <c r="M220" s="75"/>
      <c r="N220" s="75"/>
      <c r="O220" s="75"/>
      <c r="P220" s="75"/>
    </row>
    <row r="221" spans="1:16" s="81" customFormat="1">
      <c r="A221" s="154">
        <v>210</v>
      </c>
      <c r="B221" s="155"/>
      <c r="C221" s="157"/>
      <c r="D221" s="160" t="str">
        <f t="shared" si="12"/>
        <v/>
      </c>
      <c r="F221" s="82"/>
      <c r="G221" s="75"/>
      <c r="H221" s="75"/>
      <c r="I221" s="75"/>
      <c r="J221" s="75"/>
      <c r="K221" s="75"/>
      <c r="L221" s="75"/>
      <c r="M221" s="75"/>
      <c r="N221" s="75"/>
      <c r="O221" s="75"/>
      <c r="P221" s="75"/>
    </row>
    <row r="222" spans="1:16" s="81" customFormat="1">
      <c r="A222" s="154">
        <v>211</v>
      </c>
      <c r="B222" s="155"/>
      <c r="C222" s="157"/>
      <c r="D222" s="160" t="str">
        <f t="shared" si="12"/>
        <v/>
      </c>
      <c r="F222" s="82"/>
      <c r="G222" s="75"/>
      <c r="H222" s="75"/>
      <c r="I222" s="75"/>
      <c r="J222" s="75"/>
      <c r="K222" s="75"/>
      <c r="L222" s="75"/>
      <c r="M222" s="75"/>
      <c r="N222" s="75"/>
      <c r="O222" s="75"/>
      <c r="P222" s="75"/>
    </row>
    <row r="223" spans="1:16" s="81" customFormat="1">
      <c r="A223" s="154">
        <v>212</v>
      </c>
      <c r="B223" s="155"/>
      <c r="C223" s="157"/>
      <c r="D223" s="160" t="str">
        <f t="shared" si="12"/>
        <v/>
      </c>
      <c r="F223" s="82"/>
      <c r="G223" s="75"/>
      <c r="H223" s="75"/>
      <c r="I223" s="75"/>
      <c r="J223" s="75"/>
      <c r="K223" s="75"/>
      <c r="L223" s="75"/>
      <c r="M223" s="75"/>
      <c r="N223" s="75"/>
      <c r="O223" s="75"/>
      <c r="P223" s="75"/>
    </row>
    <row r="224" spans="1:16" s="81" customFormat="1">
      <c r="A224" s="154">
        <v>213</v>
      </c>
      <c r="B224" s="155"/>
      <c r="C224" s="157"/>
      <c r="D224" s="160" t="str">
        <f t="shared" si="12"/>
        <v/>
      </c>
      <c r="F224" s="82"/>
      <c r="G224" s="75"/>
      <c r="H224" s="75"/>
      <c r="I224" s="75"/>
      <c r="J224" s="75"/>
      <c r="K224" s="75"/>
      <c r="L224" s="75"/>
      <c r="M224" s="75"/>
      <c r="N224" s="75"/>
      <c r="O224" s="75"/>
      <c r="P224" s="75"/>
    </row>
    <row r="225" spans="1:16" s="81" customFormat="1">
      <c r="A225" s="154">
        <v>214</v>
      </c>
      <c r="B225" s="155"/>
      <c r="C225" s="157"/>
      <c r="D225" s="160" t="str">
        <f t="shared" si="12"/>
        <v/>
      </c>
      <c r="F225" s="82"/>
      <c r="G225" s="75"/>
      <c r="H225" s="75"/>
      <c r="I225" s="75"/>
      <c r="J225" s="75"/>
      <c r="K225" s="75"/>
      <c r="L225" s="75"/>
      <c r="M225" s="75"/>
      <c r="N225" s="75"/>
      <c r="O225" s="75"/>
      <c r="P225" s="75"/>
    </row>
    <row r="226" spans="1:16" s="81" customFormat="1">
      <c r="A226" s="154">
        <v>215</v>
      </c>
      <c r="B226" s="155"/>
      <c r="C226" s="157"/>
      <c r="D226" s="160" t="str">
        <f t="shared" si="12"/>
        <v/>
      </c>
      <c r="F226" s="82"/>
      <c r="G226" s="75"/>
      <c r="H226" s="75"/>
      <c r="I226" s="75"/>
      <c r="J226" s="75"/>
      <c r="K226" s="75"/>
      <c r="L226" s="75"/>
      <c r="M226" s="75"/>
      <c r="N226" s="75"/>
      <c r="O226" s="75"/>
      <c r="P226" s="75"/>
    </row>
    <row r="227" spans="1:16" s="81" customFormat="1">
      <c r="A227" s="154">
        <v>216</v>
      </c>
      <c r="B227" s="155"/>
      <c r="C227" s="157"/>
      <c r="D227" s="160" t="str">
        <f t="shared" si="12"/>
        <v/>
      </c>
      <c r="F227" s="82"/>
      <c r="G227" s="75"/>
      <c r="H227" s="75"/>
      <c r="I227" s="75"/>
      <c r="J227" s="75"/>
      <c r="K227" s="75"/>
      <c r="L227" s="75"/>
      <c r="M227" s="75"/>
      <c r="N227" s="75"/>
      <c r="O227" s="75"/>
      <c r="P227" s="75"/>
    </row>
    <row r="228" spans="1:16" s="81" customFormat="1">
      <c r="A228" s="154">
        <v>217</v>
      </c>
      <c r="B228" s="155"/>
      <c r="C228" s="157"/>
      <c r="D228" s="160" t="str">
        <f t="shared" si="12"/>
        <v/>
      </c>
      <c r="F228" s="82"/>
      <c r="G228" s="75"/>
      <c r="H228" s="75"/>
      <c r="I228" s="75"/>
      <c r="J228" s="75"/>
      <c r="K228" s="75"/>
      <c r="L228" s="75"/>
      <c r="M228" s="75"/>
      <c r="N228" s="75"/>
      <c r="O228" s="75"/>
      <c r="P228" s="75"/>
    </row>
    <row r="229" spans="1:16" s="81" customFormat="1">
      <c r="A229" s="154">
        <v>218</v>
      </c>
      <c r="B229" s="155"/>
      <c r="C229" s="157"/>
      <c r="D229" s="160" t="str">
        <f t="shared" si="12"/>
        <v/>
      </c>
      <c r="F229" s="82"/>
      <c r="G229" s="75"/>
      <c r="H229" s="75"/>
      <c r="I229" s="75"/>
      <c r="J229" s="75"/>
      <c r="K229" s="75"/>
      <c r="L229" s="75"/>
      <c r="M229" s="75"/>
      <c r="N229" s="75"/>
      <c r="O229" s="75"/>
      <c r="P229" s="75"/>
    </row>
    <row r="230" spans="1:16" s="81" customFormat="1">
      <c r="A230" s="154">
        <v>219</v>
      </c>
      <c r="B230" s="155"/>
      <c r="C230" s="157"/>
      <c r="D230" s="160" t="str">
        <f t="shared" si="12"/>
        <v/>
      </c>
      <c r="F230" s="82"/>
      <c r="G230" s="75"/>
      <c r="H230" s="75"/>
      <c r="I230" s="75"/>
      <c r="J230" s="75"/>
      <c r="K230" s="75"/>
      <c r="L230" s="75"/>
      <c r="M230" s="75"/>
      <c r="N230" s="75"/>
      <c r="O230" s="75"/>
      <c r="P230" s="75"/>
    </row>
    <row r="231" spans="1:16" s="81" customFormat="1">
      <c r="A231" s="154">
        <v>220</v>
      </c>
      <c r="B231" s="155"/>
      <c r="C231" s="157"/>
      <c r="D231" s="160" t="str">
        <f t="shared" si="12"/>
        <v/>
      </c>
      <c r="F231" s="82"/>
      <c r="G231" s="75"/>
      <c r="H231" s="75"/>
      <c r="I231" s="75"/>
      <c r="J231" s="75"/>
      <c r="K231" s="75"/>
      <c r="L231" s="75"/>
      <c r="M231" s="75"/>
      <c r="N231" s="75"/>
      <c r="O231" s="75"/>
      <c r="P231" s="75"/>
    </row>
    <row r="232" spans="1:16" s="81" customFormat="1">
      <c r="A232" s="154">
        <v>221</v>
      </c>
      <c r="B232" s="155"/>
      <c r="C232" s="157"/>
      <c r="D232" s="160" t="str">
        <f t="shared" si="12"/>
        <v/>
      </c>
      <c r="F232" s="82"/>
      <c r="G232" s="75"/>
      <c r="H232" s="75"/>
      <c r="I232" s="75"/>
      <c r="J232" s="75"/>
      <c r="K232" s="75"/>
      <c r="L232" s="75"/>
      <c r="M232" s="75"/>
      <c r="N232" s="75"/>
      <c r="O232" s="75"/>
      <c r="P232" s="75"/>
    </row>
    <row r="233" spans="1:16" s="81" customFormat="1">
      <c r="A233" s="154">
        <v>222</v>
      </c>
      <c r="B233" s="155"/>
      <c r="C233" s="157"/>
      <c r="D233" s="160" t="str">
        <f t="shared" si="12"/>
        <v/>
      </c>
      <c r="F233" s="82"/>
      <c r="G233" s="75"/>
      <c r="H233" s="75"/>
      <c r="I233" s="75"/>
      <c r="J233" s="75"/>
      <c r="K233" s="75"/>
      <c r="L233" s="75"/>
      <c r="M233" s="75"/>
      <c r="N233" s="75"/>
      <c r="O233" s="75"/>
      <c r="P233" s="75"/>
    </row>
    <row r="234" spans="1:16" s="81" customFormat="1">
      <c r="A234" s="154">
        <v>223</v>
      </c>
      <c r="B234" s="155"/>
      <c r="C234" s="157"/>
      <c r="D234" s="160" t="str">
        <f t="shared" si="12"/>
        <v/>
      </c>
      <c r="F234" s="82"/>
      <c r="G234" s="75"/>
      <c r="H234" s="75"/>
      <c r="I234" s="75"/>
      <c r="J234" s="75"/>
      <c r="K234" s="75"/>
      <c r="L234" s="75"/>
      <c r="M234" s="75"/>
      <c r="N234" s="75"/>
      <c r="O234" s="75"/>
      <c r="P234" s="75"/>
    </row>
    <row r="235" spans="1:16" s="81" customFormat="1">
      <c r="A235" s="154">
        <v>224</v>
      </c>
      <c r="B235" s="155"/>
      <c r="C235" s="157"/>
      <c r="D235" s="160" t="str">
        <f t="shared" si="12"/>
        <v/>
      </c>
      <c r="F235" s="82"/>
      <c r="G235" s="75"/>
      <c r="H235" s="75"/>
      <c r="I235" s="75"/>
      <c r="J235" s="75"/>
      <c r="K235" s="75"/>
      <c r="L235" s="75"/>
      <c r="M235" s="75"/>
      <c r="N235" s="75"/>
      <c r="O235" s="75"/>
      <c r="P235" s="75"/>
    </row>
    <row r="236" spans="1:16" s="81" customFormat="1">
      <c r="A236" s="154">
        <v>225</v>
      </c>
      <c r="B236" s="155"/>
      <c r="C236" s="157"/>
      <c r="D236" s="160" t="str">
        <f t="shared" si="12"/>
        <v/>
      </c>
      <c r="F236" s="82"/>
      <c r="G236" s="75"/>
      <c r="H236" s="75"/>
      <c r="I236" s="75"/>
      <c r="J236" s="75"/>
      <c r="K236" s="75"/>
      <c r="L236" s="75"/>
      <c r="M236" s="75"/>
      <c r="N236" s="75"/>
      <c r="O236" s="75"/>
      <c r="P236" s="75"/>
    </row>
    <row r="237" spans="1:16" s="81" customFormat="1">
      <c r="A237" s="154">
        <v>226</v>
      </c>
      <c r="B237" s="155"/>
      <c r="C237" s="157"/>
      <c r="D237" s="160" t="str">
        <f t="shared" si="12"/>
        <v/>
      </c>
      <c r="F237" s="82"/>
      <c r="G237" s="75"/>
      <c r="H237" s="75"/>
      <c r="I237" s="75"/>
      <c r="J237" s="75"/>
      <c r="K237" s="75"/>
      <c r="L237" s="75"/>
      <c r="M237" s="75"/>
      <c r="N237" s="75"/>
      <c r="O237" s="75"/>
      <c r="P237" s="75"/>
    </row>
    <row r="238" spans="1:16" s="81" customFormat="1">
      <c r="A238" s="154">
        <v>227</v>
      </c>
      <c r="B238" s="155"/>
      <c r="C238" s="157"/>
      <c r="D238" s="160" t="str">
        <f t="shared" si="12"/>
        <v/>
      </c>
      <c r="F238" s="82"/>
      <c r="G238" s="75"/>
      <c r="H238" s="75"/>
      <c r="I238" s="75"/>
      <c r="J238" s="75"/>
      <c r="K238" s="75"/>
      <c r="L238" s="75"/>
      <c r="M238" s="75"/>
      <c r="N238" s="75"/>
      <c r="O238" s="75"/>
      <c r="P238" s="75"/>
    </row>
    <row r="239" spans="1:16" s="81" customFormat="1">
      <c r="A239" s="154">
        <v>228</v>
      </c>
      <c r="B239" s="155"/>
      <c r="C239" s="157"/>
      <c r="D239" s="160" t="str">
        <f t="shared" si="12"/>
        <v/>
      </c>
      <c r="F239" s="82"/>
      <c r="G239" s="75"/>
      <c r="H239" s="75"/>
      <c r="I239" s="75"/>
      <c r="J239" s="75"/>
      <c r="K239" s="75"/>
      <c r="L239" s="75"/>
      <c r="M239" s="75"/>
      <c r="N239" s="75"/>
      <c r="O239" s="75"/>
      <c r="P239" s="75"/>
    </row>
    <row r="240" spans="1:16" s="81" customFormat="1">
      <c r="A240" s="154">
        <v>229</v>
      </c>
      <c r="B240" s="155"/>
      <c r="C240" s="157"/>
      <c r="D240" s="160" t="str">
        <f t="shared" si="12"/>
        <v/>
      </c>
      <c r="F240" s="82"/>
      <c r="G240" s="75"/>
      <c r="H240" s="75"/>
      <c r="I240" s="75"/>
      <c r="J240" s="75"/>
      <c r="K240" s="75"/>
      <c r="L240" s="75"/>
      <c r="M240" s="75"/>
      <c r="N240" s="75"/>
      <c r="O240" s="75"/>
      <c r="P240" s="75"/>
    </row>
    <row r="241" spans="1:16" s="81" customFormat="1">
      <c r="A241" s="154">
        <v>230</v>
      </c>
      <c r="B241" s="155"/>
      <c r="C241" s="157"/>
      <c r="D241" s="160" t="str">
        <f t="shared" si="12"/>
        <v/>
      </c>
      <c r="F241" s="82"/>
      <c r="G241" s="75"/>
      <c r="H241" s="75"/>
      <c r="I241" s="75"/>
      <c r="J241" s="75"/>
      <c r="K241" s="75"/>
      <c r="L241" s="75"/>
      <c r="M241" s="75"/>
      <c r="N241" s="75"/>
      <c r="O241" s="75"/>
      <c r="P241" s="75"/>
    </row>
    <row r="242" spans="1:16" s="81" customFormat="1">
      <c r="A242" s="154">
        <v>231</v>
      </c>
      <c r="B242" s="155"/>
      <c r="C242" s="157"/>
      <c r="D242" s="160" t="str">
        <f t="shared" si="12"/>
        <v/>
      </c>
      <c r="F242" s="82"/>
      <c r="G242" s="75"/>
      <c r="H242" s="75"/>
      <c r="I242" s="75"/>
      <c r="J242" s="75"/>
      <c r="K242" s="75"/>
      <c r="L242" s="75"/>
      <c r="M242" s="75"/>
      <c r="N242" s="75"/>
      <c r="O242" s="75"/>
      <c r="P242" s="75"/>
    </row>
    <row r="243" spans="1:16" s="81" customFormat="1">
      <c r="A243" s="154">
        <v>232</v>
      </c>
      <c r="B243" s="155"/>
      <c r="C243" s="157"/>
      <c r="D243" s="160" t="str">
        <f t="shared" si="12"/>
        <v/>
      </c>
      <c r="F243" s="82"/>
      <c r="G243" s="75"/>
      <c r="H243" s="75"/>
      <c r="I243" s="75"/>
      <c r="J243" s="75"/>
      <c r="K243" s="75"/>
      <c r="L243" s="75"/>
      <c r="M243" s="75"/>
      <c r="N243" s="75"/>
      <c r="O243" s="75"/>
      <c r="P243" s="75"/>
    </row>
    <row r="244" spans="1:16" s="81" customFormat="1">
      <c r="A244" s="154">
        <v>233</v>
      </c>
      <c r="B244" s="155"/>
      <c r="C244" s="157"/>
      <c r="D244" s="160" t="str">
        <f t="shared" si="12"/>
        <v/>
      </c>
      <c r="F244" s="82"/>
      <c r="G244" s="75"/>
      <c r="H244" s="75"/>
      <c r="I244" s="75"/>
      <c r="J244" s="75"/>
      <c r="K244" s="75"/>
      <c r="L244" s="75"/>
      <c r="M244" s="75"/>
      <c r="N244" s="75"/>
      <c r="O244" s="75"/>
      <c r="P244" s="75"/>
    </row>
    <row r="245" spans="1:16" s="81" customFormat="1">
      <c r="A245" s="154">
        <v>234</v>
      </c>
      <c r="B245" s="155"/>
      <c r="C245" s="157"/>
      <c r="D245" s="160" t="str">
        <f t="shared" si="12"/>
        <v/>
      </c>
      <c r="F245" s="82"/>
      <c r="G245" s="75"/>
      <c r="H245" s="75"/>
      <c r="I245" s="75"/>
      <c r="J245" s="75"/>
      <c r="K245" s="75"/>
      <c r="L245" s="75"/>
      <c r="M245" s="75"/>
      <c r="N245" s="75"/>
      <c r="O245" s="75"/>
      <c r="P245" s="75"/>
    </row>
    <row r="246" spans="1:16" s="81" customFormat="1">
      <c r="A246" s="154">
        <v>235</v>
      </c>
      <c r="B246" s="155"/>
      <c r="C246" s="157"/>
      <c r="D246" s="160" t="str">
        <f t="shared" si="12"/>
        <v/>
      </c>
      <c r="F246" s="82"/>
      <c r="G246" s="75"/>
      <c r="H246" s="75"/>
      <c r="I246" s="75"/>
      <c r="J246" s="75"/>
      <c r="K246" s="75"/>
      <c r="L246" s="75"/>
      <c r="M246" s="75"/>
      <c r="N246" s="75"/>
      <c r="O246" s="75"/>
      <c r="P246" s="75"/>
    </row>
    <row r="247" spans="1:16" s="81" customFormat="1">
      <c r="A247" s="154">
        <v>236</v>
      </c>
      <c r="B247" s="155"/>
      <c r="C247" s="157"/>
      <c r="D247" s="160" t="str">
        <f t="shared" si="12"/>
        <v/>
      </c>
      <c r="F247" s="82"/>
      <c r="G247" s="75"/>
      <c r="H247" s="75"/>
      <c r="I247" s="75"/>
      <c r="J247" s="75"/>
      <c r="K247" s="75"/>
      <c r="L247" s="75"/>
      <c r="M247" s="75"/>
      <c r="N247" s="75"/>
      <c r="O247" s="75"/>
      <c r="P247" s="75"/>
    </row>
    <row r="248" spans="1:16" s="81" customFormat="1">
      <c r="A248" s="154">
        <v>237</v>
      </c>
      <c r="B248" s="155"/>
      <c r="C248" s="157"/>
      <c r="D248" s="160" t="str">
        <f t="shared" si="12"/>
        <v/>
      </c>
      <c r="F248" s="82"/>
      <c r="G248" s="75"/>
      <c r="H248" s="75"/>
      <c r="I248" s="75"/>
      <c r="J248" s="75"/>
      <c r="K248" s="75"/>
      <c r="L248" s="75"/>
      <c r="M248" s="75"/>
      <c r="N248" s="75"/>
      <c r="O248" s="75"/>
      <c r="P248" s="75"/>
    </row>
    <row r="249" spans="1:16" s="81" customFormat="1">
      <c r="A249" s="154">
        <v>238</v>
      </c>
      <c r="B249" s="155"/>
      <c r="C249" s="157"/>
      <c r="D249" s="160" t="str">
        <f t="shared" si="12"/>
        <v/>
      </c>
      <c r="F249" s="82"/>
      <c r="G249" s="75"/>
      <c r="H249" s="75"/>
      <c r="I249" s="75"/>
      <c r="J249" s="75"/>
      <c r="K249" s="75"/>
      <c r="L249" s="75"/>
      <c r="M249" s="75"/>
      <c r="N249" s="75"/>
      <c r="O249" s="75"/>
      <c r="P249" s="75"/>
    </row>
    <row r="250" spans="1:16" s="81" customFormat="1">
      <c r="A250" s="154">
        <v>239</v>
      </c>
      <c r="B250" s="155"/>
      <c r="C250" s="157"/>
      <c r="D250" s="160" t="str">
        <f t="shared" si="12"/>
        <v/>
      </c>
      <c r="F250" s="82"/>
      <c r="G250" s="75"/>
      <c r="H250" s="75"/>
      <c r="I250" s="75"/>
      <c r="J250" s="75"/>
      <c r="K250" s="75"/>
      <c r="L250" s="75"/>
      <c r="M250" s="75"/>
      <c r="N250" s="75"/>
      <c r="O250" s="75"/>
      <c r="P250" s="75"/>
    </row>
    <row r="251" spans="1:16" s="81" customFormat="1">
      <c r="A251" s="154">
        <v>240</v>
      </c>
      <c r="B251" s="155"/>
      <c r="C251" s="157"/>
      <c r="D251" s="160" t="str">
        <f t="shared" si="12"/>
        <v/>
      </c>
      <c r="F251" s="82"/>
      <c r="G251" s="75"/>
      <c r="H251" s="75"/>
      <c r="I251" s="75"/>
      <c r="J251" s="75"/>
      <c r="K251" s="75"/>
      <c r="L251" s="75"/>
      <c r="M251" s="75"/>
      <c r="N251" s="75"/>
      <c r="O251" s="75"/>
      <c r="P251" s="75"/>
    </row>
    <row r="252" spans="1:16" s="81" customFormat="1">
      <c r="A252" s="154">
        <v>241</v>
      </c>
      <c r="B252" s="155"/>
      <c r="C252" s="157"/>
      <c r="D252" s="160" t="str">
        <f t="shared" si="12"/>
        <v/>
      </c>
      <c r="F252" s="82"/>
      <c r="G252" s="75"/>
      <c r="H252" s="75"/>
      <c r="I252" s="75"/>
      <c r="J252" s="75"/>
      <c r="K252" s="75"/>
      <c r="L252" s="75"/>
      <c r="M252" s="75"/>
      <c r="N252" s="75"/>
      <c r="O252" s="75"/>
      <c r="P252" s="75"/>
    </row>
    <row r="253" spans="1:16" s="81" customFormat="1">
      <c r="A253" s="154">
        <v>242</v>
      </c>
      <c r="B253" s="155"/>
      <c r="C253" s="157"/>
      <c r="D253" s="160" t="str">
        <f t="shared" si="12"/>
        <v/>
      </c>
      <c r="F253" s="82"/>
      <c r="G253" s="75"/>
      <c r="H253" s="75"/>
      <c r="I253" s="75"/>
      <c r="J253" s="75"/>
      <c r="K253" s="75"/>
      <c r="L253" s="75"/>
      <c r="M253" s="75"/>
      <c r="N253" s="75"/>
      <c r="O253" s="75"/>
      <c r="P253" s="75"/>
    </row>
    <row r="254" spans="1:16" s="81" customFormat="1">
      <c r="A254" s="154">
        <v>243</v>
      </c>
      <c r="B254" s="155"/>
      <c r="C254" s="157"/>
      <c r="D254" s="160" t="str">
        <f t="shared" si="12"/>
        <v/>
      </c>
      <c r="F254" s="82"/>
      <c r="G254" s="75"/>
      <c r="H254" s="75"/>
      <c r="I254" s="75"/>
      <c r="J254" s="75"/>
      <c r="K254" s="75"/>
      <c r="L254" s="75"/>
      <c r="M254" s="75"/>
      <c r="N254" s="75"/>
      <c r="O254" s="75"/>
      <c r="P254" s="75"/>
    </row>
    <row r="255" spans="1:16" s="81" customFormat="1">
      <c r="A255" s="154">
        <v>244</v>
      </c>
      <c r="B255" s="155"/>
      <c r="C255" s="157"/>
      <c r="D255" s="160" t="str">
        <f t="shared" si="12"/>
        <v/>
      </c>
      <c r="F255" s="82"/>
      <c r="G255" s="75"/>
      <c r="H255" s="75"/>
      <c r="I255" s="75"/>
      <c r="J255" s="75"/>
      <c r="K255" s="75"/>
      <c r="L255" s="75"/>
      <c r="M255" s="75"/>
      <c r="N255" s="75"/>
      <c r="O255" s="75"/>
      <c r="P255" s="75"/>
    </row>
    <row r="256" spans="1:16" s="81" customFormat="1">
      <c r="A256" s="154">
        <v>245</v>
      </c>
      <c r="B256" s="155"/>
      <c r="C256" s="157"/>
      <c r="D256" s="160" t="str">
        <f t="shared" si="12"/>
        <v/>
      </c>
      <c r="F256" s="82"/>
      <c r="G256" s="75"/>
      <c r="H256" s="75"/>
      <c r="I256" s="75"/>
      <c r="J256" s="75"/>
      <c r="K256" s="75"/>
      <c r="L256" s="75"/>
      <c r="M256" s="75"/>
      <c r="N256" s="75"/>
      <c r="O256" s="75"/>
      <c r="P256" s="75"/>
    </row>
    <row r="257" spans="1:16" s="81" customFormat="1">
      <c r="A257" s="154">
        <v>246</v>
      </c>
      <c r="B257" s="155"/>
      <c r="C257" s="157"/>
      <c r="D257" s="160" t="str">
        <f t="shared" si="12"/>
        <v/>
      </c>
      <c r="F257" s="82"/>
      <c r="G257" s="75"/>
      <c r="H257" s="75"/>
      <c r="I257" s="75"/>
      <c r="J257" s="75"/>
      <c r="K257" s="75"/>
      <c r="L257" s="75"/>
      <c r="M257" s="75"/>
      <c r="N257" s="75"/>
      <c r="O257" s="75"/>
      <c r="P257" s="75"/>
    </row>
    <row r="258" spans="1:16" s="81" customFormat="1">
      <c r="A258" s="154">
        <v>247</v>
      </c>
      <c r="B258" s="155"/>
      <c r="C258" s="157"/>
      <c r="D258" s="160" t="str">
        <f t="shared" si="12"/>
        <v/>
      </c>
      <c r="F258" s="82"/>
      <c r="G258" s="75"/>
      <c r="H258" s="75"/>
      <c r="I258" s="75"/>
      <c r="J258" s="75"/>
      <c r="K258" s="75"/>
      <c r="L258" s="75"/>
      <c r="M258" s="75"/>
      <c r="N258" s="75"/>
      <c r="O258" s="75"/>
      <c r="P258" s="75"/>
    </row>
    <row r="259" spans="1:16" s="81" customFormat="1">
      <c r="A259" s="154">
        <v>248</v>
      </c>
      <c r="B259" s="155"/>
      <c r="C259" s="157"/>
      <c r="D259" s="160" t="str">
        <f t="shared" si="12"/>
        <v/>
      </c>
      <c r="F259" s="82"/>
      <c r="G259" s="75"/>
      <c r="H259" s="75"/>
      <c r="I259" s="75"/>
      <c r="J259" s="75"/>
      <c r="K259" s="75"/>
      <c r="L259" s="75"/>
      <c r="M259" s="75"/>
      <c r="N259" s="75"/>
      <c r="O259" s="75"/>
      <c r="P259" s="75"/>
    </row>
    <row r="260" spans="1:16" s="81" customFormat="1">
      <c r="A260" s="154">
        <v>249</v>
      </c>
      <c r="B260" s="155"/>
      <c r="C260" s="157"/>
      <c r="D260" s="160" t="str">
        <f t="shared" si="12"/>
        <v/>
      </c>
      <c r="F260" s="82"/>
      <c r="G260" s="75"/>
      <c r="H260" s="75"/>
      <c r="I260" s="75"/>
      <c r="J260" s="75"/>
      <c r="K260" s="75"/>
      <c r="L260" s="75"/>
      <c r="M260" s="75"/>
      <c r="N260" s="75"/>
      <c r="O260" s="75"/>
      <c r="P260" s="75"/>
    </row>
    <row r="261" spans="1:16" s="81" customFormat="1">
      <c r="A261" s="154">
        <v>250</v>
      </c>
      <c r="B261" s="155"/>
      <c r="C261" s="157"/>
      <c r="D261" s="160" t="str">
        <f t="shared" si="12"/>
        <v/>
      </c>
      <c r="F261" s="82"/>
      <c r="G261" s="75"/>
      <c r="H261" s="75"/>
      <c r="I261" s="75"/>
      <c r="J261" s="75"/>
      <c r="K261" s="75"/>
      <c r="L261" s="75"/>
      <c r="M261" s="75"/>
      <c r="N261" s="75"/>
      <c r="O261" s="75"/>
      <c r="P261" s="75"/>
    </row>
  </sheetData>
  <sheetProtection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&amp;LConfirm existenţa lucrărilorDirector de departament&amp;RCandidat</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RowHeight="15"/>
  <cols>
    <col min="1" max="1" width="7" style="146" customWidth="1"/>
    <col min="2" max="2" width="56.42578125" style="51" customWidth="1"/>
    <col min="3" max="16384" width="9.140625" style="51"/>
  </cols>
  <sheetData>
    <row r="2" spans="1:2">
      <c r="B2" s="147" t="s">
        <v>561</v>
      </c>
    </row>
    <row r="4" spans="1:2" ht="30">
      <c r="A4" s="148" t="s">
        <v>91</v>
      </c>
      <c r="B4" s="149" t="s">
        <v>320</v>
      </c>
    </row>
    <row r="5" spans="1:2" ht="15.75">
      <c r="A5" s="166">
        <v>1</v>
      </c>
      <c r="B5" s="150" t="s">
        <v>366</v>
      </c>
    </row>
    <row r="6" spans="1:2" ht="15.75">
      <c r="A6" s="166">
        <v>2</v>
      </c>
      <c r="B6" s="150" t="s">
        <v>367</v>
      </c>
    </row>
    <row r="7" spans="1:2" ht="15.75">
      <c r="A7" s="166">
        <v>3</v>
      </c>
      <c r="B7" s="150" t="s">
        <v>368</v>
      </c>
    </row>
    <row r="8" spans="1:2" ht="15.75">
      <c r="A8" s="166">
        <v>4</v>
      </c>
      <c r="B8" s="150" t="s">
        <v>369</v>
      </c>
    </row>
    <row r="9" spans="1:2" ht="15.75">
      <c r="A9" s="166">
        <v>5</v>
      </c>
      <c r="B9" s="150" t="s">
        <v>370</v>
      </c>
    </row>
    <row r="10" spans="1:2" ht="15.75">
      <c r="A10" s="166">
        <v>6</v>
      </c>
      <c r="B10" s="150" t="s">
        <v>371</v>
      </c>
    </row>
    <row r="11" spans="1:2" ht="15.75">
      <c r="A11" s="166">
        <v>7</v>
      </c>
      <c r="B11" s="150" t="s">
        <v>372</v>
      </c>
    </row>
    <row r="12" spans="1:2" ht="15.75">
      <c r="A12" s="166">
        <v>8</v>
      </c>
      <c r="B12" s="150" t="s">
        <v>373</v>
      </c>
    </row>
    <row r="13" spans="1:2" ht="15.75">
      <c r="A13" s="166">
        <v>9</v>
      </c>
      <c r="B13" s="150" t="s">
        <v>374</v>
      </c>
    </row>
    <row r="14" spans="1:2" ht="15.75">
      <c r="A14" s="166">
        <v>10</v>
      </c>
      <c r="B14" s="151" t="s">
        <v>375</v>
      </c>
    </row>
    <row r="15" spans="1:2" ht="15.75">
      <c r="A15" s="166">
        <v>11</v>
      </c>
      <c r="B15" s="151" t="s">
        <v>376</v>
      </c>
    </row>
    <row r="16" spans="1:2" ht="15.75">
      <c r="A16" s="166">
        <v>12</v>
      </c>
      <c r="B16" s="151" t="s">
        <v>377</v>
      </c>
    </row>
    <row r="17" spans="1:2" ht="15.75">
      <c r="A17" s="166">
        <v>13</v>
      </c>
      <c r="B17" s="151" t="s">
        <v>562</v>
      </c>
    </row>
    <row r="18" spans="1:2" ht="15.75">
      <c r="A18" s="166">
        <v>14</v>
      </c>
      <c r="B18" s="151" t="s">
        <v>378</v>
      </c>
    </row>
    <row r="19" spans="1:2" ht="15.75">
      <c r="A19" s="166">
        <v>15</v>
      </c>
      <c r="B19" s="151" t="s">
        <v>379</v>
      </c>
    </row>
    <row r="20" spans="1:2" ht="15.75">
      <c r="A20" s="166">
        <v>16</v>
      </c>
      <c r="B20" s="151" t="s">
        <v>563</v>
      </c>
    </row>
    <row r="21" spans="1:2" ht="15.75">
      <c r="A21" s="166">
        <v>17</v>
      </c>
      <c r="B21" s="151" t="s">
        <v>380</v>
      </c>
    </row>
    <row r="22" spans="1:2" ht="15.75">
      <c r="A22" s="166">
        <v>18</v>
      </c>
      <c r="B22" s="151" t="s">
        <v>381</v>
      </c>
    </row>
    <row r="23" spans="1:2" ht="15.75">
      <c r="A23" s="166">
        <v>19</v>
      </c>
      <c r="B23" s="151" t="s">
        <v>564</v>
      </c>
    </row>
    <row r="24" spans="1:2" ht="15.75">
      <c r="A24" s="166">
        <v>20</v>
      </c>
      <c r="B24" s="151" t="s">
        <v>382</v>
      </c>
    </row>
    <row r="25" spans="1:2" ht="15.75">
      <c r="A25" s="166">
        <v>21</v>
      </c>
      <c r="B25" s="152" t="s">
        <v>383</v>
      </c>
    </row>
    <row r="26" spans="1:2" ht="15.75">
      <c r="A26" s="166">
        <v>22</v>
      </c>
      <c r="B26" s="152" t="s">
        <v>384</v>
      </c>
    </row>
    <row r="27" spans="1:2" ht="15.75">
      <c r="A27" s="166">
        <v>23</v>
      </c>
      <c r="B27" s="152" t="s">
        <v>385</v>
      </c>
    </row>
    <row r="28" spans="1:2" ht="15.75">
      <c r="A28" s="166">
        <v>24</v>
      </c>
      <c r="B28" s="152" t="s">
        <v>386</v>
      </c>
    </row>
    <row r="29" spans="1:2" ht="15.75">
      <c r="A29" s="166">
        <v>25</v>
      </c>
      <c r="B29" s="152" t="s">
        <v>387</v>
      </c>
    </row>
    <row r="30" spans="1:2" ht="15.75">
      <c r="A30" s="166">
        <v>26</v>
      </c>
      <c r="B30" s="152" t="s">
        <v>565</v>
      </c>
    </row>
    <row r="31" spans="1:2" ht="15.75">
      <c r="A31" s="166">
        <v>27</v>
      </c>
      <c r="B31" s="152" t="s">
        <v>566</v>
      </c>
    </row>
    <row r="32" spans="1:2" ht="15.75">
      <c r="A32" s="166">
        <v>28</v>
      </c>
      <c r="B32" s="152" t="s">
        <v>567</v>
      </c>
    </row>
    <row r="33" spans="1:2" ht="15.75">
      <c r="A33" s="166">
        <v>29</v>
      </c>
      <c r="B33" s="152" t="s">
        <v>568</v>
      </c>
    </row>
    <row r="34" spans="1:2" ht="15.75">
      <c r="A34" s="166">
        <v>30</v>
      </c>
      <c r="B34" s="152" t="s">
        <v>416</v>
      </c>
    </row>
    <row r="35" spans="1:2" ht="15.75">
      <c r="A35" s="166">
        <v>31</v>
      </c>
      <c r="B35" s="152" t="s">
        <v>569</v>
      </c>
    </row>
    <row r="36" spans="1:2" ht="15.75">
      <c r="A36" s="166">
        <v>32</v>
      </c>
      <c r="B36" s="152" t="s">
        <v>417</v>
      </c>
    </row>
    <row r="37" spans="1:2" ht="15.75">
      <c r="A37" s="166">
        <v>33</v>
      </c>
      <c r="B37" s="152" t="s">
        <v>418</v>
      </c>
    </row>
    <row r="38" spans="1:2" ht="15.75">
      <c r="A38" s="166">
        <v>34</v>
      </c>
      <c r="B38" s="152" t="s">
        <v>420</v>
      </c>
    </row>
    <row r="39" spans="1:2" ht="15.75">
      <c r="A39" s="166">
        <v>35</v>
      </c>
      <c r="B39" s="152" t="s">
        <v>570</v>
      </c>
    </row>
    <row r="40" spans="1:2" ht="15.75">
      <c r="A40" s="166">
        <v>36</v>
      </c>
      <c r="B40" s="152" t="s">
        <v>571</v>
      </c>
    </row>
    <row r="41" spans="1:2" ht="15.75">
      <c r="A41" s="166">
        <v>37</v>
      </c>
      <c r="B41" s="152" t="s">
        <v>572</v>
      </c>
    </row>
    <row r="42" spans="1:2" ht="15.75">
      <c r="A42" s="166">
        <v>38</v>
      </c>
      <c r="B42" s="152"/>
    </row>
    <row r="43" spans="1:2" ht="15.75">
      <c r="A43" s="166">
        <v>39</v>
      </c>
      <c r="B43" s="152"/>
    </row>
    <row r="44" spans="1:2" ht="15.75">
      <c r="A44" s="166">
        <v>40</v>
      </c>
      <c r="B44" s="152"/>
    </row>
    <row r="45" spans="1:2" ht="15.75">
      <c r="A45" s="166">
        <v>41</v>
      </c>
      <c r="B45" s="152"/>
    </row>
    <row r="46" spans="1:2" ht="15.75">
      <c r="A46" s="166">
        <v>42</v>
      </c>
      <c r="B46" s="152"/>
    </row>
    <row r="47" spans="1:2" ht="15.75">
      <c r="A47" s="166">
        <v>43</v>
      </c>
      <c r="B47" s="152"/>
    </row>
    <row r="48" spans="1:2" ht="15.75">
      <c r="A48" s="166">
        <v>44</v>
      </c>
      <c r="B48" s="152"/>
    </row>
    <row r="49" spans="1:2" ht="15.75">
      <c r="A49" s="166">
        <v>45</v>
      </c>
      <c r="B49" s="152"/>
    </row>
    <row r="50" spans="1:2" ht="15.75">
      <c r="A50" s="166">
        <v>46</v>
      </c>
      <c r="B50" s="152"/>
    </row>
  </sheetData>
  <sheetProtection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sheetPr codeName="Sheet37">
    <pageSetUpPr fitToPage="1"/>
  </sheetPr>
  <dimension ref="A2:B52"/>
  <sheetViews>
    <sheetView workbookViewId="0">
      <pane ySplit="4" topLeftCell="A5" activePane="bottomLeft" state="frozen"/>
      <selection pane="bottomLeft" activeCell="A5" sqref="A5"/>
    </sheetView>
  </sheetViews>
  <sheetFormatPr defaultRowHeight="15"/>
  <cols>
    <col min="1" max="1" width="7" style="146" customWidth="1"/>
    <col min="2" max="2" width="59.140625" style="51" bestFit="1" customWidth="1"/>
    <col min="3" max="16384" width="9.140625" style="51"/>
  </cols>
  <sheetData>
    <row r="2" spans="1:2">
      <c r="B2" s="147" t="s">
        <v>561</v>
      </c>
    </row>
    <row r="4" spans="1:2" ht="30">
      <c r="A4" s="148" t="s">
        <v>91</v>
      </c>
      <c r="B4" s="149" t="s">
        <v>324</v>
      </c>
    </row>
    <row r="5" spans="1:2" ht="15.75">
      <c r="A5" s="166">
        <v>1</v>
      </c>
      <c r="B5" s="152" t="s">
        <v>388</v>
      </c>
    </row>
    <row r="6" spans="1:2" ht="15.75">
      <c r="A6" s="166">
        <v>2</v>
      </c>
      <c r="B6" s="152" t="s">
        <v>389</v>
      </c>
    </row>
    <row r="7" spans="1:2" ht="15.75">
      <c r="A7" s="166">
        <v>3</v>
      </c>
      <c r="B7" s="152" t="s">
        <v>390</v>
      </c>
    </row>
    <row r="8" spans="1:2" ht="15.75">
      <c r="A8" s="166">
        <v>4</v>
      </c>
      <c r="B8" s="152" t="s">
        <v>419</v>
      </c>
    </row>
    <row r="9" spans="1:2" ht="15.75">
      <c r="A9" s="166">
        <v>5</v>
      </c>
      <c r="B9" s="152" t="s">
        <v>391</v>
      </c>
    </row>
    <row r="10" spans="1:2" ht="15.75">
      <c r="A10" s="166">
        <v>6</v>
      </c>
      <c r="B10" s="152" t="s">
        <v>392</v>
      </c>
    </row>
    <row r="11" spans="1:2" ht="15.75">
      <c r="A11" s="166">
        <v>7</v>
      </c>
      <c r="B11" s="152" t="s">
        <v>393</v>
      </c>
    </row>
    <row r="12" spans="1:2" ht="15.75">
      <c r="A12" s="166">
        <v>8</v>
      </c>
      <c r="B12" s="152" t="s">
        <v>394</v>
      </c>
    </row>
    <row r="13" spans="1:2" ht="15.75">
      <c r="A13" s="166">
        <v>9</v>
      </c>
      <c r="B13" s="152" t="s">
        <v>395</v>
      </c>
    </row>
    <row r="14" spans="1:2" ht="15.75">
      <c r="A14" s="166">
        <v>10</v>
      </c>
      <c r="B14" s="152" t="s">
        <v>396</v>
      </c>
    </row>
    <row r="15" spans="1:2" ht="15.75">
      <c r="A15" s="166">
        <v>11</v>
      </c>
      <c r="B15" s="152" t="s">
        <v>397</v>
      </c>
    </row>
    <row r="16" spans="1:2" ht="15.75">
      <c r="A16" s="166">
        <v>12</v>
      </c>
      <c r="B16" s="152" t="s">
        <v>398</v>
      </c>
    </row>
    <row r="17" spans="1:2" ht="15.75">
      <c r="A17" s="166">
        <v>13</v>
      </c>
      <c r="B17" s="152" t="s">
        <v>399</v>
      </c>
    </row>
    <row r="18" spans="1:2" ht="15.75">
      <c r="A18" s="166">
        <v>14</v>
      </c>
      <c r="B18" s="152" t="s">
        <v>400</v>
      </c>
    </row>
    <row r="19" spans="1:2" ht="15.75">
      <c r="A19" s="166">
        <v>15</v>
      </c>
      <c r="B19" s="152" t="s">
        <v>401</v>
      </c>
    </row>
    <row r="20" spans="1:2" ht="15.75">
      <c r="A20" s="166">
        <v>16</v>
      </c>
      <c r="B20" s="152" t="s">
        <v>402</v>
      </c>
    </row>
    <row r="21" spans="1:2" ht="15.75">
      <c r="A21" s="166">
        <v>17</v>
      </c>
      <c r="B21" s="152" t="s">
        <v>403</v>
      </c>
    </row>
    <row r="22" spans="1:2" ht="15.75">
      <c r="A22" s="166">
        <v>18</v>
      </c>
      <c r="B22" s="152" t="s">
        <v>404</v>
      </c>
    </row>
    <row r="23" spans="1:2" ht="15.75">
      <c r="A23" s="166">
        <v>19</v>
      </c>
      <c r="B23" s="152" t="s">
        <v>405</v>
      </c>
    </row>
    <row r="24" spans="1:2" ht="15.75">
      <c r="A24" s="166">
        <v>20</v>
      </c>
      <c r="B24" s="152" t="s">
        <v>406</v>
      </c>
    </row>
    <row r="25" spans="1:2" ht="15.75">
      <c r="A25" s="166">
        <v>21</v>
      </c>
      <c r="B25" s="152" t="s">
        <v>407</v>
      </c>
    </row>
    <row r="26" spans="1:2" ht="15.75">
      <c r="A26" s="166">
        <v>22</v>
      </c>
      <c r="B26" s="152" t="s">
        <v>408</v>
      </c>
    </row>
    <row r="27" spans="1:2" ht="15.75">
      <c r="A27" s="166">
        <v>23</v>
      </c>
      <c r="B27" s="152" t="s">
        <v>409</v>
      </c>
    </row>
    <row r="28" spans="1:2" ht="15.75">
      <c r="A28" s="166">
        <v>24</v>
      </c>
      <c r="B28" s="152" t="s">
        <v>410</v>
      </c>
    </row>
    <row r="29" spans="1:2" ht="15.75">
      <c r="A29" s="166">
        <v>25</v>
      </c>
      <c r="B29" s="152" t="s">
        <v>573</v>
      </c>
    </row>
    <row r="30" spans="1:2" ht="15.75">
      <c r="A30" s="166">
        <v>26</v>
      </c>
      <c r="B30" s="152" t="s">
        <v>411</v>
      </c>
    </row>
    <row r="31" spans="1:2" ht="15.75">
      <c r="A31" s="166">
        <v>27</v>
      </c>
      <c r="B31" s="152" t="s">
        <v>412</v>
      </c>
    </row>
    <row r="32" spans="1:2" ht="15.75">
      <c r="A32" s="166">
        <v>28</v>
      </c>
      <c r="B32" s="152" t="s">
        <v>574</v>
      </c>
    </row>
    <row r="33" spans="1:2" ht="15.75">
      <c r="A33" s="166">
        <v>29</v>
      </c>
      <c r="B33" s="152" t="s">
        <v>413</v>
      </c>
    </row>
    <row r="34" spans="1:2" ht="15.75">
      <c r="A34" s="166">
        <v>30</v>
      </c>
      <c r="B34" s="152" t="s">
        <v>414</v>
      </c>
    </row>
    <row r="35" spans="1:2" ht="15.75">
      <c r="A35" s="166">
        <v>31</v>
      </c>
      <c r="B35" s="152" t="s">
        <v>415</v>
      </c>
    </row>
    <row r="36" spans="1:2" ht="15.75">
      <c r="A36" s="166">
        <v>32</v>
      </c>
      <c r="B36" s="152" t="s">
        <v>575</v>
      </c>
    </row>
    <row r="37" spans="1:2" ht="15.75">
      <c r="A37" s="166">
        <v>33</v>
      </c>
      <c r="B37" s="152" t="s">
        <v>576</v>
      </c>
    </row>
    <row r="38" spans="1:2" ht="15.75">
      <c r="A38" s="166">
        <v>34</v>
      </c>
      <c r="B38" s="152" t="s">
        <v>577</v>
      </c>
    </row>
    <row r="39" spans="1:2" ht="15.75">
      <c r="A39" s="166">
        <v>35</v>
      </c>
      <c r="B39" s="152" t="s">
        <v>578</v>
      </c>
    </row>
    <row r="40" spans="1:2" ht="15.75">
      <c r="A40" s="166">
        <v>36</v>
      </c>
      <c r="B40" s="152" t="s">
        <v>579</v>
      </c>
    </row>
    <row r="41" spans="1:2" ht="15.75">
      <c r="A41" s="166">
        <v>37</v>
      </c>
      <c r="B41" s="152" t="s">
        <v>580</v>
      </c>
    </row>
    <row r="42" spans="1:2" ht="15.75">
      <c r="A42" s="166">
        <v>38</v>
      </c>
      <c r="B42" s="152" t="s">
        <v>581</v>
      </c>
    </row>
    <row r="43" spans="1:2" ht="15.75">
      <c r="A43" s="166">
        <v>39</v>
      </c>
      <c r="B43" s="152"/>
    </row>
    <row r="44" spans="1:2" ht="15.75">
      <c r="A44" s="166">
        <v>40</v>
      </c>
      <c r="B44" s="152"/>
    </row>
    <row r="45" spans="1:2" ht="15.75">
      <c r="A45" s="166">
        <v>41</v>
      </c>
      <c r="B45" s="152"/>
    </row>
    <row r="46" spans="1:2" ht="15.75">
      <c r="A46" s="166">
        <v>42</v>
      </c>
      <c r="B46" s="152"/>
    </row>
    <row r="47" spans="1:2" ht="15.75">
      <c r="A47" s="166">
        <v>43</v>
      </c>
      <c r="B47" s="152"/>
    </row>
    <row r="48" spans="1:2" ht="15.75">
      <c r="A48" s="166">
        <v>44</v>
      </c>
      <c r="B48" s="152"/>
    </row>
    <row r="49" spans="1:2" ht="15.75">
      <c r="A49" s="166">
        <v>45</v>
      </c>
      <c r="B49" s="152"/>
    </row>
    <row r="50" spans="1:2">
      <c r="A50" s="166">
        <v>46</v>
      </c>
      <c r="B50" s="153"/>
    </row>
    <row r="51" spans="1:2">
      <c r="A51" s="166">
        <v>47</v>
      </c>
      <c r="B51" s="153"/>
    </row>
    <row r="52" spans="1:2">
      <c r="B52" s="153"/>
    </row>
  </sheetData>
  <sheetProtection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sheetPr codeName="Sheet58"/>
  <dimension ref="A2:B52"/>
  <sheetViews>
    <sheetView workbookViewId="0">
      <pane ySplit="4" topLeftCell="A5" activePane="bottomLeft" state="frozen"/>
      <selection pane="bottomLeft" activeCell="A5" sqref="A5"/>
    </sheetView>
  </sheetViews>
  <sheetFormatPr defaultRowHeight="15"/>
  <cols>
    <col min="1" max="1" width="7" style="146" customWidth="1"/>
    <col min="2" max="2" width="59.140625" style="51" customWidth="1"/>
    <col min="3" max="16384" width="9.140625" style="51"/>
  </cols>
  <sheetData>
    <row r="2" spans="1:2">
      <c r="B2" s="147" t="s">
        <v>561</v>
      </c>
    </row>
    <row r="4" spans="1:2" ht="30">
      <c r="A4" s="148" t="s">
        <v>91</v>
      </c>
      <c r="B4" s="149" t="s">
        <v>661</v>
      </c>
    </row>
    <row r="5" spans="1:2" ht="15.75">
      <c r="A5" s="166">
        <v>1</v>
      </c>
      <c r="B5" s="152" t="s">
        <v>663</v>
      </c>
    </row>
    <row r="6" spans="1:2" ht="15.75">
      <c r="A6" s="166">
        <v>2</v>
      </c>
      <c r="B6" s="152" t="s">
        <v>664</v>
      </c>
    </row>
    <row r="7" spans="1:2" ht="15.75">
      <c r="A7" s="166">
        <v>3</v>
      </c>
      <c r="B7" s="152" t="s">
        <v>665</v>
      </c>
    </row>
    <row r="8" spans="1:2" ht="15.75">
      <c r="A8" s="166">
        <v>4</v>
      </c>
      <c r="B8" s="152" t="s">
        <v>666</v>
      </c>
    </row>
    <row r="9" spans="1:2" ht="15.75">
      <c r="A9" s="166">
        <v>5</v>
      </c>
      <c r="B9" s="152" t="s">
        <v>667</v>
      </c>
    </row>
    <row r="10" spans="1:2" ht="15.75">
      <c r="A10" s="166">
        <v>6</v>
      </c>
      <c r="B10" s="152"/>
    </row>
    <row r="11" spans="1:2" ht="15.75">
      <c r="A11" s="166">
        <v>7</v>
      </c>
      <c r="B11" s="152"/>
    </row>
    <row r="12" spans="1:2" ht="15.75">
      <c r="A12" s="166">
        <v>8</v>
      </c>
      <c r="B12" s="152"/>
    </row>
    <row r="13" spans="1:2" ht="15.75">
      <c r="A13" s="166">
        <v>9</v>
      </c>
      <c r="B13" s="152"/>
    </row>
    <row r="14" spans="1:2" ht="15.75">
      <c r="A14" s="166">
        <v>10</v>
      </c>
      <c r="B14" s="152"/>
    </row>
    <row r="15" spans="1:2" ht="15.75">
      <c r="A15" s="166">
        <v>11</v>
      </c>
      <c r="B15" s="152"/>
    </row>
    <row r="16" spans="1:2" ht="15.75">
      <c r="A16" s="166">
        <v>12</v>
      </c>
      <c r="B16" s="152"/>
    </row>
    <row r="17" spans="1:2" ht="15.75">
      <c r="A17" s="166">
        <v>13</v>
      </c>
      <c r="B17" s="152"/>
    </row>
    <row r="18" spans="1:2" ht="15.75">
      <c r="A18" s="166">
        <v>14</v>
      </c>
      <c r="B18" s="152"/>
    </row>
    <row r="19" spans="1:2" ht="15.75">
      <c r="A19" s="166">
        <v>15</v>
      </c>
      <c r="B19" s="152"/>
    </row>
    <row r="20" spans="1:2" ht="15.75">
      <c r="A20" s="166">
        <v>16</v>
      </c>
      <c r="B20" s="152"/>
    </row>
    <row r="21" spans="1:2" ht="15.75">
      <c r="A21" s="166">
        <v>17</v>
      </c>
      <c r="B21" s="152"/>
    </row>
    <row r="22" spans="1:2" ht="15.75">
      <c r="A22" s="166">
        <v>18</v>
      </c>
      <c r="B22" s="152"/>
    </row>
    <row r="23" spans="1:2" ht="15.75">
      <c r="A23" s="166">
        <v>19</v>
      </c>
      <c r="B23" s="152"/>
    </row>
    <row r="24" spans="1:2" ht="15.75">
      <c r="A24" s="166">
        <v>20</v>
      </c>
      <c r="B24" s="152"/>
    </row>
    <row r="25" spans="1:2" ht="15.75">
      <c r="A25" s="166">
        <v>21</v>
      </c>
      <c r="B25" s="152"/>
    </row>
    <row r="26" spans="1:2" ht="15.75">
      <c r="A26" s="166">
        <v>22</v>
      </c>
      <c r="B26" s="152"/>
    </row>
    <row r="27" spans="1:2" ht="15.75">
      <c r="A27" s="166">
        <v>23</v>
      </c>
      <c r="B27" s="152"/>
    </row>
    <row r="28" spans="1:2" ht="15.75">
      <c r="A28" s="166">
        <v>24</v>
      </c>
      <c r="B28" s="152"/>
    </row>
    <row r="29" spans="1:2" ht="15.75">
      <c r="A29" s="166">
        <v>25</v>
      </c>
      <c r="B29" s="152"/>
    </row>
    <row r="30" spans="1:2" ht="15.75">
      <c r="A30" s="166">
        <v>26</v>
      </c>
      <c r="B30" s="152"/>
    </row>
    <row r="31" spans="1:2" ht="15.75">
      <c r="A31" s="166">
        <v>27</v>
      </c>
      <c r="B31" s="152"/>
    </row>
    <row r="32" spans="1:2" ht="15.75">
      <c r="A32" s="166">
        <v>28</v>
      </c>
      <c r="B32" s="152"/>
    </row>
    <row r="33" spans="1:2" ht="15.75">
      <c r="A33" s="166">
        <v>29</v>
      </c>
      <c r="B33" s="152"/>
    </row>
    <row r="34" spans="1:2" ht="15.75">
      <c r="A34" s="166">
        <v>30</v>
      </c>
      <c r="B34" s="152"/>
    </row>
    <row r="35" spans="1:2" ht="15.75">
      <c r="A35" s="166">
        <v>31</v>
      </c>
      <c r="B35" s="152"/>
    </row>
    <row r="36" spans="1:2" ht="15.75">
      <c r="A36" s="166">
        <v>32</v>
      </c>
      <c r="B36" s="152"/>
    </row>
    <row r="37" spans="1:2" ht="15.75">
      <c r="A37" s="166">
        <v>33</v>
      </c>
      <c r="B37" s="152"/>
    </row>
    <row r="38" spans="1:2" ht="15.75">
      <c r="A38" s="166">
        <v>34</v>
      </c>
      <c r="B38" s="152"/>
    </row>
    <row r="39" spans="1:2" ht="15.75">
      <c r="A39" s="166">
        <v>35</v>
      </c>
      <c r="B39" s="152"/>
    </row>
    <row r="40" spans="1:2" ht="15.75">
      <c r="A40" s="166">
        <v>36</v>
      </c>
      <c r="B40" s="152"/>
    </row>
    <row r="41" spans="1:2" ht="15.75">
      <c r="A41" s="166">
        <v>37</v>
      </c>
      <c r="B41" s="152"/>
    </row>
    <row r="42" spans="1:2" ht="15.75">
      <c r="A42" s="166">
        <v>38</v>
      </c>
      <c r="B42" s="152"/>
    </row>
    <row r="43" spans="1:2" ht="15.75">
      <c r="A43" s="166">
        <v>39</v>
      </c>
      <c r="B43" s="152"/>
    </row>
    <row r="44" spans="1:2" ht="15.75">
      <c r="A44" s="166">
        <v>40</v>
      </c>
      <c r="B44" s="152"/>
    </row>
    <row r="45" spans="1:2" ht="15.75">
      <c r="A45" s="166">
        <v>41</v>
      </c>
      <c r="B45" s="152"/>
    </row>
    <row r="46" spans="1:2" ht="15.75">
      <c r="A46" s="166">
        <v>42</v>
      </c>
      <c r="B46" s="152"/>
    </row>
    <row r="47" spans="1:2" ht="15.75">
      <c r="A47" s="166">
        <v>43</v>
      </c>
      <c r="B47" s="152"/>
    </row>
    <row r="48" spans="1:2" ht="15.75">
      <c r="A48" s="166">
        <v>44</v>
      </c>
      <c r="B48" s="152"/>
    </row>
    <row r="49" spans="1:2" ht="15.75">
      <c r="A49" s="166">
        <v>45</v>
      </c>
      <c r="B49" s="152"/>
    </row>
    <row r="50" spans="1:2">
      <c r="A50" s="166">
        <v>46</v>
      </c>
      <c r="B50" s="153"/>
    </row>
    <row r="51" spans="1:2">
      <c r="A51" s="166">
        <v>47</v>
      </c>
      <c r="B51" s="153"/>
    </row>
    <row r="52" spans="1:2">
      <c r="B52" s="153"/>
    </row>
  </sheetData>
  <sheetProtection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10" bestFit="1" customWidth="1"/>
    <col min="2" max="2" width="28.85546875" style="45" bestFit="1" customWidth="1"/>
    <col min="3" max="3" width="36.5703125" style="10" customWidth="1"/>
    <col min="4" max="8" width="9.140625" customWidth="1"/>
  </cols>
  <sheetData>
    <row r="1" spans="1:3" s="1" customFormat="1" ht="30">
      <c r="A1" s="148" t="s">
        <v>91</v>
      </c>
      <c r="B1" s="374" t="s">
        <v>92</v>
      </c>
      <c r="C1" s="148" t="s">
        <v>582</v>
      </c>
    </row>
    <row r="2" spans="1:3" s="1" customFormat="1" ht="15" customHeight="1">
      <c r="A2" s="375">
        <v>1</v>
      </c>
      <c r="B2" s="376" t="s">
        <v>339</v>
      </c>
      <c r="C2" s="377" t="s">
        <v>583</v>
      </c>
    </row>
    <row r="3" spans="1:3" ht="15" customHeight="1">
      <c r="A3" s="375">
        <v>2</v>
      </c>
      <c r="B3" s="376" t="s">
        <v>338</v>
      </c>
      <c r="C3" s="377" t="s">
        <v>584</v>
      </c>
    </row>
    <row r="4" spans="1:3" ht="15" customHeight="1">
      <c r="A4" s="375">
        <v>3</v>
      </c>
      <c r="B4" s="376" t="s">
        <v>93</v>
      </c>
      <c r="C4" s="377" t="s">
        <v>585</v>
      </c>
    </row>
    <row r="5" spans="1:3" ht="15" customHeight="1">
      <c r="A5" s="375">
        <v>4</v>
      </c>
      <c r="B5" s="376" t="s">
        <v>586</v>
      </c>
      <c r="C5" s="378" t="s">
        <v>587</v>
      </c>
    </row>
    <row r="6" spans="1:3" ht="15" customHeight="1">
      <c r="A6" s="375">
        <v>5</v>
      </c>
      <c r="B6" s="376" t="s">
        <v>96</v>
      </c>
      <c r="C6" s="378" t="s">
        <v>588</v>
      </c>
    </row>
    <row r="7" spans="1:3" ht="15" customHeight="1">
      <c r="A7" s="375">
        <v>6</v>
      </c>
      <c r="B7" s="376" t="s">
        <v>340</v>
      </c>
      <c r="C7" s="377" t="s">
        <v>589</v>
      </c>
    </row>
    <row r="8" spans="1:3" ht="15" customHeight="1">
      <c r="A8" s="375">
        <v>7</v>
      </c>
      <c r="B8" s="376" t="s">
        <v>590</v>
      </c>
      <c r="C8" s="377" t="s">
        <v>591</v>
      </c>
    </row>
    <row r="9" spans="1:3" ht="15" customHeight="1">
      <c r="A9" s="375">
        <v>8</v>
      </c>
      <c r="B9" s="376" t="s">
        <v>95</v>
      </c>
      <c r="C9" s="378" t="s">
        <v>592</v>
      </c>
    </row>
    <row r="10" spans="1:3" ht="15" customHeight="1">
      <c r="A10" s="375">
        <v>9</v>
      </c>
      <c r="B10" s="376" t="s">
        <v>341</v>
      </c>
      <c r="C10" s="378" t="s">
        <v>593</v>
      </c>
    </row>
    <row r="11" spans="1:3" ht="15" customHeight="1">
      <c r="A11" s="375">
        <v>10</v>
      </c>
      <c r="B11" s="376" t="s">
        <v>594</v>
      </c>
      <c r="C11" s="378" t="s">
        <v>595</v>
      </c>
    </row>
    <row r="12" spans="1:3" ht="15" customHeight="1">
      <c r="A12" s="375">
        <v>11</v>
      </c>
      <c r="B12" s="376" t="s">
        <v>94</v>
      </c>
      <c r="C12" s="378" t="s">
        <v>596</v>
      </c>
    </row>
    <row r="13" spans="1:3" ht="15" customHeight="1">
      <c r="A13" s="375">
        <v>12</v>
      </c>
      <c r="B13" s="376" t="s">
        <v>342</v>
      </c>
      <c r="C13" s="377" t="s">
        <v>597</v>
      </c>
    </row>
    <row r="14" spans="1:3" ht="15" customHeight="1">
      <c r="A14" s="375">
        <v>13</v>
      </c>
      <c r="B14" s="376" t="s">
        <v>343</v>
      </c>
      <c r="C14" s="378" t="s">
        <v>598</v>
      </c>
    </row>
    <row r="15" spans="1:3" ht="15" customHeight="1">
      <c r="A15" s="375">
        <v>14</v>
      </c>
      <c r="B15" s="376" t="s">
        <v>344</v>
      </c>
      <c r="C15" s="377" t="s">
        <v>599</v>
      </c>
    </row>
    <row r="16" spans="1:3" ht="15" customHeight="1">
      <c r="A16" s="375">
        <v>15</v>
      </c>
      <c r="B16" s="376" t="s">
        <v>345</v>
      </c>
      <c r="C16" s="377" t="s">
        <v>600</v>
      </c>
    </row>
    <row r="17" spans="1:3" ht="15" customHeight="1">
      <c r="A17" s="375">
        <v>16</v>
      </c>
      <c r="B17" s="376" t="s">
        <v>346</v>
      </c>
      <c r="C17" s="377" t="s">
        <v>601</v>
      </c>
    </row>
    <row r="18" spans="1:3" ht="15" customHeight="1">
      <c r="A18" s="375">
        <v>17</v>
      </c>
      <c r="B18" s="376" t="s">
        <v>347</v>
      </c>
      <c r="C18" s="377" t="s">
        <v>602</v>
      </c>
    </row>
    <row r="19" spans="1:3" ht="15" customHeight="1">
      <c r="A19" s="375">
        <v>18</v>
      </c>
      <c r="B19" s="376" t="s">
        <v>348</v>
      </c>
      <c r="C19" s="377" t="s">
        <v>603</v>
      </c>
    </row>
    <row r="20" spans="1:3" ht="15" customHeight="1">
      <c r="A20" s="375">
        <v>19</v>
      </c>
      <c r="B20" s="376" t="s">
        <v>349</v>
      </c>
      <c r="C20" s="377" t="s">
        <v>604</v>
      </c>
    </row>
    <row r="21" spans="1:3" ht="15" customHeight="1">
      <c r="A21" s="375">
        <v>20</v>
      </c>
      <c r="B21" s="376" t="s">
        <v>350</v>
      </c>
      <c r="C21" s="377" t="s">
        <v>605</v>
      </c>
    </row>
    <row r="22" spans="1:3" ht="15" customHeight="1">
      <c r="A22" s="375">
        <v>21</v>
      </c>
      <c r="B22" s="376" t="s">
        <v>351</v>
      </c>
      <c r="C22" s="377" t="s">
        <v>606</v>
      </c>
    </row>
    <row r="23" spans="1:3" ht="15" customHeight="1">
      <c r="A23" s="375">
        <v>22</v>
      </c>
      <c r="B23" s="376" t="s">
        <v>352</v>
      </c>
      <c r="C23" s="377" t="s">
        <v>607</v>
      </c>
    </row>
    <row r="24" spans="1:3" ht="15" customHeight="1">
      <c r="A24" s="375">
        <v>23</v>
      </c>
      <c r="B24" s="376" t="s">
        <v>353</v>
      </c>
      <c r="C24" s="377" t="s">
        <v>608</v>
      </c>
    </row>
    <row r="25" spans="1:3" ht="15" customHeight="1">
      <c r="A25" s="375">
        <v>24</v>
      </c>
      <c r="B25" s="376" t="s">
        <v>354</v>
      </c>
      <c r="C25" s="377" t="s">
        <v>609</v>
      </c>
    </row>
    <row r="26" spans="1:3" ht="15" customHeight="1">
      <c r="A26" s="375">
        <v>25</v>
      </c>
      <c r="B26" s="376" t="s">
        <v>355</v>
      </c>
      <c r="C26" s="377" t="s">
        <v>610</v>
      </c>
    </row>
    <row r="27" spans="1:3" ht="15" customHeight="1">
      <c r="A27" s="375">
        <v>26</v>
      </c>
      <c r="B27" s="376" t="s">
        <v>90</v>
      </c>
      <c r="C27" s="376" t="s">
        <v>611</v>
      </c>
    </row>
    <row r="28" spans="1:3" ht="15" customHeight="1">
      <c r="A28" s="375">
        <v>27</v>
      </c>
      <c r="B28" s="376" t="s">
        <v>356</v>
      </c>
      <c r="C28" s="377" t="s">
        <v>612</v>
      </c>
    </row>
    <row r="29" spans="1:3" ht="15" customHeight="1">
      <c r="A29" s="375">
        <v>28</v>
      </c>
      <c r="B29" s="376" t="s">
        <v>357</v>
      </c>
      <c r="C29" s="377" t="s">
        <v>613</v>
      </c>
    </row>
    <row r="30" spans="1:3" ht="15" customHeight="1">
      <c r="A30" s="375">
        <v>29</v>
      </c>
      <c r="B30" s="376" t="s">
        <v>358</v>
      </c>
      <c r="C30" s="378" t="s">
        <v>614</v>
      </c>
    </row>
    <row r="31" spans="1:3" ht="15" customHeight="1">
      <c r="A31" s="375">
        <v>30</v>
      </c>
      <c r="B31" s="376" t="s">
        <v>359</v>
      </c>
      <c r="C31" s="377" t="s">
        <v>615</v>
      </c>
    </row>
    <row r="32" spans="1:3" ht="15" customHeight="1">
      <c r="A32" s="375">
        <v>31</v>
      </c>
      <c r="B32" s="376" t="s">
        <v>360</v>
      </c>
      <c r="C32" s="377" t="s">
        <v>616</v>
      </c>
    </row>
    <row r="33" spans="1:3" ht="15" customHeight="1">
      <c r="A33" s="375">
        <v>32</v>
      </c>
      <c r="B33" s="376" t="s">
        <v>361</v>
      </c>
      <c r="C33" s="376" t="s">
        <v>611</v>
      </c>
    </row>
    <row r="34" spans="1:3" ht="15" customHeight="1">
      <c r="A34" s="375">
        <v>33</v>
      </c>
      <c r="B34" s="376" t="s">
        <v>362</v>
      </c>
      <c r="C34" s="377" t="s">
        <v>617</v>
      </c>
    </row>
    <row r="35" spans="1:3" ht="15" customHeight="1">
      <c r="A35" s="375">
        <v>34</v>
      </c>
      <c r="B35" s="376" t="s">
        <v>363</v>
      </c>
      <c r="C35" s="377" t="s">
        <v>618</v>
      </c>
    </row>
    <row r="36" spans="1:3" ht="15" customHeight="1">
      <c r="A36" s="375">
        <v>35</v>
      </c>
      <c r="B36" s="376" t="s">
        <v>364</v>
      </c>
      <c r="C36" s="377" t="s">
        <v>619</v>
      </c>
    </row>
    <row r="37" spans="1:3" ht="15" customHeight="1">
      <c r="A37" s="375">
        <v>36</v>
      </c>
      <c r="B37" s="379" t="s">
        <v>365</v>
      </c>
      <c r="C37" s="378" t="s">
        <v>620</v>
      </c>
    </row>
    <row r="38" spans="1:3" ht="15" customHeight="1">
      <c r="A38" s="380">
        <v>37</v>
      </c>
      <c r="B38" s="379" t="s">
        <v>621</v>
      </c>
      <c r="C38" s="377" t="s">
        <v>622</v>
      </c>
    </row>
    <row r="39" spans="1:3" ht="15" customHeight="1">
      <c r="A39" s="380">
        <v>38</v>
      </c>
      <c r="B39" s="379" t="s">
        <v>623</v>
      </c>
      <c r="C39" s="377" t="s">
        <v>624</v>
      </c>
    </row>
    <row r="40" spans="1:3" ht="15" customHeight="1">
      <c r="A40" s="380">
        <v>39</v>
      </c>
      <c r="B40" s="379" t="s">
        <v>625</v>
      </c>
      <c r="C40" s="377" t="s">
        <v>626</v>
      </c>
    </row>
    <row r="41" spans="1:3" ht="15" customHeight="1">
      <c r="A41" s="380">
        <v>40</v>
      </c>
      <c r="B41" s="379" t="s">
        <v>627</v>
      </c>
      <c r="C41" s="377" t="s">
        <v>628</v>
      </c>
    </row>
    <row r="42" spans="1:3" ht="15" customHeight="1">
      <c r="A42" s="380">
        <v>41</v>
      </c>
      <c r="B42" s="379" t="s">
        <v>629</v>
      </c>
      <c r="C42" s="377" t="s">
        <v>630</v>
      </c>
    </row>
    <row r="43" spans="1:3" ht="15" customHeight="1">
      <c r="A43" s="380">
        <v>42</v>
      </c>
      <c r="B43" s="379" t="s">
        <v>631</v>
      </c>
      <c r="C43" s="377" t="s">
        <v>632</v>
      </c>
    </row>
    <row r="44" spans="1:3" ht="15" customHeight="1">
      <c r="A44" s="380">
        <v>43</v>
      </c>
      <c r="B44" s="379" t="s">
        <v>633</v>
      </c>
      <c r="C44" s="377" t="s">
        <v>634</v>
      </c>
    </row>
    <row r="45" spans="1:3" ht="15" customHeight="1">
      <c r="A45" s="380">
        <v>44</v>
      </c>
      <c r="B45" s="379" t="s">
        <v>635</v>
      </c>
      <c r="C45" s="377" t="s">
        <v>636</v>
      </c>
    </row>
    <row r="46" spans="1:3" ht="15" customHeight="1">
      <c r="A46" s="380">
        <v>45</v>
      </c>
      <c r="B46" s="379" t="s">
        <v>637</v>
      </c>
      <c r="C46" s="377" t="s">
        <v>638</v>
      </c>
    </row>
    <row r="47" spans="1:3" ht="15" customHeight="1">
      <c r="A47" s="380">
        <v>46</v>
      </c>
      <c r="B47" s="379" t="s">
        <v>639</v>
      </c>
      <c r="C47" s="377" t="s">
        <v>640</v>
      </c>
    </row>
    <row r="48" spans="1:3" ht="15" customHeight="1">
      <c r="A48" s="380">
        <v>47</v>
      </c>
      <c r="B48" s="379" t="s">
        <v>641</v>
      </c>
      <c r="C48" s="377" t="s">
        <v>642</v>
      </c>
    </row>
    <row r="49" spans="1:11" ht="15" customHeight="1">
      <c r="A49" s="380">
        <v>48</v>
      </c>
      <c r="B49" s="379" t="s">
        <v>643</v>
      </c>
      <c r="C49" s="377" t="s">
        <v>644</v>
      </c>
    </row>
    <row r="50" spans="1:11" ht="15" customHeight="1">
      <c r="A50" s="380">
        <v>49</v>
      </c>
      <c r="B50" s="379" t="s">
        <v>645</v>
      </c>
      <c r="C50" s="377" t="s">
        <v>646</v>
      </c>
    </row>
    <row r="51" spans="1:11" ht="15" customHeight="1">
      <c r="A51" s="380">
        <v>50</v>
      </c>
      <c r="B51" s="379" t="s">
        <v>647</v>
      </c>
      <c r="C51" s="377" t="s">
        <v>648</v>
      </c>
    </row>
    <row r="52" spans="1:11" ht="15" customHeight="1">
      <c r="A52" s="380">
        <v>51</v>
      </c>
      <c r="B52" s="379" t="s">
        <v>649</v>
      </c>
      <c r="C52" s="377" t="s">
        <v>650</v>
      </c>
    </row>
    <row r="53" spans="1:11" ht="15" customHeight="1">
      <c r="A53" s="380">
        <v>52</v>
      </c>
      <c r="B53" s="379" t="s">
        <v>651</v>
      </c>
      <c r="C53" s="377" t="s">
        <v>652</v>
      </c>
    </row>
    <row r="54" spans="1:11" ht="15" customHeight="1">
      <c r="A54" s="380">
        <v>53</v>
      </c>
      <c r="B54" s="51" t="s">
        <v>653</v>
      </c>
      <c r="C54" s="377" t="s">
        <v>654</v>
      </c>
    </row>
    <row r="55" spans="1:11" ht="15" customHeight="1">
      <c r="A55" s="380">
        <v>54</v>
      </c>
      <c r="B55" s="381" t="s">
        <v>1075</v>
      </c>
      <c r="C55" s="382"/>
      <c r="E55" s="522" t="s">
        <v>330</v>
      </c>
      <c r="F55" s="522"/>
      <c r="G55" s="522"/>
      <c r="H55" s="522"/>
      <c r="I55" s="522"/>
      <c r="J55" s="522"/>
      <c r="K55" s="522"/>
    </row>
    <row r="56" spans="1:11" ht="15" customHeight="1">
      <c r="A56" s="380">
        <v>55</v>
      </c>
      <c r="B56" s="381" t="s">
        <v>1074</v>
      </c>
      <c r="C56" s="382"/>
    </row>
  </sheetData>
  <sheetProtection sheet="1" objects="1" scenarios="1" formatCells="0" formatRows="0" insertRows="0"/>
  <mergeCells count="1">
    <mergeCell ref="E55:K55"/>
  </mergeCells>
  <phoneticPr fontId="14"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sheetPr codeName="Sheet39">
    <pageSetUpPr fitToPage="1"/>
  </sheetPr>
  <dimension ref="A1:D28"/>
  <sheetViews>
    <sheetView workbookViewId="0">
      <selection activeCell="F25" sqref="F25"/>
    </sheetView>
  </sheetViews>
  <sheetFormatPr defaultRowHeight="15"/>
  <cols>
    <col min="3" max="3" width="9.5703125" style="2" bestFit="1" customWidth="1"/>
  </cols>
  <sheetData>
    <row r="1" spans="1:4" s="46" customFormat="1">
      <c r="A1" s="523" t="s">
        <v>60</v>
      </c>
      <c r="B1" s="524"/>
      <c r="C1" s="525"/>
    </row>
    <row r="2" spans="1:4" s="46" customFormat="1">
      <c r="A2" s="47" t="s">
        <v>2</v>
      </c>
      <c r="B2" s="47" t="s">
        <v>59</v>
      </c>
      <c r="C2" s="47" t="s">
        <v>35</v>
      </c>
    </row>
    <row r="3" spans="1:4">
      <c r="A3" s="3">
        <v>2016</v>
      </c>
      <c r="B3" s="3">
        <v>1</v>
      </c>
      <c r="C3" s="3">
        <v>4.4908000000000001</v>
      </c>
    </row>
    <row r="4" spans="1:4">
      <c r="A4" s="3">
        <v>2015</v>
      </c>
      <c r="B4" s="3">
        <v>1</v>
      </c>
      <c r="C4" s="3">
        <v>4.4450000000000003</v>
      </c>
    </row>
    <row r="5" spans="1:4">
      <c r="A5" s="3">
        <v>2014</v>
      </c>
      <c r="B5" s="3">
        <v>1</v>
      </c>
      <c r="C5" s="18">
        <v>4.4446000000000003</v>
      </c>
      <c r="D5" s="2"/>
    </row>
    <row r="6" spans="1:4">
      <c r="A6" s="3">
        <v>2013</v>
      </c>
      <c r="B6" s="3">
        <v>1</v>
      </c>
      <c r="C6" s="18">
        <v>4.4189999999999996</v>
      </c>
      <c r="D6" s="2"/>
    </row>
    <row r="7" spans="1:4">
      <c r="A7" s="3">
        <v>2012</v>
      </c>
      <c r="B7" s="3">
        <v>1</v>
      </c>
      <c r="C7" s="18">
        <v>4.4560000000000004</v>
      </c>
    </row>
    <row r="8" spans="1:4">
      <c r="A8" s="3">
        <v>2011</v>
      </c>
      <c r="B8" s="3">
        <v>1</v>
      </c>
      <c r="C8" s="18">
        <v>4.2378999999999998</v>
      </c>
    </row>
    <row r="9" spans="1:4">
      <c r="A9" s="3">
        <v>2010</v>
      </c>
      <c r="B9" s="3">
        <v>1</v>
      </c>
      <c r="C9" s="3">
        <v>4.2099000000000002</v>
      </c>
    </row>
    <row r="10" spans="1:4">
      <c r="A10" s="3">
        <v>2009</v>
      </c>
      <c r="B10" s="3">
        <v>1</v>
      </c>
      <c r="C10" s="3">
        <v>4.1307</v>
      </c>
    </row>
    <row r="11" spans="1:4">
      <c r="A11" s="3">
        <v>2008</v>
      </c>
      <c r="B11" s="3">
        <v>1</v>
      </c>
      <c r="C11" s="3">
        <v>3.6827000000000001</v>
      </c>
    </row>
    <row r="12" spans="1:4">
      <c r="A12" s="3">
        <v>2007</v>
      </c>
      <c r="B12" s="3">
        <v>1</v>
      </c>
      <c r="C12" s="3">
        <v>3.3372999999999999</v>
      </c>
    </row>
    <row r="13" spans="1:4">
      <c r="A13" s="3">
        <v>2006</v>
      </c>
      <c r="B13" s="3">
        <v>1</v>
      </c>
      <c r="C13" s="3">
        <v>3.5245000000000002</v>
      </c>
    </row>
    <row r="14" spans="1:4">
      <c r="A14" s="3">
        <v>2005</v>
      </c>
      <c r="B14" s="3">
        <v>1</v>
      </c>
      <c r="C14" s="3">
        <v>3.6234000000000002</v>
      </c>
    </row>
    <row r="15" spans="1:4">
      <c r="A15" s="3">
        <v>2004</v>
      </c>
      <c r="B15" s="3">
        <v>1</v>
      </c>
      <c r="C15" s="3">
        <v>4.0532000000000004</v>
      </c>
    </row>
    <row r="16" spans="1:4">
      <c r="A16" s="3">
        <v>2003</v>
      </c>
      <c r="B16" s="3">
        <v>1</v>
      </c>
      <c r="C16" s="3">
        <v>3.7555000000000001</v>
      </c>
    </row>
    <row r="17" spans="1:3">
      <c r="A17" s="3">
        <v>2002</v>
      </c>
      <c r="B17" s="3">
        <v>1</v>
      </c>
      <c r="C17" s="3">
        <v>3.1255000000000002</v>
      </c>
    </row>
    <row r="18" spans="1:3">
      <c r="A18" s="3">
        <v>2001</v>
      </c>
      <c r="B18" s="3">
        <v>1</v>
      </c>
      <c r="C18" s="3">
        <v>2.6027</v>
      </c>
    </row>
    <row r="19" spans="1:3">
      <c r="A19" s="3">
        <v>2000</v>
      </c>
      <c r="B19" s="3">
        <v>1</v>
      </c>
      <c r="C19" s="3">
        <v>1.9956</v>
      </c>
    </row>
    <row r="20" spans="1:3">
      <c r="A20" s="3">
        <v>1999</v>
      </c>
      <c r="B20" s="3">
        <v>1</v>
      </c>
      <c r="C20" s="3">
        <v>1.6295999999999999</v>
      </c>
    </row>
    <row r="21" spans="1:3">
      <c r="A21" s="15">
        <v>1998</v>
      </c>
      <c r="B21" s="15">
        <v>1</v>
      </c>
      <c r="C21" s="16">
        <v>0.99892499999999995</v>
      </c>
    </row>
    <row r="22" spans="1:3">
      <c r="A22" s="15">
        <v>1997</v>
      </c>
      <c r="B22" s="15">
        <v>1</v>
      </c>
      <c r="C22" s="17">
        <v>0.80909200000000003</v>
      </c>
    </row>
    <row r="23" spans="1:3">
      <c r="A23" s="15">
        <v>1996</v>
      </c>
      <c r="B23" s="15">
        <v>1</v>
      </c>
      <c r="C23" s="17">
        <v>0.38629000000000002</v>
      </c>
    </row>
    <row r="24" spans="1:3">
      <c r="A24" s="15">
        <v>1995</v>
      </c>
      <c r="B24" s="15">
        <v>1</v>
      </c>
      <c r="C24" s="17">
        <v>0.26295099999999999</v>
      </c>
    </row>
    <row r="25" spans="1:3">
      <c r="A25" s="15">
        <v>1994</v>
      </c>
      <c r="B25" s="15">
        <v>1</v>
      </c>
      <c r="C25" s="17">
        <v>0.196714</v>
      </c>
    </row>
    <row r="26" spans="1:3">
      <c r="A26" s="15">
        <v>1993</v>
      </c>
      <c r="B26" s="15">
        <v>1</v>
      </c>
      <c r="C26" s="18">
        <v>8.8459999999999997E-2</v>
      </c>
    </row>
    <row r="27" spans="1:3">
      <c r="A27" s="15">
        <v>1992</v>
      </c>
      <c r="B27" s="15">
        <v>1</v>
      </c>
      <c r="C27" s="18">
        <v>0.04</v>
      </c>
    </row>
    <row r="28" spans="1:3">
      <c r="A28" s="15">
        <v>1991</v>
      </c>
      <c r="B28" s="15">
        <v>1</v>
      </c>
      <c r="C28" s="18">
        <v>8.7810000000000006E-3</v>
      </c>
    </row>
  </sheetData>
  <sheetProtection sheet="1" objects="1" scenarios="1" formatCells="0" formatRows="0" insertRows="0"/>
  <mergeCells count="1">
    <mergeCell ref="A1:C1"/>
  </mergeCells>
  <phoneticPr fontId="14"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sheetPr codeName="Sheet6">
    <pageSetUpPr fitToPage="1"/>
  </sheetPr>
  <dimension ref="A1:P259"/>
  <sheetViews>
    <sheetView workbookViewId="0">
      <selection activeCell="F20" sqref="F20"/>
    </sheetView>
  </sheetViews>
  <sheetFormatPr defaultRowHeight="15.75"/>
  <cols>
    <col min="1" max="1" width="5.7109375" style="71" customWidth="1"/>
    <col min="2" max="3" width="35.7109375" style="75" customWidth="1"/>
    <col min="4" max="4" width="23" style="75" customWidth="1"/>
    <col min="5" max="5" width="18.7109375" style="79" customWidth="1"/>
    <col min="6" max="6" width="10.7109375" style="80" customWidth="1"/>
    <col min="7" max="7" width="10.7109375" style="75" customWidth="1"/>
    <col min="8" max="8" width="14.28515625" style="79"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0" t="s">
        <v>658</v>
      </c>
      <c r="B5" s="460"/>
      <c r="C5" s="460"/>
      <c r="D5" s="460"/>
      <c r="E5" s="460"/>
      <c r="F5" s="460"/>
      <c r="G5" s="460"/>
      <c r="H5" s="460"/>
      <c r="I5" s="460"/>
      <c r="J5" s="239"/>
      <c r="K5" s="239"/>
      <c r="L5" s="239"/>
      <c r="M5" s="239"/>
      <c r="N5" s="75"/>
    </row>
    <row r="6" spans="1:16" ht="13.5" customHeight="1">
      <c r="E6" s="75"/>
      <c r="F6" s="75"/>
      <c r="H6" s="75"/>
      <c r="I6" s="388" t="str">
        <f>CONCATENATE(functie," ",nume_candidat)</f>
        <v>Șef de lucrări Papazian Petru</v>
      </c>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6.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77"/>
      <c r="H9" s="78"/>
      <c r="I9" s="158">
        <f t="shared" ref="I9:N9" si="0">SUMIF(I10:I108,"&gt;0")</f>
        <v>0</v>
      </c>
      <c r="J9" s="158">
        <f t="shared" si="0"/>
        <v>0</v>
      </c>
      <c r="K9" s="4">
        <f t="shared" si="0"/>
        <v>0</v>
      </c>
      <c r="L9" s="4">
        <f t="shared" si="0"/>
        <v>0</v>
      </c>
      <c r="M9" s="4">
        <f t="shared" si="0"/>
        <v>0</v>
      </c>
      <c r="N9" s="4">
        <f t="shared" si="0"/>
        <v>0</v>
      </c>
      <c r="O9" s="336"/>
    </row>
    <row r="10" spans="1:16">
      <c r="A10" s="48">
        <v>1</v>
      </c>
      <c r="B10" s="8"/>
      <c r="C10" s="8"/>
      <c r="D10" s="8"/>
      <c r="E10" s="5"/>
      <c r="F10" s="227"/>
      <c r="G10" s="227"/>
      <c r="H10" s="227"/>
      <c r="I10" s="19" t="str">
        <f t="shared" ref="I10:I41" si="1">IF(OR($B10="",$C10="",$D10="",$E10="",$F10&lt;an_initial,$F10&gt;an_final,$O10=FALSE),"",IF($H10="",CS_STR_A*$G10/P10,CS_STR_A*$H10))</f>
        <v/>
      </c>
      <c r="J10" s="19" t="str">
        <f t="shared" ref="J10:J41" si="2">IF(OR($B10="",$C10="",$D10="",$E10="",$F10="",$F10&gt;an_final,$O10=FALSE),"",IF($H10="",CS_STR_A*$G10/P10,CS_STR_A*$H10))</f>
        <v/>
      </c>
      <c r="K10" s="69" t="str">
        <f t="shared" ref="K10:K41" si="3">IF(OR($B10="",$C10="",$D10="",$E10="",$F10="",$F10&gt;an_final,$O10=FALSE),"",IF($F10&gt;=an_initial,1,""))</f>
        <v/>
      </c>
      <c r="L10" s="69" t="str">
        <f t="shared" ref="L10:L41" si="4">IF(OR($B10="",$C10="",$D10="",$E10="",$F10="",$F10&gt;an_final,$O10=FALSE),"",1)</f>
        <v/>
      </c>
      <c r="M10" s="417" t="str">
        <f t="shared" ref="M10:M41" si="5">IF(OR($B10="",$C10="",$D10="",$E10="",$F10="",$F10&gt;an_final,$O10=FALSE),"",IF($H10="",$G10/P10,$H10))</f>
        <v/>
      </c>
      <c r="N10" s="69" t="str">
        <f t="shared" ref="N10:N41" si="6">IF(OR($B10="",$C10="",$D10="",$E10="",$F10="",$F10&lt;an_initial,$F10&gt;an_final,$O10=FALSE),"",IF($H10="",$G10/P10,$H10))</f>
        <v/>
      </c>
      <c r="O10" s="390" t="b">
        <f t="shared" ref="O10:O73" si="7">IF(nume_candidat="",FALSE,ISNUMBER(SEARCH(nume_candidat,$B10)))</f>
        <v>0</v>
      </c>
      <c r="P10" s="391">
        <f t="shared" ref="P10:P41" si="8">LEN(B10)-LEN(SUBSTITUTE(B10,",",""))+1</f>
        <v>1</v>
      </c>
    </row>
    <row r="11" spans="1:16">
      <c r="A11" s="48">
        <v>2</v>
      </c>
      <c r="B11" s="8"/>
      <c r="C11" s="8"/>
      <c r="D11" s="8"/>
      <c r="E11" s="5"/>
      <c r="F11" s="227"/>
      <c r="G11" s="227"/>
      <c r="H11" s="227"/>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8"/>
      <c r="E12" s="5"/>
      <c r="F12" s="227"/>
      <c r="G12" s="227"/>
      <c r="H12" s="227"/>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
      <c r="E13" s="225"/>
      <c r="F13" s="226"/>
      <c r="G13" s="226"/>
      <c r="H13" s="226"/>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48">
        <v>5</v>
      </c>
      <c r="B14" s="7"/>
      <c r="C14" s="7"/>
      <c r="D14" s="7"/>
      <c r="E14" s="225"/>
      <c r="F14" s="226"/>
      <c r="G14" s="226"/>
      <c r="H14" s="226"/>
      <c r="I14" s="19" t="str">
        <f t="shared" si="1"/>
        <v/>
      </c>
      <c r="J14" s="19" t="str">
        <f t="shared" si="2"/>
        <v/>
      </c>
      <c r="K14" s="69" t="str">
        <f t="shared" si="3"/>
        <v/>
      </c>
      <c r="L14" s="69" t="str">
        <f t="shared" si="4"/>
        <v/>
      </c>
      <c r="M14" s="417" t="str">
        <f t="shared" si="5"/>
        <v/>
      </c>
      <c r="N14" s="69" t="str">
        <f t="shared" si="6"/>
        <v/>
      </c>
      <c r="O14" s="390" t="b">
        <f t="shared" si="7"/>
        <v>0</v>
      </c>
      <c r="P14" s="391">
        <f t="shared" si="8"/>
        <v>1</v>
      </c>
    </row>
    <row r="15" spans="1:16">
      <c r="A15" s="48">
        <v>6</v>
      </c>
      <c r="B15" s="7"/>
      <c r="C15" s="7"/>
      <c r="D15" s="7"/>
      <c r="E15" s="225"/>
      <c r="F15" s="226"/>
      <c r="G15" s="226"/>
      <c r="H15" s="226"/>
      <c r="I15" s="19" t="str">
        <f t="shared" si="1"/>
        <v/>
      </c>
      <c r="J15" s="19" t="str">
        <f t="shared" si="2"/>
        <v/>
      </c>
      <c r="K15" s="69" t="str">
        <f t="shared" si="3"/>
        <v/>
      </c>
      <c r="L15" s="69" t="str">
        <f t="shared" si="4"/>
        <v/>
      </c>
      <c r="M15" s="417" t="str">
        <f t="shared" si="5"/>
        <v/>
      </c>
      <c r="N15" s="69" t="str">
        <f t="shared" si="6"/>
        <v/>
      </c>
      <c r="O15" s="390" t="b">
        <f t="shared" si="7"/>
        <v>0</v>
      </c>
      <c r="P15" s="391">
        <f t="shared" si="8"/>
        <v>1</v>
      </c>
    </row>
    <row r="16" spans="1:16">
      <c r="A16" s="48">
        <v>7</v>
      </c>
      <c r="B16" s="7"/>
      <c r="C16" s="7"/>
      <c r="D16" s="7"/>
      <c r="E16" s="225"/>
      <c r="F16" s="226"/>
      <c r="G16" s="226"/>
      <c r="H16" s="226"/>
      <c r="I16" s="19" t="str">
        <f t="shared" si="1"/>
        <v/>
      </c>
      <c r="J16" s="19" t="str">
        <f t="shared" si="2"/>
        <v/>
      </c>
      <c r="K16" s="69" t="str">
        <f t="shared" si="3"/>
        <v/>
      </c>
      <c r="L16" s="69" t="str">
        <f t="shared" si="4"/>
        <v/>
      </c>
      <c r="M16" s="417" t="str">
        <f t="shared" si="5"/>
        <v/>
      </c>
      <c r="N16" s="69" t="str">
        <f t="shared" si="6"/>
        <v/>
      </c>
      <c r="O16" s="390" t="b">
        <f t="shared" si="7"/>
        <v>0</v>
      </c>
      <c r="P16" s="391">
        <f t="shared" si="8"/>
        <v>1</v>
      </c>
    </row>
    <row r="17" spans="1:16">
      <c r="A17" s="48">
        <v>8</v>
      </c>
      <c r="B17" s="7"/>
      <c r="C17" s="7"/>
      <c r="D17" s="7"/>
      <c r="E17" s="225"/>
      <c r="F17" s="226"/>
      <c r="G17" s="226"/>
      <c r="H17" s="226"/>
      <c r="I17" s="19" t="str">
        <f t="shared" si="1"/>
        <v/>
      </c>
      <c r="J17" s="19" t="str">
        <f t="shared" si="2"/>
        <v/>
      </c>
      <c r="K17" s="69" t="str">
        <f t="shared" si="3"/>
        <v/>
      </c>
      <c r="L17" s="69" t="str">
        <f t="shared" si="4"/>
        <v/>
      </c>
      <c r="M17" s="417" t="str">
        <f t="shared" si="5"/>
        <v/>
      </c>
      <c r="N17" s="69" t="str">
        <f t="shared" si="6"/>
        <v/>
      </c>
      <c r="O17" s="390" t="b">
        <f t="shared" si="7"/>
        <v>0</v>
      </c>
      <c r="P17" s="391">
        <f t="shared" si="8"/>
        <v>1</v>
      </c>
    </row>
    <row r="18" spans="1:16">
      <c r="A18" s="48">
        <v>9</v>
      </c>
      <c r="B18" s="7"/>
      <c r="C18" s="7"/>
      <c r="D18" s="7"/>
      <c r="E18" s="225"/>
      <c r="F18" s="226"/>
      <c r="G18" s="226"/>
      <c r="H18" s="226"/>
      <c r="I18" s="19" t="str">
        <f t="shared" si="1"/>
        <v/>
      </c>
      <c r="J18" s="19" t="str">
        <f t="shared" si="2"/>
        <v/>
      </c>
      <c r="K18" s="69" t="str">
        <f t="shared" si="3"/>
        <v/>
      </c>
      <c r="L18" s="69" t="str">
        <f t="shared" si="4"/>
        <v/>
      </c>
      <c r="M18" s="417" t="str">
        <f t="shared" si="5"/>
        <v/>
      </c>
      <c r="N18" s="69" t="str">
        <f t="shared" si="6"/>
        <v/>
      </c>
      <c r="O18" s="390" t="b">
        <f t="shared" si="7"/>
        <v>0</v>
      </c>
      <c r="P18" s="391">
        <f t="shared" si="8"/>
        <v>1</v>
      </c>
    </row>
    <row r="19" spans="1:16">
      <c r="A19" s="48">
        <v>10</v>
      </c>
      <c r="B19" s="7"/>
      <c r="C19" s="7"/>
      <c r="D19" s="7"/>
      <c r="E19" s="225"/>
      <c r="F19" s="226"/>
      <c r="G19" s="226"/>
      <c r="H19" s="226"/>
      <c r="I19" s="19" t="str">
        <f t="shared" si="1"/>
        <v/>
      </c>
      <c r="J19" s="19" t="str">
        <f t="shared" si="2"/>
        <v/>
      </c>
      <c r="K19" s="69" t="str">
        <f t="shared" si="3"/>
        <v/>
      </c>
      <c r="L19" s="69" t="str">
        <f t="shared" si="4"/>
        <v/>
      </c>
      <c r="M19" s="417" t="str">
        <f t="shared" si="5"/>
        <v/>
      </c>
      <c r="N19" s="69" t="str">
        <f t="shared" si="6"/>
        <v/>
      </c>
      <c r="O19" s="390" t="b">
        <f t="shared" si="7"/>
        <v>0</v>
      </c>
      <c r="P19" s="391">
        <f t="shared" si="8"/>
        <v>1</v>
      </c>
    </row>
    <row r="20" spans="1:16">
      <c r="A20" s="48">
        <v>11</v>
      </c>
      <c r="B20" s="7"/>
      <c r="C20" s="7"/>
      <c r="D20" s="7"/>
      <c r="E20" s="225"/>
      <c r="F20" s="226"/>
      <c r="G20" s="226"/>
      <c r="H20" s="226"/>
      <c r="I20" s="19" t="str">
        <f t="shared" si="1"/>
        <v/>
      </c>
      <c r="J20" s="19" t="str">
        <f t="shared" si="2"/>
        <v/>
      </c>
      <c r="K20" s="69" t="str">
        <f t="shared" si="3"/>
        <v/>
      </c>
      <c r="L20" s="69" t="str">
        <f t="shared" si="4"/>
        <v/>
      </c>
      <c r="M20" s="417" t="str">
        <f t="shared" si="5"/>
        <v/>
      </c>
      <c r="N20" s="69" t="str">
        <f t="shared" si="6"/>
        <v/>
      </c>
      <c r="O20" s="390" t="b">
        <f t="shared" si="7"/>
        <v>0</v>
      </c>
      <c r="P20" s="391">
        <f t="shared" si="8"/>
        <v>1</v>
      </c>
    </row>
    <row r="21" spans="1:16">
      <c r="A21" s="48">
        <v>12</v>
      </c>
      <c r="B21" s="7"/>
      <c r="C21" s="7"/>
      <c r="D21" s="7"/>
      <c r="E21" s="225"/>
      <c r="F21" s="226"/>
      <c r="G21" s="226"/>
      <c r="H21" s="226"/>
      <c r="I21" s="19" t="str">
        <f t="shared" si="1"/>
        <v/>
      </c>
      <c r="J21" s="19" t="str">
        <f t="shared" si="2"/>
        <v/>
      </c>
      <c r="K21" s="69" t="str">
        <f t="shared" si="3"/>
        <v/>
      </c>
      <c r="L21" s="69" t="str">
        <f t="shared" si="4"/>
        <v/>
      </c>
      <c r="M21" s="417" t="str">
        <f t="shared" si="5"/>
        <v/>
      </c>
      <c r="N21" s="69" t="str">
        <f t="shared" si="6"/>
        <v/>
      </c>
      <c r="O21" s="390" t="b">
        <f t="shared" si="7"/>
        <v>0</v>
      </c>
      <c r="P21" s="391">
        <f t="shared" si="8"/>
        <v>1</v>
      </c>
    </row>
    <row r="22" spans="1:16">
      <c r="A22" s="48">
        <v>13</v>
      </c>
      <c r="B22" s="7"/>
      <c r="C22" s="7"/>
      <c r="D22" s="7"/>
      <c r="E22" s="225"/>
      <c r="F22" s="226"/>
      <c r="G22" s="226"/>
      <c r="H22" s="226"/>
      <c r="I22" s="19" t="str">
        <f t="shared" si="1"/>
        <v/>
      </c>
      <c r="J22" s="19" t="str">
        <f t="shared" si="2"/>
        <v/>
      </c>
      <c r="K22" s="69" t="str">
        <f t="shared" si="3"/>
        <v/>
      </c>
      <c r="L22" s="69" t="str">
        <f t="shared" si="4"/>
        <v/>
      </c>
      <c r="M22" s="417" t="str">
        <f t="shared" si="5"/>
        <v/>
      </c>
      <c r="N22" s="69" t="str">
        <f t="shared" si="6"/>
        <v/>
      </c>
      <c r="O22" s="390" t="b">
        <f t="shared" si="7"/>
        <v>0</v>
      </c>
      <c r="P22" s="391">
        <f t="shared" si="8"/>
        <v>1</v>
      </c>
    </row>
    <row r="23" spans="1:16">
      <c r="A23" s="48">
        <v>14</v>
      </c>
      <c r="B23" s="7"/>
      <c r="C23" s="7"/>
      <c r="D23" s="7"/>
      <c r="E23" s="225"/>
      <c r="F23" s="226"/>
      <c r="G23" s="226"/>
      <c r="H23" s="226"/>
      <c r="I23" s="19" t="str">
        <f t="shared" si="1"/>
        <v/>
      </c>
      <c r="J23" s="19" t="str">
        <f t="shared" si="2"/>
        <v/>
      </c>
      <c r="K23" s="69" t="str">
        <f t="shared" si="3"/>
        <v/>
      </c>
      <c r="L23" s="69" t="str">
        <f t="shared" si="4"/>
        <v/>
      </c>
      <c r="M23" s="417" t="str">
        <f t="shared" si="5"/>
        <v/>
      </c>
      <c r="N23" s="69" t="str">
        <f t="shared" si="6"/>
        <v/>
      </c>
      <c r="O23" s="390" t="b">
        <f t="shared" si="7"/>
        <v>0</v>
      </c>
      <c r="P23" s="391">
        <f t="shared" si="8"/>
        <v>1</v>
      </c>
    </row>
    <row r="24" spans="1:16">
      <c r="A24" s="48">
        <v>15</v>
      </c>
      <c r="B24" s="7"/>
      <c r="C24" s="7"/>
      <c r="D24" s="7"/>
      <c r="E24" s="225"/>
      <c r="F24" s="226"/>
      <c r="G24" s="226"/>
      <c r="H24" s="226"/>
      <c r="I24" s="19" t="str">
        <f t="shared" si="1"/>
        <v/>
      </c>
      <c r="J24" s="19" t="str">
        <f t="shared" si="2"/>
        <v/>
      </c>
      <c r="K24" s="69" t="str">
        <f t="shared" si="3"/>
        <v/>
      </c>
      <c r="L24" s="69" t="str">
        <f t="shared" si="4"/>
        <v/>
      </c>
      <c r="M24" s="417" t="str">
        <f t="shared" si="5"/>
        <v/>
      </c>
      <c r="N24" s="69" t="str">
        <f t="shared" si="6"/>
        <v/>
      </c>
      <c r="O24" s="390" t="b">
        <f t="shared" si="7"/>
        <v>0</v>
      </c>
      <c r="P24" s="391">
        <f t="shared" si="8"/>
        <v>1</v>
      </c>
    </row>
    <row r="25" spans="1:16">
      <c r="A25" s="48">
        <v>16</v>
      </c>
      <c r="B25" s="7"/>
      <c r="C25" s="7"/>
      <c r="D25" s="7"/>
      <c r="E25" s="225"/>
      <c r="F25" s="226"/>
      <c r="G25" s="226"/>
      <c r="H25" s="226"/>
      <c r="I25" s="19" t="str">
        <f t="shared" si="1"/>
        <v/>
      </c>
      <c r="J25" s="19" t="str">
        <f t="shared" si="2"/>
        <v/>
      </c>
      <c r="K25" s="69" t="str">
        <f t="shared" si="3"/>
        <v/>
      </c>
      <c r="L25" s="69" t="str">
        <f t="shared" si="4"/>
        <v/>
      </c>
      <c r="M25" s="417" t="str">
        <f t="shared" si="5"/>
        <v/>
      </c>
      <c r="N25" s="69" t="str">
        <f t="shared" si="6"/>
        <v/>
      </c>
      <c r="O25" s="390" t="b">
        <f t="shared" si="7"/>
        <v>0</v>
      </c>
      <c r="P25" s="391">
        <f t="shared" si="8"/>
        <v>1</v>
      </c>
    </row>
    <row r="26" spans="1:16">
      <c r="A26" s="48">
        <v>17</v>
      </c>
      <c r="B26" s="7"/>
      <c r="C26" s="7"/>
      <c r="D26" s="7"/>
      <c r="E26" s="225"/>
      <c r="F26" s="226"/>
      <c r="G26" s="226"/>
      <c r="H26" s="226"/>
      <c r="I26" s="19" t="str">
        <f t="shared" si="1"/>
        <v/>
      </c>
      <c r="J26" s="19" t="str">
        <f t="shared" si="2"/>
        <v/>
      </c>
      <c r="K26" s="69" t="str">
        <f t="shared" si="3"/>
        <v/>
      </c>
      <c r="L26" s="69" t="str">
        <f t="shared" si="4"/>
        <v/>
      </c>
      <c r="M26" s="417" t="str">
        <f t="shared" si="5"/>
        <v/>
      </c>
      <c r="N26" s="69" t="str">
        <f t="shared" si="6"/>
        <v/>
      </c>
      <c r="O26" s="390" t="b">
        <f t="shared" si="7"/>
        <v>0</v>
      </c>
      <c r="P26" s="391">
        <f t="shared" si="8"/>
        <v>1</v>
      </c>
    </row>
    <row r="27" spans="1:16">
      <c r="A27" s="48">
        <v>18</v>
      </c>
      <c r="B27" s="7"/>
      <c r="C27" s="7"/>
      <c r="D27" s="7"/>
      <c r="E27" s="225"/>
      <c r="F27" s="226"/>
      <c r="G27" s="226"/>
      <c r="H27" s="226"/>
      <c r="I27" s="19" t="str">
        <f t="shared" si="1"/>
        <v/>
      </c>
      <c r="J27" s="19" t="str">
        <f t="shared" si="2"/>
        <v/>
      </c>
      <c r="K27" s="69" t="str">
        <f t="shared" si="3"/>
        <v/>
      </c>
      <c r="L27" s="69" t="str">
        <f t="shared" si="4"/>
        <v/>
      </c>
      <c r="M27" s="417" t="str">
        <f t="shared" si="5"/>
        <v/>
      </c>
      <c r="N27" s="69" t="str">
        <f t="shared" si="6"/>
        <v/>
      </c>
      <c r="O27" s="390" t="b">
        <f t="shared" si="7"/>
        <v>0</v>
      </c>
      <c r="P27" s="391">
        <f t="shared" si="8"/>
        <v>1</v>
      </c>
    </row>
    <row r="28" spans="1:16">
      <c r="A28" s="48">
        <v>19</v>
      </c>
      <c r="B28" s="7"/>
      <c r="C28" s="7"/>
      <c r="D28" s="7"/>
      <c r="E28" s="225"/>
      <c r="F28" s="226"/>
      <c r="G28" s="226"/>
      <c r="H28" s="226"/>
      <c r="I28" s="19" t="str">
        <f t="shared" si="1"/>
        <v/>
      </c>
      <c r="J28" s="19" t="str">
        <f t="shared" si="2"/>
        <v/>
      </c>
      <c r="K28" s="69" t="str">
        <f t="shared" si="3"/>
        <v/>
      </c>
      <c r="L28" s="69" t="str">
        <f t="shared" si="4"/>
        <v/>
      </c>
      <c r="M28" s="417" t="str">
        <f t="shared" si="5"/>
        <v/>
      </c>
      <c r="N28" s="69" t="str">
        <f t="shared" si="6"/>
        <v/>
      </c>
      <c r="O28" s="390" t="b">
        <f t="shared" si="7"/>
        <v>0</v>
      </c>
      <c r="P28" s="391">
        <f t="shared" si="8"/>
        <v>1</v>
      </c>
    </row>
    <row r="29" spans="1:16">
      <c r="A29" s="48">
        <v>20</v>
      </c>
      <c r="B29" s="7"/>
      <c r="C29" s="7"/>
      <c r="D29" s="7"/>
      <c r="E29" s="225"/>
      <c r="F29" s="226"/>
      <c r="G29" s="226"/>
      <c r="H29" s="226"/>
      <c r="I29" s="19" t="str">
        <f t="shared" si="1"/>
        <v/>
      </c>
      <c r="J29" s="19" t="str">
        <f t="shared" si="2"/>
        <v/>
      </c>
      <c r="K29" s="69" t="str">
        <f t="shared" si="3"/>
        <v/>
      </c>
      <c r="L29" s="69" t="str">
        <f t="shared" si="4"/>
        <v/>
      </c>
      <c r="M29" s="417" t="str">
        <f t="shared" si="5"/>
        <v/>
      </c>
      <c r="N29" s="69" t="str">
        <f t="shared" si="6"/>
        <v/>
      </c>
      <c r="O29" s="390" t="b">
        <f t="shared" si="7"/>
        <v>0</v>
      </c>
      <c r="P29" s="391">
        <f t="shared" si="8"/>
        <v>1</v>
      </c>
    </row>
    <row r="30" spans="1:16">
      <c r="A30" s="48">
        <v>21</v>
      </c>
      <c r="B30" s="7"/>
      <c r="C30" s="7"/>
      <c r="D30" s="7"/>
      <c r="E30" s="225"/>
      <c r="F30" s="226"/>
      <c r="G30" s="226"/>
      <c r="H30" s="226"/>
      <c r="I30" s="19" t="str">
        <f t="shared" si="1"/>
        <v/>
      </c>
      <c r="J30" s="19" t="str">
        <f t="shared" si="2"/>
        <v/>
      </c>
      <c r="K30" s="69" t="str">
        <f t="shared" si="3"/>
        <v/>
      </c>
      <c r="L30" s="69" t="str">
        <f t="shared" si="4"/>
        <v/>
      </c>
      <c r="M30" s="417" t="str">
        <f t="shared" si="5"/>
        <v/>
      </c>
      <c r="N30" s="69" t="str">
        <f t="shared" si="6"/>
        <v/>
      </c>
      <c r="O30" s="390" t="b">
        <f t="shared" si="7"/>
        <v>0</v>
      </c>
      <c r="P30" s="391">
        <f t="shared" si="8"/>
        <v>1</v>
      </c>
    </row>
    <row r="31" spans="1:16">
      <c r="A31" s="48">
        <v>22</v>
      </c>
      <c r="B31" s="7"/>
      <c r="C31" s="7"/>
      <c r="D31" s="7"/>
      <c r="E31" s="225"/>
      <c r="F31" s="226"/>
      <c r="G31" s="226"/>
      <c r="H31" s="226"/>
      <c r="I31" s="19" t="str">
        <f t="shared" si="1"/>
        <v/>
      </c>
      <c r="J31" s="19" t="str">
        <f t="shared" si="2"/>
        <v/>
      </c>
      <c r="K31" s="69" t="str">
        <f t="shared" si="3"/>
        <v/>
      </c>
      <c r="L31" s="69" t="str">
        <f t="shared" si="4"/>
        <v/>
      </c>
      <c r="M31" s="417" t="str">
        <f t="shared" si="5"/>
        <v/>
      </c>
      <c r="N31" s="69" t="str">
        <f t="shared" si="6"/>
        <v/>
      </c>
      <c r="O31" s="390" t="b">
        <f t="shared" si="7"/>
        <v>0</v>
      </c>
      <c r="P31" s="391">
        <f t="shared" si="8"/>
        <v>1</v>
      </c>
    </row>
    <row r="32" spans="1:16">
      <c r="A32" s="48">
        <v>23</v>
      </c>
      <c r="B32" s="7"/>
      <c r="C32" s="7"/>
      <c r="D32" s="7"/>
      <c r="E32" s="225"/>
      <c r="F32" s="226"/>
      <c r="G32" s="226"/>
      <c r="H32" s="226"/>
      <c r="I32" s="19" t="str">
        <f t="shared" si="1"/>
        <v/>
      </c>
      <c r="J32" s="19" t="str">
        <f t="shared" si="2"/>
        <v/>
      </c>
      <c r="K32" s="69" t="str">
        <f t="shared" si="3"/>
        <v/>
      </c>
      <c r="L32" s="69" t="str">
        <f t="shared" si="4"/>
        <v/>
      </c>
      <c r="M32" s="417" t="str">
        <f t="shared" si="5"/>
        <v/>
      </c>
      <c r="N32" s="69" t="str">
        <f t="shared" si="6"/>
        <v/>
      </c>
      <c r="O32" s="390" t="b">
        <f t="shared" si="7"/>
        <v>0</v>
      </c>
      <c r="P32" s="391">
        <f t="shared" si="8"/>
        <v>1</v>
      </c>
    </row>
    <row r="33" spans="1:16">
      <c r="A33" s="48">
        <v>24</v>
      </c>
      <c r="B33" s="7"/>
      <c r="C33" s="7"/>
      <c r="D33" s="7"/>
      <c r="E33" s="225"/>
      <c r="F33" s="226"/>
      <c r="G33" s="226"/>
      <c r="H33" s="226"/>
      <c r="I33" s="19" t="str">
        <f t="shared" si="1"/>
        <v/>
      </c>
      <c r="J33" s="19" t="str">
        <f t="shared" si="2"/>
        <v/>
      </c>
      <c r="K33" s="69" t="str">
        <f t="shared" si="3"/>
        <v/>
      </c>
      <c r="L33" s="69" t="str">
        <f t="shared" si="4"/>
        <v/>
      </c>
      <c r="M33" s="417" t="str">
        <f t="shared" si="5"/>
        <v/>
      </c>
      <c r="N33" s="69" t="str">
        <f t="shared" si="6"/>
        <v/>
      </c>
      <c r="O33" s="390" t="b">
        <f t="shared" si="7"/>
        <v>0</v>
      </c>
      <c r="P33" s="391">
        <f t="shared" si="8"/>
        <v>1</v>
      </c>
    </row>
    <row r="34" spans="1:16">
      <c r="A34" s="48">
        <v>25</v>
      </c>
      <c r="B34" s="7"/>
      <c r="C34" s="7"/>
      <c r="D34" s="7"/>
      <c r="E34" s="225"/>
      <c r="F34" s="226"/>
      <c r="G34" s="226"/>
      <c r="H34" s="226"/>
      <c r="I34" s="19" t="str">
        <f t="shared" si="1"/>
        <v/>
      </c>
      <c r="J34" s="19" t="str">
        <f t="shared" si="2"/>
        <v/>
      </c>
      <c r="K34" s="69" t="str">
        <f t="shared" si="3"/>
        <v/>
      </c>
      <c r="L34" s="69" t="str">
        <f t="shared" si="4"/>
        <v/>
      </c>
      <c r="M34" s="417" t="str">
        <f t="shared" si="5"/>
        <v/>
      </c>
      <c r="N34" s="69" t="str">
        <f t="shared" si="6"/>
        <v/>
      </c>
      <c r="O34" s="390" t="b">
        <f t="shared" si="7"/>
        <v>0</v>
      </c>
      <c r="P34" s="391">
        <f t="shared" si="8"/>
        <v>1</v>
      </c>
    </row>
    <row r="35" spans="1:16">
      <c r="A35" s="48">
        <v>26</v>
      </c>
      <c r="B35" s="7"/>
      <c r="C35" s="7"/>
      <c r="D35" s="7"/>
      <c r="E35" s="225"/>
      <c r="F35" s="226"/>
      <c r="G35" s="226"/>
      <c r="H35" s="226"/>
      <c r="I35" s="19" t="str">
        <f t="shared" si="1"/>
        <v/>
      </c>
      <c r="J35" s="19" t="str">
        <f t="shared" si="2"/>
        <v/>
      </c>
      <c r="K35" s="69" t="str">
        <f t="shared" si="3"/>
        <v/>
      </c>
      <c r="L35" s="69" t="str">
        <f t="shared" si="4"/>
        <v/>
      </c>
      <c r="M35" s="417" t="str">
        <f t="shared" si="5"/>
        <v/>
      </c>
      <c r="N35" s="69" t="str">
        <f t="shared" si="6"/>
        <v/>
      </c>
      <c r="O35" s="390" t="b">
        <f t="shared" si="7"/>
        <v>0</v>
      </c>
      <c r="P35" s="391">
        <f t="shared" si="8"/>
        <v>1</v>
      </c>
    </row>
    <row r="36" spans="1:16">
      <c r="A36" s="48">
        <v>27</v>
      </c>
      <c r="B36" s="7"/>
      <c r="C36" s="7"/>
      <c r="D36" s="7"/>
      <c r="E36" s="225"/>
      <c r="F36" s="226"/>
      <c r="G36" s="226"/>
      <c r="H36" s="226"/>
      <c r="I36" s="19" t="str">
        <f t="shared" si="1"/>
        <v/>
      </c>
      <c r="J36" s="19" t="str">
        <f t="shared" si="2"/>
        <v/>
      </c>
      <c r="K36" s="69" t="str">
        <f t="shared" si="3"/>
        <v/>
      </c>
      <c r="L36" s="69" t="str">
        <f t="shared" si="4"/>
        <v/>
      </c>
      <c r="M36" s="417" t="str">
        <f t="shared" si="5"/>
        <v/>
      </c>
      <c r="N36" s="69" t="str">
        <f t="shared" si="6"/>
        <v/>
      </c>
      <c r="O36" s="390" t="b">
        <f t="shared" si="7"/>
        <v>0</v>
      </c>
      <c r="P36" s="391">
        <f t="shared" si="8"/>
        <v>1</v>
      </c>
    </row>
    <row r="37" spans="1:16">
      <c r="A37" s="48">
        <v>28</v>
      </c>
      <c r="B37" s="7"/>
      <c r="C37" s="7"/>
      <c r="D37" s="7"/>
      <c r="E37" s="225"/>
      <c r="F37" s="226"/>
      <c r="G37" s="226"/>
      <c r="H37" s="226"/>
      <c r="I37" s="19" t="str">
        <f t="shared" si="1"/>
        <v/>
      </c>
      <c r="J37" s="19" t="str">
        <f t="shared" si="2"/>
        <v/>
      </c>
      <c r="K37" s="69" t="str">
        <f t="shared" si="3"/>
        <v/>
      </c>
      <c r="L37" s="69" t="str">
        <f t="shared" si="4"/>
        <v/>
      </c>
      <c r="M37" s="417" t="str">
        <f t="shared" si="5"/>
        <v/>
      </c>
      <c r="N37" s="69" t="str">
        <f t="shared" si="6"/>
        <v/>
      </c>
      <c r="O37" s="390" t="b">
        <f t="shared" si="7"/>
        <v>0</v>
      </c>
      <c r="P37" s="391">
        <f t="shared" si="8"/>
        <v>1</v>
      </c>
    </row>
    <row r="38" spans="1:16">
      <c r="A38" s="48">
        <v>29</v>
      </c>
      <c r="B38" s="7"/>
      <c r="C38" s="7"/>
      <c r="D38" s="7"/>
      <c r="E38" s="225"/>
      <c r="F38" s="226"/>
      <c r="G38" s="226"/>
      <c r="H38" s="226"/>
      <c r="I38" s="19" t="str">
        <f t="shared" si="1"/>
        <v/>
      </c>
      <c r="J38" s="19" t="str">
        <f t="shared" si="2"/>
        <v/>
      </c>
      <c r="K38" s="69" t="str">
        <f t="shared" si="3"/>
        <v/>
      </c>
      <c r="L38" s="69" t="str">
        <f t="shared" si="4"/>
        <v/>
      </c>
      <c r="M38" s="417" t="str">
        <f t="shared" si="5"/>
        <v/>
      </c>
      <c r="N38" s="69" t="str">
        <f t="shared" si="6"/>
        <v/>
      </c>
      <c r="O38" s="390" t="b">
        <f t="shared" si="7"/>
        <v>0</v>
      </c>
      <c r="P38" s="391">
        <f t="shared" si="8"/>
        <v>1</v>
      </c>
    </row>
    <row r="39" spans="1:16">
      <c r="A39" s="48">
        <v>30</v>
      </c>
      <c r="B39" s="7"/>
      <c r="C39" s="7"/>
      <c r="D39" s="7"/>
      <c r="E39" s="225"/>
      <c r="F39" s="226"/>
      <c r="G39" s="226"/>
      <c r="H39" s="226"/>
      <c r="I39" s="19" t="str">
        <f t="shared" si="1"/>
        <v/>
      </c>
      <c r="J39" s="19" t="str">
        <f t="shared" si="2"/>
        <v/>
      </c>
      <c r="K39" s="69" t="str">
        <f t="shared" si="3"/>
        <v/>
      </c>
      <c r="L39" s="69" t="str">
        <f t="shared" si="4"/>
        <v/>
      </c>
      <c r="M39" s="417" t="str">
        <f t="shared" si="5"/>
        <v/>
      </c>
      <c r="N39" s="69" t="str">
        <f t="shared" si="6"/>
        <v/>
      </c>
      <c r="O39" s="390" t="b">
        <f t="shared" si="7"/>
        <v>0</v>
      </c>
      <c r="P39" s="391">
        <f t="shared" si="8"/>
        <v>1</v>
      </c>
    </row>
    <row r="40" spans="1:16">
      <c r="A40" s="48">
        <v>31</v>
      </c>
      <c r="B40" s="7"/>
      <c r="C40" s="7"/>
      <c r="D40" s="7"/>
      <c r="E40" s="225"/>
      <c r="F40" s="226"/>
      <c r="G40" s="226"/>
      <c r="H40" s="226"/>
      <c r="I40" s="19" t="str">
        <f t="shared" si="1"/>
        <v/>
      </c>
      <c r="J40" s="19" t="str">
        <f t="shared" si="2"/>
        <v/>
      </c>
      <c r="K40" s="69" t="str">
        <f t="shared" si="3"/>
        <v/>
      </c>
      <c r="L40" s="69" t="str">
        <f t="shared" si="4"/>
        <v/>
      </c>
      <c r="M40" s="417" t="str">
        <f t="shared" si="5"/>
        <v/>
      </c>
      <c r="N40" s="69" t="str">
        <f t="shared" si="6"/>
        <v/>
      </c>
      <c r="O40" s="390" t="b">
        <f t="shared" si="7"/>
        <v>0</v>
      </c>
      <c r="P40" s="391">
        <f t="shared" si="8"/>
        <v>1</v>
      </c>
    </row>
    <row r="41" spans="1:16">
      <c r="A41" s="48">
        <v>32</v>
      </c>
      <c r="B41" s="7"/>
      <c r="C41" s="7"/>
      <c r="D41" s="7"/>
      <c r="E41" s="225"/>
      <c r="F41" s="226"/>
      <c r="G41" s="226"/>
      <c r="H41" s="226"/>
      <c r="I41" s="19" t="str">
        <f t="shared" si="1"/>
        <v/>
      </c>
      <c r="J41" s="19" t="str">
        <f t="shared" si="2"/>
        <v/>
      </c>
      <c r="K41" s="69" t="str">
        <f t="shared" si="3"/>
        <v/>
      </c>
      <c r="L41" s="69" t="str">
        <f t="shared" si="4"/>
        <v/>
      </c>
      <c r="M41" s="417" t="str">
        <f t="shared" si="5"/>
        <v/>
      </c>
      <c r="N41" s="69" t="str">
        <f t="shared" si="6"/>
        <v/>
      </c>
      <c r="O41" s="390" t="b">
        <f t="shared" si="7"/>
        <v>0</v>
      </c>
      <c r="P41" s="391">
        <f t="shared" si="8"/>
        <v>1</v>
      </c>
    </row>
    <row r="42" spans="1:16">
      <c r="A42" s="48">
        <v>33</v>
      </c>
      <c r="B42" s="7"/>
      <c r="C42" s="7"/>
      <c r="D42" s="7"/>
      <c r="E42" s="225"/>
      <c r="F42" s="226"/>
      <c r="G42" s="226"/>
      <c r="H42" s="226"/>
      <c r="I42" s="19" t="str">
        <f t="shared" ref="I42:I73" si="9">IF(OR($B42="",$C42="",$D42="",$E42="",$F42&lt;an_initial,$F42&gt;an_final,$O42=FALSE),"",IF($H42="",CS_STR_A*$G42/P42,CS_STR_A*$H42))</f>
        <v/>
      </c>
      <c r="J42" s="19" t="str">
        <f t="shared" ref="J42:J73" si="10">IF(OR($B42="",$C42="",$D42="",$E42="",$F42="",$F42&gt;an_final,$O42=FALSE),"",IF($H42="",CS_STR_A*$G42/P42,CS_STR_A*$H42))</f>
        <v/>
      </c>
      <c r="K42" s="69" t="str">
        <f t="shared" ref="K42:K73" si="11">IF(OR($B42="",$C42="",$D42="",$E42="",$F42="",$F42&gt;an_final,$O42=FALSE),"",IF($F42&gt;=an_initial,1,""))</f>
        <v/>
      </c>
      <c r="L42" s="69" t="str">
        <f t="shared" ref="L42:L73" si="12">IF(OR($B42="",$C42="",$D42="",$E42="",$F42="",$F42&gt;an_final,$O42=FALSE),"",1)</f>
        <v/>
      </c>
      <c r="M42" s="417" t="str">
        <f t="shared" ref="M42:M73" si="13">IF(OR($B42="",$C42="",$D42="",$E42="",$F42="",$F42&gt;an_final,$O42=FALSE),"",IF($H42="",$G42/P42,$H42))</f>
        <v/>
      </c>
      <c r="N42" s="69" t="str">
        <f t="shared" ref="N42:N73" si="14">IF(OR($B42="",$C42="",$D42="",$E42="",$F42="",$F42&lt;an_initial,$F42&gt;an_final,$O42=FALSE),"",IF($H42="",$G42/P42,$H42))</f>
        <v/>
      </c>
      <c r="O42" s="390" t="b">
        <f t="shared" si="7"/>
        <v>0</v>
      </c>
      <c r="P42" s="391">
        <f t="shared" ref="P42:P74" si="15">LEN(B42)-LEN(SUBSTITUTE(B42,",",""))+1</f>
        <v>1</v>
      </c>
    </row>
    <row r="43" spans="1:16">
      <c r="A43" s="48">
        <v>34</v>
      </c>
      <c r="B43" s="7"/>
      <c r="C43" s="7"/>
      <c r="D43" s="7"/>
      <c r="E43" s="225"/>
      <c r="F43" s="226"/>
      <c r="G43" s="226"/>
      <c r="H43" s="226"/>
      <c r="I43" s="19" t="str">
        <f t="shared" si="9"/>
        <v/>
      </c>
      <c r="J43" s="19" t="str">
        <f t="shared" si="10"/>
        <v/>
      </c>
      <c r="K43" s="69" t="str">
        <f t="shared" si="11"/>
        <v/>
      </c>
      <c r="L43" s="69" t="str">
        <f t="shared" si="12"/>
        <v/>
      </c>
      <c r="M43" s="417" t="str">
        <f t="shared" si="13"/>
        <v/>
      </c>
      <c r="N43" s="69" t="str">
        <f t="shared" si="14"/>
        <v/>
      </c>
      <c r="O43" s="390" t="b">
        <f t="shared" si="7"/>
        <v>0</v>
      </c>
      <c r="P43" s="391">
        <f t="shared" si="15"/>
        <v>1</v>
      </c>
    </row>
    <row r="44" spans="1:16">
      <c r="A44" s="48">
        <v>35</v>
      </c>
      <c r="B44" s="7"/>
      <c r="C44" s="7"/>
      <c r="D44" s="7"/>
      <c r="E44" s="225"/>
      <c r="F44" s="226"/>
      <c r="G44" s="226"/>
      <c r="H44" s="226"/>
      <c r="I44" s="19" t="str">
        <f t="shared" si="9"/>
        <v/>
      </c>
      <c r="J44" s="19" t="str">
        <f t="shared" si="10"/>
        <v/>
      </c>
      <c r="K44" s="69" t="str">
        <f t="shared" si="11"/>
        <v/>
      </c>
      <c r="L44" s="69" t="str">
        <f t="shared" si="12"/>
        <v/>
      </c>
      <c r="M44" s="417" t="str">
        <f t="shared" si="13"/>
        <v/>
      </c>
      <c r="N44" s="69" t="str">
        <f t="shared" si="14"/>
        <v/>
      </c>
      <c r="O44" s="390" t="b">
        <f t="shared" si="7"/>
        <v>0</v>
      </c>
      <c r="P44" s="391">
        <f t="shared" si="15"/>
        <v>1</v>
      </c>
    </row>
    <row r="45" spans="1:16">
      <c r="A45" s="48">
        <v>36</v>
      </c>
      <c r="B45" s="7"/>
      <c r="C45" s="7"/>
      <c r="D45" s="7"/>
      <c r="E45" s="225"/>
      <c r="F45" s="226"/>
      <c r="G45" s="226"/>
      <c r="H45" s="226"/>
      <c r="I45" s="19" t="str">
        <f t="shared" si="9"/>
        <v/>
      </c>
      <c r="J45" s="19" t="str">
        <f t="shared" si="10"/>
        <v/>
      </c>
      <c r="K45" s="69" t="str">
        <f t="shared" si="11"/>
        <v/>
      </c>
      <c r="L45" s="69" t="str">
        <f t="shared" si="12"/>
        <v/>
      </c>
      <c r="M45" s="417" t="str">
        <f t="shared" si="13"/>
        <v/>
      </c>
      <c r="N45" s="69" t="str">
        <f t="shared" si="14"/>
        <v/>
      </c>
      <c r="O45" s="390" t="b">
        <f t="shared" si="7"/>
        <v>0</v>
      </c>
      <c r="P45" s="391">
        <f t="shared" si="15"/>
        <v>1</v>
      </c>
    </row>
    <row r="46" spans="1:16">
      <c r="A46" s="48">
        <v>37</v>
      </c>
      <c r="B46" s="7"/>
      <c r="C46" s="7"/>
      <c r="D46" s="7"/>
      <c r="E46" s="225"/>
      <c r="F46" s="226"/>
      <c r="G46" s="226"/>
      <c r="H46" s="226"/>
      <c r="I46" s="19" t="str">
        <f t="shared" si="9"/>
        <v/>
      </c>
      <c r="J46" s="19" t="str">
        <f t="shared" si="10"/>
        <v/>
      </c>
      <c r="K46" s="69" t="str">
        <f t="shared" si="11"/>
        <v/>
      </c>
      <c r="L46" s="69" t="str">
        <f t="shared" si="12"/>
        <v/>
      </c>
      <c r="M46" s="417" t="str">
        <f t="shared" si="13"/>
        <v/>
      </c>
      <c r="N46" s="69" t="str">
        <f t="shared" si="14"/>
        <v/>
      </c>
      <c r="O46" s="390" t="b">
        <f t="shared" si="7"/>
        <v>0</v>
      </c>
      <c r="P46" s="391">
        <f t="shared" si="15"/>
        <v>1</v>
      </c>
    </row>
    <row r="47" spans="1:16">
      <c r="A47" s="48">
        <v>38</v>
      </c>
      <c r="B47" s="7"/>
      <c r="C47" s="7"/>
      <c r="D47" s="7"/>
      <c r="E47" s="225"/>
      <c r="F47" s="226"/>
      <c r="G47" s="226"/>
      <c r="H47" s="226"/>
      <c r="I47" s="19" t="str">
        <f t="shared" si="9"/>
        <v/>
      </c>
      <c r="J47" s="19" t="str">
        <f t="shared" si="10"/>
        <v/>
      </c>
      <c r="K47" s="69" t="str">
        <f t="shared" si="11"/>
        <v/>
      </c>
      <c r="L47" s="69" t="str">
        <f t="shared" si="12"/>
        <v/>
      </c>
      <c r="M47" s="417" t="str">
        <f t="shared" si="13"/>
        <v/>
      </c>
      <c r="N47" s="69" t="str">
        <f t="shared" si="14"/>
        <v/>
      </c>
      <c r="O47" s="390" t="b">
        <f t="shared" si="7"/>
        <v>0</v>
      </c>
      <c r="P47" s="391">
        <f t="shared" si="15"/>
        <v>1</v>
      </c>
    </row>
    <row r="48" spans="1:16">
      <c r="A48" s="48">
        <v>39</v>
      </c>
      <c r="B48" s="7"/>
      <c r="C48" s="7"/>
      <c r="D48" s="7"/>
      <c r="E48" s="225"/>
      <c r="F48" s="226"/>
      <c r="G48" s="226"/>
      <c r="H48" s="226"/>
      <c r="I48" s="19" t="str">
        <f t="shared" si="9"/>
        <v/>
      </c>
      <c r="J48" s="19" t="str">
        <f t="shared" si="10"/>
        <v/>
      </c>
      <c r="K48" s="69" t="str">
        <f t="shared" si="11"/>
        <v/>
      </c>
      <c r="L48" s="69" t="str">
        <f t="shared" si="12"/>
        <v/>
      </c>
      <c r="M48" s="417" t="str">
        <f t="shared" si="13"/>
        <v/>
      </c>
      <c r="N48" s="69" t="str">
        <f t="shared" si="14"/>
        <v/>
      </c>
      <c r="O48" s="390" t="b">
        <f t="shared" si="7"/>
        <v>0</v>
      </c>
      <c r="P48" s="391">
        <f t="shared" si="15"/>
        <v>1</v>
      </c>
    </row>
    <row r="49" spans="1:16">
      <c r="A49" s="48">
        <v>40</v>
      </c>
      <c r="B49" s="7"/>
      <c r="C49" s="7"/>
      <c r="D49" s="7"/>
      <c r="E49" s="225"/>
      <c r="F49" s="226"/>
      <c r="G49" s="226"/>
      <c r="H49" s="226"/>
      <c r="I49" s="19" t="str">
        <f t="shared" si="9"/>
        <v/>
      </c>
      <c r="J49" s="19" t="str">
        <f t="shared" si="10"/>
        <v/>
      </c>
      <c r="K49" s="69" t="str">
        <f t="shared" si="11"/>
        <v/>
      </c>
      <c r="L49" s="69" t="str">
        <f t="shared" si="12"/>
        <v/>
      </c>
      <c r="M49" s="417" t="str">
        <f t="shared" si="13"/>
        <v/>
      </c>
      <c r="N49" s="69" t="str">
        <f t="shared" si="14"/>
        <v/>
      </c>
      <c r="O49" s="390" t="b">
        <f t="shared" si="7"/>
        <v>0</v>
      </c>
      <c r="P49" s="391">
        <f t="shared" si="15"/>
        <v>1</v>
      </c>
    </row>
    <row r="50" spans="1:16">
      <c r="A50" s="48">
        <v>41</v>
      </c>
      <c r="B50" s="7"/>
      <c r="C50" s="7"/>
      <c r="D50" s="7"/>
      <c r="E50" s="225"/>
      <c r="F50" s="226"/>
      <c r="G50" s="226"/>
      <c r="H50" s="226"/>
      <c r="I50" s="19" t="str">
        <f t="shared" si="9"/>
        <v/>
      </c>
      <c r="J50" s="19" t="str">
        <f t="shared" si="10"/>
        <v/>
      </c>
      <c r="K50" s="69" t="str">
        <f t="shared" si="11"/>
        <v/>
      </c>
      <c r="L50" s="69" t="str">
        <f t="shared" si="12"/>
        <v/>
      </c>
      <c r="M50" s="417" t="str">
        <f t="shared" si="13"/>
        <v/>
      </c>
      <c r="N50" s="69" t="str">
        <f t="shared" si="14"/>
        <v/>
      </c>
      <c r="O50" s="390" t="b">
        <f t="shared" si="7"/>
        <v>0</v>
      </c>
      <c r="P50" s="391">
        <f t="shared" si="15"/>
        <v>1</v>
      </c>
    </row>
    <row r="51" spans="1:16">
      <c r="A51" s="48">
        <v>42</v>
      </c>
      <c r="B51" s="7"/>
      <c r="C51" s="7"/>
      <c r="D51" s="7"/>
      <c r="E51" s="225"/>
      <c r="F51" s="226"/>
      <c r="G51" s="226"/>
      <c r="H51" s="226"/>
      <c r="I51" s="19" t="str">
        <f t="shared" si="9"/>
        <v/>
      </c>
      <c r="J51" s="19" t="str">
        <f t="shared" si="10"/>
        <v/>
      </c>
      <c r="K51" s="69" t="str">
        <f t="shared" si="11"/>
        <v/>
      </c>
      <c r="L51" s="69" t="str">
        <f t="shared" si="12"/>
        <v/>
      </c>
      <c r="M51" s="417" t="str">
        <f t="shared" si="13"/>
        <v/>
      </c>
      <c r="N51" s="69" t="str">
        <f t="shared" si="14"/>
        <v/>
      </c>
      <c r="O51" s="390" t="b">
        <f t="shared" si="7"/>
        <v>0</v>
      </c>
      <c r="P51" s="391">
        <f t="shared" si="15"/>
        <v>1</v>
      </c>
    </row>
    <row r="52" spans="1:16">
      <c r="A52" s="48">
        <v>43</v>
      </c>
      <c r="B52" s="7"/>
      <c r="C52" s="7"/>
      <c r="D52" s="7"/>
      <c r="E52" s="225"/>
      <c r="F52" s="226"/>
      <c r="G52" s="226"/>
      <c r="H52" s="226"/>
      <c r="I52" s="19" t="str">
        <f t="shared" si="9"/>
        <v/>
      </c>
      <c r="J52" s="19" t="str">
        <f t="shared" si="10"/>
        <v/>
      </c>
      <c r="K52" s="69" t="str">
        <f t="shared" si="11"/>
        <v/>
      </c>
      <c r="L52" s="69" t="str">
        <f t="shared" si="12"/>
        <v/>
      </c>
      <c r="M52" s="417" t="str">
        <f t="shared" si="13"/>
        <v/>
      </c>
      <c r="N52" s="69" t="str">
        <f t="shared" si="14"/>
        <v/>
      </c>
      <c r="O52" s="390" t="b">
        <f t="shared" si="7"/>
        <v>0</v>
      </c>
      <c r="P52" s="391">
        <f t="shared" si="15"/>
        <v>1</v>
      </c>
    </row>
    <row r="53" spans="1:16">
      <c r="A53" s="48">
        <v>44</v>
      </c>
      <c r="B53" s="7"/>
      <c r="C53" s="7"/>
      <c r="D53" s="7"/>
      <c r="E53" s="225"/>
      <c r="F53" s="226"/>
      <c r="G53" s="226"/>
      <c r="H53" s="226"/>
      <c r="I53" s="19" t="str">
        <f t="shared" si="9"/>
        <v/>
      </c>
      <c r="J53" s="19" t="str">
        <f t="shared" si="10"/>
        <v/>
      </c>
      <c r="K53" s="69" t="str">
        <f t="shared" si="11"/>
        <v/>
      </c>
      <c r="L53" s="69" t="str">
        <f t="shared" si="12"/>
        <v/>
      </c>
      <c r="M53" s="417" t="str">
        <f t="shared" si="13"/>
        <v/>
      </c>
      <c r="N53" s="69" t="str">
        <f t="shared" si="14"/>
        <v/>
      </c>
      <c r="O53" s="390" t="b">
        <f t="shared" si="7"/>
        <v>0</v>
      </c>
      <c r="P53" s="391">
        <f t="shared" si="15"/>
        <v>1</v>
      </c>
    </row>
    <row r="54" spans="1:16">
      <c r="A54" s="48">
        <v>45</v>
      </c>
      <c r="B54" s="7"/>
      <c r="C54" s="7"/>
      <c r="D54" s="7"/>
      <c r="E54" s="225"/>
      <c r="F54" s="226"/>
      <c r="G54" s="226"/>
      <c r="H54" s="226"/>
      <c r="I54" s="19" t="str">
        <f t="shared" si="9"/>
        <v/>
      </c>
      <c r="J54" s="19" t="str">
        <f t="shared" si="10"/>
        <v/>
      </c>
      <c r="K54" s="69" t="str">
        <f t="shared" si="11"/>
        <v/>
      </c>
      <c r="L54" s="69" t="str">
        <f t="shared" si="12"/>
        <v/>
      </c>
      <c r="M54" s="417" t="str">
        <f t="shared" si="13"/>
        <v/>
      </c>
      <c r="N54" s="69" t="str">
        <f t="shared" si="14"/>
        <v/>
      </c>
      <c r="O54" s="390" t="b">
        <f t="shared" si="7"/>
        <v>0</v>
      </c>
      <c r="P54" s="391">
        <f t="shared" si="15"/>
        <v>1</v>
      </c>
    </row>
    <row r="55" spans="1:16">
      <c r="A55" s="48">
        <v>46</v>
      </c>
      <c r="B55" s="7"/>
      <c r="C55" s="7"/>
      <c r="D55" s="7"/>
      <c r="E55" s="225"/>
      <c r="F55" s="226"/>
      <c r="G55" s="226"/>
      <c r="H55" s="226"/>
      <c r="I55" s="19" t="str">
        <f t="shared" si="9"/>
        <v/>
      </c>
      <c r="J55" s="19" t="str">
        <f t="shared" si="10"/>
        <v/>
      </c>
      <c r="K55" s="69" t="str">
        <f t="shared" si="11"/>
        <v/>
      </c>
      <c r="L55" s="69" t="str">
        <f t="shared" si="12"/>
        <v/>
      </c>
      <c r="M55" s="417" t="str">
        <f t="shared" si="13"/>
        <v/>
      </c>
      <c r="N55" s="69" t="str">
        <f t="shared" si="14"/>
        <v/>
      </c>
      <c r="O55" s="390" t="b">
        <f t="shared" si="7"/>
        <v>0</v>
      </c>
      <c r="P55" s="391">
        <f t="shared" si="15"/>
        <v>1</v>
      </c>
    </row>
    <row r="56" spans="1:16">
      <c r="A56" s="48">
        <v>47</v>
      </c>
      <c r="B56" s="7"/>
      <c r="C56" s="7"/>
      <c r="D56" s="7"/>
      <c r="E56" s="225"/>
      <c r="F56" s="226"/>
      <c r="G56" s="226"/>
      <c r="H56" s="226"/>
      <c r="I56" s="19" t="str">
        <f t="shared" si="9"/>
        <v/>
      </c>
      <c r="J56" s="19" t="str">
        <f t="shared" si="10"/>
        <v/>
      </c>
      <c r="K56" s="69" t="str">
        <f t="shared" si="11"/>
        <v/>
      </c>
      <c r="L56" s="69" t="str">
        <f t="shared" si="12"/>
        <v/>
      </c>
      <c r="M56" s="417" t="str">
        <f t="shared" si="13"/>
        <v/>
      </c>
      <c r="N56" s="69" t="str">
        <f t="shared" si="14"/>
        <v/>
      </c>
      <c r="O56" s="390" t="b">
        <f t="shared" si="7"/>
        <v>0</v>
      </c>
      <c r="P56" s="391">
        <f t="shared" si="15"/>
        <v>1</v>
      </c>
    </row>
    <row r="57" spans="1:16">
      <c r="A57" s="48">
        <v>48</v>
      </c>
      <c r="B57" s="7"/>
      <c r="C57" s="7"/>
      <c r="D57" s="7"/>
      <c r="E57" s="225"/>
      <c r="F57" s="226"/>
      <c r="G57" s="226"/>
      <c r="H57" s="226"/>
      <c r="I57" s="19" t="str">
        <f t="shared" si="9"/>
        <v/>
      </c>
      <c r="J57" s="19" t="str">
        <f t="shared" si="10"/>
        <v/>
      </c>
      <c r="K57" s="69" t="str">
        <f t="shared" si="11"/>
        <v/>
      </c>
      <c r="L57" s="69" t="str">
        <f t="shared" si="12"/>
        <v/>
      </c>
      <c r="M57" s="417" t="str">
        <f t="shared" si="13"/>
        <v/>
      </c>
      <c r="N57" s="69" t="str">
        <f t="shared" si="14"/>
        <v/>
      </c>
      <c r="O57" s="390" t="b">
        <f t="shared" si="7"/>
        <v>0</v>
      </c>
      <c r="P57" s="391">
        <f t="shared" si="15"/>
        <v>1</v>
      </c>
    </row>
    <row r="58" spans="1:16">
      <c r="A58" s="48">
        <v>49</v>
      </c>
      <c r="B58" s="7"/>
      <c r="C58" s="7"/>
      <c r="D58" s="7"/>
      <c r="E58" s="225"/>
      <c r="F58" s="226"/>
      <c r="G58" s="226"/>
      <c r="H58" s="226"/>
      <c r="I58" s="19" t="str">
        <f t="shared" si="9"/>
        <v/>
      </c>
      <c r="J58" s="19" t="str">
        <f t="shared" si="10"/>
        <v/>
      </c>
      <c r="K58" s="69" t="str">
        <f t="shared" si="11"/>
        <v/>
      </c>
      <c r="L58" s="69" t="str">
        <f t="shared" si="12"/>
        <v/>
      </c>
      <c r="M58" s="417" t="str">
        <f t="shared" si="13"/>
        <v/>
      </c>
      <c r="N58" s="69" t="str">
        <f t="shared" si="14"/>
        <v/>
      </c>
      <c r="O58" s="390" t="b">
        <f t="shared" si="7"/>
        <v>0</v>
      </c>
      <c r="P58" s="391">
        <f t="shared" si="15"/>
        <v>1</v>
      </c>
    </row>
    <row r="59" spans="1:16">
      <c r="A59" s="48">
        <v>50</v>
      </c>
      <c r="B59" s="7"/>
      <c r="C59" s="7"/>
      <c r="D59" s="7"/>
      <c r="E59" s="225"/>
      <c r="F59" s="226"/>
      <c r="G59" s="226"/>
      <c r="H59" s="226"/>
      <c r="I59" s="19" t="str">
        <f t="shared" si="9"/>
        <v/>
      </c>
      <c r="J59" s="19" t="str">
        <f t="shared" si="10"/>
        <v/>
      </c>
      <c r="K59" s="69" t="str">
        <f t="shared" si="11"/>
        <v/>
      </c>
      <c r="L59" s="69" t="str">
        <f t="shared" si="12"/>
        <v/>
      </c>
      <c r="M59" s="417" t="str">
        <f t="shared" si="13"/>
        <v/>
      </c>
      <c r="N59" s="69" t="str">
        <f t="shared" si="14"/>
        <v/>
      </c>
      <c r="O59" s="390" t="b">
        <f t="shared" si="7"/>
        <v>0</v>
      </c>
      <c r="P59" s="391">
        <f t="shared" si="15"/>
        <v>1</v>
      </c>
    </row>
    <row r="60" spans="1:16">
      <c r="A60" s="48">
        <v>51</v>
      </c>
      <c r="B60" s="7"/>
      <c r="C60" s="7"/>
      <c r="D60" s="7"/>
      <c r="E60" s="225"/>
      <c r="F60" s="226"/>
      <c r="G60" s="226"/>
      <c r="H60" s="226"/>
      <c r="I60" s="19" t="str">
        <f t="shared" si="9"/>
        <v/>
      </c>
      <c r="J60" s="19" t="str">
        <f t="shared" si="10"/>
        <v/>
      </c>
      <c r="K60" s="69" t="str">
        <f t="shared" si="11"/>
        <v/>
      </c>
      <c r="L60" s="69" t="str">
        <f t="shared" si="12"/>
        <v/>
      </c>
      <c r="M60" s="417" t="str">
        <f t="shared" si="13"/>
        <v/>
      </c>
      <c r="N60" s="69" t="str">
        <f t="shared" si="14"/>
        <v/>
      </c>
      <c r="O60" s="390" t="b">
        <f t="shared" si="7"/>
        <v>0</v>
      </c>
      <c r="P60" s="391">
        <f t="shared" si="15"/>
        <v>1</v>
      </c>
    </row>
    <row r="61" spans="1:16">
      <c r="A61" s="48">
        <v>52</v>
      </c>
      <c r="B61" s="7"/>
      <c r="C61" s="7"/>
      <c r="D61" s="7"/>
      <c r="E61" s="225"/>
      <c r="F61" s="226"/>
      <c r="G61" s="226"/>
      <c r="H61" s="226"/>
      <c r="I61" s="19" t="str">
        <f t="shared" si="9"/>
        <v/>
      </c>
      <c r="J61" s="19" t="str">
        <f t="shared" si="10"/>
        <v/>
      </c>
      <c r="K61" s="69" t="str">
        <f t="shared" si="11"/>
        <v/>
      </c>
      <c r="L61" s="69" t="str">
        <f t="shared" si="12"/>
        <v/>
      </c>
      <c r="M61" s="417" t="str">
        <f t="shared" si="13"/>
        <v/>
      </c>
      <c r="N61" s="69" t="str">
        <f t="shared" si="14"/>
        <v/>
      </c>
      <c r="O61" s="390" t="b">
        <f t="shared" si="7"/>
        <v>0</v>
      </c>
      <c r="P61" s="391">
        <f t="shared" si="15"/>
        <v>1</v>
      </c>
    </row>
    <row r="62" spans="1:16">
      <c r="A62" s="48">
        <v>53</v>
      </c>
      <c r="B62" s="7"/>
      <c r="C62" s="7"/>
      <c r="D62" s="7"/>
      <c r="E62" s="225"/>
      <c r="F62" s="226"/>
      <c r="G62" s="226"/>
      <c r="H62" s="226"/>
      <c r="I62" s="19" t="str">
        <f t="shared" si="9"/>
        <v/>
      </c>
      <c r="J62" s="19" t="str">
        <f t="shared" si="10"/>
        <v/>
      </c>
      <c r="K62" s="69" t="str">
        <f t="shared" si="11"/>
        <v/>
      </c>
      <c r="L62" s="69" t="str">
        <f t="shared" si="12"/>
        <v/>
      </c>
      <c r="M62" s="417" t="str">
        <f t="shared" si="13"/>
        <v/>
      </c>
      <c r="N62" s="69" t="str">
        <f t="shared" si="14"/>
        <v/>
      </c>
      <c r="O62" s="390" t="b">
        <f t="shared" si="7"/>
        <v>0</v>
      </c>
      <c r="P62" s="391">
        <f t="shared" si="15"/>
        <v>1</v>
      </c>
    </row>
    <row r="63" spans="1:16">
      <c r="A63" s="48">
        <v>54</v>
      </c>
      <c r="B63" s="7"/>
      <c r="C63" s="7"/>
      <c r="D63" s="7"/>
      <c r="E63" s="225"/>
      <c r="F63" s="226"/>
      <c r="G63" s="226"/>
      <c r="H63" s="226"/>
      <c r="I63" s="19" t="str">
        <f t="shared" si="9"/>
        <v/>
      </c>
      <c r="J63" s="19" t="str">
        <f t="shared" si="10"/>
        <v/>
      </c>
      <c r="K63" s="69" t="str">
        <f t="shared" si="11"/>
        <v/>
      </c>
      <c r="L63" s="69" t="str">
        <f t="shared" si="12"/>
        <v/>
      </c>
      <c r="M63" s="417" t="str">
        <f t="shared" si="13"/>
        <v/>
      </c>
      <c r="N63" s="69" t="str">
        <f t="shared" si="14"/>
        <v/>
      </c>
      <c r="O63" s="390" t="b">
        <f t="shared" si="7"/>
        <v>0</v>
      </c>
      <c r="P63" s="391">
        <f t="shared" si="15"/>
        <v>1</v>
      </c>
    </row>
    <row r="64" spans="1:16">
      <c r="A64" s="48">
        <v>55</v>
      </c>
      <c r="B64" s="7"/>
      <c r="C64" s="7"/>
      <c r="D64" s="7"/>
      <c r="E64" s="225"/>
      <c r="F64" s="226"/>
      <c r="G64" s="226"/>
      <c r="H64" s="226"/>
      <c r="I64" s="19" t="str">
        <f t="shared" si="9"/>
        <v/>
      </c>
      <c r="J64" s="19" t="str">
        <f t="shared" si="10"/>
        <v/>
      </c>
      <c r="K64" s="69" t="str">
        <f t="shared" si="11"/>
        <v/>
      </c>
      <c r="L64" s="69" t="str">
        <f t="shared" si="12"/>
        <v/>
      </c>
      <c r="M64" s="417" t="str">
        <f t="shared" si="13"/>
        <v/>
      </c>
      <c r="N64" s="69" t="str">
        <f t="shared" si="14"/>
        <v/>
      </c>
      <c r="O64" s="390" t="b">
        <f t="shared" si="7"/>
        <v>0</v>
      </c>
      <c r="P64" s="391">
        <f t="shared" si="15"/>
        <v>1</v>
      </c>
    </row>
    <row r="65" spans="1:16">
      <c r="A65" s="48">
        <v>56</v>
      </c>
      <c r="B65" s="7"/>
      <c r="C65" s="7"/>
      <c r="D65" s="7"/>
      <c r="E65" s="225"/>
      <c r="F65" s="226"/>
      <c r="G65" s="226"/>
      <c r="H65" s="226"/>
      <c r="I65" s="19" t="str">
        <f t="shared" si="9"/>
        <v/>
      </c>
      <c r="J65" s="19" t="str">
        <f t="shared" si="10"/>
        <v/>
      </c>
      <c r="K65" s="69" t="str">
        <f t="shared" si="11"/>
        <v/>
      </c>
      <c r="L65" s="69" t="str">
        <f t="shared" si="12"/>
        <v/>
      </c>
      <c r="M65" s="417" t="str">
        <f t="shared" si="13"/>
        <v/>
      </c>
      <c r="N65" s="69" t="str">
        <f t="shared" si="14"/>
        <v/>
      </c>
      <c r="O65" s="390" t="b">
        <f t="shared" si="7"/>
        <v>0</v>
      </c>
      <c r="P65" s="391">
        <f t="shared" si="15"/>
        <v>1</v>
      </c>
    </row>
    <row r="66" spans="1:16">
      <c r="A66" s="48">
        <v>57</v>
      </c>
      <c r="B66" s="7"/>
      <c r="C66" s="7"/>
      <c r="D66" s="7"/>
      <c r="E66" s="225"/>
      <c r="F66" s="226"/>
      <c r="G66" s="226"/>
      <c r="H66" s="226"/>
      <c r="I66" s="19" t="str">
        <f t="shared" si="9"/>
        <v/>
      </c>
      <c r="J66" s="19" t="str">
        <f t="shared" si="10"/>
        <v/>
      </c>
      <c r="K66" s="69" t="str">
        <f t="shared" si="11"/>
        <v/>
      </c>
      <c r="L66" s="69" t="str">
        <f t="shared" si="12"/>
        <v/>
      </c>
      <c r="M66" s="417" t="str">
        <f t="shared" si="13"/>
        <v/>
      </c>
      <c r="N66" s="69" t="str">
        <f t="shared" si="14"/>
        <v/>
      </c>
      <c r="O66" s="390" t="b">
        <f t="shared" si="7"/>
        <v>0</v>
      </c>
      <c r="P66" s="391">
        <f t="shared" si="15"/>
        <v>1</v>
      </c>
    </row>
    <row r="67" spans="1:16">
      <c r="A67" s="48">
        <v>58</v>
      </c>
      <c r="B67" s="7"/>
      <c r="C67" s="7"/>
      <c r="D67" s="7"/>
      <c r="E67" s="225"/>
      <c r="F67" s="226"/>
      <c r="G67" s="226"/>
      <c r="H67" s="226"/>
      <c r="I67" s="19" t="str">
        <f t="shared" si="9"/>
        <v/>
      </c>
      <c r="J67" s="19" t="str">
        <f t="shared" si="10"/>
        <v/>
      </c>
      <c r="K67" s="69" t="str">
        <f t="shared" si="11"/>
        <v/>
      </c>
      <c r="L67" s="69" t="str">
        <f t="shared" si="12"/>
        <v/>
      </c>
      <c r="M67" s="417" t="str">
        <f t="shared" si="13"/>
        <v/>
      </c>
      <c r="N67" s="69" t="str">
        <f t="shared" si="14"/>
        <v/>
      </c>
      <c r="O67" s="390" t="b">
        <f t="shared" si="7"/>
        <v>0</v>
      </c>
      <c r="P67" s="391">
        <f t="shared" si="15"/>
        <v>1</v>
      </c>
    </row>
    <row r="68" spans="1:16">
      <c r="A68" s="48">
        <v>59</v>
      </c>
      <c r="B68" s="7"/>
      <c r="C68" s="7"/>
      <c r="D68" s="7"/>
      <c r="E68" s="225"/>
      <c r="F68" s="226"/>
      <c r="G68" s="226"/>
      <c r="H68" s="226"/>
      <c r="I68" s="19" t="str">
        <f t="shared" si="9"/>
        <v/>
      </c>
      <c r="J68" s="19" t="str">
        <f t="shared" si="10"/>
        <v/>
      </c>
      <c r="K68" s="69" t="str">
        <f t="shared" si="11"/>
        <v/>
      </c>
      <c r="L68" s="69" t="str">
        <f t="shared" si="12"/>
        <v/>
      </c>
      <c r="M68" s="417" t="str">
        <f t="shared" si="13"/>
        <v/>
      </c>
      <c r="N68" s="69" t="str">
        <f t="shared" si="14"/>
        <v/>
      </c>
      <c r="O68" s="390" t="b">
        <f t="shared" si="7"/>
        <v>0</v>
      </c>
      <c r="P68" s="391">
        <f t="shared" si="15"/>
        <v>1</v>
      </c>
    </row>
    <row r="69" spans="1:16">
      <c r="A69" s="48">
        <v>60</v>
      </c>
      <c r="B69" s="7"/>
      <c r="C69" s="7"/>
      <c r="D69" s="7"/>
      <c r="E69" s="225"/>
      <c r="F69" s="226"/>
      <c r="G69" s="226"/>
      <c r="H69" s="226"/>
      <c r="I69" s="19" t="str">
        <f t="shared" si="9"/>
        <v/>
      </c>
      <c r="J69" s="19" t="str">
        <f t="shared" si="10"/>
        <v/>
      </c>
      <c r="K69" s="69" t="str">
        <f t="shared" si="11"/>
        <v/>
      </c>
      <c r="L69" s="69" t="str">
        <f t="shared" si="12"/>
        <v/>
      </c>
      <c r="M69" s="417" t="str">
        <f t="shared" si="13"/>
        <v/>
      </c>
      <c r="N69" s="69" t="str">
        <f t="shared" si="14"/>
        <v/>
      </c>
      <c r="O69" s="390" t="b">
        <f t="shared" si="7"/>
        <v>0</v>
      </c>
      <c r="P69" s="391">
        <f t="shared" si="15"/>
        <v>1</v>
      </c>
    </row>
    <row r="70" spans="1:16">
      <c r="A70" s="48">
        <v>61</v>
      </c>
      <c r="B70" s="7"/>
      <c r="C70" s="7"/>
      <c r="D70" s="7"/>
      <c r="E70" s="225"/>
      <c r="F70" s="226"/>
      <c r="G70" s="226"/>
      <c r="H70" s="226"/>
      <c r="I70" s="19" t="str">
        <f t="shared" si="9"/>
        <v/>
      </c>
      <c r="J70" s="19" t="str">
        <f t="shared" si="10"/>
        <v/>
      </c>
      <c r="K70" s="69" t="str">
        <f t="shared" si="11"/>
        <v/>
      </c>
      <c r="L70" s="69" t="str">
        <f t="shared" si="12"/>
        <v/>
      </c>
      <c r="M70" s="417" t="str">
        <f t="shared" si="13"/>
        <v/>
      </c>
      <c r="N70" s="69" t="str">
        <f t="shared" si="14"/>
        <v/>
      </c>
      <c r="O70" s="390" t="b">
        <f t="shared" si="7"/>
        <v>0</v>
      </c>
      <c r="P70" s="391">
        <f t="shared" si="15"/>
        <v>1</v>
      </c>
    </row>
    <row r="71" spans="1:16">
      <c r="A71" s="48">
        <v>62</v>
      </c>
      <c r="B71" s="7"/>
      <c r="C71" s="7"/>
      <c r="D71" s="7"/>
      <c r="E71" s="225"/>
      <c r="F71" s="226"/>
      <c r="G71" s="226"/>
      <c r="H71" s="226"/>
      <c r="I71" s="19" t="str">
        <f t="shared" si="9"/>
        <v/>
      </c>
      <c r="J71" s="19" t="str">
        <f t="shared" si="10"/>
        <v/>
      </c>
      <c r="K71" s="69" t="str">
        <f t="shared" si="11"/>
        <v/>
      </c>
      <c r="L71" s="69" t="str">
        <f t="shared" si="12"/>
        <v/>
      </c>
      <c r="M71" s="417" t="str">
        <f t="shared" si="13"/>
        <v/>
      </c>
      <c r="N71" s="69" t="str">
        <f t="shared" si="14"/>
        <v/>
      </c>
      <c r="O71" s="390" t="b">
        <f t="shared" si="7"/>
        <v>0</v>
      </c>
      <c r="P71" s="391">
        <f t="shared" si="15"/>
        <v>1</v>
      </c>
    </row>
    <row r="72" spans="1:16">
      <c r="A72" s="48">
        <v>63</v>
      </c>
      <c r="B72" s="7"/>
      <c r="C72" s="7"/>
      <c r="D72" s="7"/>
      <c r="E72" s="225"/>
      <c r="F72" s="226"/>
      <c r="G72" s="226"/>
      <c r="H72" s="226"/>
      <c r="I72" s="19" t="str">
        <f t="shared" si="9"/>
        <v/>
      </c>
      <c r="J72" s="19" t="str">
        <f t="shared" si="10"/>
        <v/>
      </c>
      <c r="K72" s="69" t="str">
        <f t="shared" si="11"/>
        <v/>
      </c>
      <c r="L72" s="69" t="str">
        <f t="shared" si="12"/>
        <v/>
      </c>
      <c r="M72" s="417" t="str">
        <f t="shared" si="13"/>
        <v/>
      </c>
      <c r="N72" s="69" t="str">
        <f t="shared" si="14"/>
        <v/>
      </c>
      <c r="O72" s="390" t="b">
        <f t="shared" si="7"/>
        <v>0</v>
      </c>
      <c r="P72" s="391">
        <f t="shared" si="15"/>
        <v>1</v>
      </c>
    </row>
    <row r="73" spans="1:16">
      <c r="A73" s="48">
        <v>64</v>
      </c>
      <c r="B73" s="7"/>
      <c r="C73" s="7"/>
      <c r="D73" s="7"/>
      <c r="E73" s="225"/>
      <c r="F73" s="226"/>
      <c r="G73" s="226"/>
      <c r="H73" s="226"/>
      <c r="I73" s="19" t="str">
        <f t="shared" si="9"/>
        <v/>
      </c>
      <c r="J73" s="19" t="str">
        <f t="shared" si="10"/>
        <v/>
      </c>
      <c r="K73" s="69" t="str">
        <f t="shared" si="11"/>
        <v/>
      </c>
      <c r="L73" s="69" t="str">
        <f t="shared" si="12"/>
        <v/>
      </c>
      <c r="M73" s="417" t="str">
        <f t="shared" si="13"/>
        <v/>
      </c>
      <c r="N73" s="69" t="str">
        <f t="shared" si="14"/>
        <v/>
      </c>
      <c r="O73" s="390" t="b">
        <f t="shared" si="7"/>
        <v>0</v>
      </c>
      <c r="P73" s="391">
        <f t="shared" si="15"/>
        <v>1</v>
      </c>
    </row>
    <row r="74" spans="1:16">
      <c r="A74" s="48">
        <v>65</v>
      </c>
      <c r="B74" s="7"/>
      <c r="C74" s="7"/>
      <c r="D74" s="7"/>
      <c r="E74" s="225"/>
      <c r="F74" s="226"/>
      <c r="G74" s="226"/>
      <c r="H74" s="226"/>
      <c r="I74" s="19" t="str">
        <f t="shared" ref="I74:I107" si="16">IF(OR($B74="",$C74="",$D74="",$E74="",$F74&lt;an_initial,$F74&gt;an_final,$O74=FALSE),"",IF($H74="",CS_STR_A*$G74/P74,CS_STR_A*$H74))</f>
        <v/>
      </c>
      <c r="J74" s="19" t="str">
        <f t="shared" ref="J74:J107" si="17">IF(OR($B74="",$C74="",$D74="",$E74="",$F74="",$F74&gt;an_final,$O74=FALSE),"",IF($H74="",CS_STR_A*$G74/P74,CS_STR_A*$H74))</f>
        <v/>
      </c>
      <c r="K74" s="69" t="str">
        <f t="shared" ref="K74:K108" si="18">IF(OR($B74="",$C74="",$D74="",$E74="",$F74="",$F74&gt;an_final,$O74=FALSE),"",IF($F74&gt;=an_initial,1,""))</f>
        <v/>
      </c>
      <c r="L74" s="69" t="str">
        <f t="shared" ref="L74:L108" si="19">IF(OR($B74="",$C74="",$D74="",$E74="",$F74="",$F74&gt;an_final,$O74=FALSE),"",1)</f>
        <v/>
      </c>
      <c r="M74" s="417" t="str">
        <f t="shared" ref="M74:M108" si="20">IF(OR($B74="",$C74="",$D74="",$E74="",$F74="",$F74&gt;an_final,$O74=FALSE),"",IF($H74="",$G74/P74,$H74))</f>
        <v/>
      </c>
      <c r="N74" s="69" t="str">
        <f t="shared" ref="N74:N108" si="21">IF(OR($B74="",$C74="",$D74="",$E74="",$F74="",$F74&lt;an_initial,$F74&gt;an_final,$O74=FALSE),"",IF($H74="",$G74/P74,$H74))</f>
        <v/>
      </c>
      <c r="O74" s="390" t="b">
        <f t="shared" ref="O74:O108" si="22">IF(nume_candidat="",FALSE,ISNUMBER(SEARCH(nume_candidat,$B74)))</f>
        <v>0</v>
      </c>
      <c r="P74" s="391">
        <f t="shared" si="15"/>
        <v>1</v>
      </c>
    </row>
    <row r="75" spans="1:16">
      <c r="A75" s="48">
        <v>66</v>
      </c>
      <c r="B75" s="7"/>
      <c r="C75" s="7"/>
      <c r="D75" s="7"/>
      <c r="E75" s="225"/>
      <c r="F75" s="226"/>
      <c r="G75" s="226"/>
      <c r="H75" s="226"/>
      <c r="I75" s="19" t="str">
        <f t="shared" si="16"/>
        <v/>
      </c>
      <c r="J75" s="19" t="str">
        <f t="shared" si="17"/>
        <v/>
      </c>
      <c r="K75" s="69" t="str">
        <f t="shared" si="18"/>
        <v/>
      </c>
      <c r="L75" s="69" t="str">
        <f t="shared" si="19"/>
        <v/>
      </c>
      <c r="M75" s="417" t="str">
        <f t="shared" si="20"/>
        <v/>
      </c>
      <c r="N75" s="69" t="str">
        <f t="shared" si="21"/>
        <v/>
      </c>
      <c r="O75" s="390" t="b">
        <f t="shared" si="22"/>
        <v>0</v>
      </c>
      <c r="P75" s="391">
        <f t="shared" ref="P75:P108" si="23">LEN(B75)-LEN(SUBSTITUTE(B75,",",""))+1</f>
        <v>1</v>
      </c>
    </row>
    <row r="76" spans="1:16">
      <c r="A76" s="48">
        <v>67</v>
      </c>
      <c r="B76" s="7"/>
      <c r="C76" s="7"/>
      <c r="D76" s="7"/>
      <c r="E76" s="225"/>
      <c r="F76" s="226"/>
      <c r="G76" s="226"/>
      <c r="H76" s="226"/>
      <c r="I76" s="19" t="str">
        <f t="shared" si="16"/>
        <v/>
      </c>
      <c r="J76" s="19" t="str">
        <f t="shared" si="17"/>
        <v/>
      </c>
      <c r="K76" s="69" t="str">
        <f t="shared" si="18"/>
        <v/>
      </c>
      <c r="L76" s="69" t="str">
        <f t="shared" si="19"/>
        <v/>
      </c>
      <c r="M76" s="417" t="str">
        <f t="shared" si="20"/>
        <v/>
      </c>
      <c r="N76" s="69" t="str">
        <f t="shared" si="21"/>
        <v/>
      </c>
      <c r="O76" s="390" t="b">
        <f t="shared" si="22"/>
        <v>0</v>
      </c>
      <c r="P76" s="391">
        <f t="shared" si="23"/>
        <v>1</v>
      </c>
    </row>
    <row r="77" spans="1:16">
      <c r="A77" s="48">
        <v>68</v>
      </c>
      <c r="B77" s="7"/>
      <c r="C77" s="7"/>
      <c r="D77" s="7"/>
      <c r="E77" s="225"/>
      <c r="F77" s="226"/>
      <c r="G77" s="226"/>
      <c r="H77" s="226"/>
      <c r="I77" s="19" t="str">
        <f t="shared" si="16"/>
        <v/>
      </c>
      <c r="J77" s="19" t="str">
        <f t="shared" si="17"/>
        <v/>
      </c>
      <c r="K77" s="69" t="str">
        <f t="shared" si="18"/>
        <v/>
      </c>
      <c r="L77" s="69" t="str">
        <f t="shared" si="19"/>
        <v/>
      </c>
      <c r="M77" s="417" t="str">
        <f t="shared" si="20"/>
        <v/>
      </c>
      <c r="N77" s="69" t="str">
        <f t="shared" si="21"/>
        <v/>
      </c>
      <c r="O77" s="390" t="b">
        <f t="shared" si="22"/>
        <v>0</v>
      </c>
      <c r="P77" s="391">
        <f t="shared" si="23"/>
        <v>1</v>
      </c>
    </row>
    <row r="78" spans="1:16">
      <c r="A78" s="48">
        <v>69</v>
      </c>
      <c r="B78" s="7"/>
      <c r="C78" s="7"/>
      <c r="D78" s="7"/>
      <c r="E78" s="225"/>
      <c r="F78" s="226"/>
      <c r="G78" s="226"/>
      <c r="H78" s="226"/>
      <c r="I78" s="19" t="str">
        <f t="shared" si="16"/>
        <v/>
      </c>
      <c r="J78" s="19" t="str">
        <f t="shared" si="17"/>
        <v/>
      </c>
      <c r="K78" s="69" t="str">
        <f t="shared" si="18"/>
        <v/>
      </c>
      <c r="L78" s="69" t="str">
        <f t="shared" si="19"/>
        <v/>
      </c>
      <c r="M78" s="417" t="str">
        <f t="shared" si="20"/>
        <v/>
      </c>
      <c r="N78" s="69" t="str">
        <f t="shared" si="21"/>
        <v/>
      </c>
      <c r="O78" s="390" t="b">
        <f t="shared" si="22"/>
        <v>0</v>
      </c>
      <c r="P78" s="391">
        <f t="shared" si="23"/>
        <v>1</v>
      </c>
    </row>
    <row r="79" spans="1:16">
      <c r="A79" s="48">
        <v>70</v>
      </c>
      <c r="B79" s="7"/>
      <c r="C79" s="7"/>
      <c r="D79" s="7"/>
      <c r="E79" s="225"/>
      <c r="F79" s="226"/>
      <c r="G79" s="226"/>
      <c r="H79" s="226"/>
      <c r="I79" s="19" t="str">
        <f t="shared" si="16"/>
        <v/>
      </c>
      <c r="J79" s="19" t="str">
        <f t="shared" si="17"/>
        <v/>
      </c>
      <c r="K79" s="69" t="str">
        <f t="shared" si="18"/>
        <v/>
      </c>
      <c r="L79" s="69" t="str">
        <f t="shared" si="19"/>
        <v/>
      </c>
      <c r="M79" s="417" t="str">
        <f t="shared" si="20"/>
        <v/>
      </c>
      <c r="N79" s="69" t="str">
        <f t="shared" si="21"/>
        <v/>
      </c>
      <c r="O79" s="390" t="b">
        <f t="shared" si="22"/>
        <v>0</v>
      </c>
      <c r="P79" s="391">
        <f t="shared" si="23"/>
        <v>1</v>
      </c>
    </row>
    <row r="80" spans="1:16">
      <c r="A80" s="48">
        <v>71</v>
      </c>
      <c r="B80" s="7"/>
      <c r="C80" s="7"/>
      <c r="D80" s="7"/>
      <c r="E80" s="225"/>
      <c r="F80" s="226"/>
      <c r="G80" s="226"/>
      <c r="H80" s="226"/>
      <c r="I80" s="19" t="str">
        <f t="shared" si="16"/>
        <v/>
      </c>
      <c r="J80" s="19" t="str">
        <f t="shared" si="17"/>
        <v/>
      </c>
      <c r="K80" s="69" t="str">
        <f t="shared" si="18"/>
        <v/>
      </c>
      <c r="L80" s="69" t="str">
        <f t="shared" si="19"/>
        <v/>
      </c>
      <c r="M80" s="417" t="str">
        <f t="shared" si="20"/>
        <v/>
      </c>
      <c r="N80" s="69" t="str">
        <f t="shared" si="21"/>
        <v/>
      </c>
      <c r="O80" s="390" t="b">
        <f t="shared" si="22"/>
        <v>0</v>
      </c>
      <c r="P80" s="391">
        <f t="shared" si="23"/>
        <v>1</v>
      </c>
    </row>
    <row r="81" spans="1:16">
      <c r="A81" s="48">
        <v>72</v>
      </c>
      <c r="B81" s="7"/>
      <c r="C81" s="7"/>
      <c r="D81" s="7"/>
      <c r="E81" s="225"/>
      <c r="F81" s="226"/>
      <c r="G81" s="226"/>
      <c r="H81" s="226"/>
      <c r="I81" s="19" t="str">
        <f t="shared" si="16"/>
        <v/>
      </c>
      <c r="J81" s="19" t="str">
        <f t="shared" si="17"/>
        <v/>
      </c>
      <c r="K81" s="69" t="str">
        <f t="shared" si="18"/>
        <v/>
      </c>
      <c r="L81" s="69" t="str">
        <f t="shared" si="19"/>
        <v/>
      </c>
      <c r="M81" s="417" t="str">
        <f t="shared" si="20"/>
        <v/>
      </c>
      <c r="N81" s="69" t="str">
        <f t="shared" si="21"/>
        <v/>
      </c>
      <c r="O81" s="390" t="b">
        <f t="shared" si="22"/>
        <v>0</v>
      </c>
      <c r="P81" s="391">
        <f t="shared" si="23"/>
        <v>1</v>
      </c>
    </row>
    <row r="82" spans="1:16">
      <c r="A82" s="48">
        <v>73</v>
      </c>
      <c r="B82" s="7"/>
      <c r="C82" s="7"/>
      <c r="D82" s="7"/>
      <c r="E82" s="225"/>
      <c r="F82" s="226"/>
      <c r="G82" s="226"/>
      <c r="H82" s="226"/>
      <c r="I82" s="19" t="str">
        <f t="shared" si="16"/>
        <v/>
      </c>
      <c r="J82" s="19" t="str">
        <f t="shared" si="17"/>
        <v/>
      </c>
      <c r="K82" s="69" t="str">
        <f t="shared" si="18"/>
        <v/>
      </c>
      <c r="L82" s="69" t="str">
        <f t="shared" si="19"/>
        <v/>
      </c>
      <c r="M82" s="417" t="str">
        <f t="shared" si="20"/>
        <v/>
      </c>
      <c r="N82" s="69" t="str">
        <f t="shared" si="21"/>
        <v/>
      </c>
      <c r="O82" s="390" t="b">
        <f t="shared" si="22"/>
        <v>0</v>
      </c>
      <c r="P82" s="391">
        <f t="shared" si="23"/>
        <v>1</v>
      </c>
    </row>
    <row r="83" spans="1:16">
      <c r="A83" s="48">
        <v>74</v>
      </c>
      <c r="B83" s="7"/>
      <c r="C83" s="7"/>
      <c r="D83" s="7"/>
      <c r="E83" s="225"/>
      <c r="F83" s="226"/>
      <c r="G83" s="226"/>
      <c r="H83" s="226"/>
      <c r="I83" s="19" t="str">
        <f t="shared" si="16"/>
        <v/>
      </c>
      <c r="J83" s="19" t="str">
        <f t="shared" si="17"/>
        <v/>
      </c>
      <c r="K83" s="69" t="str">
        <f t="shared" si="18"/>
        <v/>
      </c>
      <c r="L83" s="69" t="str">
        <f t="shared" si="19"/>
        <v/>
      </c>
      <c r="M83" s="417" t="str">
        <f t="shared" si="20"/>
        <v/>
      </c>
      <c r="N83" s="69" t="str">
        <f t="shared" si="21"/>
        <v/>
      </c>
      <c r="O83" s="390" t="b">
        <f t="shared" si="22"/>
        <v>0</v>
      </c>
      <c r="P83" s="391">
        <f t="shared" si="23"/>
        <v>1</v>
      </c>
    </row>
    <row r="84" spans="1:16">
      <c r="A84" s="48">
        <v>75</v>
      </c>
      <c r="B84" s="7"/>
      <c r="C84" s="7"/>
      <c r="D84" s="7"/>
      <c r="E84" s="225"/>
      <c r="F84" s="226"/>
      <c r="G84" s="226"/>
      <c r="H84" s="226"/>
      <c r="I84" s="19" t="str">
        <f t="shared" si="16"/>
        <v/>
      </c>
      <c r="J84" s="19" t="str">
        <f t="shared" si="17"/>
        <v/>
      </c>
      <c r="K84" s="69" t="str">
        <f t="shared" si="18"/>
        <v/>
      </c>
      <c r="L84" s="69" t="str">
        <f t="shared" si="19"/>
        <v/>
      </c>
      <c r="M84" s="417" t="str">
        <f t="shared" si="20"/>
        <v/>
      </c>
      <c r="N84" s="69" t="str">
        <f t="shared" si="21"/>
        <v/>
      </c>
      <c r="O84" s="390" t="b">
        <f t="shared" si="22"/>
        <v>0</v>
      </c>
      <c r="P84" s="391">
        <f t="shared" si="23"/>
        <v>1</v>
      </c>
    </row>
    <row r="85" spans="1:16">
      <c r="A85" s="48">
        <v>76</v>
      </c>
      <c r="B85" s="7"/>
      <c r="C85" s="7"/>
      <c r="D85" s="7"/>
      <c r="E85" s="225"/>
      <c r="F85" s="226"/>
      <c r="G85" s="226"/>
      <c r="H85" s="226"/>
      <c r="I85" s="19" t="str">
        <f t="shared" si="16"/>
        <v/>
      </c>
      <c r="J85" s="19" t="str">
        <f t="shared" si="17"/>
        <v/>
      </c>
      <c r="K85" s="69" t="str">
        <f t="shared" si="18"/>
        <v/>
      </c>
      <c r="L85" s="69" t="str">
        <f t="shared" si="19"/>
        <v/>
      </c>
      <c r="M85" s="417" t="str">
        <f t="shared" si="20"/>
        <v/>
      </c>
      <c r="N85" s="69" t="str">
        <f t="shared" si="21"/>
        <v/>
      </c>
      <c r="O85" s="390" t="b">
        <f t="shared" si="22"/>
        <v>0</v>
      </c>
      <c r="P85" s="391">
        <f t="shared" si="23"/>
        <v>1</v>
      </c>
    </row>
    <row r="86" spans="1:16">
      <c r="A86" s="48">
        <v>77</v>
      </c>
      <c r="B86" s="7"/>
      <c r="C86" s="7"/>
      <c r="D86" s="7"/>
      <c r="E86" s="225"/>
      <c r="F86" s="226"/>
      <c r="G86" s="226"/>
      <c r="H86" s="226"/>
      <c r="I86" s="19" t="str">
        <f t="shared" si="16"/>
        <v/>
      </c>
      <c r="J86" s="19" t="str">
        <f t="shared" si="17"/>
        <v/>
      </c>
      <c r="K86" s="69" t="str">
        <f t="shared" si="18"/>
        <v/>
      </c>
      <c r="L86" s="69" t="str">
        <f t="shared" si="19"/>
        <v/>
      </c>
      <c r="M86" s="417" t="str">
        <f t="shared" si="20"/>
        <v/>
      </c>
      <c r="N86" s="69" t="str">
        <f t="shared" si="21"/>
        <v/>
      </c>
      <c r="O86" s="390" t="b">
        <f t="shared" si="22"/>
        <v>0</v>
      </c>
      <c r="P86" s="391">
        <f t="shared" si="23"/>
        <v>1</v>
      </c>
    </row>
    <row r="87" spans="1:16">
      <c r="A87" s="48">
        <v>78</v>
      </c>
      <c r="B87" s="7"/>
      <c r="C87" s="7"/>
      <c r="D87" s="7"/>
      <c r="E87" s="225"/>
      <c r="F87" s="226"/>
      <c r="G87" s="226"/>
      <c r="H87" s="226"/>
      <c r="I87" s="19" t="str">
        <f t="shared" si="16"/>
        <v/>
      </c>
      <c r="J87" s="19" t="str">
        <f t="shared" si="17"/>
        <v/>
      </c>
      <c r="K87" s="69" t="str">
        <f t="shared" si="18"/>
        <v/>
      </c>
      <c r="L87" s="69" t="str">
        <f t="shared" si="19"/>
        <v/>
      </c>
      <c r="M87" s="417" t="str">
        <f t="shared" si="20"/>
        <v/>
      </c>
      <c r="N87" s="69" t="str">
        <f t="shared" si="21"/>
        <v/>
      </c>
      <c r="O87" s="390" t="b">
        <f t="shared" si="22"/>
        <v>0</v>
      </c>
      <c r="P87" s="391">
        <f t="shared" si="23"/>
        <v>1</v>
      </c>
    </row>
    <row r="88" spans="1:16">
      <c r="A88" s="48">
        <v>79</v>
      </c>
      <c r="B88" s="7"/>
      <c r="C88" s="7"/>
      <c r="D88" s="7"/>
      <c r="E88" s="225"/>
      <c r="F88" s="226"/>
      <c r="G88" s="226"/>
      <c r="H88" s="226"/>
      <c r="I88" s="19" t="str">
        <f t="shared" si="16"/>
        <v/>
      </c>
      <c r="J88" s="19" t="str">
        <f t="shared" si="17"/>
        <v/>
      </c>
      <c r="K88" s="69" t="str">
        <f t="shared" si="18"/>
        <v/>
      </c>
      <c r="L88" s="69" t="str">
        <f t="shared" si="19"/>
        <v/>
      </c>
      <c r="M88" s="417" t="str">
        <f t="shared" si="20"/>
        <v/>
      </c>
      <c r="N88" s="69" t="str">
        <f t="shared" si="21"/>
        <v/>
      </c>
      <c r="O88" s="390" t="b">
        <f t="shared" si="22"/>
        <v>0</v>
      </c>
      <c r="P88" s="391">
        <f t="shared" si="23"/>
        <v>1</v>
      </c>
    </row>
    <row r="89" spans="1:16">
      <c r="A89" s="48">
        <v>80</v>
      </c>
      <c r="B89" s="7"/>
      <c r="C89" s="7"/>
      <c r="D89" s="7"/>
      <c r="E89" s="225"/>
      <c r="F89" s="226"/>
      <c r="G89" s="226"/>
      <c r="H89" s="226"/>
      <c r="I89" s="19" t="str">
        <f t="shared" si="16"/>
        <v/>
      </c>
      <c r="J89" s="19" t="str">
        <f t="shared" si="17"/>
        <v/>
      </c>
      <c r="K89" s="69" t="str">
        <f t="shared" si="18"/>
        <v/>
      </c>
      <c r="L89" s="69" t="str">
        <f t="shared" si="19"/>
        <v/>
      </c>
      <c r="M89" s="417" t="str">
        <f t="shared" si="20"/>
        <v/>
      </c>
      <c r="N89" s="69" t="str">
        <f t="shared" si="21"/>
        <v/>
      </c>
      <c r="O89" s="390" t="b">
        <f t="shared" si="22"/>
        <v>0</v>
      </c>
      <c r="P89" s="391">
        <f t="shared" si="23"/>
        <v>1</v>
      </c>
    </row>
    <row r="90" spans="1:16">
      <c r="A90" s="48">
        <v>81</v>
      </c>
      <c r="B90" s="7"/>
      <c r="C90" s="7"/>
      <c r="D90" s="7"/>
      <c r="E90" s="225"/>
      <c r="F90" s="226"/>
      <c r="G90" s="226"/>
      <c r="H90" s="226"/>
      <c r="I90" s="19" t="str">
        <f t="shared" si="16"/>
        <v/>
      </c>
      <c r="J90" s="19" t="str">
        <f t="shared" si="17"/>
        <v/>
      </c>
      <c r="K90" s="69" t="str">
        <f t="shared" si="18"/>
        <v/>
      </c>
      <c r="L90" s="69" t="str">
        <f t="shared" si="19"/>
        <v/>
      </c>
      <c r="M90" s="417" t="str">
        <f t="shared" si="20"/>
        <v/>
      </c>
      <c r="N90" s="69" t="str">
        <f t="shared" si="21"/>
        <v/>
      </c>
      <c r="O90" s="390" t="b">
        <f t="shared" si="22"/>
        <v>0</v>
      </c>
      <c r="P90" s="391">
        <f t="shared" si="23"/>
        <v>1</v>
      </c>
    </row>
    <row r="91" spans="1:16">
      <c r="A91" s="48">
        <v>82</v>
      </c>
      <c r="B91" s="7"/>
      <c r="C91" s="7"/>
      <c r="D91" s="7"/>
      <c r="E91" s="225"/>
      <c r="F91" s="226"/>
      <c r="G91" s="226"/>
      <c r="H91" s="226"/>
      <c r="I91" s="19" t="str">
        <f t="shared" si="16"/>
        <v/>
      </c>
      <c r="J91" s="19" t="str">
        <f t="shared" si="17"/>
        <v/>
      </c>
      <c r="K91" s="69" t="str">
        <f t="shared" si="18"/>
        <v/>
      </c>
      <c r="L91" s="69" t="str">
        <f t="shared" si="19"/>
        <v/>
      </c>
      <c r="M91" s="417" t="str">
        <f t="shared" si="20"/>
        <v/>
      </c>
      <c r="N91" s="69" t="str">
        <f t="shared" si="21"/>
        <v/>
      </c>
      <c r="O91" s="390" t="b">
        <f t="shared" si="22"/>
        <v>0</v>
      </c>
      <c r="P91" s="391">
        <f t="shared" si="23"/>
        <v>1</v>
      </c>
    </row>
    <row r="92" spans="1:16">
      <c r="A92" s="48">
        <v>83</v>
      </c>
      <c r="B92" s="7"/>
      <c r="C92" s="7"/>
      <c r="D92" s="7"/>
      <c r="E92" s="225"/>
      <c r="F92" s="226"/>
      <c r="G92" s="226"/>
      <c r="H92" s="226"/>
      <c r="I92" s="19" t="str">
        <f t="shared" si="16"/>
        <v/>
      </c>
      <c r="J92" s="19" t="str">
        <f t="shared" si="17"/>
        <v/>
      </c>
      <c r="K92" s="69" t="str">
        <f t="shared" si="18"/>
        <v/>
      </c>
      <c r="L92" s="69" t="str">
        <f t="shared" si="19"/>
        <v/>
      </c>
      <c r="M92" s="417" t="str">
        <f t="shared" si="20"/>
        <v/>
      </c>
      <c r="N92" s="69" t="str">
        <f t="shared" si="21"/>
        <v/>
      </c>
      <c r="O92" s="390" t="b">
        <f t="shared" si="22"/>
        <v>0</v>
      </c>
      <c r="P92" s="391">
        <f t="shared" si="23"/>
        <v>1</v>
      </c>
    </row>
    <row r="93" spans="1:16">
      <c r="A93" s="48">
        <v>84</v>
      </c>
      <c r="B93" s="7"/>
      <c r="C93" s="7"/>
      <c r="D93" s="7"/>
      <c r="E93" s="225"/>
      <c r="F93" s="226"/>
      <c r="G93" s="226"/>
      <c r="H93" s="226"/>
      <c r="I93" s="19" t="str">
        <f t="shared" si="16"/>
        <v/>
      </c>
      <c r="J93" s="19" t="str">
        <f t="shared" si="17"/>
        <v/>
      </c>
      <c r="K93" s="69" t="str">
        <f t="shared" si="18"/>
        <v/>
      </c>
      <c r="L93" s="69" t="str">
        <f t="shared" si="19"/>
        <v/>
      </c>
      <c r="M93" s="417" t="str">
        <f t="shared" si="20"/>
        <v/>
      </c>
      <c r="N93" s="69" t="str">
        <f t="shared" si="21"/>
        <v/>
      </c>
      <c r="O93" s="390" t="b">
        <f t="shared" si="22"/>
        <v>0</v>
      </c>
      <c r="P93" s="391">
        <f t="shared" si="23"/>
        <v>1</v>
      </c>
    </row>
    <row r="94" spans="1:16">
      <c r="A94" s="48">
        <v>85</v>
      </c>
      <c r="B94" s="7"/>
      <c r="C94" s="7"/>
      <c r="D94" s="7"/>
      <c r="E94" s="225"/>
      <c r="F94" s="226"/>
      <c r="G94" s="226"/>
      <c r="H94" s="226"/>
      <c r="I94" s="19" t="str">
        <f t="shared" si="16"/>
        <v/>
      </c>
      <c r="J94" s="19" t="str">
        <f t="shared" si="17"/>
        <v/>
      </c>
      <c r="K94" s="69" t="str">
        <f t="shared" si="18"/>
        <v/>
      </c>
      <c r="L94" s="69" t="str">
        <f t="shared" si="19"/>
        <v/>
      </c>
      <c r="M94" s="417" t="str">
        <f t="shared" si="20"/>
        <v/>
      </c>
      <c r="N94" s="69" t="str">
        <f t="shared" si="21"/>
        <v/>
      </c>
      <c r="O94" s="390" t="b">
        <f t="shared" si="22"/>
        <v>0</v>
      </c>
      <c r="P94" s="391">
        <f t="shared" si="23"/>
        <v>1</v>
      </c>
    </row>
    <row r="95" spans="1:16">
      <c r="A95" s="48">
        <v>86</v>
      </c>
      <c r="B95" s="7"/>
      <c r="C95" s="7"/>
      <c r="D95" s="7"/>
      <c r="E95" s="225"/>
      <c r="F95" s="226"/>
      <c r="G95" s="226"/>
      <c r="H95" s="226"/>
      <c r="I95" s="19" t="str">
        <f t="shared" si="16"/>
        <v/>
      </c>
      <c r="J95" s="19" t="str">
        <f t="shared" si="17"/>
        <v/>
      </c>
      <c r="K95" s="69" t="str">
        <f t="shared" si="18"/>
        <v/>
      </c>
      <c r="L95" s="69" t="str">
        <f t="shared" si="19"/>
        <v/>
      </c>
      <c r="M95" s="417" t="str">
        <f t="shared" si="20"/>
        <v/>
      </c>
      <c r="N95" s="69" t="str">
        <f t="shared" si="21"/>
        <v/>
      </c>
      <c r="O95" s="390" t="b">
        <f t="shared" si="22"/>
        <v>0</v>
      </c>
      <c r="P95" s="391">
        <f t="shared" si="23"/>
        <v>1</v>
      </c>
    </row>
    <row r="96" spans="1:16">
      <c r="A96" s="48">
        <v>87</v>
      </c>
      <c r="B96" s="7"/>
      <c r="C96" s="7"/>
      <c r="D96" s="7"/>
      <c r="E96" s="225"/>
      <c r="F96" s="226"/>
      <c r="G96" s="226"/>
      <c r="H96" s="226"/>
      <c r="I96" s="19" t="str">
        <f t="shared" si="16"/>
        <v/>
      </c>
      <c r="J96" s="19" t="str">
        <f t="shared" si="17"/>
        <v/>
      </c>
      <c r="K96" s="69" t="str">
        <f t="shared" si="18"/>
        <v/>
      </c>
      <c r="L96" s="69" t="str">
        <f t="shared" si="19"/>
        <v/>
      </c>
      <c r="M96" s="417" t="str">
        <f t="shared" si="20"/>
        <v/>
      </c>
      <c r="N96" s="69" t="str">
        <f t="shared" si="21"/>
        <v/>
      </c>
      <c r="O96" s="390" t="b">
        <f t="shared" si="22"/>
        <v>0</v>
      </c>
      <c r="P96" s="391">
        <f t="shared" si="23"/>
        <v>1</v>
      </c>
    </row>
    <row r="97" spans="1:16">
      <c r="A97" s="48">
        <v>88</v>
      </c>
      <c r="B97" s="7"/>
      <c r="C97" s="7"/>
      <c r="D97" s="7"/>
      <c r="E97" s="225"/>
      <c r="F97" s="226"/>
      <c r="G97" s="226"/>
      <c r="H97" s="226"/>
      <c r="I97" s="19" t="str">
        <f t="shared" si="16"/>
        <v/>
      </c>
      <c r="J97" s="19" t="str">
        <f t="shared" si="17"/>
        <v/>
      </c>
      <c r="K97" s="69" t="str">
        <f t="shared" si="18"/>
        <v/>
      </c>
      <c r="L97" s="69" t="str">
        <f t="shared" si="19"/>
        <v/>
      </c>
      <c r="M97" s="417" t="str">
        <f t="shared" si="20"/>
        <v/>
      </c>
      <c r="N97" s="69" t="str">
        <f t="shared" si="21"/>
        <v/>
      </c>
      <c r="O97" s="390" t="b">
        <f t="shared" si="22"/>
        <v>0</v>
      </c>
      <c r="P97" s="391">
        <f t="shared" si="23"/>
        <v>1</v>
      </c>
    </row>
    <row r="98" spans="1:16">
      <c r="A98" s="48">
        <v>89</v>
      </c>
      <c r="B98" s="7"/>
      <c r="C98" s="7"/>
      <c r="D98" s="7"/>
      <c r="E98" s="225"/>
      <c r="F98" s="226"/>
      <c r="G98" s="226"/>
      <c r="H98" s="226"/>
      <c r="I98" s="19" t="str">
        <f t="shared" si="16"/>
        <v/>
      </c>
      <c r="J98" s="19" t="str">
        <f t="shared" si="17"/>
        <v/>
      </c>
      <c r="K98" s="69" t="str">
        <f t="shared" si="18"/>
        <v/>
      </c>
      <c r="L98" s="69" t="str">
        <f t="shared" si="19"/>
        <v/>
      </c>
      <c r="M98" s="417" t="str">
        <f t="shared" si="20"/>
        <v/>
      </c>
      <c r="N98" s="69" t="str">
        <f t="shared" si="21"/>
        <v/>
      </c>
      <c r="O98" s="390" t="b">
        <f t="shared" si="22"/>
        <v>0</v>
      </c>
      <c r="P98" s="391">
        <f t="shared" si="23"/>
        <v>1</v>
      </c>
    </row>
    <row r="99" spans="1:16">
      <c r="A99" s="48">
        <v>90</v>
      </c>
      <c r="B99" s="7"/>
      <c r="C99" s="7"/>
      <c r="D99" s="7"/>
      <c r="E99" s="225"/>
      <c r="F99" s="226"/>
      <c r="G99" s="226"/>
      <c r="H99" s="226"/>
      <c r="I99" s="19" t="str">
        <f t="shared" si="16"/>
        <v/>
      </c>
      <c r="J99" s="19" t="str">
        <f t="shared" si="17"/>
        <v/>
      </c>
      <c r="K99" s="69" t="str">
        <f t="shared" si="18"/>
        <v/>
      </c>
      <c r="L99" s="69" t="str">
        <f t="shared" si="19"/>
        <v/>
      </c>
      <c r="M99" s="417" t="str">
        <f t="shared" si="20"/>
        <v/>
      </c>
      <c r="N99" s="69" t="str">
        <f t="shared" si="21"/>
        <v/>
      </c>
      <c r="O99" s="390" t="b">
        <f t="shared" si="22"/>
        <v>0</v>
      </c>
      <c r="P99" s="391">
        <f t="shared" si="23"/>
        <v>1</v>
      </c>
    </row>
    <row r="100" spans="1:16">
      <c r="A100" s="48">
        <v>91</v>
      </c>
      <c r="B100" s="7"/>
      <c r="C100" s="7"/>
      <c r="D100" s="7"/>
      <c r="E100" s="225"/>
      <c r="F100" s="226"/>
      <c r="G100" s="226"/>
      <c r="H100" s="226"/>
      <c r="I100" s="19" t="str">
        <f t="shared" si="16"/>
        <v/>
      </c>
      <c r="J100" s="19" t="str">
        <f t="shared" si="17"/>
        <v/>
      </c>
      <c r="K100" s="69" t="str">
        <f t="shared" si="18"/>
        <v/>
      </c>
      <c r="L100" s="69" t="str">
        <f t="shared" si="19"/>
        <v/>
      </c>
      <c r="M100" s="417" t="str">
        <f t="shared" si="20"/>
        <v/>
      </c>
      <c r="N100" s="69" t="str">
        <f t="shared" si="21"/>
        <v/>
      </c>
      <c r="O100" s="390" t="b">
        <f t="shared" si="22"/>
        <v>0</v>
      </c>
      <c r="P100" s="391">
        <f t="shared" si="23"/>
        <v>1</v>
      </c>
    </row>
    <row r="101" spans="1:16">
      <c r="A101" s="48">
        <v>92</v>
      </c>
      <c r="B101" s="7"/>
      <c r="C101" s="7"/>
      <c r="D101" s="7"/>
      <c r="E101" s="225"/>
      <c r="F101" s="226"/>
      <c r="G101" s="226"/>
      <c r="H101" s="226"/>
      <c r="I101" s="19" t="str">
        <f t="shared" si="16"/>
        <v/>
      </c>
      <c r="J101" s="19" t="str">
        <f t="shared" si="17"/>
        <v/>
      </c>
      <c r="K101" s="69" t="str">
        <f t="shared" si="18"/>
        <v/>
      </c>
      <c r="L101" s="69" t="str">
        <f t="shared" si="19"/>
        <v/>
      </c>
      <c r="M101" s="417" t="str">
        <f t="shared" si="20"/>
        <v/>
      </c>
      <c r="N101" s="69" t="str">
        <f t="shared" si="21"/>
        <v/>
      </c>
      <c r="O101" s="390" t="b">
        <f t="shared" si="22"/>
        <v>0</v>
      </c>
      <c r="P101" s="391">
        <f t="shared" si="23"/>
        <v>1</v>
      </c>
    </row>
    <row r="102" spans="1:16">
      <c r="A102" s="48">
        <v>93</v>
      </c>
      <c r="B102" s="7"/>
      <c r="C102" s="7"/>
      <c r="D102" s="7"/>
      <c r="E102" s="225"/>
      <c r="F102" s="226"/>
      <c r="G102" s="226"/>
      <c r="H102" s="226"/>
      <c r="I102" s="19" t="str">
        <f t="shared" si="16"/>
        <v/>
      </c>
      <c r="J102" s="19" t="str">
        <f t="shared" si="17"/>
        <v/>
      </c>
      <c r="K102" s="69" t="str">
        <f t="shared" si="18"/>
        <v/>
      </c>
      <c r="L102" s="69" t="str">
        <f t="shared" si="19"/>
        <v/>
      </c>
      <c r="M102" s="417" t="str">
        <f t="shared" si="20"/>
        <v/>
      </c>
      <c r="N102" s="69" t="str">
        <f t="shared" si="21"/>
        <v/>
      </c>
      <c r="O102" s="390" t="b">
        <f t="shared" si="22"/>
        <v>0</v>
      </c>
      <c r="P102" s="391">
        <f t="shared" si="23"/>
        <v>1</v>
      </c>
    </row>
    <row r="103" spans="1:16">
      <c r="A103" s="48">
        <v>94</v>
      </c>
      <c r="B103" s="7"/>
      <c r="C103" s="7"/>
      <c r="D103" s="7"/>
      <c r="E103" s="225"/>
      <c r="F103" s="226"/>
      <c r="G103" s="226"/>
      <c r="H103" s="226"/>
      <c r="I103" s="19" t="str">
        <f t="shared" si="16"/>
        <v/>
      </c>
      <c r="J103" s="19" t="str">
        <f t="shared" si="17"/>
        <v/>
      </c>
      <c r="K103" s="69" t="str">
        <f t="shared" si="18"/>
        <v/>
      </c>
      <c r="L103" s="69" t="str">
        <f t="shared" si="19"/>
        <v/>
      </c>
      <c r="M103" s="417" t="str">
        <f t="shared" si="20"/>
        <v/>
      </c>
      <c r="N103" s="69" t="str">
        <f t="shared" si="21"/>
        <v/>
      </c>
      <c r="O103" s="390" t="b">
        <f t="shared" si="22"/>
        <v>0</v>
      </c>
      <c r="P103" s="391">
        <f t="shared" si="23"/>
        <v>1</v>
      </c>
    </row>
    <row r="104" spans="1:16">
      <c r="A104" s="48">
        <v>95</v>
      </c>
      <c r="B104" s="7"/>
      <c r="C104" s="7"/>
      <c r="D104" s="7"/>
      <c r="E104" s="225"/>
      <c r="F104" s="226"/>
      <c r="G104" s="226"/>
      <c r="H104" s="226"/>
      <c r="I104" s="19" t="str">
        <f t="shared" si="16"/>
        <v/>
      </c>
      <c r="J104" s="19" t="str">
        <f t="shared" si="17"/>
        <v/>
      </c>
      <c r="K104" s="69" t="str">
        <f t="shared" si="18"/>
        <v/>
      </c>
      <c r="L104" s="69" t="str">
        <f t="shared" si="19"/>
        <v/>
      </c>
      <c r="M104" s="417" t="str">
        <f t="shared" si="20"/>
        <v/>
      </c>
      <c r="N104" s="69" t="str">
        <f t="shared" si="21"/>
        <v/>
      </c>
      <c r="O104" s="390" t="b">
        <f t="shared" si="22"/>
        <v>0</v>
      </c>
      <c r="P104" s="391">
        <f t="shared" si="23"/>
        <v>1</v>
      </c>
    </row>
    <row r="105" spans="1:16">
      <c r="A105" s="48">
        <v>96</v>
      </c>
      <c r="B105" s="7"/>
      <c r="C105" s="7"/>
      <c r="D105" s="7"/>
      <c r="E105" s="225"/>
      <c r="F105" s="226"/>
      <c r="G105" s="226"/>
      <c r="H105" s="226"/>
      <c r="I105" s="19" t="str">
        <f t="shared" si="16"/>
        <v/>
      </c>
      <c r="J105" s="19" t="str">
        <f t="shared" si="17"/>
        <v/>
      </c>
      <c r="K105" s="69" t="str">
        <f t="shared" si="18"/>
        <v/>
      </c>
      <c r="L105" s="69" t="str">
        <f t="shared" si="19"/>
        <v/>
      </c>
      <c r="M105" s="417" t="str">
        <f t="shared" si="20"/>
        <v/>
      </c>
      <c r="N105" s="69" t="str">
        <f t="shared" si="21"/>
        <v/>
      </c>
      <c r="O105" s="390" t="b">
        <f t="shared" si="22"/>
        <v>0</v>
      </c>
      <c r="P105" s="391">
        <f t="shared" si="23"/>
        <v>1</v>
      </c>
    </row>
    <row r="106" spans="1:16">
      <c r="A106" s="48">
        <v>97</v>
      </c>
      <c r="B106" s="7"/>
      <c r="C106" s="7"/>
      <c r="D106" s="7"/>
      <c r="E106" s="225"/>
      <c r="F106" s="226"/>
      <c r="G106" s="226"/>
      <c r="H106" s="226"/>
      <c r="I106" s="19" t="str">
        <f t="shared" si="16"/>
        <v/>
      </c>
      <c r="J106" s="19" t="str">
        <f t="shared" si="17"/>
        <v/>
      </c>
      <c r="K106" s="69" t="str">
        <f t="shared" si="18"/>
        <v/>
      </c>
      <c r="L106" s="69" t="str">
        <f t="shared" si="19"/>
        <v/>
      </c>
      <c r="M106" s="417" t="str">
        <f t="shared" si="20"/>
        <v/>
      </c>
      <c r="N106" s="69" t="str">
        <f t="shared" si="21"/>
        <v/>
      </c>
      <c r="O106" s="390" t="b">
        <f t="shared" si="22"/>
        <v>0</v>
      </c>
      <c r="P106" s="391">
        <f t="shared" si="23"/>
        <v>1</v>
      </c>
    </row>
    <row r="107" spans="1:16">
      <c r="A107" s="48">
        <v>98</v>
      </c>
      <c r="B107" s="7"/>
      <c r="C107" s="7"/>
      <c r="D107" s="7"/>
      <c r="E107" s="225"/>
      <c r="F107" s="226"/>
      <c r="G107" s="226"/>
      <c r="H107" s="226"/>
      <c r="I107" s="19" t="str">
        <f t="shared" si="16"/>
        <v/>
      </c>
      <c r="J107" s="19" t="str">
        <f t="shared" si="17"/>
        <v/>
      </c>
      <c r="K107" s="69" t="str">
        <f t="shared" si="18"/>
        <v/>
      </c>
      <c r="L107" s="69" t="str">
        <f t="shared" si="19"/>
        <v/>
      </c>
      <c r="M107" s="417" t="str">
        <f t="shared" si="20"/>
        <v/>
      </c>
      <c r="N107" s="69" t="str">
        <f t="shared" si="21"/>
        <v/>
      </c>
      <c r="O107" s="390" t="b">
        <f t="shared" si="22"/>
        <v>0</v>
      </c>
      <c r="P107" s="391">
        <f t="shared" si="23"/>
        <v>1</v>
      </c>
    </row>
    <row r="108" spans="1:16">
      <c r="A108" s="154">
        <v>99</v>
      </c>
      <c r="B108" s="7"/>
      <c r="C108" s="7"/>
      <c r="D108" s="7"/>
      <c r="E108" s="225"/>
      <c r="F108" s="226"/>
      <c r="G108" s="226"/>
      <c r="H108" s="226"/>
      <c r="I108" s="19" t="str">
        <f t="shared" ref="I108:I171" si="24">IF(OR($B108="",$C108="",$D108="",$E108="",$F108&lt;an_initial,$F108&gt;an_final,$O108=FALSE),"",IF($H108="",CS_STR_A*$G108/P108,CS_STR_A*$H108))</f>
        <v/>
      </c>
      <c r="J108" s="19" t="str">
        <f t="shared" ref="J108:J171" si="25">IF(OR($B108="",$C108="",$D108="",$E108="",$F108="",$F108&gt;an_final,$O108=FALSE),"",IF($H108="",CS_STR_A*$G108/P108,CS_STR_A*$H108))</f>
        <v/>
      </c>
      <c r="K108" s="416" t="str">
        <f t="shared" si="18"/>
        <v/>
      </c>
      <c r="L108" s="69" t="str">
        <f t="shared" si="19"/>
        <v/>
      </c>
      <c r="M108" s="417" t="str">
        <f t="shared" si="20"/>
        <v/>
      </c>
      <c r="N108" s="69" t="str">
        <f t="shared" si="21"/>
        <v/>
      </c>
      <c r="O108" s="390" t="b">
        <f t="shared" si="22"/>
        <v>0</v>
      </c>
      <c r="P108" s="391">
        <f t="shared" si="23"/>
        <v>1</v>
      </c>
    </row>
    <row r="109" spans="1:16">
      <c r="A109" s="154">
        <v>100</v>
      </c>
      <c r="B109" s="155"/>
      <c r="C109" s="155"/>
      <c r="D109" s="155"/>
      <c r="E109" s="156"/>
      <c r="F109" s="157"/>
      <c r="G109" s="155"/>
      <c r="H109" s="156"/>
      <c r="I109" s="19" t="str">
        <f t="shared" si="24"/>
        <v/>
      </c>
      <c r="J109" s="19" t="str">
        <f t="shared" si="25"/>
        <v/>
      </c>
    </row>
    <row r="110" spans="1:16">
      <c r="A110" s="154">
        <v>101</v>
      </c>
      <c r="B110" s="155"/>
      <c r="C110" s="155"/>
      <c r="D110" s="155"/>
      <c r="E110" s="156"/>
      <c r="F110" s="157"/>
      <c r="G110" s="155"/>
      <c r="H110" s="156"/>
      <c r="I110" s="19" t="str">
        <f t="shared" si="24"/>
        <v/>
      </c>
      <c r="J110" s="19" t="str">
        <f t="shared" si="25"/>
        <v/>
      </c>
    </row>
    <row r="111" spans="1:16">
      <c r="A111" s="154">
        <v>102</v>
      </c>
      <c r="B111" s="155"/>
      <c r="C111" s="155"/>
      <c r="D111" s="155"/>
      <c r="E111" s="156"/>
      <c r="F111" s="157"/>
      <c r="G111" s="155"/>
      <c r="H111" s="156"/>
      <c r="I111" s="19" t="str">
        <f t="shared" si="24"/>
        <v/>
      </c>
      <c r="J111" s="19" t="str">
        <f t="shared" si="25"/>
        <v/>
      </c>
    </row>
    <row r="112" spans="1:16">
      <c r="A112" s="154">
        <v>103</v>
      </c>
      <c r="B112" s="155"/>
      <c r="C112" s="155"/>
      <c r="D112" s="155"/>
      <c r="E112" s="156"/>
      <c r="F112" s="157"/>
      <c r="G112" s="155"/>
      <c r="H112" s="156"/>
      <c r="I112" s="19" t="str">
        <f t="shared" si="24"/>
        <v/>
      </c>
      <c r="J112" s="19" t="str">
        <f t="shared" si="25"/>
        <v/>
      </c>
    </row>
    <row r="113" spans="1:10">
      <c r="A113" s="154">
        <v>104</v>
      </c>
      <c r="B113" s="155"/>
      <c r="C113" s="155"/>
      <c r="D113" s="155"/>
      <c r="E113" s="156"/>
      <c r="F113" s="157"/>
      <c r="G113" s="155"/>
      <c r="H113" s="156"/>
      <c r="I113" s="19" t="str">
        <f t="shared" si="24"/>
        <v/>
      </c>
      <c r="J113" s="19" t="str">
        <f t="shared" si="25"/>
        <v/>
      </c>
    </row>
    <row r="114" spans="1:10">
      <c r="A114" s="154">
        <v>105</v>
      </c>
      <c r="B114" s="155"/>
      <c r="C114" s="155"/>
      <c r="D114" s="155"/>
      <c r="E114" s="156"/>
      <c r="F114" s="157"/>
      <c r="G114" s="155"/>
      <c r="H114" s="156"/>
      <c r="I114" s="19" t="str">
        <f t="shared" si="24"/>
        <v/>
      </c>
      <c r="J114" s="19" t="str">
        <f t="shared" si="25"/>
        <v/>
      </c>
    </row>
    <row r="115" spans="1:10">
      <c r="A115" s="154">
        <v>106</v>
      </c>
      <c r="B115" s="155"/>
      <c r="C115" s="155"/>
      <c r="D115" s="155"/>
      <c r="E115" s="156"/>
      <c r="F115" s="157"/>
      <c r="G115" s="155"/>
      <c r="H115" s="156"/>
      <c r="I115" s="19" t="str">
        <f t="shared" si="24"/>
        <v/>
      </c>
      <c r="J115" s="19" t="str">
        <f t="shared" si="25"/>
        <v/>
      </c>
    </row>
    <row r="116" spans="1:10">
      <c r="A116" s="154">
        <v>107</v>
      </c>
      <c r="B116" s="155"/>
      <c r="C116" s="155"/>
      <c r="D116" s="155"/>
      <c r="E116" s="156"/>
      <c r="F116" s="157"/>
      <c r="G116" s="155"/>
      <c r="H116" s="156"/>
      <c r="I116" s="19" t="str">
        <f t="shared" si="24"/>
        <v/>
      </c>
      <c r="J116" s="19" t="str">
        <f t="shared" si="25"/>
        <v/>
      </c>
    </row>
    <row r="117" spans="1:10">
      <c r="A117" s="154">
        <v>108</v>
      </c>
      <c r="B117" s="155"/>
      <c r="C117" s="155"/>
      <c r="D117" s="155"/>
      <c r="E117" s="156"/>
      <c r="F117" s="157"/>
      <c r="G117" s="155"/>
      <c r="H117" s="156"/>
      <c r="I117" s="19" t="str">
        <f t="shared" si="24"/>
        <v/>
      </c>
      <c r="J117" s="19" t="str">
        <f t="shared" si="25"/>
        <v/>
      </c>
    </row>
    <row r="118" spans="1:10">
      <c r="A118" s="154">
        <v>109</v>
      </c>
      <c r="B118" s="155"/>
      <c r="C118" s="155"/>
      <c r="D118" s="155"/>
      <c r="E118" s="156"/>
      <c r="F118" s="157"/>
      <c r="G118" s="155"/>
      <c r="H118" s="156"/>
      <c r="I118" s="19" t="str">
        <f t="shared" si="24"/>
        <v/>
      </c>
      <c r="J118" s="19" t="str">
        <f t="shared" si="25"/>
        <v/>
      </c>
    </row>
    <row r="119" spans="1:10">
      <c r="A119" s="154">
        <v>110</v>
      </c>
      <c r="B119" s="155"/>
      <c r="C119" s="155"/>
      <c r="D119" s="155"/>
      <c r="E119" s="156"/>
      <c r="F119" s="157"/>
      <c r="G119" s="155"/>
      <c r="H119" s="156"/>
      <c r="I119" s="19" t="str">
        <f t="shared" si="24"/>
        <v/>
      </c>
      <c r="J119" s="19" t="str">
        <f t="shared" si="25"/>
        <v/>
      </c>
    </row>
    <row r="120" spans="1:10">
      <c r="A120" s="154">
        <v>111</v>
      </c>
      <c r="B120" s="155"/>
      <c r="C120" s="155"/>
      <c r="D120" s="155"/>
      <c r="E120" s="156"/>
      <c r="F120" s="157"/>
      <c r="G120" s="155"/>
      <c r="H120" s="156"/>
      <c r="I120" s="19" t="str">
        <f t="shared" si="24"/>
        <v/>
      </c>
      <c r="J120" s="19" t="str">
        <f t="shared" si="25"/>
        <v/>
      </c>
    </row>
    <row r="121" spans="1:10">
      <c r="A121" s="154">
        <v>112</v>
      </c>
      <c r="B121" s="155"/>
      <c r="C121" s="155"/>
      <c r="D121" s="155"/>
      <c r="E121" s="156"/>
      <c r="F121" s="157"/>
      <c r="G121" s="155"/>
      <c r="H121" s="156"/>
      <c r="I121" s="19" t="str">
        <f t="shared" si="24"/>
        <v/>
      </c>
      <c r="J121" s="19" t="str">
        <f t="shared" si="25"/>
        <v/>
      </c>
    </row>
    <row r="122" spans="1:10">
      <c r="A122" s="154">
        <v>113</v>
      </c>
      <c r="B122" s="155"/>
      <c r="C122" s="155"/>
      <c r="D122" s="155"/>
      <c r="E122" s="156"/>
      <c r="F122" s="157"/>
      <c r="G122" s="155"/>
      <c r="H122" s="156"/>
      <c r="I122" s="19" t="str">
        <f t="shared" si="24"/>
        <v/>
      </c>
      <c r="J122" s="19" t="str">
        <f t="shared" si="25"/>
        <v/>
      </c>
    </row>
    <row r="123" spans="1:10">
      <c r="A123" s="154">
        <v>114</v>
      </c>
      <c r="B123" s="155"/>
      <c r="C123" s="155"/>
      <c r="D123" s="155"/>
      <c r="E123" s="156"/>
      <c r="F123" s="157"/>
      <c r="G123" s="155"/>
      <c r="H123" s="156"/>
      <c r="I123" s="19" t="str">
        <f t="shared" si="24"/>
        <v/>
      </c>
      <c r="J123" s="19" t="str">
        <f t="shared" si="25"/>
        <v/>
      </c>
    </row>
    <row r="124" spans="1:10">
      <c r="A124" s="154">
        <v>115</v>
      </c>
      <c r="B124" s="155"/>
      <c r="C124" s="155"/>
      <c r="D124" s="155"/>
      <c r="E124" s="156"/>
      <c r="F124" s="157"/>
      <c r="G124" s="155"/>
      <c r="H124" s="156"/>
      <c r="I124" s="19" t="str">
        <f t="shared" si="24"/>
        <v/>
      </c>
      <c r="J124" s="19" t="str">
        <f t="shared" si="25"/>
        <v/>
      </c>
    </row>
    <row r="125" spans="1:10">
      <c r="A125" s="154">
        <v>116</v>
      </c>
      <c r="B125" s="155"/>
      <c r="C125" s="155"/>
      <c r="D125" s="155"/>
      <c r="E125" s="156"/>
      <c r="F125" s="157"/>
      <c r="G125" s="155"/>
      <c r="H125" s="156"/>
      <c r="I125" s="19" t="str">
        <f t="shared" si="24"/>
        <v/>
      </c>
      <c r="J125" s="19" t="str">
        <f t="shared" si="25"/>
        <v/>
      </c>
    </row>
    <row r="126" spans="1:10">
      <c r="A126" s="154">
        <v>117</v>
      </c>
      <c r="B126" s="155"/>
      <c r="C126" s="155"/>
      <c r="D126" s="155"/>
      <c r="E126" s="156"/>
      <c r="F126" s="157"/>
      <c r="G126" s="155"/>
      <c r="H126" s="156"/>
      <c r="I126" s="19" t="str">
        <f t="shared" si="24"/>
        <v/>
      </c>
      <c r="J126" s="19" t="str">
        <f t="shared" si="25"/>
        <v/>
      </c>
    </row>
    <row r="127" spans="1:10">
      <c r="A127" s="154">
        <v>118</v>
      </c>
      <c r="B127" s="155"/>
      <c r="C127" s="155"/>
      <c r="D127" s="155"/>
      <c r="E127" s="156"/>
      <c r="F127" s="157"/>
      <c r="G127" s="155"/>
      <c r="H127" s="156"/>
      <c r="I127" s="19" t="str">
        <f t="shared" si="24"/>
        <v/>
      </c>
      <c r="J127" s="19" t="str">
        <f t="shared" si="25"/>
        <v/>
      </c>
    </row>
    <row r="128" spans="1:10">
      <c r="A128" s="154">
        <v>119</v>
      </c>
      <c r="B128" s="155"/>
      <c r="C128" s="155"/>
      <c r="D128" s="155"/>
      <c r="E128" s="156"/>
      <c r="F128" s="157"/>
      <c r="G128" s="155"/>
      <c r="H128" s="156"/>
      <c r="I128" s="19" t="str">
        <f t="shared" si="24"/>
        <v/>
      </c>
      <c r="J128" s="19" t="str">
        <f t="shared" si="25"/>
        <v/>
      </c>
    </row>
    <row r="129" spans="1:10">
      <c r="A129" s="154">
        <v>120</v>
      </c>
      <c r="B129" s="155"/>
      <c r="C129" s="155"/>
      <c r="D129" s="155"/>
      <c r="E129" s="156"/>
      <c r="F129" s="157"/>
      <c r="G129" s="155"/>
      <c r="H129" s="156"/>
      <c r="I129" s="19" t="str">
        <f t="shared" si="24"/>
        <v/>
      </c>
      <c r="J129" s="19" t="str">
        <f t="shared" si="25"/>
        <v/>
      </c>
    </row>
    <row r="130" spans="1:10">
      <c r="A130" s="154">
        <v>121</v>
      </c>
      <c r="B130" s="155"/>
      <c r="C130" s="155"/>
      <c r="D130" s="155"/>
      <c r="E130" s="156"/>
      <c r="F130" s="157"/>
      <c r="G130" s="155"/>
      <c r="H130" s="156"/>
      <c r="I130" s="19" t="str">
        <f t="shared" si="24"/>
        <v/>
      </c>
      <c r="J130" s="19" t="str">
        <f t="shared" si="25"/>
        <v/>
      </c>
    </row>
    <row r="131" spans="1:10">
      <c r="A131" s="154">
        <v>122</v>
      </c>
      <c r="B131" s="155"/>
      <c r="C131" s="155"/>
      <c r="D131" s="155"/>
      <c r="E131" s="156"/>
      <c r="F131" s="157"/>
      <c r="G131" s="155"/>
      <c r="H131" s="156"/>
      <c r="I131" s="19" t="str">
        <f t="shared" si="24"/>
        <v/>
      </c>
      <c r="J131" s="19" t="str">
        <f t="shared" si="25"/>
        <v/>
      </c>
    </row>
    <row r="132" spans="1:10">
      <c r="A132" s="154">
        <v>123</v>
      </c>
      <c r="B132" s="155"/>
      <c r="C132" s="155"/>
      <c r="D132" s="155"/>
      <c r="E132" s="156"/>
      <c r="F132" s="157"/>
      <c r="G132" s="155"/>
      <c r="H132" s="156"/>
      <c r="I132" s="19" t="str">
        <f t="shared" si="24"/>
        <v/>
      </c>
      <c r="J132" s="19" t="str">
        <f t="shared" si="25"/>
        <v/>
      </c>
    </row>
    <row r="133" spans="1:10">
      <c r="A133" s="154">
        <v>124</v>
      </c>
      <c r="B133" s="155"/>
      <c r="C133" s="155"/>
      <c r="D133" s="155"/>
      <c r="E133" s="156"/>
      <c r="F133" s="157"/>
      <c r="G133" s="155"/>
      <c r="H133" s="156"/>
      <c r="I133" s="19" t="str">
        <f t="shared" si="24"/>
        <v/>
      </c>
      <c r="J133" s="19" t="str">
        <f t="shared" si="25"/>
        <v/>
      </c>
    </row>
    <row r="134" spans="1:10">
      <c r="A134" s="154">
        <v>125</v>
      </c>
      <c r="B134" s="155"/>
      <c r="C134" s="155"/>
      <c r="D134" s="155"/>
      <c r="E134" s="156"/>
      <c r="F134" s="157"/>
      <c r="G134" s="155"/>
      <c r="H134" s="156"/>
      <c r="I134" s="19" t="str">
        <f t="shared" si="24"/>
        <v/>
      </c>
      <c r="J134" s="19" t="str">
        <f t="shared" si="25"/>
        <v/>
      </c>
    </row>
    <row r="135" spans="1:10">
      <c r="A135" s="154">
        <v>126</v>
      </c>
      <c r="B135" s="155"/>
      <c r="C135" s="155"/>
      <c r="D135" s="155"/>
      <c r="E135" s="156"/>
      <c r="F135" s="157"/>
      <c r="G135" s="155"/>
      <c r="H135" s="156"/>
      <c r="I135" s="19" t="str">
        <f t="shared" si="24"/>
        <v/>
      </c>
      <c r="J135" s="19" t="str">
        <f t="shared" si="25"/>
        <v/>
      </c>
    </row>
    <row r="136" spans="1:10">
      <c r="A136" s="154">
        <v>127</v>
      </c>
      <c r="B136" s="155"/>
      <c r="C136" s="155"/>
      <c r="D136" s="155"/>
      <c r="E136" s="156"/>
      <c r="F136" s="157"/>
      <c r="G136" s="155"/>
      <c r="H136" s="156"/>
      <c r="I136" s="19" t="str">
        <f t="shared" si="24"/>
        <v/>
      </c>
      <c r="J136" s="19" t="str">
        <f t="shared" si="25"/>
        <v/>
      </c>
    </row>
    <row r="137" spans="1:10">
      <c r="A137" s="154">
        <v>128</v>
      </c>
      <c r="B137" s="155"/>
      <c r="C137" s="155"/>
      <c r="D137" s="155"/>
      <c r="E137" s="156"/>
      <c r="F137" s="157"/>
      <c r="G137" s="155"/>
      <c r="H137" s="156"/>
      <c r="I137" s="19" t="str">
        <f t="shared" si="24"/>
        <v/>
      </c>
      <c r="J137" s="19" t="str">
        <f t="shared" si="25"/>
        <v/>
      </c>
    </row>
    <row r="138" spans="1:10">
      <c r="A138" s="154">
        <v>129</v>
      </c>
      <c r="B138" s="155"/>
      <c r="C138" s="155"/>
      <c r="D138" s="155"/>
      <c r="E138" s="156"/>
      <c r="F138" s="157"/>
      <c r="G138" s="155"/>
      <c r="H138" s="156"/>
      <c r="I138" s="19" t="str">
        <f t="shared" si="24"/>
        <v/>
      </c>
      <c r="J138" s="19" t="str">
        <f t="shared" si="25"/>
        <v/>
      </c>
    </row>
    <row r="139" spans="1:10">
      <c r="A139" s="154">
        <v>130</v>
      </c>
      <c r="B139" s="155"/>
      <c r="C139" s="155"/>
      <c r="D139" s="155"/>
      <c r="E139" s="156"/>
      <c r="F139" s="157"/>
      <c r="G139" s="155"/>
      <c r="H139" s="156"/>
      <c r="I139" s="19" t="str">
        <f t="shared" si="24"/>
        <v/>
      </c>
      <c r="J139" s="19" t="str">
        <f t="shared" si="25"/>
        <v/>
      </c>
    </row>
    <row r="140" spans="1:10">
      <c r="A140" s="154">
        <v>131</v>
      </c>
      <c r="B140" s="155"/>
      <c r="C140" s="155"/>
      <c r="D140" s="155"/>
      <c r="E140" s="156"/>
      <c r="F140" s="157"/>
      <c r="G140" s="155"/>
      <c r="H140" s="156"/>
      <c r="I140" s="19" t="str">
        <f t="shared" si="24"/>
        <v/>
      </c>
      <c r="J140" s="19" t="str">
        <f t="shared" si="25"/>
        <v/>
      </c>
    </row>
    <row r="141" spans="1:10">
      <c r="A141" s="154">
        <v>132</v>
      </c>
      <c r="B141" s="155"/>
      <c r="C141" s="155"/>
      <c r="D141" s="155"/>
      <c r="E141" s="156"/>
      <c r="F141" s="157"/>
      <c r="G141" s="155"/>
      <c r="H141" s="156"/>
      <c r="I141" s="19" t="str">
        <f t="shared" si="24"/>
        <v/>
      </c>
      <c r="J141" s="19" t="str">
        <f t="shared" si="25"/>
        <v/>
      </c>
    </row>
    <row r="142" spans="1:10">
      <c r="A142" s="154">
        <v>133</v>
      </c>
      <c r="B142" s="155"/>
      <c r="C142" s="155"/>
      <c r="D142" s="155"/>
      <c r="E142" s="156"/>
      <c r="F142" s="157"/>
      <c r="G142" s="155"/>
      <c r="H142" s="156"/>
      <c r="I142" s="19" t="str">
        <f t="shared" si="24"/>
        <v/>
      </c>
      <c r="J142" s="19" t="str">
        <f t="shared" si="25"/>
        <v/>
      </c>
    </row>
    <row r="143" spans="1:10">
      <c r="A143" s="154">
        <v>134</v>
      </c>
      <c r="B143" s="155"/>
      <c r="C143" s="155"/>
      <c r="D143" s="155"/>
      <c r="E143" s="156"/>
      <c r="F143" s="157"/>
      <c r="G143" s="155"/>
      <c r="H143" s="156"/>
      <c r="I143" s="19" t="str">
        <f t="shared" si="24"/>
        <v/>
      </c>
      <c r="J143" s="19" t="str">
        <f t="shared" si="25"/>
        <v/>
      </c>
    </row>
    <row r="144" spans="1:10">
      <c r="A144" s="154">
        <v>135</v>
      </c>
      <c r="B144" s="155"/>
      <c r="C144" s="155"/>
      <c r="D144" s="155"/>
      <c r="E144" s="156"/>
      <c r="F144" s="157"/>
      <c r="G144" s="155"/>
      <c r="H144" s="156"/>
      <c r="I144" s="19" t="str">
        <f t="shared" si="24"/>
        <v/>
      </c>
      <c r="J144" s="19" t="str">
        <f t="shared" si="25"/>
        <v/>
      </c>
    </row>
    <row r="145" spans="1:10">
      <c r="A145" s="154">
        <v>136</v>
      </c>
      <c r="B145" s="155"/>
      <c r="C145" s="155"/>
      <c r="D145" s="155"/>
      <c r="E145" s="156"/>
      <c r="F145" s="157"/>
      <c r="G145" s="155"/>
      <c r="H145" s="156"/>
      <c r="I145" s="19" t="str">
        <f t="shared" si="24"/>
        <v/>
      </c>
      <c r="J145" s="19" t="str">
        <f t="shared" si="25"/>
        <v/>
      </c>
    </row>
    <row r="146" spans="1:10">
      <c r="A146" s="154">
        <v>137</v>
      </c>
      <c r="B146" s="155"/>
      <c r="C146" s="155"/>
      <c r="D146" s="155"/>
      <c r="E146" s="156"/>
      <c r="F146" s="157"/>
      <c r="G146" s="155"/>
      <c r="H146" s="156"/>
      <c r="I146" s="19" t="str">
        <f t="shared" si="24"/>
        <v/>
      </c>
      <c r="J146" s="19" t="str">
        <f t="shared" si="25"/>
        <v/>
      </c>
    </row>
    <row r="147" spans="1:10">
      <c r="A147" s="154">
        <v>138</v>
      </c>
      <c r="B147" s="155"/>
      <c r="C147" s="155"/>
      <c r="D147" s="155"/>
      <c r="E147" s="156"/>
      <c r="F147" s="157"/>
      <c r="G147" s="155"/>
      <c r="H147" s="156"/>
      <c r="I147" s="19" t="str">
        <f t="shared" si="24"/>
        <v/>
      </c>
      <c r="J147" s="19" t="str">
        <f t="shared" si="25"/>
        <v/>
      </c>
    </row>
    <row r="148" spans="1:10">
      <c r="A148" s="154">
        <v>139</v>
      </c>
      <c r="B148" s="155"/>
      <c r="C148" s="155"/>
      <c r="D148" s="155"/>
      <c r="E148" s="156"/>
      <c r="F148" s="157"/>
      <c r="G148" s="155"/>
      <c r="H148" s="156"/>
      <c r="I148" s="19" t="str">
        <f t="shared" si="24"/>
        <v/>
      </c>
      <c r="J148" s="19" t="str">
        <f t="shared" si="25"/>
        <v/>
      </c>
    </row>
    <row r="149" spans="1:10">
      <c r="A149" s="154">
        <v>140</v>
      </c>
      <c r="B149" s="155"/>
      <c r="C149" s="155"/>
      <c r="D149" s="155"/>
      <c r="E149" s="156"/>
      <c r="F149" s="157"/>
      <c r="G149" s="155"/>
      <c r="H149" s="156"/>
      <c r="I149" s="19" t="str">
        <f t="shared" si="24"/>
        <v/>
      </c>
      <c r="J149" s="19" t="str">
        <f t="shared" si="25"/>
        <v/>
      </c>
    </row>
    <row r="150" spans="1:10">
      <c r="A150" s="154">
        <v>141</v>
      </c>
      <c r="B150" s="155"/>
      <c r="C150" s="155"/>
      <c r="D150" s="155"/>
      <c r="E150" s="156"/>
      <c r="F150" s="157"/>
      <c r="G150" s="155"/>
      <c r="H150" s="156"/>
      <c r="I150" s="19" t="str">
        <f t="shared" si="24"/>
        <v/>
      </c>
      <c r="J150" s="19" t="str">
        <f t="shared" si="25"/>
        <v/>
      </c>
    </row>
    <row r="151" spans="1:10">
      <c r="A151" s="154">
        <v>142</v>
      </c>
      <c r="B151" s="155"/>
      <c r="C151" s="155"/>
      <c r="D151" s="155"/>
      <c r="E151" s="156"/>
      <c r="F151" s="157"/>
      <c r="G151" s="155"/>
      <c r="H151" s="156"/>
      <c r="I151" s="19" t="str">
        <f t="shared" si="24"/>
        <v/>
      </c>
      <c r="J151" s="19" t="str">
        <f t="shared" si="25"/>
        <v/>
      </c>
    </row>
    <row r="152" spans="1:10">
      <c r="A152" s="154">
        <v>143</v>
      </c>
      <c r="B152" s="155"/>
      <c r="C152" s="155"/>
      <c r="D152" s="155"/>
      <c r="E152" s="156"/>
      <c r="F152" s="157"/>
      <c r="G152" s="155"/>
      <c r="H152" s="156"/>
      <c r="I152" s="19" t="str">
        <f t="shared" si="24"/>
        <v/>
      </c>
      <c r="J152" s="19" t="str">
        <f t="shared" si="25"/>
        <v/>
      </c>
    </row>
    <row r="153" spans="1:10">
      <c r="A153" s="154">
        <v>144</v>
      </c>
      <c r="B153" s="155"/>
      <c r="C153" s="155"/>
      <c r="D153" s="155"/>
      <c r="E153" s="156"/>
      <c r="F153" s="157"/>
      <c r="G153" s="155"/>
      <c r="H153" s="156"/>
      <c r="I153" s="19" t="str">
        <f t="shared" si="24"/>
        <v/>
      </c>
      <c r="J153" s="19" t="str">
        <f t="shared" si="25"/>
        <v/>
      </c>
    </row>
    <row r="154" spans="1:10">
      <c r="A154" s="154">
        <v>145</v>
      </c>
      <c r="B154" s="155"/>
      <c r="C154" s="155"/>
      <c r="D154" s="155"/>
      <c r="E154" s="156"/>
      <c r="F154" s="157"/>
      <c r="G154" s="155"/>
      <c r="H154" s="156"/>
      <c r="I154" s="19" t="str">
        <f t="shared" si="24"/>
        <v/>
      </c>
      <c r="J154" s="19" t="str">
        <f t="shared" si="25"/>
        <v/>
      </c>
    </row>
    <row r="155" spans="1:10">
      <c r="A155" s="154">
        <v>146</v>
      </c>
      <c r="B155" s="155"/>
      <c r="C155" s="155"/>
      <c r="D155" s="155"/>
      <c r="E155" s="156"/>
      <c r="F155" s="157"/>
      <c r="G155" s="155"/>
      <c r="H155" s="156"/>
      <c r="I155" s="19" t="str">
        <f t="shared" si="24"/>
        <v/>
      </c>
      <c r="J155" s="19" t="str">
        <f t="shared" si="25"/>
        <v/>
      </c>
    </row>
    <row r="156" spans="1:10">
      <c r="A156" s="154">
        <v>147</v>
      </c>
      <c r="B156" s="155"/>
      <c r="C156" s="155"/>
      <c r="D156" s="155"/>
      <c r="E156" s="156"/>
      <c r="F156" s="157"/>
      <c r="G156" s="155"/>
      <c r="H156" s="156"/>
      <c r="I156" s="19" t="str">
        <f t="shared" si="24"/>
        <v/>
      </c>
      <c r="J156" s="19" t="str">
        <f t="shared" si="25"/>
        <v/>
      </c>
    </row>
    <row r="157" spans="1:10">
      <c r="A157" s="154">
        <v>148</v>
      </c>
      <c r="B157" s="155"/>
      <c r="C157" s="155"/>
      <c r="D157" s="155"/>
      <c r="E157" s="156"/>
      <c r="F157" s="157"/>
      <c r="G157" s="155"/>
      <c r="H157" s="156"/>
      <c r="I157" s="19" t="str">
        <f t="shared" si="24"/>
        <v/>
      </c>
      <c r="J157" s="19" t="str">
        <f t="shared" si="25"/>
        <v/>
      </c>
    </row>
    <row r="158" spans="1:10">
      <c r="A158" s="154">
        <v>149</v>
      </c>
      <c r="B158" s="155"/>
      <c r="C158" s="155"/>
      <c r="D158" s="155"/>
      <c r="E158" s="156"/>
      <c r="F158" s="157"/>
      <c r="G158" s="155"/>
      <c r="H158" s="156"/>
      <c r="I158" s="19" t="str">
        <f t="shared" si="24"/>
        <v/>
      </c>
      <c r="J158" s="19" t="str">
        <f t="shared" si="25"/>
        <v/>
      </c>
    </row>
    <row r="159" spans="1:10">
      <c r="A159" s="154">
        <v>150</v>
      </c>
      <c r="B159" s="155"/>
      <c r="C159" s="155"/>
      <c r="D159" s="155"/>
      <c r="E159" s="156"/>
      <c r="F159" s="157"/>
      <c r="G159" s="155"/>
      <c r="H159" s="156"/>
      <c r="I159" s="19" t="str">
        <f t="shared" si="24"/>
        <v/>
      </c>
      <c r="J159" s="19" t="str">
        <f t="shared" si="25"/>
        <v/>
      </c>
    </row>
    <row r="160" spans="1:10">
      <c r="A160" s="154">
        <v>151</v>
      </c>
      <c r="B160" s="155"/>
      <c r="C160" s="155"/>
      <c r="D160" s="155"/>
      <c r="E160" s="156"/>
      <c r="F160" s="157"/>
      <c r="G160" s="155"/>
      <c r="H160" s="156"/>
      <c r="I160" s="19" t="str">
        <f t="shared" si="24"/>
        <v/>
      </c>
      <c r="J160" s="19" t="str">
        <f t="shared" si="25"/>
        <v/>
      </c>
    </row>
    <row r="161" spans="1:10">
      <c r="A161" s="154">
        <v>152</v>
      </c>
      <c r="B161" s="155"/>
      <c r="C161" s="155"/>
      <c r="D161" s="155"/>
      <c r="E161" s="156"/>
      <c r="F161" s="157"/>
      <c r="G161" s="155"/>
      <c r="H161" s="156"/>
      <c r="I161" s="19" t="str">
        <f t="shared" si="24"/>
        <v/>
      </c>
      <c r="J161" s="19" t="str">
        <f t="shared" si="25"/>
        <v/>
      </c>
    </row>
    <row r="162" spans="1:10">
      <c r="A162" s="154">
        <v>153</v>
      </c>
      <c r="B162" s="155"/>
      <c r="C162" s="155"/>
      <c r="D162" s="155"/>
      <c r="E162" s="156"/>
      <c r="F162" s="157"/>
      <c r="G162" s="155"/>
      <c r="H162" s="156"/>
      <c r="I162" s="19" t="str">
        <f t="shared" si="24"/>
        <v/>
      </c>
      <c r="J162" s="19" t="str">
        <f t="shared" si="25"/>
        <v/>
      </c>
    </row>
    <row r="163" spans="1:10">
      <c r="A163" s="154">
        <v>154</v>
      </c>
      <c r="B163" s="155"/>
      <c r="C163" s="155"/>
      <c r="D163" s="155"/>
      <c r="E163" s="156"/>
      <c r="F163" s="157"/>
      <c r="G163" s="155"/>
      <c r="H163" s="156"/>
      <c r="I163" s="19" t="str">
        <f t="shared" si="24"/>
        <v/>
      </c>
      <c r="J163" s="19" t="str">
        <f t="shared" si="25"/>
        <v/>
      </c>
    </row>
    <row r="164" spans="1:10">
      <c r="A164" s="154">
        <v>155</v>
      </c>
      <c r="B164" s="155"/>
      <c r="C164" s="155"/>
      <c r="D164" s="155"/>
      <c r="E164" s="156"/>
      <c r="F164" s="157"/>
      <c r="G164" s="155"/>
      <c r="H164" s="156"/>
      <c r="I164" s="19" t="str">
        <f t="shared" si="24"/>
        <v/>
      </c>
      <c r="J164" s="19" t="str">
        <f t="shared" si="25"/>
        <v/>
      </c>
    </row>
    <row r="165" spans="1:10">
      <c r="A165" s="154">
        <v>156</v>
      </c>
      <c r="B165" s="155"/>
      <c r="C165" s="155"/>
      <c r="D165" s="155"/>
      <c r="E165" s="156"/>
      <c r="F165" s="157"/>
      <c r="G165" s="155"/>
      <c r="H165" s="156"/>
      <c r="I165" s="19" t="str">
        <f t="shared" si="24"/>
        <v/>
      </c>
      <c r="J165" s="19" t="str">
        <f t="shared" si="25"/>
        <v/>
      </c>
    </row>
    <row r="166" spans="1:10">
      <c r="A166" s="154">
        <v>157</v>
      </c>
      <c r="B166" s="155"/>
      <c r="C166" s="155"/>
      <c r="D166" s="155"/>
      <c r="E166" s="156"/>
      <c r="F166" s="157"/>
      <c r="G166" s="155"/>
      <c r="H166" s="156"/>
      <c r="I166" s="19" t="str">
        <f t="shared" si="24"/>
        <v/>
      </c>
      <c r="J166" s="19" t="str">
        <f t="shared" si="25"/>
        <v/>
      </c>
    </row>
    <row r="167" spans="1:10">
      <c r="A167" s="154">
        <v>158</v>
      </c>
      <c r="B167" s="155"/>
      <c r="C167" s="155"/>
      <c r="D167" s="155"/>
      <c r="E167" s="156"/>
      <c r="F167" s="157"/>
      <c r="G167" s="155"/>
      <c r="H167" s="156"/>
      <c r="I167" s="19" t="str">
        <f t="shared" si="24"/>
        <v/>
      </c>
      <c r="J167" s="19" t="str">
        <f t="shared" si="25"/>
        <v/>
      </c>
    </row>
    <row r="168" spans="1:10">
      <c r="A168" s="154">
        <v>159</v>
      </c>
      <c r="B168" s="155"/>
      <c r="C168" s="155"/>
      <c r="D168" s="155"/>
      <c r="E168" s="156"/>
      <c r="F168" s="157"/>
      <c r="G168" s="155"/>
      <c r="H168" s="156"/>
      <c r="I168" s="19" t="str">
        <f t="shared" si="24"/>
        <v/>
      </c>
      <c r="J168" s="19" t="str">
        <f t="shared" si="25"/>
        <v/>
      </c>
    </row>
    <row r="169" spans="1:10">
      <c r="A169" s="154">
        <v>160</v>
      </c>
      <c r="B169" s="155"/>
      <c r="C169" s="155"/>
      <c r="D169" s="155"/>
      <c r="E169" s="156"/>
      <c r="F169" s="157"/>
      <c r="G169" s="155"/>
      <c r="H169" s="156"/>
      <c r="I169" s="19" t="str">
        <f t="shared" si="24"/>
        <v/>
      </c>
      <c r="J169" s="19" t="str">
        <f t="shared" si="25"/>
        <v/>
      </c>
    </row>
    <row r="170" spans="1:10">
      <c r="A170" s="154">
        <v>161</v>
      </c>
      <c r="B170" s="155"/>
      <c r="C170" s="155"/>
      <c r="D170" s="155"/>
      <c r="E170" s="156"/>
      <c r="F170" s="157"/>
      <c r="G170" s="155"/>
      <c r="H170" s="156"/>
      <c r="I170" s="19" t="str">
        <f t="shared" si="24"/>
        <v/>
      </c>
      <c r="J170" s="19" t="str">
        <f t="shared" si="25"/>
        <v/>
      </c>
    </row>
    <row r="171" spans="1:10">
      <c r="A171" s="154">
        <v>162</v>
      </c>
      <c r="B171" s="155"/>
      <c r="C171" s="155"/>
      <c r="D171" s="155"/>
      <c r="E171" s="156"/>
      <c r="F171" s="157"/>
      <c r="G171" s="155"/>
      <c r="H171" s="156"/>
      <c r="I171" s="19" t="str">
        <f t="shared" si="24"/>
        <v/>
      </c>
      <c r="J171" s="19" t="str">
        <f t="shared" si="25"/>
        <v/>
      </c>
    </row>
    <row r="172" spans="1:10">
      <c r="A172" s="154">
        <v>163</v>
      </c>
      <c r="B172" s="155"/>
      <c r="C172" s="155"/>
      <c r="D172" s="155"/>
      <c r="E172" s="156"/>
      <c r="F172" s="157"/>
      <c r="G172" s="155"/>
      <c r="H172" s="156"/>
      <c r="I172" s="19" t="str">
        <f t="shared" ref="I172:I235" si="26">IF(OR($B172="",$C172="",$D172="",$E172="",$F172&lt;an_initial,$F172&gt;an_final,$O172=FALSE),"",IF($H172="",CS_STR_A*$G172/P172,CS_STR_A*$H172))</f>
        <v/>
      </c>
      <c r="J172" s="19" t="str">
        <f t="shared" ref="J172:J235" si="27">IF(OR($B172="",$C172="",$D172="",$E172="",$F172="",$F172&gt;an_final,$O172=FALSE),"",IF($H172="",CS_STR_A*$G172/P172,CS_STR_A*$H172))</f>
        <v/>
      </c>
    </row>
    <row r="173" spans="1:10">
      <c r="A173" s="154">
        <v>164</v>
      </c>
      <c r="B173" s="155"/>
      <c r="C173" s="155"/>
      <c r="D173" s="155"/>
      <c r="E173" s="156"/>
      <c r="F173" s="157"/>
      <c r="G173" s="155"/>
      <c r="H173" s="156"/>
      <c r="I173" s="19" t="str">
        <f t="shared" si="26"/>
        <v/>
      </c>
      <c r="J173" s="19" t="str">
        <f t="shared" si="27"/>
        <v/>
      </c>
    </row>
    <row r="174" spans="1:10">
      <c r="A174" s="154">
        <v>165</v>
      </c>
      <c r="B174" s="155"/>
      <c r="C174" s="155"/>
      <c r="D174" s="155"/>
      <c r="E174" s="156"/>
      <c r="F174" s="157"/>
      <c r="G174" s="155"/>
      <c r="H174" s="156"/>
      <c r="I174" s="19" t="str">
        <f t="shared" si="26"/>
        <v/>
      </c>
      <c r="J174" s="19" t="str">
        <f t="shared" si="27"/>
        <v/>
      </c>
    </row>
    <row r="175" spans="1:10">
      <c r="A175" s="154">
        <v>166</v>
      </c>
      <c r="B175" s="155"/>
      <c r="C175" s="155"/>
      <c r="D175" s="155"/>
      <c r="E175" s="156"/>
      <c r="F175" s="157"/>
      <c r="G175" s="155"/>
      <c r="H175" s="156"/>
      <c r="I175" s="19" t="str">
        <f t="shared" si="26"/>
        <v/>
      </c>
      <c r="J175" s="19" t="str">
        <f t="shared" si="27"/>
        <v/>
      </c>
    </row>
    <row r="176" spans="1:10">
      <c r="A176" s="154">
        <v>167</v>
      </c>
      <c r="B176" s="155"/>
      <c r="C176" s="155"/>
      <c r="D176" s="155"/>
      <c r="E176" s="156"/>
      <c r="F176" s="157"/>
      <c r="G176" s="155"/>
      <c r="H176" s="156"/>
      <c r="I176" s="19" t="str">
        <f t="shared" si="26"/>
        <v/>
      </c>
      <c r="J176" s="19" t="str">
        <f t="shared" si="27"/>
        <v/>
      </c>
    </row>
    <row r="177" spans="1:10">
      <c r="A177" s="154">
        <v>168</v>
      </c>
      <c r="B177" s="155"/>
      <c r="C177" s="155"/>
      <c r="D177" s="155"/>
      <c r="E177" s="156"/>
      <c r="F177" s="157"/>
      <c r="G177" s="155"/>
      <c r="H177" s="156"/>
      <c r="I177" s="19" t="str">
        <f t="shared" si="26"/>
        <v/>
      </c>
      <c r="J177" s="19" t="str">
        <f t="shared" si="27"/>
        <v/>
      </c>
    </row>
    <row r="178" spans="1:10">
      <c r="A178" s="154">
        <v>169</v>
      </c>
      <c r="B178" s="155"/>
      <c r="C178" s="155"/>
      <c r="D178" s="155"/>
      <c r="E178" s="156"/>
      <c r="F178" s="157"/>
      <c r="G178" s="155"/>
      <c r="H178" s="156"/>
      <c r="I178" s="19" t="str">
        <f t="shared" si="26"/>
        <v/>
      </c>
      <c r="J178" s="19" t="str">
        <f t="shared" si="27"/>
        <v/>
      </c>
    </row>
    <row r="179" spans="1:10">
      <c r="A179" s="154">
        <v>170</v>
      </c>
      <c r="B179" s="155"/>
      <c r="C179" s="155"/>
      <c r="D179" s="155"/>
      <c r="E179" s="156"/>
      <c r="F179" s="157"/>
      <c r="G179" s="155"/>
      <c r="H179" s="156"/>
      <c r="I179" s="19" t="str">
        <f t="shared" si="26"/>
        <v/>
      </c>
      <c r="J179" s="19" t="str">
        <f t="shared" si="27"/>
        <v/>
      </c>
    </row>
    <row r="180" spans="1:10">
      <c r="A180" s="154">
        <v>171</v>
      </c>
      <c r="B180" s="155"/>
      <c r="C180" s="155"/>
      <c r="D180" s="155"/>
      <c r="E180" s="156"/>
      <c r="F180" s="157"/>
      <c r="G180" s="155"/>
      <c r="H180" s="156"/>
      <c r="I180" s="19" t="str">
        <f t="shared" si="26"/>
        <v/>
      </c>
      <c r="J180" s="19" t="str">
        <f t="shared" si="27"/>
        <v/>
      </c>
    </row>
    <row r="181" spans="1:10">
      <c r="A181" s="154">
        <v>172</v>
      </c>
      <c r="B181" s="155"/>
      <c r="C181" s="155"/>
      <c r="D181" s="155"/>
      <c r="E181" s="156"/>
      <c r="F181" s="157"/>
      <c r="G181" s="155"/>
      <c r="H181" s="156"/>
      <c r="I181" s="19" t="str">
        <f t="shared" si="26"/>
        <v/>
      </c>
      <c r="J181" s="19" t="str">
        <f t="shared" si="27"/>
        <v/>
      </c>
    </row>
    <row r="182" spans="1:10">
      <c r="A182" s="154">
        <v>173</v>
      </c>
      <c r="B182" s="155"/>
      <c r="C182" s="155"/>
      <c r="D182" s="155"/>
      <c r="E182" s="156"/>
      <c r="F182" s="157"/>
      <c r="G182" s="155"/>
      <c r="H182" s="156"/>
      <c r="I182" s="19" t="str">
        <f t="shared" si="26"/>
        <v/>
      </c>
      <c r="J182" s="19" t="str">
        <f t="shared" si="27"/>
        <v/>
      </c>
    </row>
    <row r="183" spans="1:10">
      <c r="A183" s="154">
        <v>174</v>
      </c>
      <c r="B183" s="155"/>
      <c r="C183" s="155"/>
      <c r="D183" s="155"/>
      <c r="E183" s="156"/>
      <c r="F183" s="157"/>
      <c r="G183" s="155"/>
      <c r="H183" s="156"/>
      <c r="I183" s="19" t="str">
        <f t="shared" si="26"/>
        <v/>
      </c>
      <c r="J183" s="19" t="str">
        <f t="shared" si="27"/>
        <v/>
      </c>
    </row>
    <row r="184" spans="1:10">
      <c r="A184" s="154">
        <v>175</v>
      </c>
      <c r="B184" s="155"/>
      <c r="C184" s="155"/>
      <c r="D184" s="155"/>
      <c r="E184" s="156"/>
      <c r="F184" s="157"/>
      <c r="G184" s="155"/>
      <c r="H184" s="156"/>
      <c r="I184" s="19" t="str">
        <f t="shared" si="26"/>
        <v/>
      </c>
      <c r="J184" s="19" t="str">
        <f t="shared" si="27"/>
        <v/>
      </c>
    </row>
    <row r="185" spans="1:10">
      <c r="A185" s="154">
        <v>176</v>
      </c>
      <c r="B185" s="155"/>
      <c r="C185" s="155"/>
      <c r="D185" s="155"/>
      <c r="E185" s="156"/>
      <c r="F185" s="157"/>
      <c r="G185" s="155"/>
      <c r="H185" s="156"/>
      <c r="I185" s="19" t="str">
        <f t="shared" si="26"/>
        <v/>
      </c>
      <c r="J185" s="19" t="str">
        <f t="shared" si="27"/>
        <v/>
      </c>
    </row>
    <row r="186" spans="1:10">
      <c r="A186" s="154">
        <v>177</v>
      </c>
      <c r="B186" s="155"/>
      <c r="C186" s="155"/>
      <c r="D186" s="155"/>
      <c r="E186" s="156"/>
      <c r="F186" s="157"/>
      <c r="G186" s="155"/>
      <c r="H186" s="156"/>
      <c r="I186" s="19" t="str">
        <f t="shared" si="26"/>
        <v/>
      </c>
      <c r="J186" s="19" t="str">
        <f t="shared" si="27"/>
        <v/>
      </c>
    </row>
    <row r="187" spans="1:10">
      <c r="A187" s="154">
        <v>178</v>
      </c>
      <c r="B187" s="155"/>
      <c r="C187" s="155"/>
      <c r="D187" s="155"/>
      <c r="E187" s="156"/>
      <c r="F187" s="157"/>
      <c r="G187" s="155"/>
      <c r="H187" s="156"/>
      <c r="I187" s="19" t="str">
        <f t="shared" si="26"/>
        <v/>
      </c>
      <c r="J187" s="19" t="str">
        <f t="shared" si="27"/>
        <v/>
      </c>
    </row>
    <row r="188" spans="1:10">
      <c r="A188" s="154">
        <v>179</v>
      </c>
      <c r="B188" s="155"/>
      <c r="C188" s="155"/>
      <c r="D188" s="155"/>
      <c r="E188" s="156"/>
      <c r="F188" s="157"/>
      <c r="G188" s="155"/>
      <c r="H188" s="156"/>
      <c r="I188" s="19" t="str">
        <f t="shared" si="26"/>
        <v/>
      </c>
      <c r="J188" s="19" t="str">
        <f t="shared" si="27"/>
        <v/>
      </c>
    </row>
    <row r="189" spans="1:10">
      <c r="A189" s="154">
        <v>180</v>
      </c>
      <c r="B189" s="155"/>
      <c r="C189" s="155"/>
      <c r="D189" s="155"/>
      <c r="E189" s="156"/>
      <c r="F189" s="157"/>
      <c r="G189" s="155"/>
      <c r="H189" s="156"/>
      <c r="I189" s="19" t="str">
        <f t="shared" si="26"/>
        <v/>
      </c>
      <c r="J189" s="19" t="str">
        <f t="shared" si="27"/>
        <v/>
      </c>
    </row>
    <row r="190" spans="1:10">
      <c r="A190" s="154">
        <v>181</v>
      </c>
      <c r="B190" s="155"/>
      <c r="C190" s="155"/>
      <c r="D190" s="155"/>
      <c r="E190" s="156"/>
      <c r="F190" s="157"/>
      <c r="G190" s="155"/>
      <c r="H190" s="156"/>
      <c r="I190" s="19" t="str">
        <f t="shared" si="26"/>
        <v/>
      </c>
      <c r="J190" s="19" t="str">
        <f t="shared" si="27"/>
        <v/>
      </c>
    </row>
    <row r="191" spans="1:10">
      <c r="A191" s="154">
        <v>182</v>
      </c>
      <c r="B191" s="155"/>
      <c r="C191" s="155"/>
      <c r="D191" s="155"/>
      <c r="E191" s="156"/>
      <c r="F191" s="157"/>
      <c r="G191" s="155"/>
      <c r="H191" s="156"/>
      <c r="I191" s="19" t="str">
        <f t="shared" si="26"/>
        <v/>
      </c>
      <c r="J191" s="19" t="str">
        <f t="shared" si="27"/>
        <v/>
      </c>
    </row>
    <row r="192" spans="1:10">
      <c r="A192" s="154">
        <v>183</v>
      </c>
      <c r="B192" s="155"/>
      <c r="C192" s="155"/>
      <c r="D192" s="155"/>
      <c r="E192" s="156"/>
      <c r="F192" s="157"/>
      <c r="G192" s="155"/>
      <c r="H192" s="156"/>
      <c r="I192" s="19" t="str">
        <f t="shared" si="26"/>
        <v/>
      </c>
      <c r="J192" s="19" t="str">
        <f t="shared" si="27"/>
        <v/>
      </c>
    </row>
    <row r="193" spans="1:10">
      <c r="A193" s="154">
        <v>184</v>
      </c>
      <c r="B193" s="155"/>
      <c r="C193" s="155"/>
      <c r="D193" s="155"/>
      <c r="E193" s="156"/>
      <c r="F193" s="157"/>
      <c r="G193" s="155"/>
      <c r="H193" s="156"/>
      <c r="I193" s="19" t="str">
        <f t="shared" si="26"/>
        <v/>
      </c>
      <c r="J193" s="19" t="str">
        <f t="shared" si="27"/>
        <v/>
      </c>
    </row>
    <row r="194" spans="1:10">
      <c r="A194" s="154">
        <v>185</v>
      </c>
      <c r="B194" s="155"/>
      <c r="C194" s="155"/>
      <c r="D194" s="155"/>
      <c r="E194" s="156"/>
      <c r="F194" s="157"/>
      <c r="G194" s="155"/>
      <c r="H194" s="156"/>
      <c r="I194" s="19" t="str">
        <f t="shared" si="26"/>
        <v/>
      </c>
      <c r="J194" s="19" t="str">
        <f t="shared" si="27"/>
        <v/>
      </c>
    </row>
    <row r="195" spans="1:10">
      <c r="A195" s="154">
        <v>186</v>
      </c>
      <c r="B195" s="155"/>
      <c r="C195" s="155"/>
      <c r="D195" s="155"/>
      <c r="E195" s="156"/>
      <c r="F195" s="157"/>
      <c r="G195" s="155"/>
      <c r="H195" s="156"/>
      <c r="I195" s="19" t="str">
        <f t="shared" si="26"/>
        <v/>
      </c>
      <c r="J195" s="19" t="str">
        <f t="shared" si="27"/>
        <v/>
      </c>
    </row>
    <row r="196" spans="1:10">
      <c r="A196" s="154">
        <v>187</v>
      </c>
      <c r="B196" s="155"/>
      <c r="C196" s="155"/>
      <c r="D196" s="155"/>
      <c r="E196" s="156"/>
      <c r="F196" s="157"/>
      <c r="G196" s="155"/>
      <c r="H196" s="156"/>
      <c r="I196" s="19" t="str">
        <f t="shared" si="26"/>
        <v/>
      </c>
      <c r="J196" s="19" t="str">
        <f t="shared" si="27"/>
        <v/>
      </c>
    </row>
    <row r="197" spans="1:10">
      <c r="A197" s="154">
        <v>188</v>
      </c>
      <c r="B197" s="155"/>
      <c r="C197" s="155"/>
      <c r="D197" s="155"/>
      <c r="E197" s="156"/>
      <c r="F197" s="157"/>
      <c r="G197" s="155"/>
      <c r="H197" s="156"/>
      <c r="I197" s="19" t="str">
        <f t="shared" si="26"/>
        <v/>
      </c>
      <c r="J197" s="19" t="str">
        <f t="shared" si="27"/>
        <v/>
      </c>
    </row>
    <row r="198" spans="1:10">
      <c r="A198" s="154">
        <v>189</v>
      </c>
      <c r="B198" s="155"/>
      <c r="C198" s="155"/>
      <c r="D198" s="155"/>
      <c r="E198" s="156"/>
      <c r="F198" s="157"/>
      <c r="G198" s="155"/>
      <c r="H198" s="156"/>
      <c r="I198" s="19" t="str">
        <f t="shared" si="26"/>
        <v/>
      </c>
      <c r="J198" s="19" t="str">
        <f t="shared" si="27"/>
        <v/>
      </c>
    </row>
    <row r="199" spans="1:10">
      <c r="A199" s="154">
        <v>190</v>
      </c>
      <c r="B199" s="155"/>
      <c r="C199" s="155"/>
      <c r="D199" s="155"/>
      <c r="E199" s="156"/>
      <c r="F199" s="157"/>
      <c r="G199" s="155"/>
      <c r="H199" s="156"/>
      <c r="I199" s="19" t="str">
        <f t="shared" si="26"/>
        <v/>
      </c>
      <c r="J199" s="19" t="str">
        <f t="shared" si="27"/>
        <v/>
      </c>
    </row>
    <row r="200" spans="1:10">
      <c r="A200" s="154">
        <v>191</v>
      </c>
      <c r="B200" s="155"/>
      <c r="C200" s="155"/>
      <c r="D200" s="155"/>
      <c r="E200" s="156"/>
      <c r="F200" s="157"/>
      <c r="G200" s="155"/>
      <c r="H200" s="156"/>
      <c r="I200" s="19" t="str">
        <f t="shared" si="26"/>
        <v/>
      </c>
      <c r="J200" s="19" t="str">
        <f t="shared" si="27"/>
        <v/>
      </c>
    </row>
    <row r="201" spans="1:10">
      <c r="A201" s="154">
        <v>192</v>
      </c>
      <c r="B201" s="155"/>
      <c r="C201" s="155"/>
      <c r="D201" s="155"/>
      <c r="E201" s="156"/>
      <c r="F201" s="157"/>
      <c r="G201" s="155"/>
      <c r="H201" s="156"/>
      <c r="I201" s="19" t="str">
        <f t="shared" si="26"/>
        <v/>
      </c>
      <c r="J201" s="19" t="str">
        <f t="shared" si="27"/>
        <v/>
      </c>
    </row>
    <row r="202" spans="1:10">
      <c r="A202" s="154">
        <v>193</v>
      </c>
      <c r="B202" s="155"/>
      <c r="C202" s="155"/>
      <c r="D202" s="155"/>
      <c r="E202" s="156"/>
      <c r="F202" s="157"/>
      <c r="G202" s="155"/>
      <c r="H202" s="156"/>
      <c r="I202" s="19" t="str">
        <f t="shared" si="26"/>
        <v/>
      </c>
      <c r="J202" s="19" t="str">
        <f t="shared" si="27"/>
        <v/>
      </c>
    </row>
    <row r="203" spans="1:10">
      <c r="A203" s="154">
        <v>194</v>
      </c>
      <c r="B203" s="155"/>
      <c r="C203" s="155"/>
      <c r="D203" s="155"/>
      <c r="E203" s="156"/>
      <c r="F203" s="157"/>
      <c r="G203" s="155"/>
      <c r="H203" s="156"/>
      <c r="I203" s="19" t="str">
        <f t="shared" si="26"/>
        <v/>
      </c>
      <c r="J203" s="19" t="str">
        <f t="shared" si="27"/>
        <v/>
      </c>
    </row>
    <row r="204" spans="1:10">
      <c r="A204" s="154">
        <v>195</v>
      </c>
      <c r="B204" s="155"/>
      <c r="C204" s="155"/>
      <c r="D204" s="155"/>
      <c r="E204" s="156"/>
      <c r="F204" s="157"/>
      <c r="G204" s="155"/>
      <c r="H204" s="156"/>
      <c r="I204" s="19" t="str">
        <f t="shared" si="26"/>
        <v/>
      </c>
      <c r="J204" s="19" t="str">
        <f t="shared" si="27"/>
        <v/>
      </c>
    </row>
    <row r="205" spans="1:10">
      <c r="A205" s="154">
        <v>196</v>
      </c>
      <c r="B205" s="155"/>
      <c r="C205" s="155"/>
      <c r="D205" s="155"/>
      <c r="E205" s="156"/>
      <c r="F205" s="157"/>
      <c r="G205" s="155"/>
      <c r="H205" s="156"/>
      <c r="I205" s="19" t="str">
        <f t="shared" si="26"/>
        <v/>
      </c>
      <c r="J205" s="19" t="str">
        <f t="shared" si="27"/>
        <v/>
      </c>
    </row>
    <row r="206" spans="1:10">
      <c r="A206" s="154">
        <v>197</v>
      </c>
      <c r="B206" s="155"/>
      <c r="C206" s="155"/>
      <c r="D206" s="155"/>
      <c r="E206" s="156"/>
      <c r="F206" s="157"/>
      <c r="G206" s="155"/>
      <c r="H206" s="156"/>
      <c r="I206" s="19" t="str">
        <f t="shared" si="26"/>
        <v/>
      </c>
      <c r="J206" s="19" t="str">
        <f t="shared" si="27"/>
        <v/>
      </c>
    </row>
    <row r="207" spans="1:10">
      <c r="A207" s="154">
        <v>198</v>
      </c>
      <c r="B207" s="155"/>
      <c r="C207" s="155"/>
      <c r="D207" s="155"/>
      <c r="E207" s="156"/>
      <c r="F207" s="157"/>
      <c r="G207" s="155"/>
      <c r="H207" s="156"/>
      <c r="I207" s="19" t="str">
        <f t="shared" si="26"/>
        <v/>
      </c>
      <c r="J207" s="19" t="str">
        <f t="shared" si="27"/>
        <v/>
      </c>
    </row>
    <row r="208" spans="1:10">
      <c r="A208" s="154">
        <v>199</v>
      </c>
      <c r="B208" s="155"/>
      <c r="C208" s="155"/>
      <c r="D208" s="155"/>
      <c r="E208" s="156"/>
      <c r="F208" s="157"/>
      <c r="G208" s="155"/>
      <c r="H208" s="156"/>
      <c r="I208" s="19" t="str">
        <f t="shared" si="26"/>
        <v/>
      </c>
      <c r="J208" s="19" t="str">
        <f t="shared" si="27"/>
        <v/>
      </c>
    </row>
    <row r="209" spans="1:10">
      <c r="A209" s="154">
        <v>200</v>
      </c>
      <c r="B209" s="155"/>
      <c r="C209" s="155"/>
      <c r="D209" s="155"/>
      <c r="E209" s="156"/>
      <c r="F209" s="157"/>
      <c r="G209" s="155"/>
      <c r="H209" s="156"/>
      <c r="I209" s="19" t="str">
        <f t="shared" si="26"/>
        <v/>
      </c>
      <c r="J209" s="19" t="str">
        <f t="shared" si="27"/>
        <v/>
      </c>
    </row>
    <row r="210" spans="1:10">
      <c r="A210" s="154">
        <v>201</v>
      </c>
      <c r="B210" s="155"/>
      <c r="C210" s="155"/>
      <c r="D210" s="155"/>
      <c r="E210" s="156"/>
      <c r="F210" s="157"/>
      <c r="G210" s="155"/>
      <c r="H210" s="156"/>
      <c r="I210" s="19" t="str">
        <f t="shared" si="26"/>
        <v/>
      </c>
      <c r="J210" s="19" t="str">
        <f t="shared" si="27"/>
        <v/>
      </c>
    </row>
    <row r="211" spans="1:10">
      <c r="A211" s="154">
        <v>202</v>
      </c>
      <c r="B211" s="155"/>
      <c r="C211" s="155"/>
      <c r="D211" s="155"/>
      <c r="E211" s="156"/>
      <c r="F211" s="157"/>
      <c r="G211" s="155"/>
      <c r="H211" s="156"/>
      <c r="I211" s="19" t="str">
        <f t="shared" si="26"/>
        <v/>
      </c>
      <c r="J211" s="19" t="str">
        <f t="shared" si="27"/>
        <v/>
      </c>
    </row>
    <row r="212" spans="1:10">
      <c r="A212" s="154">
        <v>203</v>
      </c>
      <c r="B212" s="155"/>
      <c r="C212" s="155"/>
      <c r="D212" s="155"/>
      <c r="E212" s="156"/>
      <c r="F212" s="157"/>
      <c r="G212" s="155"/>
      <c r="H212" s="156"/>
      <c r="I212" s="19" t="str">
        <f t="shared" si="26"/>
        <v/>
      </c>
      <c r="J212" s="19" t="str">
        <f t="shared" si="27"/>
        <v/>
      </c>
    </row>
    <row r="213" spans="1:10">
      <c r="A213" s="154">
        <v>204</v>
      </c>
      <c r="B213" s="155"/>
      <c r="C213" s="155"/>
      <c r="D213" s="155"/>
      <c r="E213" s="156"/>
      <c r="F213" s="157"/>
      <c r="G213" s="155"/>
      <c r="H213" s="156"/>
      <c r="I213" s="19" t="str">
        <f t="shared" si="26"/>
        <v/>
      </c>
      <c r="J213" s="19" t="str">
        <f t="shared" si="27"/>
        <v/>
      </c>
    </row>
    <row r="214" spans="1:10">
      <c r="A214" s="154">
        <v>205</v>
      </c>
      <c r="B214" s="155"/>
      <c r="C214" s="155"/>
      <c r="D214" s="155"/>
      <c r="E214" s="156"/>
      <c r="F214" s="157"/>
      <c r="G214" s="155"/>
      <c r="H214" s="156"/>
      <c r="I214" s="19" t="str">
        <f t="shared" si="26"/>
        <v/>
      </c>
      <c r="J214" s="19" t="str">
        <f t="shared" si="27"/>
        <v/>
      </c>
    </row>
    <row r="215" spans="1:10">
      <c r="A215" s="154">
        <v>206</v>
      </c>
      <c r="B215" s="155"/>
      <c r="C215" s="155"/>
      <c r="D215" s="155"/>
      <c r="E215" s="156"/>
      <c r="F215" s="157"/>
      <c r="G215" s="155"/>
      <c r="H215" s="156"/>
      <c r="I215" s="19" t="str">
        <f t="shared" si="26"/>
        <v/>
      </c>
      <c r="J215" s="19" t="str">
        <f t="shared" si="27"/>
        <v/>
      </c>
    </row>
    <row r="216" spans="1:10">
      <c r="A216" s="154">
        <v>207</v>
      </c>
      <c r="B216" s="155"/>
      <c r="C216" s="155"/>
      <c r="D216" s="155"/>
      <c r="E216" s="156"/>
      <c r="F216" s="157"/>
      <c r="G216" s="155"/>
      <c r="H216" s="156"/>
      <c r="I216" s="19" t="str">
        <f t="shared" si="26"/>
        <v/>
      </c>
      <c r="J216" s="19" t="str">
        <f t="shared" si="27"/>
        <v/>
      </c>
    </row>
    <row r="217" spans="1:10">
      <c r="A217" s="154">
        <v>208</v>
      </c>
      <c r="B217" s="155"/>
      <c r="C217" s="155"/>
      <c r="D217" s="155"/>
      <c r="E217" s="156"/>
      <c r="F217" s="157"/>
      <c r="G217" s="155"/>
      <c r="H217" s="156"/>
      <c r="I217" s="19" t="str">
        <f t="shared" si="26"/>
        <v/>
      </c>
      <c r="J217" s="19" t="str">
        <f t="shared" si="27"/>
        <v/>
      </c>
    </row>
    <row r="218" spans="1:10">
      <c r="A218" s="154">
        <v>209</v>
      </c>
      <c r="B218" s="155"/>
      <c r="C218" s="155"/>
      <c r="D218" s="155"/>
      <c r="E218" s="156"/>
      <c r="F218" s="157"/>
      <c r="G218" s="155"/>
      <c r="H218" s="156"/>
      <c r="I218" s="19" t="str">
        <f t="shared" si="26"/>
        <v/>
      </c>
      <c r="J218" s="19" t="str">
        <f t="shared" si="27"/>
        <v/>
      </c>
    </row>
    <row r="219" spans="1:10">
      <c r="A219" s="154">
        <v>210</v>
      </c>
      <c r="B219" s="155"/>
      <c r="C219" s="155"/>
      <c r="D219" s="155"/>
      <c r="E219" s="156"/>
      <c r="F219" s="157"/>
      <c r="G219" s="155"/>
      <c r="H219" s="156"/>
      <c r="I219" s="19" t="str">
        <f t="shared" si="26"/>
        <v/>
      </c>
      <c r="J219" s="19" t="str">
        <f t="shared" si="27"/>
        <v/>
      </c>
    </row>
    <row r="220" spans="1:10">
      <c r="A220" s="154">
        <v>211</v>
      </c>
      <c r="B220" s="155"/>
      <c r="C220" s="155"/>
      <c r="D220" s="155"/>
      <c r="E220" s="156"/>
      <c r="F220" s="157"/>
      <c r="G220" s="155"/>
      <c r="H220" s="156"/>
      <c r="I220" s="19" t="str">
        <f t="shared" si="26"/>
        <v/>
      </c>
      <c r="J220" s="19" t="str">
        <f t="shared" si="27"/>
        <v/>
      </c>
    </row>
    <row r="221" spans="1:10">
      <c r="A221" s="154">
        <v>212</v>
      </c>
      <c r="B221" s="155"/>
      <c r="C221" s="155"/>
      <c r="D221" s="155"/>
      <c r="E221" s="156"/>
      <c r="F221" s="157"/>
      <c r="G221" s="155"/>
      <c r="H221" s="156"/>
      <c r="I221" s="19" t="str">
        <f t="shared" si="26"/>
        <v/>
      </c>
      <c r="J221" s="19" t="str">
        <f t="shared" si="27"/>
        <v/>
      </c>
    </row>
    <row r="222" spans="1:10">
      <c r="A222" s="154">
        <v>213</v>
      </c>
      <c r="B222" s="155"/>
      <c r="C222" s="155"/>
      <c r="D222" s="155"/>
      <c r="E222" s="156"/>
      <c r="F222" s="157"/>
      <c r="G222" s="155"/>
      <c r="H222" s="156"/>
      <c r="I222" s="19" t="str">
        <f t="shared" si="26"/>
        <v/>
      </c>
      <c r="J222" s="19" t="str">
        <f t="shared" si="27"/>
        <v/>
      </c>
    </row>
    <row r="223" spans="1:10">
      <c r="A223" s="154">
        <v>214</v>
      </c>
      <c r="B223" s="155"/>
      <c r="C223" s="155"/>
      <c r="D223" s="155"/>
      <c r="E223" s="156"/>
      <c r="F223" s="157"/>
      <c r="G223" s="155"/>
      <c r="H223" s="156"/>
      <c r="I223" s="19" t="str">
        <f t="shared" si="26"/>
        <v/>
      </c>
      <c r="J223" s="19" t="str">
        <f t="shared" si="27"/>
        <v/>
      </c>
    </row>
    <row r="224" spans="1:10">
      <c r="A224" s="154">
        <v>215</v>
      </c>
      <c r="B224" s="155"/>
      <c r="C224" s="155"/>
      <c r="D224" s="155"/>
      <c r="E224" s="156"/>
      <c r="F224" s="157"/>
      <c r="G224" s="155"/>
      <c r="H224" s="156"/>
      <c r="I224" s="19" t="str">
        <f t="shared" si="26"/>
        <v/>
      </c>
      <c r="J224" s="19" t="str">
        <f t="shared" si="27"/>
        <v/>
      </c>
    </row>
    <row r="225" spans="1:10">
      <c r="A225" s="154">
        <v>216</v>
      </c>
      <c r="B225" s="155"/>
      <c r="C225" s="155"/>
      <c r="D225" s="155"/>
      <c r="E225" s="156"/>
      <c r="F225" s="157"/>
      <c r="G225" s="155"/>
      <c r="H225" s="156"/>
      <c r="I225" s="19" t="str">
        <f t="shared" si="26"/>
        <v/>
      </c>
      <c r="J225" s="19" t="str">
        <f t="shared" si="27"/>
        <v/>
      </c>
    </row>
    <row r="226" spans="1:10">
      <c r="A226" s="154">
        <v>217</v>
      </c>
      <c r="B226" s="155"/>
      <c r="C226" s="155"/>
      <c r="D226" s="155"/>
      <c r="E226" s="156"/>
      <c r="F226" s="157"/>
      <c r="G226" s="155"/>
      <c r="H226" s="156"/>
      <c r="I226" s="19" t="str">
        <f t="shared" si="26"/>
        <v/>
      </c>
      <c r="J226" s="19" t="str">
        <f t="shared" si="27"/>
        <v/>
      </c>
    </row>
    <row r="227" spans="1:10">
      <c r="A227" s="154">
        <v>218</v>
      </c>
      <c r="B227" s="155"/>
      <c r="C227" s="155"/>
      <c r="D227" s="155"/>
      <c r="E227" s="156"/>
      <c r="F227" s="157"/>
      <c r="G227" s="155"/>
      <c r="H227" s="156"/>
      <c r="I227" s="19" t="str">
        <f t="shared" si="26"/>
        <v/>
      </c>
      <c r="J227" s="19" t="str">
        <f t="shared" si="27"/>
        <v/>
      </c>
    </row>
    <row r="228" spans="1:10">
      <c r="A228" s="154">
        <v>219</v>
      </c>
      <c r="B228" s="155"/>
      <c r="C228" s="155"/>
      <c r="D228" s="155"/>
      <c r="E228" s="156"/>
      <c r="F228" s="157"/>
      <c r="G228" s="155"/>
      <c r="H228" s="156"/>
      <c r="I228" s="19" t="str">
        <f t="shared" si="26"/>
        <v/>
      </c>
      <c r="J228" s="19" t="str">
        <f t="shared" si="27"/>
        <v/>
      </c>
    </row>
    <row r="229" spans="1:10">
      <c r="A229" s="154">
        <v>220</v>
      </c>
      <c r="B229" s="155"/>
      <c r="C229" s="155"/>
      <c r="D229" s="155"/>
      <c r="E229" s="156"/>
      <c r="F229" s="157"/>
      <c r="G229" s="155"/>
      <c r="H229" s="156"/>
      <c r="I229" s="19" t="str">
        <f t="shared" si="26"/>
        <v/>
      </c>
      <c r="J229" s="19" t="str">
        <f t="shared" si="27"/>
        <v/>
      </c>
    </row>
    <row r="230" spans="1:10">
      <c r="A230" s="154">
        <v>221</v>
      </c>
      <c r="B230" s="155"/>
      <c r="C230" s="155"/>
      <c r="D230" s="155"/>
      <c r="E230" s="156"/>
      <c r="F230" s="157"/>
      <c r="G230" s="155"/>
      <c r="H230" s="156"/>
      <c r="I230" s="19" t="str">
        <f t="shared" si="26"/>
        <v/>
      </c>
      <c r="J230" s="19" t="str">
        <f t="shared" si="27"/>
        <v/>
      </c>
    </row>
    <row r="231" spans="1:10">
      <c r="A231" s="154">
        <v>222</v>
      </c>
      <c r="B231" s="155"/>
      <c r="C231" s="155"/>
      <c r="D231" s="155"/>
      <c r="E231" s="156"/>
      <c r="F231" s="157"/>
      <c r="G231" s="155"/>
      <c r="H231" s="156"/>
      <c r="I231" s="19" t="str">
        <f t="shared" si="26"/>
        <v/>
      </c>
      <c r="J231" s="19" t="str">
        <f t="shared" si="27"/>
        <v/>
      </c>
    </row>
    <row r="232" spans="1:10">
      <c r="A232" s="154">
        <v>223</v>
      </c>
      <c r="B232" s="155"/>
      <c r="C232" s="155"/>
      <c r="D232" s="155"/>
      <c r="E232" s="156"/>
      <c r="F232" s="157"/>
      <c r="G232" s="155"/>
      <c r="H232" s="156"/>
      <c r="I232" s="19" t="str">
        <f t="shared" si="26"/>
        <v/>
      </c>
      <c r="J232" s="19" t="str">
        <f t="shared" si="27"/>
        <v/>
      </c>
    </row>
    <row r="233" spans="1:10">
      <c r="A233" s="154">
        <v>224</v>
      </c>
      <c r="B233" s="155"/>
      <c r="C233" s="155"/>
      <c r="D233" s="155"/>
      <c r="E233" s="156"/>
      <c r="F233" s="157"/>
      <c r="G233" s="155"/>
      <c r="H233" s="156"/>
      <c r="I233" s="19" t="str">
        <f t="shared" si="26"/>
        <v/>
      </c>
      <c r="J233" s="19" t="str">
        <f t="shared" si="27"/>
        <v/>
      </c>
    </row>
    <row r="234" spans="1:10">
      <c r="A234" s="154">
        <v>225</v>
      </c>
      <c r="B234" s="155"/>
      <c r="C234" s="155"/>
      <c r="D234" s="155"/>
      <c r="E234" s="156"/>
      <c r="F234" s="157"/>
      <c r="G234" s="155"/>
      <c r="H234" s="156"/>
      <c r="I234" s="19" t="str">
        <f t="shared" si="26"/>
        <v/>
      </c>
      <c r="J234" s="19" t="str">
        <f t="shared" si="27"/>
        <v/>
      </c>
    </row>
    <row r="235" spans="1:10">
      <c r="A235" s="154">
        <v>226</v>
      </c>
      <c r="B235" s="155"/>
      <c r="C235" s="155"/>
      <c r="D235" s="155"/>
      <c r="E235" s="156"/>
      <c r="F235" s="157"/>
      <c r="G235" s="155"/>
      <c r="H235" s="156"/>
      <c r="I235" s="19" t="str">
        <f t="shared" si="26"/>
        <v/>
      </c>
      <c r="J235" s="19" t="str">
        <f t="shared" si="27"/>
        <v/>
      </c>
    </row>
    <row r="236" spans="1:10">
      <c r="A236" s="154">
        <v>227</v>
      </c>
      <c r="B236" s="155"/>
      <c r="C236" s="155"/>
      <c r="D236" s="155"/>
      <c r="E236" s="156"/>
      <c r="F236" s="157"/>
      <c r="G236" s="155"/>
      <c r="H236" s="156"/>
      <c r="I236" s="19" t="str">
        <f t="shared" ref="I236:I259" si="28">IF(OR($B236="",$C236="",$D236="",$E236="",$F236&lt;an_initial,$F236&gt;an_final,$O236=FALSE),"",IF($H236="",CS_STR_A*$G236/P236,CS_STR_A*$H236))</f>
        <v/>
      </c>
      <c r="J236" s="19" t="str">
        <f t="shared" ref="J236:J259" si="29">IF(OR($B236="",$C236="",$D236="",$E236="",$F236="",$F236&gt;an_final,$O236=FALSE),"",IF($H236="",CS_STR_A*$G236/P236,CS_STR_A*$H236))</f>
        <v/>
      </c>
    </row>
    <row r="237" spans="1:10">
      <c r="A237" s="154">
        <v>228</v>
      </c>
      <c r="B237" s="155"/>
      <c r="C237" s="155"/>
      <c r="D237" s="155"/>
      <c r="E237" s="156"/>
      <c r="F237" s="157"/>
      <c r="G237" s="155"/>
      <c r="H237" s="156"/>
      <c r="I237" s="19" t="str">
        <f t="shared" si="28"/>
        <v/>
      </c>
      <c r="J237" s="19" t="str">
        <f t="shared" si="29"/>
        <v/>
      </c>
    </row>
    <row r="238" spans="1:10">
      <c r="A238" s="154">
        <v>229</v>
      </c>
      <c r="B238" s="155"/>
      <c r="C238" s="155"/>
      <c r="D238" s="155"/>
      <c r="E238" s="156"/>
      <c r="F238" s="157"/>
      <c r="G238" s="155"/>
      <c r="H238" s="156"/>
      <c r="I238" s="19" t="str">
        <f t="shared" si="28"/>
        <v/>
      </c>
      <c r="J238" s="19" t="str">
        <f t="shared" si="29"/>
        <v/>
      </c>
    </row>
    <row r="239" spans="1:10">
      <c r="A239" s="154">
        <v>230</v>
      </c>
      <c r="B239" s="155"/>
      <c r="C239" s="155"/>
      <c r="D239" s="155"/>
      <c r="E239" s="156"/>
      <c r="F239" s="157"/>
      <c r="G239" s="155"/>
      <c r="H239" s="156"/>
      <c r="I239" s="19" t="str">
        <f t="shared" si="28"/>
        <v/>
      </c>
      <c r="J239" s="19" t="str">
        <f t="shared" si="29"/>
        <v/>
      </c>
    </row>
    <row r="240" spans="1:10">
      <c r="A240" s="154">
        <v>231</v>
      </c>
      <c r="B240" s="155"/>
      <c r="C240" s="155"/>
      <c r="D240" s="155"/>
      <c r="E240" s="156"/>
      <c r="F240" s="157"/>
      <c r="G240" s="155"/>
      <c r="H240" s="156"/>
      <c r="I240" s="19" t="str">
        <f t="shared" si="28"/>
        <v/>
      </c>
      <c r="J240" s="19" t="str">
        <f t="shared" si="29"/>
        <v/>
      </c>
    </row>
    <row r="241" spans="1:10">
      <c r="A241" s="154">
        <v>232</v>
      </c>
      <c r="B241" s="155"/>
      <c r="C241" s="155"/>
      <c r="D241" s="155"/>
      <c r="E241" s="156"/>
      <c r="F241" s="157"/>
      <c r="G241" s="155"/>
      <c r="H241" s="156"/>
      <c r="I241" s="19" t="str">
        <f t="shared" si="28"/>
        <v/>
      </c>
      <c r="J241" s="19" t="str">
        <f t="shared" si="29"/>
        <v/>
      </c>
    </row>
    <row r="242" spans="1:10">
      <c r="A242" s="154">
        <v>233</v>
      </c>
      <c r="B242" s="155"/>
      <c r="C242" s="155"/>
      <c r="D242" s="155"/>
      <c r="E242" s="156"/>
      <c r="F242" s="157"/>
      <c r="G242" s="155"/>
      <c r="H242" s="156"/>
      <c r="I242" s="19" t="str">
        <f t="shared" si="28"/>
        <v/>
      </c>
      <c r="J242" s="19" t="str">
        <f t="shared" si="29"/>
        <v/>
      </c>
    </row>
    <row r="243" spans="1:10">
      <c r="A243" s="154">
        <v>234</v>
      </c>
      <c r="B243" s="155"/>
      <c r="C243" s="155"/>
      <c r="D243" s="155"/>
      <c r="E243" s="156"/>
      <c r="F243" s="157"/>
      <c r="G243" s="155"/>
      <c r="H243" s="156"/>
      <c r="I243" s="19" t="str">
        <f t="shared" si="28"/>
        <v/>
      </c>
      <c r="J243" s="19" t="str">
        <f t="shared" si="29"/>
        <v/>
      </c>
    </row>
    <row r="244" spans="1:10">
      <c r="A244" s="154">
        <v>235</v>
      </c>
      <c r="B244" s="155"/>
      <c r="C244" s="155"/>
      <c r="D244" s="155"/>
      <c r="E244" s="156"/>
      <c r="F244" s="157"/>
      <c r="G244" s="155"/>
      <c r="H244" s="156"/>
      <c r="I244" s="19" t="str">
        <f t="shared" si="28"/>
        <v/>
      </c>
      <c r="J244" s="19" t="str">
        <f t="shared" si="29"/>
        <v/>
      </c>
    </row>
    <row r="245" spans="1:10">
      <c r="A245" s="154">
        <v>236</v>
      </c>
      <c r="B245" s="155"/>
      <c r="C245" s="155"/>
      <c r="D245" s="155"/>
      <c r="E245" s="156"/>
      <c r="F245" s="157"/>
      <c r="G245" s="155"/>
      <c r="H245" s="156"/>
      <c r="I245" s="19" t="str">
        <f t="shared" si="28"/>
        <v/>
      </c>
      <c r="J245" s="19" t="str">
        <f t="shared" si="29"/>
        <v/>
      </c>
    </row>
    <row r="246" spans="1:10">
      <c r="A246" s="154">
        <v>237</v>
      </c>
      <c r="B246" s="155"/>
      <c r="C246" s="155"/>
      <c r="D246" s="155"/>
      <c r="E246" s="156"/>
      <c r="F246" s="157"/>
      <c r="G246" s="155"/>
      <c r="H246" s="156"/>
      <c r="I246" s="19" t="str">
        <f t="shared" si="28"/>
        <v/>
      </c>
      <c r="J246" s="19" t="str">
        <f t="shared" si="29"/>
        <v/>
      </c>
    </row>
    <row r="247" spans="1:10">
      <c r="A247" s="154">
        <v>238</v>
      </c>
      <c r="B247" s="155"/>
      <c r="C247" s="155"/>
      <c r="D247" s="155"/>
      <c r="E247" s="156"/>
      <c r="F247" s="157"/>
      <c r="G247" s="155"/>
      <c r="H247" s="156"/>
      <c r="I247" s="19" t="str">
        <f t="shared" si="28"/>
        <v/>
      </c>
      <c r="J247" s="19" t="str">
        <f t="shared" si="29"/>
        <v/>
      </c>
    </row>
    <row r="248" spans="1:10">
      <c r="A248" s="154">
        <v>239</v>
      </c>
      <c r="B248" s="155"/>
      <c r="C248" s="155"/>
      <c r="D248" s="155"/>
      <c r="E248" s="156"/>
      <c r="F248" s="157"/>
      <c r="G248" s="155"/>
      <c r="H248" s="156"/>
      <c r="I248" s="19" t="str">
        <f t="shared" si="28"/>
        <v/>
      </c>
      <c r="J248" s="19" t="str">
        <f t="shared" si="29"/>
        <v/>
      </c>
    </row>
    <row r="249" spans="1:10">
      <c r="A249" s="154">
        <v>240</v>
      </c>
      <c r="B249" s="155"/>
      <c r="C249" s="155"/>
      <c r="D249" s="155"/>
      <c r="E249" s="156"/>
      <c r="F249" s="157"/>
      <c r="G249" s="155"/>
      <c r="H249" s="156"/>
      <c r="I249" s="19" t="str">
        <f t="shared" si="28"/>
        <v/>
      </c>
      <c r="J249" s="19" t="str">
        <f t="shared" si="29"/>
        <v/>
      </c>
    </row>
    <row r="250" spans="1:10">
      <c r="A250" s="154">
        <v>241</v>
      </c>
      <c r="B250" s="155"/>
      <c r="C250" s="155"/>
      <c r="D250" s="155"/>
      <c r="E250" s="156"/>
      <c r="F250" s="157"/>
      <c r="G250" s="155"/>
      <c r="H250" s="156"/>
      <c r="I250" s="19" t="str">
        <f t="shared" si="28"/>
        <v/>
      </c>
      <c r="J250" s="19" t="str">
        <f t="shared" si="29"/>
        <v/>
      </c>
    </row>
    <row r="251" spans="1:10">
      <c r="A251" s="154">
        <v>242</v>
      </c>
      <c r="B251" s="155"/>
      <c r="C251" s="155"/>
      <c r="D251" s="155"/>
      <c r="E251" s="156"/>
      <c r="F251" s="157"/>
      <c r="G251" s="155"/>
      <c r="H251" s="156"/>
      <c r="I251" s="19" t="str">
        <f t="shared" si="28"/>
        <v/>
      </c>
      <c r="J251" s="19" t="str">
        <f t="shared" si="29"/>
        <v/>
      </c>
    </row>
    <row r="252" spans="1:10">
      <c r="A252" s="154">
        <v>243</v>
      </c>
      <c r="B252" s="155"/>
      <c r="C252" s="155"/>
      <c r="D252" s="155"/>
      <c r="E252" s="156"/>
      <c r="F252" s="157"/>
      <c r="G252" s="155"/>
      <c r="H252" s="156"/>
      <c r="I252" s="19" t="str">
        <f t="shared" si="28"/>
        <v/>
      </c>
      <c r="J252" s="19" t="str">
        <f t="shared" si="29"/>
        <v/>
      </c>
    </row>
    <row r="253" spans="1:10">
      <c r="A253" s="154">
        <v>244</v>
      </c>
      <c r="B253" s="155"/>
      <c r="C253" s="155"/>
      <c r="D253" s="155"/>
      <c r="E253" s="156"/>
      <c r="F253" s="157"/>
      <c r="G253" s="155"/>
      <c r="H253" s="156"/>
      <c r="I253" s="19" t="str">
        <f t="shared" si="28"/>
        <v/>
      </c>
      <c r="J253" s="19" t="str">
        <f t="shared" si="29"/>
        <v/>
      </c>
    </row>
    <row r="254" spans="1:10">
      <c r="A254" s="154">
        <v>245</v>
      </c>
      <c r="B254" s="155"/>
      <c r="C254" s="155"/>
      <c r="D254" s="155"/>
      <c r="E254" s="156"/>
      <c r="F254" s="157"/>
      <c r="G254" s="155"/>
      <c r="H254" s="156"/>
      <c r="I254" s="19" t="str">
        <f t="shared" si="28"/>
        <v/>
      </c>
      <c r="J254" s="19" t="str">
        <f t="shared" si="29"/>
        <v/>
      </c>
    </row>
    <row r="255" spans="1:10">
      <c r="A255" s="154">
        <v>246</v>
      </c>
      <c r="B255" s="155"/>
      <c r="C255" s="155"/>
      <c r="D255" s="155"/>
      <c r="E255" s="156"/>
      <c r="F255" s="157"/>
      <c r="G255" s="155"/>
      <c r="H255" s="156"/>
      <c r="I255" s="19" t="str">
        <f t="shared" si="28"/>
        <v/>
      </c>
      <c r="J255" s="19" t="str">
        <f t="shared" si="29"/>
        <v/>
      </c>
    </row>
    <row r="256" spans="1:10">
      <c r="A256" s="154">
        <v>247</v>
      </c>
      <c r="B256" s="155"/>
      <c r="C256" s="155"/>
      <c r="D256" s="155"/>
      <c r="E256" s="156"/>
      <c r="F256" s="157"/>
      <c r="G256" s="155"/>
      <c r="H256" s="156"/>
      <c r="I256" s="19" t="str">
        <f t="shared" si="28"/>
        <v/>
      </c>
      <c r="J256" s="19" t="str">
        <f t="shared" si="29"/>
        <v/>
      </c>
    </row>
    <row r="257" spans="1:10">
      <c r="A257" s="154">
        <v>248</v>
      </c>
      <c r="B257" s="155"/>
      <c r="C257" s="155"/>
      <c r="D257" s="155"/>
      <c r="E257" s="156"/>
      <c r="F257" s="157"/>
      <c r="G257" s="155"/>
      <c r="H257" s="156"/>
      <c r="I257" s="19" t="str">
        <f t="shared" si="28"/>
        <v/>
      </c>
      <c r="J257" s="19" t="str">
        <f t="shared" si="29"/>
        <v/>
      </c>
    </row>
    <row r="258" spans="1:10">
      <c r="A258" s="154">
        <v>249</v>
      </c>
      <c r="B258" s="155"/>
      <c r="C258" s="155"/>
      <c r="D258" s="155"/>
      <c r="E258" s="156"/>
      <c r="F258" s="157"/>
      <c r="G258" s="155"/>
      <c r="H258" s="156"/>
      <c r="I258" s="19" t="str">
        <f t="shared" si="28"/>
        <v/>
      </c>
      <c r="J258" s="19" t="str">
        <f t="shared" si="29"/>
        <v/>
      </c>
    </row>
    <row r="259" spans="1:10">
      <c r="A259" s="154">
        <v>250</v>
      </c>
      <c r="B259" s="155"/>
      <c r="C259" s="155"/>
      <c r="D259" s="155"/>
      <c r="E259" s="156"/>
      <c r="F259" s="157"/>
      <c r="G259" s="155"/>
      <c r="H259" s="156"/>
      <c r="I259" s="19" t="str">
        <f t="shared" si="28"/>
        <v/>
      </c>
      <c r="J259" s="19" t="str">
        <f t="shared" si="29"/>
        <v/>
      </c>
    </row>
  </sheetData>
  <sheetProtection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4" type="noConversion"/>
  <dataValidations disablePrompts="1"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&amp;LConfirm existenţa lucrărilorDirector de departament&amp;RCandidat</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sheetPr codeName="Sheet7">
    <pageSetUpPr fitToPage="1"/>
  </sheetPr>
  <dimension ref="A1:P259"/>
  <sheetViews>
    <sheetView workbookViewId="0">
      <selection activeCell="B10" sqref="B10:H12"/>
    </sheetView>
  </sheetViews>
  <sheetFormatPr defaultRowHeight="15.75"/>
  <cols>
    <col min="1" max="1" width="5.7109375" style="71" customWidth="1"/>
    <col min="2" max="3" width="35.7109375" style="75" customWidth="1"/>
    <col min="4" max="4" width="18.7109375" style="75" customWidth="1"/>
    <col min="5" max="5" width="18.7109375" style="328" customWidth="1"/>
    <col min="6" max="6" width="10.7109375" style="80" customWidth="1"/>
    <col min="7" max="7" width="10.7109375" style="75" customWidth="1"/>
    <col min="8" max="8" width="12.28515625" style="328" customWidth="1"/>
    <col min="9" max="9" width="17.7109375" style="75" customWidth="1"/>
    <col min="10" max="10" width="10.7109375" style="75" hidden="1" customWidth="1"/>
    <col min="11" max="14" width="10.7109375" style="81" hidden="1" customWidth="1"/>
    <col min="15" max="15" width="9.140625" style="82" hidden="1" customWidth="1"/>
    <col min="16" max="16" width="9.140625" style="75" hidden="1" customWidth="1"/>
    <col min="17" max="26" width="9.140625" style="75" customWidth="1"/>
    <col min="27" max="16384" width="9.140625" style="75"/>
  </cols>
  <sheetData>
    <row r="1" spans="1:16" s="71" customFormat="1">
      <c r="A1" s="70" t="s">
        <v>482</v>
      </c>
      <c r="E1" s="72"/>
      <c r="F1" s="72"/>
      <c r="H1" s="73"/>
      <c r="I1" s="74"/>
      <c r="K1" s="73"/>
      <c r="M1" s="327"/>
      <c r="N1" s="327"/>
      <c r="O1" s="327"/>
    </row>
    <row r="2" spans="1:16" s="71" customFormat="1">
      <c r="A2" s="387" t="str">
        <f>IF(ISBLANK(facultate), IF(ISBLANK(departament),"","Departament " &amp; departament), "Facultatea " &amp; facultate)</f>
        <v>Facultatea Electronică și Telecomunicații</v>
      </c>
      <c r="E2" s="72"/>
      <c r="F2" s="72"/>
      <c r="H2" s="73"/>
      <c r="I2" s="74"/>
      <c r="K2" s="73"/>
      <c r="M2" s="327"/>
      <c r="N2" s="327"/>
      <c r="O2" s="327"/>
    </row>
    <row r="3" spans="1:16" s="71" customFormat="1">
      <c r="A3" s="387" t="str">
        <f>IF(ISBLANK(departament),"","Departamentul " &amp; departament)</f>
        <v>Departamentul Electronică Aplicată</v>
      </c>
      <c r="E3" s="72"/>
      <c r="F3" s="72"/>
      <c r="H3" s="73"/>
      <c r="I3" s="74"/>
      <c r="K3" s="73"/>
      <c r="M3" s="327"/>
      <c r="N3" s="327"/>
      <c r="O3" s="327"/>
    </row>
    <row r="4" spans="1:16">
      <c r="A4" s="460" t="s">
        <v>813</v>
      </c>
      <c r="B4" s="460"/>
      <c r="C4" s="460"/>
      <c r="D4" s="460"/>
      <c r="E4" s="460"/>
      <c r="F4" s="460"/>
      <c r="G4" s="460"/>
      <c r="H4" s="460"/>
      <c r="I4" s="460"/>
      <c r="J4" s="239"/>
      <c r="K4" s="239"/>
      <c r="L4" s="239"/>
      <c r="M4" s="239"/>
      <c r="N4" s="75"/>
      <c r="O4" s="329"/>
    </row>
    <row r="5" spans="1:16">
      <c r="A5" s="460" t="s">
        <v>659</v>
      </c>
      <c r="B5" s="460"/>
      <c r="C5" s="460"/>
      <c r="D5" s="460"/>
      <c r="E5" s="460"/>
      <c r="F5" s="460"/>
      <c r="G5" s="460"/>
      <c r="H5" s="460"/>
      <c r="I5" s="460"/>
      <c r="J5" s="239"/>
      <c r="K5" s="239"/>
      <c r="L5" s="239"/>
      <c r="M5" s="239"/>
      <c r="N5" s="75"/>
    </row>
    <row r="6" spans="1:16" ht="13.5" customHeight="1">
      <c r="E6" s="75"/>
      <c r="F6" s="75"/>
      <c r="H6" s="75"/>
      <c r="I6" s="339"/>
      <c r="J6" s="388" t="str">
        <f>CONCATENATE(functie," ",nume_candidat)</f>
        <v>Șef de lucrări Papazian Petru</v>
      </c>
      <c r="N6" s="75"/>
    </row>
    <row r="7" spans="1:16" ht="18.75" customHeight="1">
      <c r="A7" s="457" t="s">
        <v>337</v>
      </c>
      <c r="B7" s="457" t="s">
        <v>0</v>
      </c>
      <c r="C7" s="457" t="s">
        <v>545</v>
      </c>
      <c r="D7" s="457" t="s">
        <v>16</v>
      </c>
      <c r="E7" s="458" t="s">
        <v>17</v>
      </c>
      <c r="F7" s="463" t="s">
        <v>2</v>
      </c>
      <c r="G7" s="457" t="s">
        <v>18</v>
      </c>
      <c r="H7" s="458" t="s">
        <v>546</v>
      </c>
      <c r="I7" s="457" t="s">
        <v>544</v>
      </c>
      <c r="J7" s="457"/>
      <c r="K7" s="457" t="s">
        <v>4</v>
      </c>
      <c r="L7" s="457"/>
      <c r="M7" s="461" t="s">
        <v>48</v>
      </c>
      <c r="N7" s="462"/>
      <c r="O7" s="464" t="s">
        <v>540</v>
      </c>
      <c r="P7" s="465" t="s">
        <v>551</v>
      </c>
    </row>
    <row r="8" spans="1:16" ht="45.75" customHeight="1">
      <c r="A8" s="457"/>
      <c r="B8" s="457"/>
      <c r="C8" s="457"/>
      <c r="D8" s="457"/>
      <c r="E8" s="459"/>
      <c r="F8" s="463"/>
      <c r="G8" s="457"/>
      <c r="H8" s="459"/>
      <c r="I8" s="389" t="str">
        <f>CONCATENATE("ultimii ",durata_evaluare," ani")</f>
        <v>ultimii 5 ani</v>
      </c>
      <c r="J8" s="11" t="s">
        <v>3</v>
      </c>
      <c r="K8" s="389" t="str">
        <f>CONCATENATE("ultimii                                  ",durata_evaluare," ani")</f>
        <v>ultimii                                  5 ani</v>
      </c>
      <c r="L8" s="11" t="s">
        <v>3</v>
      </c>
      <c r="M8" s="11" t="s">
        <v>3</v>
      </c>
      <c r="N8" s="389" t="str">
        <f>CONCATENATE("ultimii                                  ",durata_evaluare," ani")</f>
        <v>ultimii                                  5 ani</v>
      </c>
      <c r="O8" s="464"/>
      <c r="P8" s="465"/>
    </row>
    <row r="9" spans="1:16">
      <c r="A9" s="99"/>
      <c r="B9" s="76"/>
      <c r="C9" s="76"/>
      <c r="D9" s="76"/>
      <c r="E9" s="77"/>
      <c r="F9" s="40"/>
      <c r="G9" s="85"/>
      <c r="H9" s="78"/>
      <c r="I9" s="158">
        <f t="shared" ref="I9:N9" si="0">SUMIF(I10:I108,"&gt;0")</f>
        <v>0</v>
      </c>
      <c r="J9" s="158">
        <f t="shared" si="0"/>
        <v>0</v>
      </c>
      <c r="K9" s="4">
        <f t="shared" si="0"/>
        <v>0</v>
      </c>
      <c r="L9" s="4">
        <f t="shared" si="0"/>
        <v>0</v>
      </c>
      <c r="M9" s="4">
        <f t="shared" si="0"/>
        <v>0</v>
      </c>
      <c r="N9" s="4">
        <f t="shared" si="0"/>
        <v>0</v>
      </c>
      <c r="O9" s="336"/>
    </row>
    <row r="10" spans="1:16">
      <c r="A10" s="48">
        <v>1</v>
      </c>
      <c r="B10" s="8"/>
      <c r="C10" s="8"/>
      <c r="D10" s="8"/>
      <c r="E10" s="5"/>
      <c r="F10" s="232"/>
      <c r="G10" s="232"/>
      <c r="H10" s="232"/>
      <c r="I10" s="19" t="str">
        <f t="shared" ref="I10:I41" si="1">IF(OR($B10="",$C10="",$D10="",$E10="",$F10&lt;an_initial,$F10&gt;an_final,$O10=FALSE),"",IF($H10="",CS_STR_B*$G10/P10,CS_STR_B*$H10))</f>
        <v/>
      </c>
      <c r="J10" s="19" t="str">
        <f t="shared" ref="J10:J41" si="2">IF(OR($B10="",$C10="",$D10="",$E10="",$F10="",$F10&gt;an_final,$O10=FALSE),"",IF($H10="",CS_STR_B*$G10/P10,CS_STR_B*$H10))</f>
        <v/>
      </c>
      <c r="K10" s="69" t="str">
        <f t="shared" ref="K10:K41" si="3">IF(OR($B10="",$C10="",$D10="",$E10="",$F10="",$F10&gt;an_final,$O10=FALSE),"",IF($F10&gt;=an_initial,1,""))</f>
        <v/>
      </c>
      <c r="L10" s="69" t="str">
        <f t="shared" ref="L10:L41" si="4">IF(OR($B10="",$C10="",$D10="",$E10="",$F10="",$F10&gt;an_final,$O10=FALSE),"",1)</f>
        <v/>
      </c>
      <c r="M10" s="417" t="str">
        <f t="shared" ref="M10:M41" si="5">IF(OR($B10="",$C10="",$D10="",$E10="",$F10="",$F10&gt;an_final,$O10=FALSE),"",IF($H10="",$G10/P10,$H10))</f>
        <v/>
      </c>
      <c r="N10" s="69" t="str">
        <f t="shared" ref="N10:N41" si="6">IF(OR($B10="",$C10="",$D10="",$E10="",$F10="",$F10&lt;an_initial,$F10&gt;an_final,$O10=FALSE),"",IF($H10="",$G10/P10,$H10))</f>
        <v/>
      </c>
      <c r="O10" s="390" t="b">
        <f t="shared" ref="O10:O73" si="7">IF(nume_candidat="",FALSE,ISNUMBER(SEARCH(nume_candidat,$B10)))</f>
        <v>0</v>
      </c>
      <c r="P10" s="391">
        <f t="shared" ref="P10:P41" si="8">LEN(B10)-LEN(SUBSTITUTE(B10,",",""))+1</f>
        <v>1</v>
      </c>
    </row>
    <row r="11" spans="1:16">
      <c r="A11" s="48">
        <v>2</v>
      </c>
      <c r="B11" s="8"/>
      <c r="C11" s="8"/>
      <c r="D11" s="8"/>
      <c r="E11" s="5"/>
      <c r="F11" s="232"/>
      <c r="G11" s="232"/>
      <c r="H11" s="232"/>
      <c r="I11" s="19" t="str">
        <f t="shared" si="1"/>
        <v/>
      </c>
      <c r="J11" s="19" t="str">
        <f t="shared" si="2"/>
        <v/>
      </c>
      <c r="K11" s="69" t="str">
        <f t="shared" si="3"/>
        <v/>
      </c>
      <c r="L11" s="69" t="str">
        <f t="shared" si="4"/>
        <v/>
      </c>
      <c r="M11" s="417" t="str">
        <f t="shared" si="5"/>
        <v/>
      </c>
      <c r="N11" s="69" t="str">
        <f t="shared" si="6"/>
        <v/>
      </c>
      <c r="O11" s="390" t="b">
        <f t="shared" si="7"/>
        <v>0</v>
      </c>
      <c r="P11" s="391">
        <f t="shared" si="8"/>
        <v>1</v>
      </c>
    </row>
    <row r="12" spans="1:16">
      <c r="A12" s="48">
        <v>3</v>
      </c>
      <c r="B12" s="7"/>
      <c r="C12" s="8"/>
      <c r="D12" s="8"/>
      <c r="E12" s="5"/>
      <c r="F12" s="232"/>
      <c r="G12" s="232"/>
      <c r="H12" s="232"/>
      <c r="I12" s="19" t="str">
        <f t="shared" si="1"/>
        <v/>
      </c>
      <c r="J12" s="19" t="str">
        <f t="shared" si="2"/>
        <v/>
      </c>
      <c r="K12" s="69" t="str">
        <f t="shared" si="3"/>
        <v/>
      </c>
      <c r="L12" s="69" t="str">
        <f t="shared" si="4"/>
        <v/>
      </c>
      <c r="M12" s="417" t="str">
        <f t="shared" si="5"/>
        <v/>
      </c>
      <c r="N12" s="69" t="str">
        <f t="shared" si="6"/>
        <v/>
      </c>
      <c r="O12" s="390" t="b">
        <f t="shared" si="7"/>
        <v>0</v>
      </c>
      <c r="P12" s="391">
        <f t="shared" si="8"/>
        <v>1</v>
      </c>
    </row>
    <row r="13" spans="1:16">
      <c r="A13" s="48">
        <v>4</v>
      </c>
      <c r="B13" s="7"/>
      <c r="C13" s="7"/>
      <c r="D13" s="7"/>
      <c r="E13" s="229"/>
      <c r="F13" s="228"/>
      <c r="G13" s="228"/>
      <c r="H13" s="228"/>
      <c r="I13" s="19" t="str">
        <f t="shared" si="1"/>
        <v/>
      </c>
      <c r="J13" s="19" t="str">
        <f t="shared" si="2"/>
        <v/>
      </c>
      <c r="K13" s="69" t="str">
        <f t="shared" si="3"/>
        <v/>
      </c>
      <c r="L13" s="69" t="str">
        <f t="shared" si="4"/>
        <v/>
      </c>
      <c r="M13" s="417" t="str">
        <f t="shared" si="5"/>
        <v/>
      </c>
      <c r="N13" s="69" t="str">
        <f t="shared" si="6"/>
        <v/>
      </c>
      <c r="O13" s="390" t="b">
        <f t="shared" si="7"/>
        <v>0</v>
      </c>
      <c r="P13" s="391">
        <f t="shared" si="8"/>
        <v>1</v>
      </c>
    </row>
    <row r="14" spans="1:16">
      <c r="A14" s="154">
        <v>5</v>
      </c>
      <c r="B14" s="7"/>
      <c r="C14" s="7"/>
      <c r="D14" s="7"/>
      <c r="E14" s="229"/>
      <c r="F14" s="228"/>
      <c r="G14" s="228"/>
      <c r="H14" s="228"/>
      <c r="I14" s="19" t="str">
        <f t="shared" si="1"/>
        <v/>
      </c>
      <c r="J14" s="19" t="str">
        <f t="shared" si="2"/>
        <v/>
      </c>
      <c r="K14" s="416" t="str">
        <f t="shared" si="3"/>
        <v/>
      </c>
      <c r="L14" s="69" t="str">
        <f t="shared" si="4"/>
        <v/>
      </c>
      <c r="M14" s="417" t="str">
        <f t="shared" si="5"/>
        <v/>
      </c>
      <c r="N14" s="69" t="str">
        <f t="shared" si="6"/>
        <v/>
      </c>
      <c r="O14" s="390" t="b">
        <f t="shared" si="7"/>
        <v>0</v>
      </c>
      <c r="P14" s="391">
        <f t="shared" si="8"/>
        <v>1</v>
      </c>
    </row>
    <row r="15" spans="1:16">
      <c r="A15" s="154">
        <v>6</v>
      </c>
      <c r="B15" s="7"/>
      <c r="C15" s="7"/>
      <c r="D15" s="7"/>
      <c r="E15" s="229"/>
      <c r="F15" s="228"/>
      <c r="G15" s="228"/>
      <c r="H15" s="228"/>
      <c r="I15" s="19" t="str">
        <f t="shared" si="1"/>
        <v/>
      </c>
      <c r="J15" s="19" t="str">
        <f t="shared" si="2"/>
        <v/>
      </c>
      <c r="K15" s="416" t="str">
        <f t="shared" si="3"/>
        <v/>
      </c>
      <c r="L15" s="69" t="str">
        <f t="shared" si="4"/>
        <v/>
      </c>
      <c r="M15" s="417" t="str">
        <f t="shared" si="5"/>
        <v/>
      </c>
      <c r="N15" s="69" t="str">
        <f t="shared" si="6"/>
        <v/>
      </c>
      <c r="O15" s="390" t="b">
        <f t="shared" si="7"/>
        <v>0</v>
      </c>
      <c r="P15" s="391">
        <f t="shared" si="8"/>
        <v>1</v>
      </c>
    </row>
    <row r="16" spans="1:16">
      <c r="A16" s="154">
        <v>7</v>
      </c>
      <c r="B16" s="7"/>
      <c r="C16" s="7"/>
      <c r="D16" s="7"/>
      <c r="E16" s="229"/>
      <c r="F16" s="228"/>
      <c r="G16" s="228"/>
      <c r="H16" s="228"/>
      <c r="I16" s="19" t="str">
        <f t="shared" si="1"/>
        <v/>
      </c>
      <c r="J16" s="19" t="str">
        <f t="shared" si="2"/>
        <v/>
      </c>
      <c r="K16" s="416" t="str">
        <f t="shared" si="3"/>
        <v/>
      </c>
      <c r="L16" s="69" t="str">
        <f t="shared" si="4"/>
        <v/>
      </c>
      <c r="M16" s="417" t="str">
        <f t="shared" si="5"/>
        <v/>
      </c>
      <c r="N16" s="69" t="str">
        <f t="shared" si="6"/>
        <v/>
      </c>
      <c r="O16" s="390" t="b">
        <f t="shared" si="7"/>
        <v>0</v>
      </c>
      <c r="P16" s="391">
        <f t="shared" si="8"/>
        <v>1</v>
      </c>
    </row>
    <row r="17" spans="1:16">
      <c r="A17" s="154">
        <v>8</v>
      </c>
      <c r="B17" s="7"/>
      <c r="C17" s="7"/>
      <c r="D17" s="7"/>
      <c r="E17" s="229"/>
      <c r="F17" s="228"/>
      <c r="G17" s="228"/>
      <c r="H17" s="228"/>
      <c r="I17" s="19" t="str">
        <f t="shared" si="1"/>
        <v/>
      </c>
      <c r="J17" s="19" t="str">
        <f t="shared" si="2"/>
        <v/>
      </c>
      <c r="K17" s="416" t="str">
        <f t="shared" si="3"/>
        <v/>
      </c>
      <c r="L17" s="69" t="str">
        <f t="shared" si="4"/>
        <v/>
      </c>
      <c r="M17" s="417" t="str">
        <f t="shared" si="5"/>
        <v/>
      </c>
      <c r="N17" s="69" t="str">
        <f t="shared" si="6"/>
        <v/>
      </c>
      <c r="O17" s="390" t="b">
        <f t="shared" si="7"/>
        <v>0</v>
      </c>
      <c r="P17" s="391">
        <f t="shared" si="8"/>
        <v>1</v>
      </c>
    </row>
    <row r="18" spans="1:16">
      <c r="A18" s="154">
        <v>9</v>
      </c>
      <c r="B18" s="7"/>
      <c r="C18" s="7"/>
      <c r="D18" s="7"/>
      <c r="E18" s="229"/>
      <c r="F18" s="228"/>
      <c r="G18" s="228"/>
      <c r="H18" s="228"/>
      <c r="I18" s="19" t="str">
        <f t="shared" si="1"/>
        <v/>
      </c>
      <c r="J18" s="19" t="str">
        <f t="shared" si="2"/>
        <v/>
      </c>
      <c r="K18" s="416" t="str">
        <f t="shared" si="3"/>
        <v/>
      </c>
      <c r="L18" s="69" t="str">
        <f t="shared" si="4"/>
        <v/>
      </c>
      <c r="M18" s="417" t="str">
        <f t="shared" si="5"/>
        <v/>
      </c>
      <c r="N18" s="69" t="str">
        <f t="shared" si="6"/>
        <v/>
      </c>
      <c r="O18" s="390" t="b">
        <f t="shared" si="7"/>
        <v>0</v>
      </c>
      <c r="P18" s="391">
        <f t="shared" si="8"/>
        <v>1</v>
      </c>
    </row>
    <row r="19" spans="1:16">
      <c r="A19" s="154">
        <v>10</v>
      </c>
      <c r="B19" s="7"/>
      <c r="C19" s="7"/>
      <c r="D19" s="7"/>
      <c r="E19" s="229"/>
      <c r="F19" s="228"/>
      <c r="G19" s="228"/>
      <c r="H19" s="228"/>
      <c r="I19" s="19" t="str">
        <f t="shared" si="1"/>
        <v/>
      </c>
      <c r="J19" s="19" t="str">
        <f t="shared" si="2"/>
        <v/>
      </c>
      <c r="K19" s="416" t="str">
        <f t="shared" si="3"/>
        <v/>
      </c>
      <c r="L19" s="69" t="str">
        <f t="shared" si="4"/>
        <v/>
      </c>
      <c r="M19" s="417" t="str">
        <f t="shared" si="5"/>
        <v/>
      </c>
      <c r="N19" s="69" t="str">
        <f t="shared" si="6"/>
        <v/>
      </c>
      <c r="O19" s="390" t="b">
        <f t="shared" si="7"/>
        <v>0</v>
      </c>
      <c r="P19" s="391">
        <f t="shared" si="8"/>
        <v>1</v>
      </c>
    </row>
    <row r="20" spans="1:16">
      <c r="A20" s="154">
        <v>11</v>
      </c>
      <c r="B20" s="7"/>
      <c r="C20" s="7"/>
      <c r="D20" s="7"/>
      <c r="E20" s="229"/>
      <c r="F20" s="228"/>
      <c r="G20" s="228"/>
      <c r="H20" s="228"/>
      <c r="I20" s="19" t="str">
        <f t="shared" si="1"/>
        <v/>
      </c>
      <c r="J20" s="19" t="str">
        <f t="shared" si="2"/>
        <v/>
      </c>
      <c r="K20" s="416" t="str">
        <f t="shared" si="3"/>
        <v/>
      </c>
      <c r="L20" s="69" t="str">
        <f t="shared" si="4"/>
        <v/>
      </c>
      <c r="M20" s="417" t="str">
        <f t="shared" si="5"/>
        <v/>
      </c>
      <c r="N20" s="69" t="str">
        <f t="shared" si="6"/>
        <v/>
      </c>
      <c r="O20" s="390" t="b">
        <f t="shared" si="7"/>
        <v>0</v>
      </c>
      <c r="P20" s="391">
        <f t="shared" si="8"/>
        <v>1</v>
      </c>
    </row>
    <row r="21" spans="1:16">
      <c r="A21" s="154">
        <v>12</v>
      </c>
      <c r="B21" s="7"/>
      <c r="C21" s="7"/>
      <c r="D21" s="7"/>
      <c r="E21" s="229"/>
      <c r="F21" s="228"/>
      <c r="G21" s="228"/>
      <c r="H21" s="228"/>
      <c r="I21" s="19" t="str">
        <f t="shared" si="1"/>
        <v/>
      </c>
      <c r="J21" s="19" t="str">
        <f t="shared" si="2"/>
        <v/>
      </c>
      <c r="K21" s="416" t="str">
        <f t="shared" si="3"/>
        <v/>
      </c>
      <c r="L21" s="69" t="str">
        <f t="shared" si="4"/>
        <v/>
      </c>
      <c r="M21" s="417" t="str">
        <f t="shared" si="5"/>
        <v/>
      </c>
      <c r="N21" s="69" t="str">
        <f t="shared" si="6"/>
        <v/>
      </c>
      <c r="O21" s="390" t="b">
        <f t="shared" si="7"/>
        <v>0</v>
      </c>
      <c r="P21" s="391">
        <f t="shared" si="8"/>
        <v>1</v>
      </c>
    </row>
    <row r="22" spans="1:16">
      <c r="A22" s="154">
        <v>13</v>
      </c>
      <c r="B22" s="7"/>
      <c r="C22" s="7"/>
      <c r="D22" s="7"/>
      <c r="E22" s="229"/>
      <c r="F22" s="228"/>
      <c r="G22" s="228"/>
      <c r="H22" s="228"/>
      <c r="I22" s="19" t="str">
        <f t="shared" si="1"/>
        <v/>
      </c>
      <c r="J22" s="19" t="str">
        <f t="shared" si="2"/>
        <v/>
      </c>
      <c r="K22" s="416" t="str">
        <f t="shared" si="3"/>
        <v/>
      </c>
      <c r="L22" s="69" t="str">
        <f t="shared" si="4"/>
        <v/>
      </c>
      <c r="M22" s="417" t="str">
        <f t="shared" si="5"/>
        <v/>
      </c>
      <c r="N22" s="69" t="str">
        <f t="shared" si="6"/>
        <v/>
      </c>
      <c r="O22" s="390" t="b">
        <f t="shared" si="7"/>
        <v>0</v>
      </c>
      <c r="P22" s="391">
        <f t="shared" si="8"/>
        <v>1</v>
      </c>
    </row>
    <row r="23" spans="1:16">
      <c r="A23" s="154">
        <v>14</v>
      </c>
      <c r="B23" s="7"/>
      <c r="C23" s="7"/>
      <c r="D23" s="7"/>
      <c r="E23" s="229"/>
      <c r="F23" s="228"/>
      <c r="G23" s="228"/>
      <c r="H23" s="228"/>
      <c r="I23" s="19" t="str">
        <f t="shared" si="1"/>
        <v/>
      </c>
      <c r="J23" s="19" t="str">
        <f t="shared" si="2"/>
        <v/>
      </c>
      <c r="K23" s="416" t="str">
        <f t="shared" si="3"/>
        <v/>
      </c>
      <c r="L23" s="69" t="str">
        <f t="shared" si="4"/>
        <v/>
      </c>
      <c r="M23" s="417" t="str">
        <f t="shared" si="5"/>
        <v/>
      </c>
      <c r="N23" s="69" t="str">
        <f t="shared" si="6"/>
        <v/>
      </c>
      <c r="O23" s="390" t="b">
        <f t="shared" si="7"/>
        <v>0</v>
      </c>
      <c r="P23" s="391">
        <f t="shared" si="8"/>
        <v>1</v>
      </c>
    </row>
    <row r="24" spans="1:16">
      <c r="A24" s="154">
        <v>15</v>
      </c>
      <c r="B24" s="7"/>
      <c r="C24" s="7"/>
      <c r="D24" s="7"/>
      <c r="E24" s="229"/>
      <c r="F24" s="228"/>
      <c r="G24" s="228"/>
      <c r="H24" s="228"/>
      <c r="I24" s="19" t="str">
        <f t="shared" si="1"/>
        <v/>
      </c>
      <c r="J24" s="19" t="str">
        <f t="shared" si="2"/>
        <v/>
      </c>
      <c r="K24" s="416" t="str">
        <f t="shared" si="3"/>
        <v/>
      </c>
      <c r="L24" s="69" t="str">
        <f t="shared" si="4"/>
        <v/>
      </c>
      <c r="M24" s="417" t="str">
        <f t="shared" si="5"/>
        <v/>
      </c>
      <c r="N24" s="69" t="str">
        <f t="shared" si="6"/>
        <v/>
      </c>
      <c r="O24" s="390" t="b">
        <f t="shared" si="7"/>
        <v>0</v>
      </c>
      <c r="P24" s="391">
        <f t="shared" si="8"/>
        <v>1</v>
      </c>
    </row>
    <row r="25" spans="1:16">
      <c r="A25" s="154">
        <v>16</v>
      </c>
      <c r="B25" s="7"/>
      <c r="C25" s="7"/>
      <c r="D25" s="7"/>
      <c r="E25" s="229"/>
      <c r="F25" s="228"/>
      <c r="G25" s="228"/>
      <c r="H25" s="228"/>
      <c r="I25" s="19" t="str">
        <f t="shared" si="1"/>
        <v/>
      </c>
      <c r="J25" s="19" t="str">
        <f t="shared" si="2"/>
        <v/>
      </c>
      <c r="K25" s="416" t="str">
        <f t="shared" si="3"/>
        <v/>
      </c>
      <c r="L25" s="69" t="str">
        <f t="shared" si="4"/>
        <v/>
      </c>
      <c r="M25" s="417" t="str">
        <f t="shared" si="5"/>
        <v/>
      </c>
      <c r="N25" s="69" t="str">
        <f t="shared" si="6"/>
        <v/>
      </c>
      <c r="O25" s="390" t="b">
        <f t="shared" si="7"/>
        <v>0</v>
      </c>
      <c r="P25" s="391">
        <f t="shared" si="8"/>
        <v>1</v>
      </c>
    </row>
    <row r="26" spans="1:16">
      <c r="A26" s="154">
        <v>17</v>
      </c>
      <c r="B26" s="7"/>
      <c r="C26" s="7"/>
      <c r="D26" s="7"/>
      <c r="E26" s="229"/>
      <c r="F26" s="228"/>
      <c r="G26" s="228"/>
      <c r="H26" s="228"/>
      <c r="I26" s="19" t="str">
        <f t="shared" si="1"/>
        <v/>
      </c>
      <c r="J26" s="19" t="str">
        <f t="shared" si="2"/>
        <v/>
      </c>
      <c r="K26" s="416" t="str">
        <f t="shared" si="3"/>
        <v/>
      </c>
      <c r="L26" s="69" t="str">
        <f t="shared" si="4"/>
        <v/>
      </c>
      <c r="M26" s="417" t="str">
        <f t="shared" si="5"/>
        <v/>
      </c>
      <c r="N26" s="69" t="str">
        <f t="shared" si="6"/>
        <v/>
      </c>
      <c r="O26" s="390" t="b">
        <f t="shared" si="7"/>
        <v>0</v>
      </c>
      <c r="P26" s="391">
        <f t="shared" si="8"/>
        <v>1</v>
      </c>
    </row>
    <row r="27" spans="1:16">
      <c r="A27" s="154">
        <v>18</v>
      </c>
      <c r="B27" s="7"/>
      <c r="C27" s="7"/>
      <c r="D27" s="7"/>
      <c r="E27" s="229"/>
      <c r="F27" s="228"/>
      <c r="G27" s="228"/>
      <c r="H27" s="228"/>
      <c r="I27" s="19" t="str">
        <f t="shared" si="1"/>
        <v/>
      </c>
      <c r="J27" s="19" t="str">
        <f t="shared" si="2"/>
        <v/>
      </c>
      <c r="K27" s="416" t="str">
        <f t="shared" si="3"/>
        <v/>
      </c>
      <c r="L27" s="69" t="str">
        <f t="shared" si="4"/>
        <v/>
      </c>
      <c r="M27" s="417" t="str">
        <f t="shared" si="5"/>
        <v/>
      </c>
      <c r="N27" s="69" t="str">
        <f t="shared" si="6"/>
        <v/>
      </c>
      <c r="O27" s="390" t="b">
        <f t="shared" si="7"/>
        <v>0</v>
      </c>
      <c r="P27" s="391">
        <f t="shared" si="8"/>
        <v>1</v>
      </c>
    </row>
    <row r="28" spans="1:16">
      <c r="A28" s="154">
        <v>19</v>
      </c>
      <c r="B28" s="7"/>
      <c r="C28" s="7"/>
      <c r="D28" s="7"/>
      <c r="E28" s="229"/>
      <c r="F28" s="228"/>
      <c r="G28" s="228"/>
      <c r="H28" s="228"/>
      <c r="I28" s="19" t="str">
        <f t="shared" si="1"/>
        <v/>
      </c>
      <c r="J28" s="19" t="str">
        <f t="shared" si="2"/>
        <v/>
      </c>
      <c r="K28" s="416" t="str">
        <f t="shared" si="3"/>
        <v/>
      </c>
      <c r="L28" s="69" t="str">
        <f t="shared" si="4"/>
        <v/>
      </c>
      <c r="M28" s="417" t="str">
        <f t="shared" si="5"/>
        <v/>
      </c>
      <c r="N28" s="69" t="str">
        <f t="shared" si="6"/>
        <v/>
      </c>
      <c r="O28" s="390" t="b">
        <f t="shared" si="7"/>
        <v>0</v>
      </c>
      <c r="P28" s="391">
        <f t="shared" si="8"/>
        <v>1</v>
      </c>
    </row>
    <row r="29" spans="1:16">
      <c r="A29" s="154">
        <v>20</v>
      </c>
      <c r="B29" s="7"/>
      <c r="C29" s="7"/>
      <c r="D29" s="7"/>
      <c r="E29" s="229"/>
      <c r="F29" s="228"/>
      <c r="G29" s="228"/>
      <c r="H29" s="228"/>
      <c r="I29" s="19" t="str">
        <f t="shared" si="1"/>
        <v/>
      </c>
      <c r="J29" s="19" t="str">
        <f t="shared" si="2"/>
        <v/>
      </c>
      <c r="K29" s="416" t="str">
        <f t="shared" si="3"/>
        <v/>
      </c>
      <c r="L29" s="69" t="str">
        <f t="shared" si="4"/>
        <v/>
      </c>
      <c r="M29" s="417" t="str">
        <f t="shared" si="5"/>
        <v/>
      </c>
      <c r="N29" s="69" t="str">
        <f t="shared" si="6"/>
        <v/>
      </c>
      <c r="O29" s="390" t="b">
        <f t="shared" si="7"/>
        <v>0</v>
      </c>
      <c r="P29" s="391">
        <f t="shared" si="8"/>
        <v>1</v>
      </c>
    </row>
    <row r="30" spans="1:16">
      <c r="A30" s="154">
        <v>21</v>
      </c>
      <c r="B30" s="7"/>
      <c r="C30" s="7"/>
      <c r="D30" s="7"/>
      <c r="E30" s="229"/>
      <c r="F30" s="228"/>
      <c r="G30" s="228"/>
      <c r="H30" s="228"/>
      <c r="I30" s="19" t="str">
        <f t="shared" si="1"/>
        <v/>
      </c>
      <c r="J30" s="19" t="str">
        <f t="shared" si="2"/>
        <v/>
      </c>
      <c r="K30" s="416" t="str">
        <f t="shared" si="3"/>
        <v/>
      </c>
      <c r="L30" s="69" t="str">
        <f t="shared" si="4"/>
        <v/>
      </c>
      <c r="M30" s="417" t="str">
        <f t="shared" si="5"/>
        <v/>
      </c>
      <c r="N30" s="69" t="str">
        <f t="shared" si="6"/>
        <v/>
      </c>
      <c r="O30" s="390" t="b">
        <f t="shared" si="7"/>
        <v>0</v>
      </c>
      <c r="P30" s="391">
        <f t="shared" si="8"/>
        <v>1</v>
      </c>
    </row>
    <row r="31" spans="1:16">
      <c r="A31" s="154">
        <v>22</v>
      </c>
      <c r="B31" s="7"/>
      <c r="C31" s="7"/>
      <c r="D31" s="7"/>
      <c r="E31" s="229"/>
      <c r="F31" s="228"/>
      <c r="G31" s="228"/>
      <c r="H31" s="228"/>
      <c r="I31" s="19" t="str">
        <f t="shared" si="1"/>
        <v/>
      </c>
      <c r="J31" s="19" t="str">
        <f t="shared" si="2"/>
        <v/>
      </c>
      <c r="K31" s="416" t="str">
        <f t="shared" si="3"/>
        <v/>
      </c>
      <c r="L31" s="69" t="str">
        <f t="shared" si="4"/>
        <v/>
      </c>
      <c r="M31" s="417" t="str">
        <f t="shared" si="5"/>
        <v/>
      </c>
      <c r="N31" s="69" t="str">
        <f t="shared" si="6"/>
        <v/>
      </c>
      <c r="O31" s="390" t="b">
        <f t="shared" si="7"/>
        <v>0</v>
      </c>
      <c r="P31" s="391">
        <f t="shared" si="8"/>
        <v>1</v>
      </c>
    </row>
    <row r="32" spans="1:16">
      <c r="A32" s="154">
        <v>23</v>
      </c>
      <c r="B32" s="7"/>
      <c r="C32" s="7"/>
      <c r="D32" s="7"/>
      <c r="E32" s="229"/>
      <c r="F32" s="228"/>
      <c r="G32" s="228"/>
      <c r="H32" s="228"/>
      <c r="I32" s="19" t="str">
        <f t="shared" si="1"/>
        <v/>
      </c>
      <c r="J32" s="19" t="str">
        <f t="shared" si="2"/>
        <v/>
      </c>
      <c r="K32" s="416" t="str">
        <f t="shared" si="3"/>
        <v/>
      </c>
      <c r="L32" s="69" t="str">
        <f t="shared" si="4"/>
        <v/>
      </c>
      <c r="M32" s="417" t="str">
        <f t="shared" si="5"/>
        <v/>
      </c>
      <c r="N32" s="69" t="str">
        <f t="shared" si="6"/>
        <v/>
      </c>
      <c r="O32" s="390" t="b">
        <f t="shared" si="7"/>
        <v>0</v>
      </c>
      <c r="P32" s="391">
        <f t="shared" si="8"/>
        <v>1</v>
      </c>
    </row>
    <row r="33" spans="1:16">
      <c r="A33" s="154">
        <v>24</v>
      </c>
      <c r="B33" s="7"/>
      <c r="C33" s="7"/>
      <c r="D33" s="7"/>
      <c r="E33" s="229"/>
      <c r="F33" s="228"/>
      <c r="G33" s="228"/>
      <c r="H33" s="228"/>
      <c r="I33" s="19" t="str">
        <f t="shared" si="1"/>
        <v/>
      </c>
      <c r="J33" s="19" t="str">
        <f t="shared" si="2"/>
        <v/>
      </c>
      <c r="K33" s="416" t="str">
        <f t="shared" si="3"/>
        <v/>
      </c>
      <c r="L33" s="69" t="str">
        <f t="shared" si="4"/>
        <v/>
      </c>
      <c r="M33" s="417" t="str">
        <f t="shared" si="5"/>
        <v/>
      </c>
      <c r="N33" s="69" t="str">
        <f t="shared" si="6"/>
        <v/>
      </c>
      <c r="O33" s="390" t="b">
        <f t="shared" si="7"/>
        <v>0</v>
      </c>
      <c r="P33" s="391">
        <f t="shared" si="8"/>
        <v>1</v>
      </c>
    </row>
    <row r="34" spans="1:16">
      <c r="A34" s="154">
        <v>25</v>
      </c>
      <c r="B34" s="7"/>
      <c r="C34" s="7"/>
      <c r="D34" s="7"/>
      <c r="E34" s="229"/>
      <c r="F34" s="228"/>
      <c r="G34" s="228"/>
      <c r="H34" s="228"/>
      <c r="I34" s="19" t="str">
        <f t="shared" si="1"/>
        <v/>
      </c>
      <c r="J34" s="19" t="str">
        <f t="shared" si="2"/>
        <v/>
      </c>
      <c r="K34" s="416" t="str">
        <f t="shared" si="3"/>
        <v/>
      </c>
      <c r="L34" s="69" t="str">
        <f t="shared" si="4"/>
        <v/>
      </c>
      <c r="M34" s="417" t="str">
        <f t="shared" si="5"/>
        <v/>
      </c>
      <c r="N34" s="69" t="str">
        <f t="shared" si="6"/>
        <v/>
      </c>
      <c r="O34" s="390" t="b">
        <f t="shared" si="7"/>
        <v>0</v>
      </c>
      <c r="P34" s="391">
        <f t="shared" si="8"/>
        <v>1</v>
      </c>
    </row>
    <row r="35" spans="1:16">
      <c r="A35" s="154">
        <v>26</v>
      </c>
      <c r="B35" s="7"/>
      <c r="C35" s="7"/>
      <c r="D35" s="7"/>
      <c r="E35" s="229"/>
      <c r="F35" s="228"/>
      <c r="G35" s="228"/>
      <c r="H35" s="228"/>
      <c r="I35" s="19" t="str">
        <f t="shared" si="1"/>
        <v/>
      </c>
      <c r="J35" s="19" t="str">
        <f t="shared" si="2"/>
        <v/>
      </c>
      <c r="K35" s="416" t="str">
        <f t="shared" si="3"/>
        <v/>
      </c>
      <c r="L35" s="69" t="str">
        <f t="shared" si="4"/>
        <v/>
      </c>
      <c r="M35" s="417" t="str">
        <f t="shared" si="5"/>
        <v/>
      </c>
      <c r="N35" s="69" t="str">
        <f t="shared" si="6"/>
        <v/>
      </c>
      <c r="O35" s="390" t="b">
        <f t="shared" si="7"/>
        <v>0</v>
      </c>
      <c r="P35" s="391">
        <f t="shared" si="8"/>
        <v>1</v>
      </c>
    </row>
    <row r="36" spans="1:16">
      <c r="A36" s="154">
        <v>27</v>
      </c>
      <c r="B36" s="7"/>
      <c r="C36" s="7"/>
      <c r="D36" s="7"/>
      <c r="E36" s="229"/>
      <c r="F36" s="228"/>
      <c r="G36" s="228"/>
      <c r="H36" s="228"/>
      <c r="I36" s="19" t="str">
        <f t="shared" si="1"/>
        <v/>
      </c>
      <c r="J36" s="19" t="str">
        <f t="shared" si="2"/>
        <v/>
      </c>
      <c r="K36" s="416" t="str">
        <f t="shared" si="3"/>
        <v/>
      </c>
      <c r="L36" s="69" t="str">
        <f t="shared" si="4"/>
        <v/>
      </c>
      <c r="M36" s="417" t="str">
        <f t="shared" si="5"/>
        <v/>
      </c>
      <c r="N36" s="69" t="str">
        <f t="shared" si="6"/>
        <v/>
      </c>
      <c r="O36" s="390" t="b">
        <f t="shared" si="7"/>
        <v>0</v>
      </c>
      <c r="P36" s="391">
        <f t="shared" si="8"/>
        <v>1</v>
      </c>
    </row>
    <row r="37" spans="1:16">
      <c r="A37" s="154">
        <v>28</v>
      </c>
      <c r="B37" s="7"/>
      <c r="C37" s="7"/>
      <c r="D37" s="7"/>
      <c r="E37" s="229"/>
      <c r="F37" s="228"/>
      <c r="G37" s="228"/>
      <c r="H37" s="228"/>
      <c r="I37" s="19" t="str">
        <f t="shared" si="1"/>
        <v/>
      </c>
      <c r="J37" s="19" t="str">
        <f t="shared" si="2"/>
        <v/>
      </c>
      <c r="K37" s="416" t="str">
        <f t="shared" si="3"/>
        <v/>
      </c>
      <c r="L37" s="69" t="str">
        <f t="shared" si="4"/>
        <v/>
      </c>
      <c r="M37" s="417" t="str">
        <f t="shared" si="5"/>
        <v/>
      </c>
      <c r="N37" s="69" t="str">
        <f t="shared" si="6"/>
        <v/>
      </c>
      <c r="O37" s="390" t="b">
        <f t="shared" si="7"/>
        <v>0</v>
      </c>
      <c r="P37" s="391">
        <f t="shared" si="8"/>
        <v>1</v>
      </c>
    </row>
    <row r="38" spans="1:16">
      <c r="A38" s="154">
        <v>29</v>
      </c>
      <c r="B38" s="7"/>
      <c r="C38" s="7"/>
      <c r="D38" s="7"/>
      <c r="E38" s="229"/>
      <c r="F38" s="228"/>
      <c r="G38" s="228"/>
      <c r="H38" s="228"/>
      <c r="I38" s="19" t="str">
        <f t="shared" si="1"/>
        <v/>
      </c>
      <c r="J38" s="19" t="str">
        <f t="shared" si="2"/>
        <v/>
      </c>
      <c r="K38" s="416" t="str">
        <f t="shared" si="3"/>
        <v/>
      </c>
      <c r="L38" s="69" t="str">
        <f t="shared" si="4"/>
        <v/>
      </c>
      <c r="M38" s="417" t="str">
        <f t="shared" si="5"/>
        <v/>
      </c>
      <c r="N38" s="69" t="str">
        <f t="shared" si="6"/>
        <v/>
      </c>
      <c r="O38" s="390" t="b">
        <f t="shared" si="7"/>
        <v>0</v>
      </c>
      <c r="P38" s="391">
        <f t="shared" si="8"/>
        <v>1</v>
      </c>
    </row>
    <row r="39" spans="1:16">
      <c r="A39" s="154">
        <v>30</v>
      </c>
      <c r="B39" s="7"/>
      <c r="C39" s="7"/>
      <c r="D39" s="7"/>
      <c r="E39" s="229"/>
      <c r="F39" s="228"/>
      <c r="G39" s="228"/>
      <c r="H39" s="228"/>
      <c r="I39" s="19" t="str">
        <f t="shared" si="1"/>
        <v/>
      </c>
      <c r="J39" s="19" t="str">
        <f t="shared" si="2"/>
        <v/>
      </c>
      <c r="K39" s="416" t="str">
        <f t="shared" si="3"/>
        <v/>
      </c>
      <c r="L39" s="69" t="str">
        <f t="shared" si="4"/>
        <v/>
      </c>
      <c r="M39" s="417" t="str">
        <f t="shared" si="5"/>
        <v/>
      </c>
      <c r="N39" s="69" t="str">
        <f t="shared" si="6"/>
        <v/>
      </c>
      <c r="O39" s="390" t="b">
        <f t="shared" si="7"/>
        <v>0</v>
      </c>
      <c r="P39" s="391">
        <f t="shared" si="8"/>
        <v>1</v>
      </c>
    </row>
    <row r="40" spans="1:16">
      <c r="A40" s="154">
        <v>31</v>
      </c>
      <c r="B40" s="7"/>
      <c r="C40" s="7"/>
      <c r="D40" s="7"/>
      <c r="E40" s="229"/>
      <c r="F40" s="228"/>
      <c r="G40" s="228"/>
      <c r="H40" s="228"/>
      <c r="I40" s="19" t="str">
        <f t="shared" si="1"/>
        <v/>
      </c>
      <c r="J40" s="19" t="str">
        <f t="shared" si="2"/>
        <v/>
      </c>
      <c r="K40" s="416" t="str">
        <f t="shared" si="3"/>
        <v/>
      </c>
      <c r="L40" s="69" t="str">
        <f t="shared" si="4"/>
        <v/>
      </c>
      <c r="M40" s="417" t="str">
        <f t="shared" si="5"/>
        <v/>
      </c>
      <c r="N40" s="69" t="str">
        <f t="shared" si="6"/>
        <v/>
      </c>
      <c r="O40" s="390" t="b">
        <f t="shared" si="7"/>
        <v>0</v>
      </c>
      <c r="P40" s="391">
        <f t="shared" si="8"/>
        <v>1</v>
      </c>
    </row>
    <row r="41" spans="1:16">
      <c r="A41" s="154">
        <v>32</v>
      </c>
      <c r="B41" s="7"/>
      <c r="C41" s="7"/>
      <c r="D41" s="7"/>
      <c r="E41" s="229"/>
      <c r="F41" s="228"/>
      <c r="G41" s="228"/>
      <c r="H41" s="228"/>
      <c r="I41" s="19" t="str">
        <f t="shared" si="1"/>
        <v/>
      </c>
      <c r="J41" s="19" t="str">
        <f t="shared" si="2"/>
        <v/>
      </c>
      <c r="K41" s="416" t="str">
        <f t="shared" si="3"/>
        <v/>
      </c>
      <c r="L41" s="69" t="str">
        <f t="shared" si="4"/>
        <v/>
      </c>
      <c r="M41" s="417" t="str">
        <f t="shared" si="5"/>
        <v/>
      </c>
      <c r="N41" s="69" t="str">
        <f t="shared" si="6"/>
        <v/>
      </c>
      <c r="O41" s="390" t="b">
        <f t="shared" si="7"/>
        <v>0</v>
      </c>
      <c r="P41" s="391">
        <f t="shared" si="8"/>
        <v>1</v>
      </c>
    </row>
    <row r="42" spans="1:16">
      <c r="A42" s="154">
        <v>33</v>
      </c>
      <c r="B42" s="7"/>
      <c r="C42" s="7"/>
      <c r="D42" s="7"/>
      <c r="E42" s="229"/>
      <c r="F42" s="228"/>
      <c r="G42" s="228"/>
      <c r="H42" s="228"/>
      <c r="I42" s="19" t="str">
        <f t="shared" ref="I42:I73" si="9">IF(OR($B42="",$C42="",$D42="",$E42="",$F42&lt;an_initial,$F42&gt;an_final,$O42=FALSE),"",IF($H42="",CS_STR_B*$G42/P42,CS_STR_B*$H42))</f>
        <v/>
      </c>
      <c r="J42" s="19" t="str">
        <f t="shared" ref="J42:J73" si="10">IF(OR($B42="",$C42="",$D42="",$E42="",$F42="",$F42&gt;an_final,$O42=FALSE),"",IF($H42="",CS_STR_B*$G42/P42,CS_STR_B*$H42))</f>
        <v/>
      </c>
      <c r="K42" s="416" t="str">
        <f t="shared" ref="K42:K73" si="11">IF(OR($B42="",$C42="",$D42="",$E42="",$F42="",$F42&gt;an_final,$O42=FALSE),"",IF($F42&gt;=an_initial,1,""))</f>
        <v/>
      </c>
      <c r="L42" s="69" t="str">
        <f t="shared" ref="L42:L73" si="12">IF(OR($B42="",$C42="",$D42="",$E42="",$F42="",$F42&gt;an_final,$O42=FALSE),"",1)</f>
        <v/>
      </c>
      <c r="M42" s="417" t="str">
        <f t="shared" ref="M42:M73" si="13">IF(OR($B42="",$C42="",$D42="",$E42="",$F42="",$F42&gt;an_final,$O42=FALSE),"",IF($H42="",$G42/P42,$H42))</f>
        <v/>
      </c>
      <c r="N42" s="69" t="str">
        <f t="shared" ref="N42:N73" si="14">IF(OR($B42="",$C42="",$D42="",$E42="",$F42="",$F42&lt;an_initial,$F42&gt;an_final,$O42=FALSE),"",IF($H42="",$G42/P42,$H42))</f>
        <v/>
      </c>
      <c r="O42" s="390" t="b">
        <f t="shared" si="7"/>
        <v>0</v>
      </c>
      <c r="P42" s="391">
        <f t="shared" ref="P42:P74" si="15">LEN(B42)-LEN(SUBSTITUTE(B42,",",""))+1</f>
        <v>1</v>
      </c>
    </row>
    <row r="43" spans="1:16">
      <c r="A43" s="154">
        <v>34</v>
      </c>
      <c r="B43" s="7"/>
      <c r="C43" s="7"/>
      <c r="D43" s="7"/>
      <c r="E43" s="229"/>
      <c r="F43" s="228"/>
      <c r="G43" s="228"/>
      <c r="H43" s="228"/>
      <c r="I43" s="19" t="str">
        <f t="shared" si="9"/>
        <v/>
      </c>
      <c r="J43" s="19" t="str">
        <f t="shared" si="10"/>
        <v/>
      </c>
      <c r="K43" s="416" t="str">
        <f t="shared" si="11"/>
        <v/>
      </c>
      <c r="L43" s="69" t="str">
        <f t="shared" si="12"/>
        <v/>
      </c>
      <c r="M43" s="417" t="str">
        <f t="shared" si="13"/>
        <v/>
      </c>
      <c r="N43" s="69" t="str">
        <f t="shared" si="14"/>
        <v/>
      </c>
      <c r="O43" s="390" t="b">
        <f t="shared" si="7"/>
        <v>0</v>
      </c>
      <c r="P43" s="391">
        <f t="shared" si="15"/>
        <v>1</v>
      </c>
    </row>
    <row r="44" spans="1:16">
      <c r="A44" s="154">
        <v>35</v>
      </c>
      <c r="B44" s="7"/>
      <c r="C44" s="7"/>
      <c r="D44" s="7"/>
      <c r="E44" s="229"/>
      <c r="F44" s="228"/>
      <c r="G44" s="228"/>
      <c r="H44" s="228"/>
      <c r="I44" s="19" t="str">
        <f t="shared" si="9"/>
        <v/>
      </c>
      <c r="J44" s="19" t="str">
        <f t="shared" si="10"/>
        <v/>
      </c>
      <c r="K44" s="416" t="str">
        <f t="shared" si="11"/>
        <v/>
      </c>
      <c r="L44" s="69" t="str">
        <f t="shared" si="12"/>
        <v/>
      </c>
      <c r="M44" s="417" t="str">
        <f t="shared" si="13"/>
        <v/>
      </c>
      <c r="N44" s="69" t="str">
        <f t="shared" si="14"/>
        <v/>
      </c>
      <c r="O44" s="390" t="b">
        <f t="shared" si="7"/>
        <v>0</v>
      </c>
      <c r="P44" s="391">
        <f t="shared" si="15"/>
        <v>1</v>
      </c>
    </row>
    <row r="45" spans="1:16">
      <c r="A45" s="154">
        <v>36</v>
      </c>
      <c r="B45" s="7"/>
      <c r="C45" s="7"/>
      <c r="D45" s="7"/>
      <c r="E45" s="229"/>
      <c r="F45" s="228"/>
      <c r="G45" s="228"/>
      <c r="H45" s="228"/>
      <c r="I45" s="19" t="str">
        <f t="shared" si="9"/>
        <v/>
      </c>
      <c r="J45" s="19" t="str">
        <f t="shared" si="10"/>
        <v/>
      </c>
      <c r="K45" s="416" t="str">
        <f t="shared" si="11"/>
        <v/>
      </c>
      <c r="L45" s="69" t="str">
        <f t="shared" si="12"/>
        <v/>
      </c>
      <c r="M45" s="417" t="str">
        <f t="shared" si="13"/>
        <v/>
      </c>
      <c r="N45" s="69" t="str">
        <f t="shared" si="14"/>
        <v/>
      </c>
      <c r="O45" s="390" t="b">
        <f t="shared" si="7"/>
        <v>0</v>
      </c>
      <c r="P45" s="391">
        <f t="shared" si="15"/>
        <v>1</v>
      </c>
    </row>
    <row r="46" spans="1:16">
      <c r="A46" s="154">
        <v>37</v>
      </c>
      <c r="B46" s="7"/>
      <c r="C46" s="7"/>
      <c r="D46" s="7"/>
      <c r="E46" s="229"/>
      <c r="F46" s="228"/>
      <c r="G46" s="228"/>
      <c r="H46" s="228"/>
      <c r="I46" s="19" t="str">
        <f t="shared" si="9"/>
        <v/>
      </c>
      <c r="J46" s="19" t="str">
        <f t="shared" si="10"/>
        <v/>
      </c>
      <c r="K46" s="416" t="str">
        <f t="shared" si="11"/>
        <v/>
      </c>
      <c r="L46" s="69" t="str">
        <f t="shared" si="12"/>
        <v/>
      </c>
      <c r="M46" s="417" t="str">
        <f t="shared" si="13"/>
        <v/>
      </c>
      <c r="N46" s="69" t="str">
        <f t="shared" si="14"/>
        <v/>
      </c>
      <c r="O46" s="390" t="b">
        <f t="shared" si="7"/>
        <v>0</v>
      </c>
      <c r="P46" s="391">
        <f t="shared" si="15"/>
        <v>1</v>
      </c>
    </row>
    <row r="47" spans="1:16">
      <c r="A47" s="154">
        <v>38</v>
      </c>
      <c r="B47" s="7"/>
      <c r="C47" s="7"/>
      <c r="D47" s="7"/>
      <c r="E47" s="229"/>
      <c r="F47" s="228"/>
      <c r="G47" s="228"/>
      <c r="H47" s="228"/>
      <c r="I47" s="19" t="str">
        <f t="shared" si="9"/>
        <v/>
      </c>
      <c r="J47" s="19" t="str">
        <f t="shared" si="10"/>
        <v/>
      </c>
      <c r="K47" s="416" t="str">
        <f t="shared" si="11"/>
        <v/>
      </c>
      <c r="L47" s="69" t="str">
        <f t="shared" si="12"/>
        <v/>
      </c>
      <c r="M47" s="417" t="str">
        <f t="shared" si="13"/>
        <v/>
      </c>
      <c r="N47" s="69" t="str">
        <f t="shared" si="14"/>
        <v/>
      </c>
      <c r="O47" s="390" t="b">
        <f t="shared" si="7"/>
        <v>0</v>
      </c>
      <c r="P47" s="391">
        <f t="shared" si="15"/>
        <v>1</v>
      </c>
    </row>
    <row r="48" spans="1:16">
      <c r="A48" s="154">
        <v>39</v>
      </c>
      <c r="B48" s="7"/>
      <c r="C48" s="7"/>
      <c r="D48" s="7"/>
      <c r="E48" s="229"/>
      <c r="F48" s="228"/>
      <c r="G48" s="228"/>
      <c r="H48" s="228"/>
      <c r="I48" s="19" t="str">
        <f t="shared" si="9"/>
        <v/>
      </c>
      <c r="J48" s="19" t="str">
        <f t="shared" si="10"/>
        <v/>
      </c>
      <c r="K48" s="416" t="str">
        <f t="shared" si="11"/>
        <v/>
      </c>
      <c r="L48" s="69" t="str">
        <f t="shared" si="12"/>
        <v/>
      </c>
      <c r="M48" s="417" t="str">
        <f t="shared" si="13"/>
        <v/>
      </c>
      <c r="N48" s="69" t="str">
        <f t="shared" si="14"/>
        <v/>
      </c>
      <c r="O48" s="390" t="b">
        <f t="shared" si="7"/>
        <v>0</v>
      </c>
      <c r="P48" s="391">
        <f t="shared" si="15"/>
        <v>1</v>
      </c>
    </row>
    <row r="49" spans="1:16">
      <c r="A49" s="154">
        <v>40</v>
      </c>
      <c r="B49" s="7"/>
      <c r="C49" s="7"/>
      <c r="D49" s="7"/>
      <c r="E49" s="229"/>
      <c r="F49" s="228"/>
      <c r="G49" s="228"/>
      <c r="H49" s="228"/>
      <c r="I49" s="19" t="str">
        <f t="shared" si="9"/>
        <v/>
      </c>
      <c r="J49" s="19" t="str">
        <f t="shared" si="10"/>
        <v/>
      </c>
      <c r="K49" s="416" t="str">
        <f t="shared" si="11"/>
        <v/>
      </c>
      <c r="L49" s="69" t="str">
        <f t="shared" si="12"/>
        <v/>
      </c>
      <c r="M49" s="417" t="str">
        <f t="shared" si="13"/>
        <v/>
      </c>
      <c r="N49" s="69" t="str">
        <f t="shared" si="14"/>
        <v/>
      </c>
      <c r="O49" s="390" t="b">
        <f t="shared" si="7"/>
        <v>0</v>
      </c>
      <c r="P49" s="391">
        <f t="shared" si="15"/>
        <v>1</v>
      </c>
    </row>
    <row r="50" spans="1:16">
      <c r="A50" s="154">
        <v>41</v>
      </c>
      <c r="B50" s="7"/>
      <c r="C50" s="7"/>
      <c r="D50" s="7"/>
      <c r="E50" s="229"/>
      <c r="F50" s="228"/>
      <c r="G50" s="228"/>
      <c r="H50" s="228"/>
      <c r="I50" s="19" t="str">
        <f t="shared" si="9"/>
        <v/>
      </c>
      <c r="J50" s="19" t="str">
        <f t="shared" si="10"/>
        <v/>
      </c>
      <c r="K50" s="416" t="str">
        <f t="shared" si="11"/>
        <v/>
      </c>
      <c r="L50" s="69" t="str">
        <f t="shared" si="12"/>
        <v/>
      </c>
      <c r="M50" s="417" t="str">
        <f t="shared" si="13"/>
        <v/>
      </c>
      <c r="N50" s="69" t="str">
        <f t="shared" si="14"/>
        <v/>
      </c>
      <c r="O50" s="390" t="b">
        <f t="shared" si="7"/>
        <v>0</v>
      </c>
      <c r="P50" s="391">
        <f t="shared" si="15"/>
        <v>1</v>
      </c>
    </row>
    <row r="51" spans="1:16">
      <c r="A51" s="154">
        <v>42</v>
      </c>
      <c r="B51" s="7"/>
      <c r="C51" s="7"/>
      <c r="D51" s="7"/>
      <c r="E51" s="229"/>
      <c r="F51" s="228"/>
      <c r="G51" s="228"/>
      <c r="H51" s="228"/>
      <c r="I51" s="19" t="str">
        <f t="shared" si="9"/>
        <v/>
      </c>
      <c r="J51" s="19" t="str">
        <f t="shared" si="10"/>
        <v/>
      </c>
      <c r="K51" s="416" t="str">
        <f t="shared" si="11"/>
        <v/>
      </c>
      <c r="L51" s="69" t="str">
        <f t="shared" si="12"/>
        <v/>
      </c>
      <c r="M51" s="417" t="str">
        <f t="shared" si="13"/>
        <v/>
      </c>
      <c r="N51" s="69" t="str">
        <f t="shared" si="14"/>
        <v/>
      </c>
      <c r="O51" s="390" t="b">
        <f t="shared" si="7"/>
        <v>0</v>
      </c>
      <c r="P51" s="391">
        <f t="shared" si="15"/>
        <v>1</v>
      </c>
    </row>
    <row r="52" spans="1:16">
      <c r="A52" s="154">
        <v>43</v>
      </c>
      <c r="B52" s="7"/>
      <c r="C52" s="7"/>
      <c r="D52" s="7"/>
      <c r="E52" s="229"/>
      <c r="F52" s="228"/>
      <c r="G52" s="228"/>
      <c r="H52" s="228"/>
      <c r="I52" s="19" t="str">
        <f t="shared" si="9"/>
        <v/>
      </c>
      <c r="J52" s="19" t="str">
        <f t="shared" si="10"/>
        <v/>
      </c>
      <c r="K52" s="416" t="str">
        <f t="shared" si="11"/>
        <v/>
      </c>
      <c r="L52" s="69" t="str">
        <f t="shared" si="12"/>
        <v/>
      </c>
      <c r="M52" s="417" t="str">
        <f t="shared" si="13"/>
        <v/>
      </c>
      <c r="N52" s="69" t="str">
        <f t="shared" si="14"/>
        <v/>
      </c>
      <c r="O52" s="390" t="b">
        <f t="shared" si="7"/>
        <v>0</v>
      </c>
      <c r="P52" s="391">
        <f t="shared" si="15"/>
        <v>1</v>
      </c>
    </row>
    <row r="53" spans="1:16">
      <c r="A53" s="154">
        <v>44</v>
      </c>
      <c r="B53" s="7"/>
      <c r="C53" s="7"/>
      <c r="D53" s="7"/>
      <c r="E53" s="229"/>
      <c r="F53" s="228"/>
      <c r="G53" s="228"/>
      <c r="H53" s="228"/>
      <c r="I53" s="19" t="str">
        <f t="shared" si="9"/>
        <v/>
      </c>
      <c r="J53" s="19" t="str">
        <f t="shared" si="10"/>
        <v/>
      </c>
      <c r="K53" s="416" t="str">
        <f t="shared" si="11"/>
        <v/>
      </c>
      <c r="L53" s="69" t="str">
        <f t="shared" si="12"/>
        <v/>
      </c>
      <c r="M53" s="417" t="str">
        <f t="shared" si="13"/>
        <v/>
      </c>
      <c r="N53" s="69" t="str">
        <f t="shared" si="14"/>
        <v/>
      </c>
      <c r="O53" s="390" t="b">
        <f t="shared" si="7"/>
        <v>0</v>
      </c>
      <c r="P53" s="391">
        <f t="shared" si="15"/>
        <v>1</v>
      </c>
    </row>
    <row r="54" spans="1:16">
      <c r="A54" s="154">
        <v>45</v>
      </c>
      <c r="B54" s="7"/>
      <c r="C54" s="7"/>
      <c r="D54" s="7"/>
      <c r="E54" s="229"/>
      <c r="F54" s="228"/>
      <c r="G54" s="228"/>
      <c r="H54" s="228"/>
      <c r="I54" s="19" t="str">
        <f t="shared" si="9"/>
        <v/>
      </c>
      <c r="J54" s="19" t="str">
        <f t="shared" si="10"/>
        <v/>
      </c>
      <c r="K54" s="416" t="str">
        <f t="shared" si="11"/>
        <v/>
      </c>
      <c r="L54" s="69" t="str">
        <f t="shared" si="12"/>
        <v/>
      </c>
      <c r="M54" s="417" t="str">
        <f t="shared" si="13"/>
        <v/>
      </c>
      <c r="N54" s="69" t="str">
        <f t="shared" si="14"/>
        <v/>
      </c>
      <c r="O54" s="390" t="b">
        <f t="shared" si="7"/>
        <v>0</v>
      </c>
      <c r="P54" s="391">
        <f t="shared" si="15"/>
        <v>1</v>
      </c>
    </row>
    <row r="55" spans="1:16">
      <c r="A55" s="154">
        <v>46</v>
      </c>
      <c r="B55" s="7"/>
      <c r="C55" s="7"/>
      <c r="D55" s="7"/>
      <c r="E55" s="229"/>
      <c r="F55" s="228"/>
      <c r="G55" s="228"/>
      <c r="H55" s="228"/>
      <c r="I55" s="19" t="str">
        <f t="shared" si="9"/>
        <v/>
      </c>
      <c r="J55" s="19" t="str">
        <f t="shared" si="10"/>
        <v/>
      </c>
      <c r="K55" s="416" t="str">
        <f t="shared" si="11"/>
        <v/>
      </c>
      <c r="L55" s="69" t="str">
        <f t="shared" si="12"/>
        <v/>
      </c>
      <c r="M55" s="417" t="str">
        <f t="shared" si="13"/>
        <v/>
      </c>
      <c r="N55" s="69" t="str">
        <f t="shared" si="14"/>
        <v/>
      </c>
      <c r="O55" s="390" t="b">
        <f t="shared" si="7"/>
        <v>0</v>
      </c>
      <c r="P55" s="391">
        <f t="shared" si="15"/>
        <v>1</v>
      </c>
    </row>
    <row r="56" spans="1:16">
      <c r="A56" s="154">
        <v>47</v>
      </c>
      <c r="B56" s="7"/>
      <c r="C56" s="7"/>
      <c r="D56" s="7"/>
      <c r="E56" s="229"/>
      <c r="F56" s="228"/>
      <c r="G56" s="228"/>
      <c r="H56" s="228"/>
      <c r="I56" s="19" t="str">
        <f t="shared" si="9"/>
        <v/>
      </c>
      <c r="J56" s="19" t="str">
        <f t="shared" si="10"/>
        <v/>
      </c>
      <c r="K56" s="416" t="str">
        <f t="shared" si="11"/>
        <v/>
      </c>
      <c r="L56" s="69" t="str">
        <f t="shared" si="12"/>
        <v/>
      </c>
      <c r="M56" s="417" t="str">
        <f t="shared" si="13"/>
        <v/>
      </c>
      <c r="N56" s="69" t="str">
        <f t="shared" si="14"/>
        <v/>
      </c>
      <c r="O56" s="390" t="b">
        <f t="shared" si="7"/>
        <v>0</v>
      </c>
      <c r="P56" s="391">
        <f t="shared" si="15"/>
        <v>1</v>
      </c>
    </row>
    <row r="57" spans="1:16">
      <c r="A57" s="154">
        <v>48</v>
      </c>
      <c r="B57" s="7"/>
      <c r="C57" s="7"/>
      <c r="D57" s="7"/>
      <c r="E57" s="229"/>
      <c r="F57" s="228"/>
      <c r="G57" s="228"/>
      <c r="H57" s="228"/>
      <c r="I57" s="19" t="str">
        <f t="shared" si="9"/>
        <v/>
      </c>
      <c r="J57" s="19" t="str">
        <f t="shared" si="10"/>
        <v/>
      </c>
      <c r="K57" s="416" t="str">
        <f t="shared" si="11"/>
        <v/>
      </c>
      <c r="L57" s="69" t="str">
        <f t="shared" si="12"/>
        <v/>
      </c>
      <c r="M57" s="417" t="str">
        <f t="shared" si="13"/>
        <v/>
      </c>
      <c r="N57" s="69" t="str">
        <f t="shared" si="14"/>
        <v/>
      </c>
      <c r="O57" s="390" t="b">
        <f t="shared" si="7"/>
        <v>0</v>
      </c>
      <c r="P57" s="391">
        <f t="shared" si="15"/>
        <v>1</v>
      </c>
    </row>
    <row r="58" spans="1:16">
      <c r="A58" s="154">
        <v>49</v>
      </c>
      <c r="B58" s="7"/>
      <c r="C58" s="7"/>
      <c r="D58" s="7"/>
      <c r="E58" s="229"/>
      <c r="F58" s="228"/>
      <c r="G58" s="228"/>
      <c r="H58" s="228"/>
      <c r="I58" s="19" t="str">
        <f t="shared" si="9"/>
        <v/>
      </c>
      <c r="J58" s="19" t="str">
        <f t="shared" si="10"/>
        <v/>
      </c>
      <c r="K58" s="416" t="str">
        <f t="shared" si="11"/>
        <v/>
      </c>
      <c r="L58" s="69" t="str">
        <f t="shared" si="12"/>
        <v/>
      </c>
      <c r="M58" s="417" t="str">
        <f t="shared" si="13"/>
        <v/>
      </c>
      <c r="N58" s="69" t="str">
        <f t="shared" si="14"/>
        <v/>
      </c>
      <c r="O58" s="390" t="b">
        <f t="shared" si="7"/>
        <v>0</v>
      </c>
      <c r="P58" s="391">
        <f t="shared" si="15"/>
        <v>1</v>
      </c>
    </row>
    <row r="59" spans="1:16">
      <c r="A59" s="154">
        <v>50</v>
      </c>
      <c r="B59" s="7"/>
      <c r="C59" s="7"/>
      <c r="D59" s="7"/>
      <c r="E59" s="229"/>
      <c r="F59" s="228"/>
      <c r="G59" s="228"/>
      <c r="H59" s="228"/>
      <c r="I59" s="19" t="str">
        <f t="shared" si="9"/>
        <v/>
      </c>
      <c r="J59" s="19" t="str">
        <f t="shared" si="10"/>
        <v/>
      </c>
      <c r="K59" s="416" t="str">
        <f t="shared" si="11"/>
        <v/>
      </c>
      <c r="L59" s="69" t="str">
        <f t="shared" si="12"/>
        <v/>
      </c>
      <c r="M59" s="417" t="str">
        <f t="shared" si="13"/>
        <v/>
      </c>
      <c r="N59" s="69" t="str">
        <f t="shared" si="14"/>
        <v/>
      </c>
      <c r="O59" s="390" t="b">
        <f t="shared" si="7"/>
        <v>0</v>
      </c>
      <c r="P59" s="391">
        <f t="shared" si="15"/>
        <v>1</v>
      </c>
    </row>
    <row r="60" spans="1:16">
      <c r="A60" s="154">
        <v>51</v>
      </c>
      <c r="B60" s="7"/>
      <c r="C60" s="7"/>
      <c r="D60" s="7"/>
      <c r="E60" s="229"/>
      <c r="F60" s="228"/>
      <c r="G60" s="228"/>
      <c r="H60" s="228"/>
      <c r="I60" s="19" t="str">
        <f t="shared" si="9"/>
        <v/>
      </c>
      <c r="J60" s="19" t="str">
        <f t="shared" si="10"/>
        <v/>
      </c>
      <c r="K60" s="416" t="str">
        <f t="shared" si="11"/>
        <v/>
      </c>
      <c r="L60" s="69" t="str">
        <f t="shared" si="12"/>
        <v/>
      </c>
      <c r="M60" s="417" t="str">
        <f t="shared" si="13"/>
        <v/>
      </c>
      <c r="N60" s="69" t="str">
        <f t="shared" si="14"/>
        <v/>
      </c>
      <c r="O60" s="390" t="b">
        <f t="shared" si="7"/>
        <v>0</v>
      </c>
      <c r="P60" s="391">
        <f t="shared" si="15"/>
        <v>1</v>
      </c>
    </row>
    <row r="61" spans="1:16">
      <c r="A61" s="154">
        <v>52</v>
      </c>
      <c r="B61" s="7"/>
      <c r="C61" s="7"/>
      <c r="D61" s="7"/>
      <c r="E61" s="229"/>
      <c r="F61" s="228"/>
      <c r="G61" s="228"/>
      <c r="H61" s="228"/>
      <c r="I61" s="19" t="str">
        <f t="shared" si="9"/>
        <v/>
      </c>
      <c r="J61" s="19" t="str">
        <f t="shared" si="10"/>
        <v/>
      </c>
      <c r="K61" s="416" t="str">
        <f t="shared" si="11"/>
        <v/>
      </c>
      <c r="L61" s="69" t="str">
        <f t="shared" si="12"/>
        <v/>
      </c>
      <c r="M61" s="417" t="str">
        <f t="shared" si="13"/>
        <v/>
      </c>
      <c r="N61" s="69" t="str">
        <f t="shared" si="14"/>
        <v/>
      </c>
      <c r="O61" s="390" t="b">
        <f t="shared" si="7"/>
        <v>0</v>
      </c>
      <c r="P61" s="391">
        <f t="shared" si="15"/>
        <v>1</v>
      </c>
    </row>
    <row r="62" spans="1:16">
      <c r="A62" s="154">
        <v>53</v>
      </c>
      <c r="B62" s="7"/>
      <c r="C62" s="7"/>
      <c r="D62" s="7"/>
      <c r="E62" s="229"/>
      <c r="F62" s="228"/>
      <c r="G62" s="228"/>
      <c r="H62" s="228"/>
      <c r="I62" s="19" t="str">
        <f t="shared" si="9"/>
        <v/>
      </c>
      <c r="J62" s="19" t="str">
        <f t="shared" si="10"/>
        <v/>
      </c>
      <c r="K62" s="416" t="str">
        <f t="shared" si="11"/>
        <v/>
      </c>
      <c r="L62" s="69" t="str">
        <f t="shared" si="12"/>
        <v/>
      </c>
      <c r="M62" s="417" t="str">
        <f t="shared" si="13"/>
        <v/>
      </c>
      <c r="N62" s="69" t="str">
        <f t="shared" si="14"/>
        <v/>
      </c>
      <c r="O62" s="390" t="b">
        <f t="shared" si="7"/>
        <v>0</v>
      </c>
      <c r="P62" s="391">
        <f t="shared" si="15"/>
        <v>1</v>
      </c>
    </row>
    <row r="63" spans="1:16">
      <c r="A63" s="154">
        <v>54</v>
      </c>
      <c r="B63" s="7"/>
      <c r="C63" s="7"/>
      <c r="D63" s="7"/>
      <c r="E63" s="229"/>
      <c r="F63" s="228"/>
      <c r="G63" s="228"/>
      <c r="H63" s="228"/>
      <c r="I63" s="19" t="str">
        <f t="shared" si="9"/>
        <v/>
      </c>
      <c r="J63" s="19" t="str">
        <f t="shared" si="10"/>
        <v/>
      </c>
      <c r="K63" s="416" t="str">
        <f t="shared" si="11"/>
        <v/>
      </c>
      <c r="L63" s="69" t="str">
        <f t="shared" si="12"/>
        <v/>
      </c>
      <c r="M63" s="417" t="str">
        <f t="shared" si="13"/>
        <v/>
      </c>
      <c r="N63" s="69" t="str">
        <f t="shared" si="14"/>
        <v/>
      </c>
      <c r="O63" s="390" t="b">
        <f t="shared" si="7"/>
        <v>0</v>
      </c>
      <c r="P63" s="391">
        <f t="shared" si="15"/>
        <v>1</v>
      </c>
    </row>
    <row r="64" spans="1:16">
      <c r="A64" s="154">
        <v>55</v>
      </c>
      <c r="B64" s="7"/>
      <c r="C64" s="7"/>
      <c r="D64" s="7"/>
      <c r="E64" s="229"/>
      <c r="F64" s="228"/>
      <c r="G64" s="228"/>
      <c r="H64" s="228"/>
      <c r="I64" s="19" t="str">
        <f t="shared" si="9"/>
        <v/>
      </c>
      <c r="J64" s="19" t="str">
        <f t="shared" si="10"/>
        <v/>
      </c>
      <c r="K64" s="416" t="str">
        <f t="shared" si="11"/>
        <v/>
      </c>
      <c r="L64" s="69" t="str">
        <f t="shared" si="12"/>
        <v/>
      </c>
      <c r="M64" s="417" t="str">
        <f t="shared" si="13"/>
        <v/>
      </c>
      <c r="N64" s="69" t="str">
        <f t="shared" si="14"/>
        <v/>
      </c>
      <c r="O64" s="390" t="b">
        <f t="shared" si="7"/>
        <v>0</v>
      </c>
      <c r="P64" s="391">
        <f t="shared" si="15"/>
        <v>1</v>
      </c>
    </row>
    <row r="65" spans="1:16">
      <c r="A65" s="154">
        <v>56</v>
      </c>
      <c r="B65" s="7"/>
      <c r="C65" s="7"/>
      <c r="D65" s="7"/>
      <c r="E65" s="229"/>
      <c r="F65" s="228"/>
      <c r="G65" s="228"/>
      <c r="H65" s="228"/>
      <c r="I65" s="19" t="str">
        <f t="shared" si="9"/>
        <v/>
      </c>
      <c r="J65" s="19" t="str">
        <f t="shared" si="10"/>
        <v/>
      </c>
      <c r="K65" s="416" t="str">
        <f t="shared" si="11"/>
        <v/>
      </c>
      <c r="L65" s="69" t="str">
        <f t="shared" si="12"/>
        <v/>
      </c>
      <c r="M65" s="417" t="str">
        <f t="shared" si="13"/>
        <v/>
      </c>
      <c r="N65" s="69" t="str">
        <f t="shared" si="14"/>
        <v/>
      </c>
      <c r="O65" s="390" t="b">
        <f t="shared" si="7"/>
        <v>0</v>
      </c>
      <c r="P65" s="391">
        <f t="shared" si="15"/>
        <v>1</v>
      </c>
    </row>
    <row r="66" spans="1:16">
      <c r="A66" s="154">
        <v>57</v>
      </c>
      <c r="B66" s="7"/>
      <c r="C66" s="7"/>
      <c r="D66" s="7"/>
      <c r="E66" s="229"/>
      <c r="F66" s="228"/>
      <c r="G66" s="228"/>
      <c r="H66" s="228"/>
      <c r="I66" s="19" t="str">
        <f t="shared" si="9"/>
        <v/>
      </c>
      <c r="J66" s="19" t="str">
        <f t="shared" si="10"/>
        <v/>
      </c>
      <c r="K66" s="416" t="str">
        <f t="shared" si="11"/>
        <v/>
      </c>
      <c r="L66" s="69" t="str">
        <f t="shared" si="12"/>
        <v/>
      </c>
      <c r="M66" s="417" t="str">
        <f t="shared" si="13"/>
        <v/>
      </c>
      <c r="N66" s="69" t="str">
        <f t="shared" si="14"/>
        <v/>
      </c>
      <c r="O66" s="390" t="b">
        <f t="shared" si="7"/>
        <v>0</v>
      </c>
      <c r="P66" s="391">
        <f t="shared" si="15"/>
        <v>1</v>
      </c>
    </row>
    <row r="67" spans="1:16">
      <c r="A67" s="154">
        <v>58</v>
      </c>
      <c r="B67" s="7"/>
      <c r="C67" s="7"/>
      <c r="D67" s="7"/>
      <c r="E67" s="229"/>
      <c r="F67" s="228"/>
      <c r="G67" s="228"/>
      <c r="H67" s="228"/>
      <c r="I67" s="19" t="str">
        <f t="shared" si="9"/>
        <v/>
      </c>
      <c r="J67" s="19" t="str">
        <f t="shared" si="10"/>
        <v/>
      </c>
      <c r="K67" s="416" t="str">
        <f t="shared" si="11"/>
        <v/>
      </c>
      <c r="L67" s="69" t="str">
        <f t="shared" si="12"/>
        <v/>
      </c>
      <c r="M67" s="417" t="str">
        <f t="shared" si="13"/>
        <v/>
      </c>
      <c r="N67" s="69" t="str">
        <f t="shared" si="14"/>
        <v/>
      </c>
      <c r="O67" s="390" t="b">
        <f t="shared" si="7"/>
        <v>0</v>
      </c>
      <c r="P67" s="391">
        <f t="shared" si="15"/>
        <v>1</v>
      </c>
    </row>
    <row r="68" spans="1:16">
      <c r="A68" s="154">
        <v>59</v>
      </c>
      <c r="B68" s="7"/>
      <c r="C68" s="7"/>
      <c r="D68" s="7"/>
      <c r="E68" s="229"/>
      <c r="F68" s="228"/>
      <c r="G68" s="228"/>
      <c r="H68" s="228"/>
      <c r="I68" s="19" t="str">
        <f t="shared" si="9"/>
        <v/>
      </c>
      <c r="J68" s="19" t="str">
        <f t="shared" si="10"/>
        <v/>
      </c>
      <c r="K68" s="416" t="str">
        <f t="shared" si="11"/>
        <v/>
      </c>
      <c r="L68" s="69" t="str">
        <f t="shared" si="12"/>
        <v/>
      </c>
      <c r="M68" s="417" t="str">
        <f t="shared" si="13"/>
        <v/>
      </c>
      <c r="N68" s="69" t="str">
        <f t="shared" si="14"/>
        <v/>
      </c>
      <c r="O68" s="390" t="b">
        <f t="shared" si="7"/>
        <v>0</v>
      </c>
      <c r="P68" s="391">
        <f t="shared" si="15"/>
        <v>1</v>
      </c>
    </row>
    <row r="69" spans="1:16">
      <c r="A69" s="154">
        <v>60</v>
      </c>
      <c r="B69" s="7"/>
      <c r="C69" s="7"/>
      <c r="D69" s="7"/>
      <c r="E69" s="229"/>
      <c r="F69" s="228"/>
      <c r="G69" s="228"/>
      <c r="H69" s="228"/>
      <c r="I69" s="19" t="str">
        <f t="shared" si="9"/>
        <v/>
      </c>
      <c r="J69" s="19" t="str">
        <f t="shared" si="10"/>
        <v/>
      </c>
      <c r="K69" s="416" t="str">
        <f t="shared" si="11"/>
        <v/>
      </c>
      <c r="L69" s="69" t="str">
        <f t="shared" si="12"/>
        <v/>
      </c>
      <c r="M69" s="417" t="str">
        <f t="shared" si="13"/>
        <v/>
      </c>
      <c r="N69" s="69" t="str">
        <f t="shared" si="14"/>
        <v/>
      </c>
      <c r="O69" s="390" t="b">
        <f t="shared" si="7"/>
        <v>0</v>
      </c>
      <c r="P69" s="391">
        <f t="shared" si="15"/>
        <v>1</v>
      </c>
    </row>
    <row r="70" spans="1:16">
      <c r="A70" s="154">
        <v>61</v>
      </c>
      <c r="B70" s="7"/>
      <c r="C70" s="7"/>
      <c r="D70" s="7"/>
      <c r="E70" s="229"/>
      <c r="F70" s="228"/>
      <c r="G70" s="228"/>
      <c r="H70" s="228"/>
      <c r="I70" s="19" t="str">
        <f t="shared" si="9"/>
        <v/>
      </c>
      <c r="J70" s="19" t="str">
        <f t="shared" si="10"/>
        <v/>
      </c>
      <c r="K70" s="416" t="str">
        <f t="shared" si="11"/>
        <v/>
      </c>
      <c r="L70" s="69" t="str">
        <f t="shared" si="12"/>
        <v/>
      </c>
      <c r="M70" s="417" t="str">
        <f t="shared" si="13"/>
        <v/>
      </c>
      <c r="N70" s="69" t="str">
        <f t="shared" si="14"/>
        <v/>
      </c>
      <c r="O70" s="390" t="b">
        <f t="shared" si="7"/>
        <v>0</v>
      </c>
      <c r="P70" s="391">
        <f t="shared" si="15"/>
        <v>1</v>
      </c>
    </row>
    <row r="71" spans="1:16">
      <c r="A71" s="154">
        <v>62</v>
      </c>
      <c r="B71" s="7"/>
      <c r="C71" s="7"/>
      <c r="D71" s="7"/>
      <c r="E71" s="229"/>
      <c r="F71" s="228"/>
      <c r="G71" s="228"/>
      <c r="H71" s="228"/>
      <c r="I71" s="19" t="str">
        <f t="shared" si="9"/>
        <v/>
      </c>
      <c r="J71" s="19" t="str">
        <f t="shared" si="10"/>
        <v/>
      </c>
      <c r="K71" s="416" t="str">
        <f t="shared" si="11"/>
        <v/>
      </c>
      <c r="L71" s="69" t="str">
        <f t="shared" si="12"/>
        <v/>
      </c>
      <c r="M71" s="417" t="str">
        <f t="shared" si="13"/>
        <v/>
      </c>
      <c r="N71" s="69" t="str">
        <f t="shared" si="14"/>
        <v/>
      </c>
      <c r="O71" s="390" t="b">
        <f t="shared" si="7"/>
        <v>0</v>
      </c>
      <c r="P71" s="391">
        <f t="shared" si="15"/>
        <v>1</v>
      </c>
    </row>
    <row r="72" spans="1:16">
      <c r="A72" s="154">
        <v>63</v>
      </c>
      <c r="B72" s="7"/>
      <c r="C72" s="7"/>
      <c r="D72" s="7"/>
      <c r="E72" s="229"/>
      <c r="F72" s="228"/>
      <c r="G72" s="228"/>
      <c r="H72" s="228"/>
      <c r="I72" s="19" t="str">
        <f t="shared" si="9"/>
        <v/>
      </c>
      <c r="J72" s="19" t="str">
        <f t="shared" si="10"/>
        <v/>
      </c>
      <c r="K72" s="416" t="str">
        <f t="shared" si="11"/>
        <v/>
      </c>
      <c r="L72" s="69" t="str">
        <f t="shared" si="12"/>
        <v/>
      </c>
      <c r="M72" s="417" t="str">
        <f t="shared" si="13"/>
        <v/>
      </c>
      <c r="N72" s="69" t="str">
        <f t="shared" si="14"/>
        <v/>
      </c>
      <c r="O72" s="390" t="b">
        <f t="shared" si="7"/>
        <v>0</v>
      </c>
      <c r="P72" s="391">
        <f t="shared" si="15"/>
        <v>1</v>
      </c>
    </row>
    <row r="73" spans="1:16">
      <c r="A73" s="154">
        <v>64</v>
      </c>
      <c r="B73" s="7"/>
      <c r="C73" s="7"/>
      <c r="D73" s="7"/>
      <c r="E73" s="229"/>
      <c r="F73" s="228"/>
      <c r="G73" s="228"/>
      <c r="H73" s="228"/>
      <c r="I73" s="19" t="str">
        <f t="shared" si="9"/>
        <v/>
      </c>
      <c r="J73" s="19" t="str">
        <f t="shared" si="10"/>
        <v/>
      </c>
      <c r="K73" s="416" t="str">
        <f t="shared" si="11"/>
        <v/>
      </c>
      <c r="L73" s="69" t="str">
        <f t="shared" si="12"/>
        <v/>
      </c>
      <c r="M73" s="417" t="str">
        <f t="shared" si="13"/>
        <v/>
      </c>
      <c r="N73" s="69" t="str">
        <f t="shared" si="14"/>
        <v/>
      </c>
      <c r="O73" s="390" t="b">
        <f t="shared" si="7"/>
        <v>0</v>
      </c>
      <c r="P73" s="391">
        <f t="shared" si="15"/>
        <v>1</v>
      </c>
    </row>
    <row r="74" spans="1:16">
      <c r="A74" s="154">
        <v>65</v>
      </c>
      <c r="B74" s="7"/>
      <c r="C74" s="7"/>
      <c r="D74" s="7"/>
      <c r="E74" s="229"/>
      <c r="F74" s="228"/>
      <c r="G74" s="228"/>
      <c r="H74" s="228"/>
      <c r="I74" s="19" t="str">
        <f t="shared" ref="I74:I137" si="16">IF(OR($B74="",$C74="",$D74="",$E74="",$F74&lt;an_initial,$F74&gt;an_final,$O74=FALSE),"",IF($H74="",CS_STR_B*$G74/P74,CS_STR_B*$H74))</f>
        <v/>
      </c>
      <c r="J74" s="19" t="str">
        <f t="shared" ref="J74:J137" si="17">IF(OR($B74="",$C74="",$D74="",$E74="",$F74="",$F74&gt;an_final,$O74=FALSE),"",IF($H74="",CS_STR_B*$G74/P74,CS_STR_B*$H74))</f>
        <v/>
      </c>
      <c r="K74" s="416" t="str">
        <f t="shared" ref="K74:K108" si="18">IF(OR($B74="",$C74="",$D74="",$E74="",$F74="",$F74&gt;an_final,$O74=FALSE),"",IF($F74&gt;=an_initial,1,""))</f>
        <v/>
      </c>
      <c r="L74" s="69" t="str">
        <f t="shared" ref="L74:L108" si="19">IF(OR($B74="",$C74="",$D74="",$E74="",$F74="",$F74&gt;an_final,$O74=FALSE),"",1)</f>
        <v/>
      </c>
      <c r="M74" s="417" t="str">
        <f t="shared" ref="M74:M108" si="20">IF(OR($B74="",$C74="",$D74="",$E74="",$F74="",$F74&gt;an_final,$O74=FALSE),"",IF($H74="",$G74/P74,$H74))</f>
        <v/>
      </c>
      <c r="N74" s="69" t="str">
        <f t="shared" ref="N74:N108" si="21">IF(OR($B74="",$C74="",$D74="",$E74="",$F74="",$F74&lt;an_initial,$F74&gt;an_final,$O74=FALSE),"",IF($H74="",$G74/P74,$H74))</f>
        <v/>
      </c>
      <c r="O74" s="390" t="b">
        <f t="shared" ref="O74:O108" si="22">IF(nume_candidat="",FALSE,ISNUMBER(SEARCH(nume_candidat,$B74)))</f>
        <v>0</v>
      </c>
      <c r="P74" s="391">
        <f t="shared" si="15"/>
        <v>1</v>
      </c>
    </row>
    <row r="75" spans="1:16">
      <c r="A75" s="154">
        <v>66</v>
      </c>
      <c r="B75" s="7"/>
      <c r="C75" s="7"/>
      <c r="D75" s="7"/>
      <c r="E75" s="229"/>
      <c r="F75" s="228"/>
      <c r="G75" s="228"/>
      <c r="H75" s="228"/>
      <c r="I75" s="19" t="str">
        <f t="shared" si="16"/>
        <v/>
      </c>
      <c r="J75" s="19" t="str">
        <f t="shared" si="17"/>
        <v/>
      </c>
      <c r="K75" s="416" t="str">
        <f t="shared" si="18"/>
        <v/>
      </c>
      <c r="L75" s="69" t="str">
        <f t="shared" si="19"/>
        <v/>
      </c>
      <c r="M75" s="417" t="str">
        <f t="shared" si="20"/>
        <v/>
      </c>
      <c r="N75" s="69" t="str">
        <f t="shared" si="21"/>
        <v/>
      </c>
      <c r="O75" s="390" t="b">
        <f t="shared" si="22"/>
        <v>0</v>
      </c>
      <c r="P75" s="391">
        <f t="shared" ref="P75:P108" si="23">LEN(B75)-LEN(SUBSTITUTE(B75,",",""))+1</f>
        <v>1</v>
      </c>
    </row>
    <row r="76" spans="1:16">
      <c r="A76" s="154">
        <v>67</v>
      </c>
      <c r="B76" s="7"/>
      <c r="C76" s="7"/>
      <c r="D76" s="7"/>
      <c r="E76" s="229"/>
      <c r="F76" s="228"/>
      <c r="G76" s="228"/>
      <c r="H76" s="228"/>
      <c r="I76" s="19" t="str">
        <f t="shared" si="16"/>
        <v/>
      </c>
      <c r="J76" s="19" t="str">
        <f t="shared" si="17"/>
        <v/>
      </c>
      <c r="K76" s="416" t="str">
        <f t="shared" si="18"/>
        <v/>
      </c>
      <c r="L76" s="69" t="str">
        <f t="shared" si="19"/>
        <v/>
      </c>
      <c r="M76" s="417" t="str">
        <f t="shared" si="20"/>
        <v/>
      </c>
      <c r="N76" s="69" t="str">
        <f t="shared" si="21"/>
        <v/>
      </c>
      <c r="O76" s="390" t="b">
        <f t="shared" si="22"/>
        <v>0</v>
      </c>
      <c r="P76" s="391">
        <f t="shared" si="23"/>
        <v>1</v>
      </c>
    </row>
    <row r="77" spans="1:16">
      <c r="A77" s="154">
        <v>68</v>
      </c>
      <c r="B77" s="7"/>
      <c r="C77" s="7"/>
      <c r="D77" s="7"/>
      <c r="E77" s="229"/>
      <c r="F77" s="228"/>
      <c r="G77" s="228"/>
      <c r="H77" s="228"/>
      <c r="I77" s="19" t="str">
        <f t="shared" si="16"/>
        <v/>
      </c>
      <c r="J77" s="19" t="str">
        <f t="shared" si="17"/>
        <v/>
      </c>
      <c r="K77" s="416" t="str">
        <f t="shared" si="18"/>
        <v/>
      </c>
      <c r="L77" s="69" t="str">
        <f t="shared" si="19"/>
        <v/>
      </c>
      <c r="M77" s="417" t="str">
        <f t="shared" si="20"/>
        <v/>
      </c>
      <c r="N77" s="69" t="str">
        <f t="shared" si="21"/>
        <v/>
      </c>
      <c r="O77" s="390" t="b">
        <f t="shared" si="22"/>
        <v>0</v>
      </c>
      <c r="P77" s="391">
        <f t="shared" si="23"/>
        <v>1</v>
      </c>
    </row>
    <row r="78" spans="1:16">
      <c r="A78" s="154">
        <v>69</v>
      </c>
      <c r="B78" s="7"/>
      <c r="C78" s="7"/>
      <c r="D78" s="7"/>
      <c r="E78" s="229"/>
      <c r="F78" s="228"/>
      <c r="G78" s="228"/>
      <c r="H78" s="228"/>
      <c r="I78" s="19" t="str">
        <f t="shared" si="16"/>
        <v/>
      </c>
      <c r="J78" s="19" t="str">
        <f t="shared" si="17"/>
        <v/>
      </c>
      <c r="K78" s="416" t="str">
        <f t="shared" si="18"/>
        <v/>
      </c>
      <c r="L78" s="69" t="str">
        <f t="shared" si="19"/>
        <v/>
      </c>
      <c r="M78" s="417" t="str">
        <f t="shared" si="20"/>
        <v/>
      </c>
      <c r="N78" s="69" t="str">
        <f t="shared" si="21"/>
        <v/>
      </c>
      <c r="O78" s="390" t="b">
        <f t="shared" si="22"/>
        <v>0</v>
      </c>
      <c r="P78" s="391">
        <f t="shared" si="23"/>
        <v>1</v>
      </c>
    </row>
    <row r="79" spans="1:16">
      <c r="A79" s="154">
        <v>70</v>
      </c>
      <c r="B79" s="7"/>
      <c r="C79" s="7"/>
      <c r="D79" s="7"/>
      <c r="E79" s="229"/>
      <c r="F79" s="228"/>
      <c r="G79" s="228"/>
      <c r="H79" s="228"/>
      <c r="I79" s="19" t="str">
        <f t="shared" si="16"/>
        <v/>
      </c>
      <c r="J79" s="19" t="str">
        <f t="shared" si="17"/>
        <v/>
      </c>
      <c r="K79" s="416" t="str">
        <f t="shared" si="18"/>
        <v/>
      </c>
      <c r="L79" s="69" t="str">
        <f t="shared" si="19"/>
        <v/>
      </c>
      <c r="M79" s="417" t="str">
        <f t="shared" si="20"/>
        <v/>
      </c>
      <c r="N79" s="69" t="str">
        <f t="shared" si="21"/>
        <v/>
      </c>
      <c r="O79" s="390" t="b">
        <f t="shared" si="22"/>
        <v>0</v>
      </c>
      <c r="P79" s="391">
        <f t="shared" si="23"/>
        <v>1</v>
      </c>
    </row>
    <row r="80" spans="1:16">
      <c r="A80" s="154">
        <v>71</v>
      </c>
      <c r="B80" s="7"/>
      <c r="C80" s="7"/>
      <c r="D80" s="7"/>
      <c r="E80" s="229"/>
      <c r="F80" s="228"/>
      <c r="G80" s="228"/>
      <c r="H80" s="228"/>
      <c r="I80" s="19" t="str">
        <f t="shared" si="16"/>
        <v/>
      </c>
      <c r="J80" s="19" t="str">
        <f t="shared" si="17"/>
        <v/>
      </c>
      <c r="K80" s="416" t="str">
        <f t="shared" si="18"/>
        <v/>
      </c>
      <c r="L80" s="69" t="str">
        <f t="shared" si="19"/>
        <v/>
      </c>
      <c r="M80" s="417" t="str">
        <f t="shared" si="20"/>
        <v/>
      </c>
      <c r="N80" s="69" t="str">
        <f t="shared" si="21"/>
        <v/>
      </c>
      <c r="O80" s="390" t="b">
        <f t="shared" si="22"/>
        <v>0</v>
      </c>
      <c r="P80" s="391">
        <f t="shared" si="23"/>
        <v>1</v>
      </c>
    </row>
    <row r="81" spans="1:16">
      <c r="A81" s="154">
        <v>72</v>
      </c>
      <c r="B81" s="7"/>
      <c r="C81" s="7"/>
      <c r="D81" s="7"/>
      <c r="E81" s="229"/>
      <c r="F81" s="228"/>
      <c r="G81" s="228"/>
      <c r="H81" s="228"/>
      <c r="I81" s="19" t="str">
        <f t="shared" si="16"/>
        <v/>
      </c>
      <c r="J81" s="19" t="str">
        <f t="shared" si="17"/>
        <v/>
      </c>
      <c r="K81" s="416" t="str">
        <f t="shared" si="18"/>
        <v/>
      </c>
      <c r="L81" s="69" t="str">
        <f t="shared" si="19"/>
        <v/>
      </c>
      <c r="M81" s="417" t="str">
        <f t="shared" si="20"/>
        <v/>
      </c>
      <c r="N81" s="69" t="str">
        <f t="shared" si="21"/>
        <v/>
      </c>
      <c r="O81" s="390" t="b">
        <f t="shared" si="22"/>
        <v>0</v>
      </c>
      <c r="P81" s="391">
        <f t="shared" si="23"/>
        <v>1</v>
      </c>
    </row>
    <row r="82" spans="1:16">
      <c r="A82" s="154">
        <v>73</v>
      </c>
      <c r="B82" s="7"/>
      <c r="C82" s="7"/>
      <c r="D82" s="7"/>
      <c r="E82" s="229"/>
      <c r="F82" s="228"/>
      <c r="G82" s="228"/>
      <c r="H82" s="228"/>
      <c r="I82" s="19" t="str">
        <f t="shared" si="16"/>
        <v/>
      </c>
      <c r="J82" s="19" t="str">
        <f t="shared" si="17"/>
        <v/>
      </c>
      <c r="K82" s="416" t="str">
        <f t="shared" si="18"/>
        <v/>
      </c>
      <c r="L82" s="69" t="str">
        <f t="shared" si="19"/>
        <v/>
      </c>
      <c r="M82" s="417" t="str">
        <f t="shared" si="20"/>
        <v/>
      </c>
      <c r="N82" s="69" t="str">
        <f t="shared" si="21"/>
        <v/>
      </c>
      <c r="O82" s="390" t="b">
        <f t="shared" si="22"/>
        <v>0</v>
      </c>
      <c r="P82" s="391">
        <f t="shared" si="23"/>
        <v>1</v>
      </c>
    </row>
    <row r="83" spans="1:16">
      <c r="A83" s="154">
        <v>74</v>
      </c>
      <c r="B83" s="7"/>
      <c r="C83" s="7"/>
      <c r="D83" s="7"/>
      <c r="E83" s="229"/>
      <c r="F83" s="228"/>
      <c r="G83" s="228"/>
      <c r="H83" s="228"/>
      <c r="I83" s="19" t="str">
        <f t="shared" si="16"/>
        <v/>
      </c>
      <c r="J83" s="19" t="str">
        <f t="shared" si="17"/>
        <v/>
      </c>
      <c r="K83" s="416" t="str">
        <f t="shared" si="18"/>
        <v/>
      </c>
      <c r="L83" s="69" t="str">
        <f t="shared" si="19"/>
        <v/>
      </c>
      <c r="M83" s="417" t="str">
        <f t="shared" si="20"/>
        <v/>
      </c>
      <c r="N83" s="69" t="str">
        <f t="shared" si="21"/>
        <v/>
      </c>
      <c r="O83" s="390" t="b">
        <f t="shared" si="22"/>
        <v>0</v>
      </c>
      <c r="P83" s="391">
        <f t="shared" si="23"/>
        <v>1</v>
      </c>
    </row>
    <row r="84" spans="1:16">
      <c r="A84" s="154">
        <v>75</v>
      </c>
      <c r="B84" s="7"/>
      <c r="C84" s="7"/>
      <c r="D84" s="7"/>
      <c r="E84" s="229"/>
      <c r="F84" s="228"/>
      <c r="G84" s="228"/>
      <c r="H84" s="228"/>
      <c r="I84" s="19" t="str">
        <f t="shared" si="16"/>
        <v/>
      </c>
      <c r="J84" s="19" t="str">
        <f t="shared" si="17"/>
        <v/>
      </c>
      <c r="K84" s="416" t="str">
        <f t="shared" si="18"/>
        <v/>
      </c>
      <c r="L84" s="69" t="str">
        <f t="shared" si="19"/>
        <v/>
      </c>
      <c r="M84" s="417" t="str">
        <f t="shared" si="20"/>
        <v/>
      </c>
      <c r="N84" s="69" t="str">
        <f t="shared" si="21"/>
        <v/>
      </c>
      <c r="O84" s="390" t="b">
        <f t="shared" si="22"/>
        <v>0</v>
      </c>
      <c r="P84" s="391">
        <f t="shared" si="23"/>
        <v>1</v>
      </c>
    </row>
    <row r="85" spans="1:16">
      <c r="A85" s="154">
        <v>76</v>
      </c>
      <c r="B85" s="7"/>
      <c r="C85" s="7"/>
      <c r="D85" s="7"/>
      <c r="E85" s="229"/>
      <c r="F85" s="228"/>
      <c r="G85" s="228"/>
      <c r="H85" s="228"/>
      <c r="I85" s="19" t="str">
        <f t="shared" si="16"/>
        <v/>
      </c>
      <c r="J85" s="19" t="str">
        <f t="shared" si="17"/>
        <v/>
      </c>
      <c r="K85" s="416" t="str">
        <f t="shared" si="18"/>
        <v/>
      </c>
      <c r="L85" s="69" t="str">
        <f t="shared" si="19"/>
        <v/>
      </c>
      <c r="M85" s="417" t="str">
        <f t="shared" si="20"/>
        <v/>
      </c>
      <c r="N85" s="69" t="str">
        <f t="shared" si="21"/>
        <v/>
      </c>
      <c r="O85" s="390" t="b">
        <f t="shared" si="22"/>
        <v>0</v>
      </c>
      <c r="P85" s="391">
        <f t="shared" si="23"/>
        <v>1</v>
      </c>
    </row>
    <row r="86" spans="1:16">
      <c r="A86" s="154">
        <v>77</v>
      </c>
      <c r="B86" s="7"/>
      <c r="C86" s="7"/>
      <c r="D86" s="7"/>
      <c r="E86" s="229"/>
      <c r="F86" s="228"/>
      <c r="G86" s="228"/>
      <c r="H86" s="228"/>
      <c r="I86" s="19" t="str">
        <f t="shared" si="16"/>
        <v/>
      </c>
      <c r="J86" s="19" t="str">
        <f t="shared" si="17"/>
        <v/>
      </c>
      <c r="K86" s="416" t="str">
        <f t="shared" si="18"/>
        <v/>
      </c>
      <c r="L86" s="69" t="str">
        <f t="shared" si="19"/>
        <v/>
      </c>
      <c r="M86" s="417" t="str">
        <f t="shared" si="20"/>
        <v/>
      </c>
      <c r="N86" s="69" t="str">
        <f t="shared" si="21"/>
        <v/>
      </c>
      <c r="O86" s="390" t="b">
        <f t="shared" si="22"/>
        <v>0</v>
      </c>
      <c r="P86" s="391">
        <f t="shared" si="23"/>
        <v>1</v>
      </c>
    </row>
    <row r="87" spans="1:16">
      <c r="A87" s="154">
        <v>78</v>
      </c>
      <c r="B87" s="7"/>
      <c r="C87" s="7"/>
      <c r="D87" s="7"/>
      <c r="E87" s="229"/>
      <c r="F87" s="228"/>
      <c r="G87" s="228"/>
      <c r="H87" s="228"/>
      <c r="I87" s="19" t="str">
        <f t="shared" si="16"/>
        <v/>
      </c>
      <c r="J87" s="19" t="str">
        <f t="shared" si="17"/>
        <v/>
      </c>
      <c r="K87" s="416" t="str">
        <f t="shared" si="18"/>
        <v/>
      </c>
      <c r="L87" s="69" t="str">
        <f t="shared" si="19"/>
        <v/>
      </c>
      <c r="M87" s="417" t="str">
        <f t="shared" si="20"/>
        <v/>
      </c>
      <c r="N87" s="69" t="str">
        <f t="shared" si="21"/>
        <v/>
      </c>
      <c r="O87" s="390" t="b">
        <f t="shared" si="22"/>
        <v>0</v>
      </c>
      <c r="P87" s="391">
        <f t="shared" si="23"/>
        <v>1</v>
      </c>
    </row>
    <row r="88" spans="1:16">
      <c r="A88" s="154">
        <v>79</v>
      </c>
      <c r="B88" s="7"/>
      <c r="C88" s="7"/>
      <c r="D88" s="7"/>
      <c r="E88" s="229"/>
      <c r="F88" s="228"/>
      <c r="G88" s="228"/>
      <c r="H88" s="228"/>
      <c r="I88" s="19" t="str">
        <f t="shared" si="16"/>
        <v/>
      </c>
      <c r="J88" s="19" t="str">
        <f t="shared" si="17"/>
        <v/>
      </c>
      <c r="K88" s="416" t="str">
        <f t="shared" si="18"/>
        <v/>
      </c>
      <c r="L88" s="69" t="str">
        <f t="shared" si="19"/>
        <v/>
      </c>
      <c r="M88" s="417" t="str">
        <f t="shared" si="20"/>
        <v/>
      </c>
      <c r="N88" s="69" t="str">
        <f t="shared" si="21"/>
        <v/>
      </c>
      <c r="O88" s="390" t="b">
        <f t="shared" si="22"/>
        <v>0</v>
      </c>
      <c r="P88" s="391">
        <f t="shared" si="23"/>
        <v>1</v>
      </c>
    </row>
    <row r="89" spans="1:16">
      <c r="A89" s="154">
        <v>80</v>
      </c>
      <c r="B89" s="7"/>
      <c r="C89" s="7"/>
      <c r="D89" s="7"/>
      <c r="E89" s="229"/>
      <c r="F89" s="228"/>
      <c r="G89" s="228"/>
      <c r="H89" s="228"/>
      <c r="I89" s="19" t="str">
        <f t="shared" si="16"/>
        <v/>
      </c>
      <c r="J89" s="19" t="str">
        <f t="shared" si="17"/>
        <v/>
      </c>
      <c r="K89" s="416" t="str">
        <f t="shared" si="18"/>
        <v/>
      </c>
      <c r="L89" s="69" t="str">
        <f t="shared" si="19"/>
        <v/>
      </c>
      <c r="M89" s="417" t="str">
        <f t="shared" si="20"/>
        <v/>
      </c>
      <c r="N89" s="69" t="str">
        <f t="shared" si="21"/>
        <v/>
      </c>
      <c r="O89" s="390" t="b">
        <f t="shared" si="22"/>
        <v>0</v>
      </c>
      <c r="P89" s="391">
        <f t="shared" si="23"/>
        <v>1</v>
      </c>
    </row>
    <row r="90" spans="1:16">
      <c r="A90" s="154">
        <v>81</v>
      </c>
      <c r="B90" s="7"/>
      <c r="C90" s="7"/>
      <c r="D90" s="7"/>
      <c r="E90" s="229"/>
      <c r="F90" s="228"/>
      <c r="G90" s="228"/>
      <c r="H90" s="228"/>
      <c r="I90" s="19" t="str">
        <f t="shared" si="16"/>
        <v/>
      </c>
      <c r="J90" s="19" t="str">
        <f t="shared" si="17"/>
        <v/>
      </c>
      <c r="K90" s="416" t="str">
        <f t="shared" si="18"/>
        <v/>
      </c>
      <c r="L90" s="69" t="str">
        <f t="shared" si="19"/>
        <v/>
      </c>
      <c r="M90" s="417" t="str">
        <f t="shared" si="20"/>
        <v/>
      </c>
      <c r="N90" s="69" t="str">
        <f t="shared" si="21"/>
        <v/>
      </c>
      <c r="O90" s="390" t="b">
        <f t="shared" si="22"/>
        <v>0</v>
      </c>
      <c r="P90" s="391">
        <f t="shared" si="23"/>
        <v>1</v>
      </c>
    </row>
    <row r="91" spans="1:16">
      <c r="A91" s="154">
        <v>82</v>
      </c>
      <c r="B91" s="7"/>
      <c r="C91" s="7"/>
      <c r="D91" s="7"/>
      <c r="E91" s="229"/>
      <c r="F91" s="228"/>
      <c r="G91" s="228"/>
      <c r="H91" s="228"/>
      <c r="I91" s="19" t="str">
        <f t="shared" si="16"/>
        <v/>
      </c>
      <c r="J91" s="19" t="str">
        <f t="shared" si="17"/>
        <v/>
      </c>
      <c r="K91" s="416" t="str">
        <f t="shared" si="18"/>
        <v/>
      </c>
      <c r="L91" s="69" t="str">
        <f t="shared" si="19"/>
        <v/>
      </c>
      <c r="M91" s="417" t="str">
        <f t="shared" si="20"/>
        <v/>
      </c>
      <c r="N91" s="69" t="str">
        <f t="shared" si="21"/>
        <v/>
      </c>
      <c r="O91" s="390" t="b">
        <f t="shared" si="22"/>
        <v>0</v>
      </c>
      <c r="P91" s="391">
        <f t="shared" si="23"/>
        <v>1</v>
      </c>
    </row>
    <row r="92" spans="1:16">
      <c r="A92" s="154">
        <v>83</v>
      </c>
      <c r="B92" s="7"/>
      <c r="C92" s="7"/>
      <c r="D92" s="7"/>
      <c r="E92" s="229"/>
      <c r="F92" s="228"/>
      <c r="G92" s="228"/>
      <c r="H92" s="228"/>
      <c r="I92" s="19" t="str">
        <f t="shared" si="16"/>
        <v/>
      </c>
      <c r="J92" s="19" t="str">
        <f t="shared" si="17"/>
        <v/>
      </c>
      <c r="K92" s="416" t="str">
        <f t="shared" si="18"/>
        <v/>
      </c>
      <c r="L92" s="69" t="str">
        <f t="shared" si="19"/>
        <v/>
      </c>
      <c r="M92" s="417" t="str">
        <f t="shared" si="20"/>
        <v/>
      </c>
      <c r="N92" s="69" t="str">
        <f t="shared" si="21"/>
        <v/>
      </c>
      <c r="O92" s="390" t="b">
        <f t="shared" si="22"/>
        <v>0</v>
      </c>
      <c r="P92" s="391">
        <f t="shared" si="23"/>
        <v>1</v>
      </c>
    </row>
    <row r="93" spans="1:16">
      <c r="A93" s="154">
        <v>84</v>
      </c>
      <c r="B93" s="7"/>
      <c r="C93" s="7"/>
      <c r="D93" s="7"/>
      <c r="E93" s="229"/>
      <c r="F93" s="228"/>
      <c r="G93" s="228"/>
      <c r="H93" s="228"/>
      <c r="I93" s="19" t="str">
        <f t="shared" si="16"/>
        <v/>
      </c>
      <c r="J93" s="19" t="str">
        <f t="shared" si="17"/>
        <v/>
      </c>
      <c r="K93" s="416" t="str">
        <f t="shared" si="18"/>
        <v/>
      </c>
      <c r="L93" s="69" t="str">
        <f t="shared" si="19"/>
        <v/>
      </c>
      <c r="M93" s="417" t="str">
        <f t="shared" si="20"/>
        <v/>
      </c>
      <c r="N93" s="69" t="str">
        <f t="shared" si="21"/>
        <v/>
      </c>
      <c r="O93" s="390" t="b">
        <f t="shared" si="22"/>
        <v>0</v>
      </c>
      <c r="P93" s="391">
        <f t="shared" si="23"/>
        <v>1</v>
      </c>
    </row>
    <row r="94" spans="1:16">
      <c r="A94" s="154">
        <v>85</v>
      </c>
      <c r="B94" s="7"/>
      <c r="C94" s="7"/>
      <c r="D94" s="7"/>
      <c r="E94" s="229"/>
      <c r="F94" s="228"/>
      <c r="G94" s="228"/>
      <c r="H94" s="228"/>
      <c r="I94" s="19" t="str">
        <f t="shared" si="16"/>
        <v/>
      </c>
      <c r="J94" s="19" t="str">
        <f t="shared" si="17"/>
        <v/>
      </c>
      <c r="K94" s="416" t="str">
        <f t="shared" si="18"/>
        <v/>
      </c>
      <c r="L94" s="69" t="str">
        <f t="shared" si="19"/>
        <v/>
      </c>
      <c r="M94" s="417" t="str">
        <f t="shared" si="20"/>
        <v/>
      </c>
      <c r="N94" s="69" t="str">
        <f t="shared" si="21"/>
        <v/>
      </c>
      <c r="O94" s="390" t="b">
        <f t="shared" si="22"/>
        <v>0</v>
      </c>
      <c r="P94" s="391">
        <f t="shared" si="23"/>
        <v>1</v>
      </c>
    </row>
    <row r="95" spans="1:16">
      <c r="A95" s="154">
        <v>86</v>
      </c>
      <c r="B95" s="7"/>
      <c r="C95" s="7"/>
      <c r="D95" s="7"/>
      <c r="E95" s="229"/>
      <c r="F95" s="228"/>
      <c r="G95" s="228"/>
      <c r="H95" s="228"/>
      <c r="I95" s="19" t="str">
        <f t="shared" si="16"/>
        <v/>
      </c>
      <c r="J95" s="19" t="str">
        <f t="shared" si="17"/>
        <v/>
      </c>
      <c r="K95" s="416" t="str">
        <f t="shared" si="18"/>
        <v/>
      </c>
      <c r="L95" s="69" t="str">
        <f t="shared" si="19"/>
        <v/>
      </c>
      <c r="M95" s="417" t="str">
        <f t="shared" si="20"/>
        <v/>
      </c>
      <c r="N95" s="69" t="str">
        <f t="shared" si="21"/>
        <v/>
      </c>
      <c r="O95" s="390" t="b">
        <f t="shared" si="22"/>
        <v>0</v>
      </c>
      <c r="P95" s="391">
        <f t="shared" si="23"/>
        <v>1</v>
      </c>
    </row>
    <row r="96" spans="1:16">
      <c r="A96" s="154">
        <v>87</v>
      </c>
      <c r="B96" s="7"/>
      <c r="C96" s="7"/>
      <c r="D96" s="7"/>
      <c r="E96" s="229"/>
      <c r="F96" s="228"/>
      <c r="G96" s="228"/>
      <c r="H96" s="228"/>
      <c r="I96" s="19" t="str">
        <f t="shared" si="16"/>
        <v/>
      </c>
      <c r="J96" s="19" t="str">
        <f t="shared" si="17"/>
        <v/>
      </c>
      <c r="K96" s="416" t="str">
        <f t="shared" si="18"/>
        <v/>
      </c>
      <c r="L96" s="69" t="str">
        <f t="shared" si="19"/>
        <v/>
      </c>
      <c r="M96" s="417" t="str">
        <f t="shared" si="20"/>
        <v/>
      </c>
      <c r="N96" s="69" t="str">
        <f t="shared" si="21"/>
        <v/>
      </c>
      <c r="O96" s="390" t="b">
        <f t="shared" si="22"/>
        <v>0</v>
      </c>
      <c r="P96" s="391">
        <f t="shared" si="23"/>
        <v>1</v>
      </c>
    </row>
    <row r="97" spans="1:16">
      <c r="A97" s="154">
        <v>88</v>
      </c>
      <c r="B97" s="7"/>
      <c r="C97" s="7"/>
      <c r="D97" s="7"/>
      <c r="E97" s="229"/>
      <c r="F97" s="228"/>
      <c r="G97" s="228"/>
      <c r="H97" s="228"/>
      <c r="I97" s="19" t="str">
        <f t="shared" si="16"/>
        <v/>
      </c>
      <c r="J97" s="19" t="str">
        <f t="shared" si="17"/>
        <v/>
      </c>
      <c r="K97" s="416" t="str">
        <f t="shared" si="18"/>
        <v/>
      </c>
      <c r="L97" s="69" t="str">
        <f t="shared" si="19"/>
        <v/>
      </c>
      <c r="M97" s="417" t="str">
        <f t="shared" si="20"/>
        <v/>
      </c>
      <c r="N97" s="69" t="str">
        <f t="shared" si="21"/>
        <v/>
      </c>
      <c r="O97" s="390" t="b">
        <f t="shared" si="22"/>
        <v>0</v>
      </c>
      <c r="P97" s="391">
        <f t="shared" si="23"/>
        <v>1</v>
      </c>
    </row>
    <row r="98" spans="1:16">
      <c r="A98" s="154">
        <v>89</v>
      </c>
      <c r="B98" s="7"/>
      <c r="C98" s="7"/>
      <c r="D98" s="7"/>
      <c r="E98" s="229"/>
      <c r="F98" s="228"/>
      <c r="G98" s="228"/>
      <c r="H98" s="228"/>
      <c r="I98" s="19" t="str">
        <f t="shared" si="16"/>
        <v/>
      </c>
      <c r="J98" s="19" t="str">
        <f t="shared" si="17"/>
        <v/>
      </c>
      <c r="K98" s="416" t="str">
        <f t="shared" si="18"/>
        <v/>
      </c>
      <c r="L98" s="69" t="str">
        <f t="shared" si="19"/>
        <v/>
      </c>
      <c r="M98" s="417" t="str">
        <f t="shared" si="20"/>
        <v/>
      </c>
      <c r="N98" s="69" t="str">
        <f t="shared" si="21"/>
        <v/>
      </c>
      <c r="O98" s="390" t="b">
        <f t="shared" si="22"/>
        <v>0</v>
      </c>
      <c r="P98" s="391">
        <f t="shared" si="23"/>
        <v>1</v>
      </c>
    </row>
    <row r="99" spans="1:16">
      <c r="A99" s="154">
        <v>90</v>
      </c>
      <c r="B99" s="7"/>
      <c r="C99" s="7"/>
      <c r="D99" s="7"/>
      <c r="E99" s="229"/>
      <c r="F99" s="228"/>
      <c r="G99" s="228"/>
      <c r="H99" s="228"/>
      <c r="I99" s="19" t="str">
        <f t="shared" si="16"/>
        <v/>
      </c>
      <c r="J99" s="19" t="str">
        <f t="shared" si="17"/>
        <v/>
      </c>
      <c r="K99" s="416" t="str">
        <f t="shared" si="18"/>
        <v/>
      </c>
      <c r="L99" s="69" t="str">
        <f t="shared" si="19"/>
        <v/>
      </c>
      <c r="M99" s="417" t="str">
        <f t="shared" si="20"/>
        <v/>
      </c>
      <c r="N99" s="69" t="str">
        <f t="shared" si="21"/>
        <v/>
      </c>
      <c r="O99" s="390" t="b">
        <f t="shared" si="22"/>
        <v>0</v>
      </c>
      <c r="P99" s="391">
        <f t="shared" si="23"/>
        <v>1</v>
      </c>
    </row>
    <row r="100" spans="1:16">
      <c r="A100" s="154">
        <v>91</v>
      </c>
      <c r="B100" s="7"/>
      <c r="C100" s="7"/>
      <c r="D100" s="7"/>
      <c r="E100" s="229"/>
      <c r="F100" s="228"/>
      <c r="G100" s="228"/>
      <c r="H100" s="228"/>
      <c r="I100" s="19" t="str">
        <f t="shared" si="16"/>
        <v/>
      </c>
      <c r="J100" s="19" t="str">
        <f t="shared" si="17"/>
        <v/>
      </c>
      <c r="K100" s="416" t="str">
        <f t="shared" si="18"/>
        <v/>
      </c>
      <c r="L100" s="69" t="str">
        <f t="shared" si="19"/>
        <v/>
      </c>
      <c r="M100" s="417" t="str">
        <f t="shared" si="20"/>
        <v/>
      </c>
      <c r="N100" s="69" t="str">
        <f t="shared" si="21"/>
        <v/>
      </c>
      <c r="O100" s="390" t="b">
        <f t="shared" si="22"/>
        <v>0</v>
      </c>
      <c r="P100" s="391">
        <f t="shared" si="23"/>
        <v>1</v>
      </c>
    </row>
    <row r="101" spans="1:16">
      <c r="A101" s="154">
        <v>92</v>
      </c>
      <c r="B101" s="7"/>
      <c r="C101" s="7"/>
      <c r="D101" s="7"/>
      <c r="E101" s="229"/>
      <c r="F101" s="228"/>
      <c r="G101" s="228"/>
      <c r="H101" s="228"/>
      <c r="I101" s="19" t="str">
        <f t="shared" si="16"/>
        <v/>
      </c>
      <c r="J101" s="19" t="str">
        <f t="shared" si="17"/>
        <v/>
      </c>
      <c r="K101" s="416" t="str">
        <f t="shared" si="18"/>
        <v/>
      </c>
      <c r="L101" s="69" t="str">
        <f t="shared" si="19"/>
        <v/>
      </c>
      <c r="M101" s="417" t="str">
        <f t="shared" si="20"/>
        <v/>
      </c>
      <c r="N101" s="69" t="str">
        <f t="shared" si="21"/>
        <v/>
      </c>
      <c r="O101" s="390" t="b">
        <f t="shared" si="22"/>
        <v>0</v>
      </c>
      <c r="P101" s="391">
        <f t="shared" si="23"/>
        <v>1</v>
      </c>
    </row>
    <row r="102" spans="1:16">
      <c r="A102" s="154">
        <v>93</v>
      </c>
      <c r="B102" s="7"/>
      <c r="C102" s="7"/>
      <c r="D102" s="7"/>
      <c r="E102" s="229"/>
      <c r="F102" s="228"/>
      <c r="G102" s="228"/>
      <c r="H102" s="228"/>
      <c r="I102" s="19" t="str">
        <f t="shared" si="16"/>
        <v/>
      </c>
      <c r="J102" s="19" t="str">
        <f t="shared" si="17"/>
        <v/>
      </c>
      <c r="K102" s="416" t="str">
        <f t="shared" si="18"/>
        <v/>
      </c>
      <c r="L102" s="69" t="str">
        <f t="shared" si="19"/>
        <v/>
      </c>
      <c r="M102" s="417" t="str">
        <f t="shared" si="20"/>
        <v/>
      </c>
      <c r="N102" s="69" t="str">
        <f t="shared" si="21"/>
        <v/>
      </c>
      <c r="O102" s="390" t="b">
        <f t="shared" si="22"/>
        <v>0</v>
      </c>
      <c r="P102" s="391">
        <f t="shared" si="23"/>
        <v>1</v>
      </c>
    </row>
    <row r="103" spans="1:16">
      <c r="A103" s="154">
        <v>94</v>
      </c>
      <c r="B103" s="7"/>
      <c r="C103" s="7"/>
      <c r="D103" s="7"/>
      <c r="E103" s="229"/>
      <c r="F103" s="228"/>
      <c r="G103" s="228"/>
      <c r="H103" s="228"/>
      <c r="I103" s="19" t="str">
        <f t="shared" si="16"/>
        <v/>
      </c>
      <c r="J103" s="19" t="str">
        <f t="shared" si="17"/>
        <v/>
      </c>
      <c r="K103" s="416" t="str">
        <f t="shared" si="18"/>
        <v/>
      </c>
      <c r="L103" s="69" t="str">
        <f t="shared" si="19"/>
        <v/>
      </c>
      <c r="M103" s="417" t="str">
        <f t="shared" si="20"/>
        <v/>
      </c>
      <c r="N103" s="69" t="str">
        <f t="shared" si="21"/>
        <v/>
      </c>
      <c r="O103" s="390" t="b">
        <f t="shared" si="22"/>
        <v>0</v>
      </c>
      <c r="P103" s="391">
        <f t="shared" si="23"/>
        <v>1</v>
      </c>
    </row>
    <row r="104" spans="1:16">
      <c r="A104" s="154">
        <v>95</v>
      </c>
      <c r="B104" s="7"/>
      <c r="C104" s="7"/>
      <c r="D104" s="7"/>
      <c r="E104" s="229"/>
      <c r="F104" s="228"/>
      <c r="G104" s="228"/>
      <c r="H104" s="228"/>
      <c r="I104" s="19" t="str">
        <f t="shared" si="16"/>
        <v/>
      </c>
      <c r="J104" s="19" t="str">
        <f t="shared" si="17"/>
        <v/>
      </c>
      <c r="K104" s="416" t="str">
        <f t="shared" si="18"/>
        <v/>
      </c>
      <c r="L104" s="69" t="str">
        <f t="shared" si="19"/>
        <v/>
      </c>
      <c r="M104" s="417" t="str">
        <f t="shared" si="20"/>
        <v/>
      </c>
      <c r="N104" s="69" t="str">
        <f t="shared" si="21"/>
        <v/>
      </c>
      <c r="O104" s="390" t="b">
        <f t="shared" si="22"/>
        <v>0</v>
      </c>
      <c r="P104" s="391">
        <f t="shared" si="23"/>
        <v>1</v>
      </c>
    </row>
    <row r="105" spans="1:16">
      <c r="A105" s="154">
        <v>96</v>
      </c>
      <c r="B105" s="7"/>
      <c r="C105" s="7"/>
      <c r="D105" s="7"/>
      <c r="E105" s="229"/>
      <c r="F105" s="228"/>
      <c r="G105" s="228"/>
      <c r="H105" s="228"/>
      <c r="I105" s="19" t="str">
        <f t="shared" si="16"/>
        <v/>
      </c>
      <c r="J105" s="19" t="str">
        <f t="shared" si="17"/>
        <v/>
      </c>
      <c r="K105" s="416" t="str">
        <f t="shared" si="18"/>
        <v/>
      </c>
      <c r="L105" s="69" t="str">
        <f t="shared" si="19"/>
        <v/>
      </c>
      <c r="M105" s="417" t="str">
        <f t="shared" si="20"/>
        <v/>
      </c>
      <c r="N105" s="69" t="str">
        <f t="shared" si="21"/>
        <v/>
      </c>
      <c r="O105" s="390" t="b">
        <f t="shared" si="22"/>
        <v>0</v>
      </c>
      <c r="P105" s="391">
        <f t="shared" si="23"/>
        <v>1</v>
      </c>
    </row>
    <row r="106" spans="1:16">
      <c r="A106" s="154">
        <v>97</v>
      </c>
      <c r="B106" s="7"/>
      <c r="C106" s="7"/>
      <c r="D106" s="7"/>
      <c r="E106" s="229"/>
      <c r="F106" s="228"/>
      <c r="G106" s="228"/>
      <c r="H106" s="228"/>
      <c r="I106" s="19" t="str">
        <f t="shared" si="16"/>
        <v/>
      </c>
      <c r="J106" s="19" t="str">
        <f t="shared" si="17"/>
        <v/>
      </c>
      <c r="K106" s="416" t="str">
        <f t="shared" si="18"/>
        <v/>
      </c>
      <c r="L106" s="69" t="str">
        <f t="shared" si="19"/>
        <v/>
      </c>
      <c r="M106" s="417" t="str">
        <f t="shared" si="20"/>
        <v/>
      </c>
      <c r="N106" s="69" t="str">
        <f t="shared" si="21"/>
        <v/>
      </c>
      <c r="O106" s="390" t="b">
        <f t="shared" si="22"/>
        <v>0</v>
      </c>
      <c r="P106" s="391">
        <f t="shared" si="23"/>
        <v>1</v>
      </c>
    </row>
    <row r="107" spans="1:16">
      <c r="A107" s="154">
        <v>98</v>
      </c>
      <c r="B107" s="7"/>
      <c r="C107" s="7"/>
      <c r="D107" s="7"/>
      <c r="E107" s="229"/>
      <c r="F107" s="228"/>
      <c r="G107" s="228"/>
      <c r="H107" s="228"/>
      <c r="I107" s="19" t="str">
        <f t="shared" si="16"/>
        <v/>
      </c>
      <c r="J107" s="19" t="str">
        <f t="shared" si="17"/>
        <v/>
      </c>
      <c r="K107" s="416" t="str">
        <f t="shared" si="18"/>
        <v/>
      </c>
      <c r="L107" s="69" t="str">
        <f t="shared" si="19"/>
        <v/>
      </c>
      <c r="M107" s="417" t="str">
        <f t="shared" si="20"/>
        <v/>
      </c>
      <c r="N107" s="69" t="str">
        <f t="shared" si="21"/>
        <v/>
      </c>
      <c r="O107" s="390" t="b">
        <f t="shared" si="22"/>
        <v>0</v>
      </c>
      <c r="P107" s="391">
        <f t="shared" si="23"/>
        <v>1</v>
      </c>
    </row>
    <row r="108" spans="1:16">
      <c r="A108" s="154">
        <v>99</v>
      </c>
      <c r="B108" s="7"/>
      <c r="C108" s="7"/>
      <c r="D108" s="7"/>
      <c r="E108" s="229"/>
      <c r="F108" s="228"/>
      <c r="G108" s="228"/>
      <c r="H108" s="228"/>
      <c r="I108" s="19" t="str">
        <f t="shared" si="16"/>
        <v/>
      </c>
      <c r="J108" s="19" t="str">
        <f t="shared" si="17"/>
        <v/>
      </c>
      <c r="K108" s="416" t="str">
        <f t="shared" si="18"/>
        <v/>
      </c>
      <c r="L108" s="69" t="str">
        <f t="shared" si="19"/>
        <v/>
      </c>
      <c r="M108" s="417" t="str">
        <f t="shared" si="20"/>
        <v/>
      </c>
      <c r="N108" s="69" t="str">
        <f t="shared" si="21"/>
        <v/>
      </c>
      <c r="O108" s="390" t="b">
        <f t="shared" si="22"/>
        <v>0</v>
      </c>
      <c r="P108" s="391">
        <f t="shared" si="23"/>
        <v>1</v>
      </c>
    </row>
    <row r="109" spans="1:16">
      <c r="A109" s="154">
        <v>100</v>
      </c>
      <c r="B109" s="155"/>
      <c r="C109" s="155"/>
      <c r="D109" s="155"/>
      <c r="E109" s="156"/>
      <c r="F109" s="157"/>
      <c r="G109" s="155"/>
      <c r="H109" s="156"/>
      <c r="I109" s="19" t="str">
        <f t="shared" si="16"/>
        <v/>
      </c>
      <c r="J109" s="19" t="str">
        <f t="shared" si="17"/>
        <v/>
      </c>
    </row>
    <row r="110" spans="1:16">
      <c r="A110" s="154">
        <v>101</v>
      </c>
      <c r="B110" s="155"/>
      <c r="C110" s="155"/>
      <c r="D110" s="155"/>
      <c r="E110" s="156"/>
      <c r="F110" s="157"/>
      <c r="G110" s="155"/>
      <c r="H110" s="156"/>
      <c r="I110" s="19" t="str">
        <f t="shared" si="16"/>
        <v/>
      </c>
      <c r="J110" s="19" t="str">
        <f t="shared" si="17"/>
        <v/>
      </c>
    </row>
    <row r="111" spans="1:16">
      <c r="A111" s="154">
        <v>102</v>
      </c>
      <c r="B111" s="155"/>
      <c r="C111" s="155"/>
      <c r="D111" s="155"/>
      <c r="E111" s="156"/>
      <c r="F111" s="157"/>
      <c r="G111" s="155"/>
      <c r="H111" s="156"/>
      <c r="I111" s="19" t="str">
        <f t="shared" si="16"/>
        <v/>
      </c>
      <c r="J111" s="19" t="str">
        <f t="shared" si="17"/>
        <v/>
      </c>
    </row>
    <row r="112" spans="1:16">
      <c r="A112" s="154">
        <v>103</v>
      </c>
      <c r="B112" s="155"/>
      <c r="C112" s="155"/>
      <c r="D112" s="155"/>
      <c r="E112" s="156"/>
      <c r="F112" s="157"/>
      <c r="G112" s="155"/>
      <c r="H112" s="156"/>
      <c r="I112" s="19" t="str">
        <f t="shared" si="16"/>
        <v/>
      </c>
      <c r="J112" s="19" t="str">
        <f t="shared" si="17"/>
        <v/>
      </c>
    </row>
    <row r="113" spans="1:10">
      <c r="A113" s="154">
        <v>104</v>
      </c>
      <c r="B113" s="155"/>
      <c r="C113" s="155"/>
      <c r="D113" s="155"/>
      <c r="E113" s="156"/>
      <c r="F113" s="157"/>
      <c r="G113" s="155"/>
      <c r="H113" s="156"/>
      <c r="I113" s="19" t="str">
        <f t="shared" si="16"/>
        <v/>
      </c>
      <c r="J113" s="19" t="str">
        <f t="shared" si="17"/>
        <v/>
      </c>
    </row>
    <row r="114" spans="1:10">
      <c r="A114" s="154">
        <v>105</v>
      </c>
      <c r="B114" s="155"/>
      <c r="C114" s="155"/>
      <c r="D114" s="155"/>
      <c r="E114" s="156"/>
      <c r="F114" s="157"/>
      <c r="G114" s="155"/>
      <c r="H114" s="156"/>
      <c r="I114" s="19" t="str">
        <f t="shared" si="16"/>
        <v/>
      </c>
      <c r="J114" s="19" t="str">
        <f t="shared" si="17"/>
        <v/>
      </c>
    </row>
    <row r="115" spans="1:10">
      <c r="A115" s="154">
        <v>106</v>
      </c>
      <c r="B115" s="155"/>
      <c r="C115" s="155"/>
      <c r="D115" s="155"/>
      <c r="E115" s="156"/>
      <c r="F115" s="157"/>
      <c r="G115" s="155"/>
      <c r="H115" s="156"/>
      <c r="I115" s="19" t="str">
        <f t="shared" si="16"/>
        <v/>
      </c>
      <c r="J115" s="19" t="str">
        <f t="shared" si="17"/>
        <v/>
      </c>
    </row>
    <row r="116" spans="1:10">
      <c r="A116" s="154">
        <v>107</v>
      </c>
      <c r="B116" s="155"/>
      <c r="C116" s="155"/>
      <c r="D116" s="155"/>
      <c r="E116" s="156"/>
      <c r="F116" s="157"/>
      <c r="G116" s="155"/>
      <c r="H116" s="156"/>
      <c r="I116" s="19" t="str">
        <f t="shared" si="16"/>
        <v/>
      </c>
      <c r="J116" s="19" t="str">
        <f t="shared" si="17"/>
        <v/>
      </c>
    </row>
    <row r="117" spans="1:10">
      <c r="A117" s="154">
        <v>108</v>
      </c>
      <c r="B117" s="155"/>
      <c r="C117" s="155"/>
      <c r="D117" s="155"/>
      <c r="E117" s="156"/>
      <c r="F117" s="157"/>
      <c r="G117" s="155"/>
      <c r="H117" s="156"/>
      <c r="I117" s="19" t="str">
        <f t="shared" si="16"/>
        <v/>
      </c>
      <c r="J117" s="19" t="str">
        <f t="shared" si="17"/>
        <v/>
      </c>
    </row>
    <row r="118" spans="1:10">
      <c r="A118" s="154">
        <v>109</v>
      </c>
      <c r="B118" s="155"/>
      <c r="C118" s="155"/>
      <c r="D118" s="155"/>
      <c r="E118" s="156"/>
      <c r="F118" s="157"/>
      <c r="G118" s="155"/>
      <c r="H118" s="156"/>
      <c r="I118" s="19" t="str">
        <f t="shared" si="16"/>
        <v/>
      </c>
      <c r="J118" s="19" t="str">
        <f t="shared" si="17"/>
        <v/>
      </c>
    </row>
    <row r="119" spans="1:10">
      <c r="A119" s="154">
        <v>110</v>
      </c>
      <c r="B119" s="155"/>
      <c r="C119" s="155"/>
      <c r="D119" s="155"/>
      <c r="E119" s="156"/>
      <c r="F119" s="157"/>
      <c r="G119" s="155"/>
      <c r="H119" s="156"/>
      <c r="I119" s="19" t="str">
        <f t="shared" si="16"/>
        <v/>
      </c>
      <c r="J119" s="19" t="str">
        <f t="shared" si="17"/>
        <v/>
      </c>
    </row>
    <row r="120" spans="1:10">
      <c r="A120" s="154">
        <v>111</v>
      </c>
      <c r="B120" s="155"/>
      <c r="C120" s="155"/>
      <c r="D120" s="155"/>
      <c r="E120" s="156"/>
      <c r="F120" s="157"/>
      <c r="G120" s="155"/>
      <c r="H120" s="156"/>
      <c r="I120" s="19" t="str">
        <f t="shared" si="16"/>
        <v/>
      </c>
      <c r="J120" s="19" t="str">
        <f t="shared" si="17"/>
        <v/>
      </c>
    </row>
    <row r="121" spans="1:10">
      <c r="A121" s="154">
        <v>112</v>
      </c>
      <c r="B121" s="155"/>
      <c r="C121" s="155"/>
      <c r="D121" s="155"/>
      <c r="E121" s="156"/>
      <c r="F121" s="157"/>
      <c r="G121" s="155"/>
      <c r="H121" s="156"/>
      <c r="I121" s="19" t="str">
        <f t="shared" si="16"/>
        <v/>
      </c>
      <c r="J121" s="19" t="str">
        <f t="shared" si="17"/>
        <v/>
      </c>
    </row>
    <row r="122" spans="1:10">
      <c r="A122" s="154">
        <v>113</v>
      </c>
      <c r="B122" s="155"/>
      <c r="C122" s="155"/>
      <c r="D122" s="155"/>
      <c r="E122" s="156"/>
      <c r="F122" s="157"/>
      <c r="G122" s="155"/>
      <c r="H122" s="156"/>
      <c r="I122" s="19" t="str">
        <f t="shared" si="16"/>
        <v/>
      </c>
      <c r="J122" s="19" t="str">
        <f t="shared" si="17"/>
        <v/>
      </c>
    </row>
    <row r="123" spans="1:10">
      <c r="A123" s="154">
        <v>114</v>
      </c>
      <c r="B123" s="155"/>
      <c r="C123" s="155"/>
      <c r="D123" s="155"/>
      <c r="E123" s="156"/>
      <c r="F123" s="157"/>
      <c r="G123" s="155"/>
      <c r="H123" s="156"/>
      <c r="I123" s="19" t="str">
        <f t="shared" si="16"/>
        <v/>
      </c>
      <c r="J123" s="19" t="str">
        <f t="shared" si="17"/>
        <v/>
      </c>
    </row>
    <row r="124" spans="1:10">
      <c r="A124" s="154">
        <v>115</v>
      </c>
      <c r="B124" s="155"/>
      <c r="C124" s="155"/>
      <c r="D124" s="155"/>
      <c r="E124" s="156"/>
      <c r="F124" s="157"/>
      <c r="G124" s="155"/>
      <c r="H124" s="156"/>
      <c r="I124" s="19" t="str">
        <f t="shared" si="16"/>
        <v/>
      </c>
      <c r="J124" s="19" t="str">
        <f t="shared" si="17"/>
        <v/>
      </c>
    </row>
    <row r="125" spans="1:10">
      <c r="A125" s="154">
        <v>116</v>
      </c>
      <c r="B125" s="155"/>
      <c r="C125" s="155"/>
      <c r="D125" s="155"/>
      <c r="E125" s="156"/>
      <c r="F125" s="157"/>
      <c r="G125" s="155"/>
      <c r="H125" s="156"/>
      <c r="I125" s="19" t="str">
        <f t="shared" si="16"/>
        <v/>
      </c>
      <c r="J125" s="19" t="str">
        <f t="shared" si="17"/>
        <v/>
      </c>
    </row>
    <row r="126" spans="1:10">
      <c r="A126" s="154">
        <v>117</v>
      </c>
      <c r="B126" s="155"/>
      <c r="C126" s="155"/>
      <c r="D126" s="155"/>
      <c r="E126" s="156"/>
      <c r="F126" s="157"/>
      <c r="G126" s="155"/>
      <c r="H126" s="156"/>
      <c r="I126" s="19" t="str">
        <f t="shared" si="16"/>
        <v/>
      </c>
      <c r="J126" s="19" t="str">
        <f t="shared" si="17"/>
        <v/>
      </c>
    </row>
    <row r="127" spans="1:10">
      <c r="A127" s="154">
        <v>118</v>
      </c>
      <c r="B127" s="155"/>
      <c r="C127" s="155"/>
      <c r="D127" s="155"/>
      <c r="E127" s="156"/>
      <c r="F127" s="157"/>
      <c r="G127" s="155"/>
      <c r="H127" s="156"/>
      <c r="I127" s="19" t="str">
        <f t="shared" si="16"/>
        <v/>
      </c>
      <c r="J127" s="19" t="str">
        <f t="shared" si="17"/>
        <v/>
      </c>
    </row>
    <row r="128" spans="1:10">
      <c r="A128" s="154">
        <v>119</v>
      </c>
      <c r="B128" s="155"/>
      <c r="C128" s="155"/>
      <c r="D128" s="155"/>
      <c r="E128" s="156"/>
      <c r="F128" s="157"/>
      <c r="G128" s="155"/>
      <c r="H128" s="156"/>
      <c r="I128" s="19" t="str">
        <f t="shared" si="16"/>
        <v/>
      </c>
      <c r="J128" s="19" t="str">
        <f t="shared" si="17"/>
        <v/>
      </c>
    </row>
    <row r="129" spans="1:10">
      <c r="A129" s="154">
        <v>120</v>
      </c>
      <c r="B129" s="155"/>
      <c r="C129" s="155"/>
      <c r="D129" s="155"/>
      <c r="E129" s="156"/>
      <c r="F129" s="157"/>
      <c r="G129" s="155"/>
      <c r="H129" s="156"/>
      <c r="I129" s="19" t="str">
        <f t="shared" si="16"/>
        <v/>
      </c>
      <c r="J129" s="19" t="str">
        <f t="shared" si="17"/>
        <v/>
      </c>
    </row>
    <row r="130" spans="1:10">
      <c r="A130" s="154">
        <v>121</v>
      </c>
      <c r="B130" s="155"/>
      <c r="C130" s="155"/>
      <c r="D130" s="155"/>
      <c r="E130" s="156"/>
      <c r="F130" s="157"/>
      <c r="G130" s="155"/>
      <c r="H130" s="156"/>
      <c r="I130" s="19" t="str">
        <f t="shared" si="16"/>
        <v/>
      </c>
      <c r="J130" s="19" t="str">
        <f t="shared" si="17"/>
        <v/>
      </c>
    </row>
    <row r="131" spans="1:10">
      <c r="A131" s="154">
        <v>122</v>
      </c>
      <c r="B131" s="155"/>
      <c r="C131" s="155"/>
      <c r="D131" s="155"/>
      <c r="E131" s="156"/>
      <c r="F131" s="157"/>
      <c r="G131" s="155"/>
      <c r="H131" s="156"/>
      <c r="I131" s="19" t="str">
        <f t="shared" si="16"/>
        <v/>
      </c>
      <c r="J131" s="19" t="str">
        <f t="shared" si="17"/>
        <v/>
      </c>
    </row>
    <row r="132" spans="1:10">
      <c r="A132" s="154">
        <v>123</v>
      </c>
      <c r="B132" s="155"/>
      <c r="C132" s="155"/>
      <c r="D132" s="155"/>
      <c r="E132" s="156"/>
      <c r="F132" s="157"/>
      <c r="G132" s="155"/>
      <c r="H132" s="156"/>
      <c r="I132" s="19" t="str">
        <f t="shared" si="16"/>
        <v/>
      </c>
      <c r="J132" s="19" t="str">
        <f t="shared" si="17"/>
        <v/>
      </c>
    </row>
    <row r="133" spans="1:10">
      <c r="A133" s="154">
        <v>124</v>
      </c>
      <c r="B133" s="155"/>
      <c r="C133" s="155"/>
      <c r="D133" s="155"/>
      <c r="E133" s="156"/>
      <c r="F133" s="157"/>
      <c r="G133" s="155"/>
      <c r="H133" s="156"/>
      <c r="I133" s="19" t="str">
        <f t="shared" si="16"/>
        <v/>
      </c>
      <c r="J133" s="19" t="str">
        <f t="shared" si="17"/>
        <v/>
      </c>
    </row>
    <row r="134" spans="1:10">
      <c r="A134" s="154">
        <v>125</v>
      </c>
      <c r="B134" s="155"/>
      <c r="C134" s="155"/>
      <c r="D134" s="155"/>
      <c r="E134" s="156"/>
      <c r="F134" s="157"/>
      <c r="G134" s="155"/>
      <c r="H134" s="156"/>
      <c r="I134" s="19" t="str">
        <f t="shared" si="16"/>
        <v/>
      </c>
      <c r="J134" s="19" t="str">
        <f t="shared" si="17"/>
        <v/>
      </c>
    </row>
    <row r="135" spans="1:10">
      <c r="A135" s="154">
        <v>126</v>
      </c>
      <c r="B135" s="155"/>
      <c r="C135" s="155"/>
      <c r="D135" s="155"/>
      <c r="E135" s="156"/>
      <c r="F135" s="157"/>
      <c r="G135" s="155"/>
      <c r="H135" s="156"/>
      <c r="I135" s="19" t="str">
        <f t="shared" si="16"/>
        <v/>
      </c>
      <c r="J135" s="19" t="str">
        <f t="shared" si="17"/>
        <v/>
      </c>
    </row>
    <row r="136" spans="1:10">
      <c r="A136" s="154">
        <v>127</v>
      </c>
      <c r="B136" s="155"/>
      <c r="C136" s="155"/>
      <c r="D136" s="155"/>
      <c r="E136" s="156"/>
      <c r="F136" s="157"/>
      <c r="G136" s="155"/>
      <c r="H136" s="156"/>
      <c r="I136" s="19" t="str">
        <f t="shared" si="16"/>
        <v/>
      </c>
      <c r="J136" s="19" t="str">
        <f t="shared" si="17"/>
        <v/>
      </c>
    </row>
    <row r="137" spans="1:10">
      <c r="A137" s="154">
        <v>128</v>
      </c>
      <c r="B137" s="155"/>
      <c r="C137" s="155"/>
      <c r="D137" s="155"/>
      <c r="E137" s="156"/>
      <c r="F137" s="157"/>
      <c r="G137" s="155"/>
      <c r="H137" s="156"/>
      <c r="I137" s="19" t="str">
        <f t="shared" si="16"/>
        <v/>
      </c>
      <c r="J137" s="19" t="str">
        <f t="shared" si="17"/>
        <v/>
      </c>
    </row>
    <row r="138" spans="1:10">
      <c r="A138" s="154">
        <v>129</v>
      </c>
      <c r="B138" s="155"/>
      <c r="C138" s="155"/>
      <c r="D138" s="155"/>
      <c r="E138" s="156"/>
      <c r="F138" s="157"/>
      <c r="G138" s="155"/>
      <c r="H138" s="156"/>
      <c r="I138" s="19" t="str">
        <f t="shared" ref="I138:I201" si="24">IF(OR($B138="",$C138="",$D138="",$E138="",$F138&lt;an_initial,$F138&gt;an_final,$O138=FALSE),"",IF($H138="",CS_STR_B*$G138/P138,CS_STR_B*$H138))</f>
        <v/>
      </c>
      <c r="J138" s="19" t="str">
        <f t="shared" ref="J138:J201" si="25">IF(OR($B138="",$C138="",$D138="",$E138="",$F138="",$F138&gt;an_final,$O138=FALSE),"",IF($H138="",CS_STR_B*$G138/P138,CS_STR_B*$H138))</f>
        <v/>
      </c>
    </row>
    <row r="139" spans="1:10">
      <c r="A139" s="154">
        <v>130</v>
      </c>
      <c r="B139" s="155"/>
      <c r="C139" s="155"/>
      <c r="D139" s="155"/>
      <c r="E139" s="156"/>
      <c r="F139" s="157"/>
      <c r="G139" s="155"/>
      <c r="H139" s="156"/>
      <c r="I139" s="19" t="str">
        <f t="shared" si="24"/>
        <v/>
      </c>
      <c r="J139" s="19" t="str">
        <f t="shared" si="25"/>
        <v/>
      </c>
    </row>
    <row r="140" spans="1:10">
      <c r="A140" s="154">
        <v>131</v>
      </c>
      <c r="B140" s="155"/>
      <c r="C140" s="155"/>
      <c r="D140" s="155"/>
      <c r="E140" s="156"/>
      <c r="F140" s="157"/>
      <c r="G140" s="155"/>
      <c r="H140" s="156"/>
      <c r="I140" s="19" t="str">
        <f t="shared" si="24"/>
        <v/>
      </c>
      <c r="J140" s="19" t="str">
        <f t="shared" si="25"/>
        <v/>
      </c>
    </row>
    <row r="141" spans="1:10">
      <c r="A141" s="154">
        <v>132</v>
      </c>
      <c r="B141" s="155"/>
      <c r="C141" s="155"/>
      <c r="D141" s="155"/>
      <c r="E141" s="156"/>
      <c r="F141" s="157"/>
      <c r="G141" s="155"/>
      <c r="H141" s="156"/>
      <c r="I141" s="19" t="str">
        <f t="shared" si="24"/>
        <v/>
      </c>
      <c r="J141" s="19" t="str">
        <f t="shared" si="25"/>
        <v/>
      </c>
    </row>
    <row r="142" spans="1:10">
      <c r="A142" s="154">
        <v>133</v>
      </c>
      <c r="B142" s="155"/>
      <c r="C142" s="155"/>
      <c r="D142" s="155"/>
      <c r="E142" s="156"/>
      <c r="F142" s="157"/>
      <c r="G142" s="155"/>
      <c r="H142" s="156"/>
      <c r="I142" s="19" t="str">
        <f t="shared" si="24"/>
        <v/>
      </c>
      <c r="J142" s="19" t="str">
        <f t="shared" si="25"/>
        <v/>
      </c>
    </row>
    <row r="143" spans="1:10">
      <c r="A143" s="154">
        <v>134</v>
      </c>
      <c r="B143" s="155"/>
      <c r="C143" s="155"/>
      <c r="D143" s="155"/>
      <c r="E143" s="156"/>
      <c r="F143" s="157"/>
      <c r="G143" s="155"/>
      <c r="H143" s="156"/>
      <c r="I143" s="19" t="str">
        <f t="shared" si="24"/>
        <v/>
      </c>
      <c r="J143" s="19" t="str">
        <f t="shared" si="25"/>
        <v/>
      </c>
    </row>
    <row r="144" spans="1:10">
      <c r="A144" s="154">
        <v>135</v>
      </c>
      <c r="B144" s="155"/>
      <c r="C144" s="155"/>
      <c r="D144" s="155"/>
      <c r="E144" s="156"/>
      <c r="F144" s="157"/>
      <c r="G144" s="155"/>
      <c r="H144" s="156"/>
      <c r="I144" s="19" t="str">
        <f t="shared" si="24"/>
        <v/>
      </c>
      <c r="J144" s="19" t="str">
        <f t="shared" si="25"/>
        <v/>
      </c>
    </row>
    <row r="145" spans="1:10">
      <c r="A145" s="154">
        <v>136</v>
      </c>
      <c r="B145" s="155"/>
      <c r="C145" s="155"/>
      <c r="D145" s="155"/>
      <c r="E145" s="156"/>
      <c r="F145" s="157"/>
      <c r="G145" s="155"/>
      <c r="H145" s="156"/>
      <c r="I145" s="19" t="str">
        <f t="shared" si="24"/>
        <v/>
      </c>
      <c r="J145" s="19" t="str">
        <f t="shared" si="25"/>
        <v/>
      </c>
    </row>
    <row r="146" spans="1:10">
      <c r="A146" s="154">
        <v>137</v>
      </c>
      <c r="B146" s="155"/>
      <c r="C146" s="155"/>
      <c r="D146" s="155"/>
      <c r="E146" s="156"/>
      <c r="F146" s="157"/>
      <c r="G146" s="155"/>
      <c r="H146" s="156"/>
      <c r="I146" s="19" t="str">
        <f t="shared" si="24"/>
        <v/>
      </c>
      <c r="J146" s="19" t="str">
        <f t="shared" si="25"/>
        <v/>
      </c>
    </row>
    <row r="147" spans="1:10">
      <c r="A147" s="154">
        <v>138</v>
      </c>
      <c r="B147" s="155"/>
      <c r="C147" s="155"/>
      <c r="D147" s="155"/>
      <c r="E147" s="156"/>
      <c r="F147" s="157"/>
      <c r="G147" s="155"/>
      <c r="H147" s="156"/>
      <c r="I147" s="19" t="str">
        <f t="shared" si="24"/>
        <v/>
      </c>
      <c r="J147" s="19" t="str">
        <f t="shared" si="25"/>
        <v/>
      </c>
    </row>
    <row r="148" spans="1:10">
      <c r="A148" s="154">
        <v>139</v>
      </c>
      <c r="B148" s="155"/>
      <c r="C148" s="155"/>
      <c r="D148" s="155"/>
      <c r="E148" s="156"/>
      <c r="F148" s="157"/>
      <c r="G148" s="155"/>
      <c r="H148" s="156"/>
      <c r="I148" s="19" t="str">
        <f t="shared" si="24"/>
        <v/>
      </c>
      <c r="J148" s="19" t="str">
        <f t="shared" si="25"/>
        <v/>
      </c>
    </row>
    <row r="149" spans="1:10">
      <c r="A149" s="154">
        <v>140</v>
      </c>
      <c r="B149" s="155"/>
      <c r="C149" s="155"/>
      <c r="D149" s="155"/>
      <c r="E149" s="156"/>
      <c r="F149" s="157"/>
      <c r="G149" s="155"/>
      <c r="H149" s="156"/>
      <c r="I149" s="19" t="str">
        <f t="shared" si="24"/>
        <v/>
      </c>
      <c r="J149" s="19" t="str">
        <f t="shared" si="25"/>
        <v/>
      </c>
    </row>
    <row r="150" spans="1:10">
      <c r="A150" s="154">
        <v>141</v>
      </c>
      <c r="B150" s="155"/>
      <c r="C150" s="155"/>
      <c r="D150" s="155"/>
      <c r="E150" s="156"/>
      <c r="F150" s="157"/>
      <c r="G150" s="155"/>
      <c r="H150" s="156"/>
      <c r="I150" s="19" t="str">
        <f t="shared" si="24"/>
        <v/>
      </c>
      <c r="J150" s="19" t="str">
        <f t="shared" si="25"/>
        <v/>
      </c>
    </row>
    <row r="151" spans="1:10">
      <c r="A151" s="154">
        <v>142</v>
      </c>
      <c r="B151" s="155"/>
      <c r="C151" s="155"/>
      <c r="D151" s="155"/>
      <c r="E151" s="156"/>
      <c r="F151" s="157"/>
      <c r="G151" s="155"/>
      <c r="H151" s="156"/>
      <c r="I151" s="19" t="str">
        <f t="shared" si="24"/>
        <v/>
      </c>
      <c r="J151" s="19" t="str">
        <f t="shared" si="25"/>
        <v/>
      </c>
    </row>
    <row r="152" spans="1:10">
      <c r="A152" s="154">
        <v>143</v>
      </c>
      <c r="B152" s="155"/>
      <c r="C152" s="155"/>
      <c r="D152" s="155"/>
      <c r="E152" s="156"/>
      <c r="F152" s="157"/>
      <c r="G152" s="155"/>
      <c r="H152" s="156"/>
      <c r="I152" s="19" t="str">
        <f t="shared" si="24"/>
        <v/>
      </c>
      <c r="J152" s="19" t="str">
        <f t="shared" si="25"/>
        <v/>
      </c>
    </row>
    <row r="153" spans="1:10">
      <c r="A153" s="154">
        <v>144</v>
      </c>
      <c r="B153" s="155"/>
      <c r="C153" s="155"/>
      <c r="D153" s="155"/>
      <c r="E153" s="156"/>
      <c r="F153" s="157"/>
      <c r="G153" s="155"/>
      <c r="H153" s="156"/>
      <c r="I153" s="19" t="str">
        <f t="shared" si="24"/>
        <v/>
      </c>
      <c r="J153" s="19" t="str">
        <f t="shared" si="25"/>
        <v/>
      </c>
    </row>
    <row r="154" spans="1:10">
      <c r="A154" s="154">
        <v>145</v>
      </c>
      <c r="B154" s="155"/>
      <c r="C154" s="155"/>
      <c r="D154" s="155"/>
      <c r="E154" s="156"/>
      <c r="F154" s="157"/>
      <c r="G154" s="155"/>
      <c r="H154" s="156"/>
      <c r="I154" s="19" t="str">
        <f t="shared" si="24"/>
        <v/>
      </c>
      <c r="J154" s="19" t="str">
        <f t="shared" si="25"/>
        <v/>
      </c>
    </row>
    <row r="155" spans="1:10">
      <c r="A155" s="154">
        <v>146</v>
      </c>
      <c r="B155" s="155"/>
      <c r="C155" s="155"/>
      <c r="D155" s="155"/>
      <c r="E155" s="156"/>
      <c r="F155" s="157"/>
      <c r="G155" s="155"/>
      <c r="H155" s="156"/>
      <c r="I155" s="19" t="str">
        <f t="shared" si="24"/>
        <v/>
      </c>
      <c r="J155" s="19" t="str">
        <f t="shared" si="25"/>
        <v/>
      </c>
    </row>
    <row r="156" spans="1:10">
      <c r="A156" s="154">
        <v>147</v>
      </c>
      <c r="B156" s="155"/>
      <c r="C156" s="155"/>
      <c r="D156" s="155"/>
      <c r="E156" s="156"/>
      <c r="F156" s="157"/>
      <c r="G156" s="155"/>
      <c r="H156" s="156"/>
      <c r="I156" s="19" t="str">
        <f t="shared" si="24"/>
        <v/>
      </c>
      <c r="J156" s="19" t="str">
        <f t="shared" si="25"/>
        <v/>
      </c>
    </row>
    <row r="157" spans="1:10">
      <c r="A157" s="154">
        <v>148</v>
      </c>
      <c r="B157" s="155"/>
      <c r="C157" s="155"/>
      <c r="D157" s="155"/>
      <c r="E157" s="156"/>
      <c r="F157" s="157"/>
      <c r="G157" s="155"/>
      <c r="H157" s="156"/>
      <c r="I157" s="19" t="str">
        <f t="shared" si="24"/>
        <v/>
      </c>
      <c r="J157" s="19" t="str">
        <f t="shared" si="25"/>
        <v/>
      </c>
    </row>
    <row r="158" spans="1:10">
      <c r="A158" s="154">
        <v>149</v>
      </c>
      <c r="B158" s="155"/>
      <c r="C158" s="155"/>
      <c r="D158" s="155"/>
      <c r="E158" s="156"/>
      <c r="F158" s="157"/>
      <c r="G158" s="155"/>
      <c r="H158" s="156"/>
      <c r="I158" s="19" t="str">
        <f t="shared" si="24"/>
        <v/>
      </c>
      <c r="J158" s="19" t="str">
        <f t="shared" si="25"/>
        <v/>
      </c>
    </row>
    <row r="159" spans="1:10">
      <c r="A159" s="154">
        <v>150</v>
      </c>
      <c r="B159" s="155"/>
      <c r="C159" s="155"/>
      <c r="D159" s="155"/>
      <c r="E159" s="156"/>
      <c r="F159" s="157"/>
      <c r="G159" s="155"/>
      <c r="H159" s="156"/>
      <c r="I159" s="19" t="str">
        <f t="shared" si="24"/>
        <v/>
      </c>
      <c r="J159" s="19" t="str">
        <f t="shared" si="25"/>
        <v/>
      </c>
    </row>
    <row r="160" spans="1:10">
      <c r="A160" s="154">
        <v>151</v>
      </c>
      <c r="B160" s="155"/>
      <c r="C160" s="155"/>
      <c r="D160" s="155"/>
      <c r="E160" s="156"/>
      <c r="F160" s="157"/>
      <c r="G160" s="155"/>
      <c r="H160" s="156"/>
      <c r="I160" s="19" t="str">
        <f t="shared" si="24"/>
        <v/>
      </c>
      <c r="J160" s="19" t="str">
        <f t="shared" si="25"/>
        <v/>
      </c>
    </row>
    <row r="161" spans="1:10">
      <c r="A161" s="154">
        <v>152</v>
      </c>
      <c r="B161" s="155"/>
      <c r="C161" s="155"/>
      <c r="D161" s="155"/>
      <c r="E161" s="156"/>
      <c r="F161" s="157"/>
      <c r="G161" s="155"/>
      <c r="H161" s="156"/>
      <c r="I161" s="19" t="str">
        <f t="shared" si="24"/>
        <v/>
      </c>
      <c r="J161" s="19" t="str">
        <f t="shared" si="25"/>
        <v/>
      </c>
    </row>
    <row r="162" spans="1:10">
      <c r="A162" s="154">
        <v>153</v>
      </c>
      <c r="B162" s="155"/>
      <c r="C162" s="155"/>
      <c r="D162" s="155"/>
      <c r="E162" s="156"/>
      <c r="F162" s="157"/>
      <c r="G162" s="155"/>
      <c r="H162" s="156"/>
      <c r="I162" s="19" t="str">
        <f t="shared" si="24"/>
        <v/>
      </c>
      <c r="J162" s="19" t="str">
        <f t="shared" si="25"/>
        <v/>
      </c>
    </row>
    <row r="163" spans="1:10">
      <c r="A163" s="154">
        <v>154</v>
      </c>
      <c r="B163" s="155"/>
      <c r="C163" s="155"/>
      <c r="D163" s="155"/>
      <c r="E163" s="156"/>
      <c r="F163" s="157"/>
      <c r="G163" s="155"/>
      <c r="H163" s="156"/>
      <c r="I163" s="19" t="str">
        <f t="shared" si="24"/>
        <v/>
      </c>
      <c r="J163" s="19" t="str">
        <f t="shared" si="25"/>
        <v/>
      </c>
    </row>
    <row r="164" spans="1:10">
      <c r="A164" s="154">
        <v>155</v>
      </c>
      <c r="B164" s="155"/>
      <c r="C164" s="155"/>
      <c r="D164" s="155"/>
      <c r="E164" s="156"/>
      <c r="F164" s="157"/>
      <c r="G164" s="155"/>
      <c r="H164" s="156"/>
      <c r="I164" s="19" t="str">
        <f t="shared" si="24"/>
        <v/>
      </c>
      <c r="J164" s="19" t="str">
        <f t="shared" si="25"/>
        <v/>
      </c>
    </row>
    <row r="165" spans="1:10">
      <c r="A165" s="154">
        <v>156</v>
      </c>
      <c r="B165" s="155"/>
      <c r="C165" s="155"/>
      <c r="D165" s="155"/>
      <c r="E165" s="156"/>
      <c r="F165" s="157"/>
      <c r="G165" s="155"/>
      <c r="H165" s="156"/>
      <c r="I165" s="19" t="str">
        <f t="shared" si="24"/>
        <v/>
      </c>
      <c r="J165" s="19" t="str">
        <f t="shared" si="25"/>
        <v/>
      </c>
    </row>
    <row r="166" spans="1:10">
      <c r="A166" s="154">
        <v>157</v>
      </c>
      <c r="B166" s="155"/>
      <c r="C166" s="155"/>
      <c r="D166" s="155"/>
      <c r="E166" s="156"/>
      <c r="F166" s="157"/>
      <c r="G166" s="155"/>
      <c r="H166" s="156"/>
      <c r="I166" s="19" t="str">
        <f t="shared" si="24"/>
        <v/>
      </c>
      <c r="J166" s="19" t="str">
        <f t="shared" si="25"/>
        <v/>
      </c>
    </row>
    <row r="167" spans="1:10">
      <c r="A167" s="154">
        <v>158</v>
      </c>
      <c r="B167" s="155"/>
      <c r="C167" s="155"/>
      <c r="D167" s="155"/>
      <c r="E167" s="156"/>
      <c r="F167" s="157"/>
      <c r="G167" s="155"/>
      <c r="H167" s="156"/>
      <c r="I167" s="19" t="str">
        <f t="shared" si="24"/>
        <v/>
      </c>
      <c r="J167" s="19" t="str">
        <f t="shared" si="25"/>
        <v/>
      </c>
    </row>
    <row r="168" spans="1:10">
      <c r="A168" s="154">
        <v>159</v>
      </c>
      <c r="B168" s="155"/>
      <c r="C168" s="155"/>
      <c r="D168" s="155"/>
      <c r="E168" s="156"/>
      <c r="F168" s="157"/>
      <c r="G168" s="155"/>
      <c r="H168" s="156"/>
      <c r="I168" s="19" t="str">
        <f t="shared" si="24"/>
        <v/>
      </c>
      <c r="J168" s="19" t="str">
        <f t="shared" si="25"/>
        <v/>
      </c>
    </row>
    <row r="169" spans="1:10">
      <c r="A169" s="154">
        <v>160</v>
      </c>
      <c r="B169" s="155"/>
      <c r="C169" s="155"/>
      <c r="D169" s="155"/>
      <c r="E169" s="156"/>
      <c r="F169" s="157"/>
      <c r="G169" s="155"/>
      <c r="H169" s="156"/>
      <c r="I169" s="19" t="str">
        <f t="shared" si="24"/>
        <v/>
      </c>
      <c r="J169" s="19" t="str">
        <f t="shared" si="25"/>
        <v/>
      </c>
    </row>
    <row r="170" spans="1:10">
      <c r="A170" s="154">
        <v>161</v>
      </c>
      <c r="B170" s="155"/>
      <c r="C170" s="155"/>
      <c r="D170" s="155"/>
      <c r="E170" s="156"/>
      <c r="F170" s="157"/>
      <c r="G170" s="155"/>
      <c r="H170" s="156"/>
      <c r="I170" s="19" t="str">
        <f t="shared" si="24"/>
        <v/>
      </c>
      <c r="J170" s="19" t="str">
        <f t="shared" si="25"/>
        <v/>
      </c>
    </row>
    <row r="171" spans="1:10">
      <c r="A171" s="154">
        <v>162</v>
      </c>
      <c r="B171" s="155"/>
      <c r="C171" s="155"/>
      <c r="D171" s="155"/>
      <c r="E171" s="156"/>
      <c r="F171" s="157"/>
      <c r="G171" s="155"/>
      <c r="H171" s="156"/>
      <c r="I171" s="19" t="str">
        <f t="shared" si="24"/>
        <v/>
      </c>
      <c r="J171" s="19" t="str">
        <f t="shared" si="25"/>
        <v/>
      </c>
    </row>
    <row r="172" spans="1:10">
      <c r="A172" s="154">
        <v>163</v>
      </c>
      <c r="B172" s="155"/>
      <c r="C172" s="155"/>
      <c r="D172" s="155"/>
      <c r="E172" s="156"/>
      <c r="F172" s="157"/>
      <c r="G172" s="155"/>
      <c r="H172" s="156"/>
      <c r="I172" s="19" t="str">
        <f t="shared" si="24"/>
        <v/>
      </c>
      <c r="J172" s="19" t="str">
        <f t="shared" si="25"/>
        <v/>
      </c>
    </row>
    <row r="173" spans="1:10">
      <c r="A173" s="154">
        <v>164</v>
      </c>
      <c r="B173" s="155"/>
      <c r="C173" s="155"/>
      <c r="D173" s="155"/>
      <c r="E173" s="156"/>
      <c r="F173" s="157"/>
      <c r="G173" s="155"/>
      <c r="H173" s="156"/>
      <c r="I173" s="19" t="str">
        <f t="shared" si="24"/>
        <v/>
      </c>
      <c r="J173" s="19" t="str">
        <f t="shared" si="25"/>
        <v/>
      </c>
    </row>
    <row r="174" spans="1:10">
      <c r="A174" s="154">
        <v>165</v>
      </c>
      <c r="B174" s="155"/>
      <c r="C174" s="155"/>
      <c r="D174" s="155"/>
      <c r="E174" s="156"/>
      <c r="F174" s="157"/>
      <c r="G174" s="155"/>
      <c r="H174" s="156"/>
      <c r="I174" s="19" t="str">
        <f t="shared" si="24"/>
        <v/>
      </c>
      <c r="J174" s="19" t="str">
        <f t="shared" si="25"/>
        <v/>
      </c>
    </row>
    <row r="175" spans="1:10">
      <c r="A175" s="154">
        <v>166</v>
      </c>
      <c r="B175" s="155"/>
      <c r="C175" s="155"/>
      <c r="D175" s="155"/>
      <c r="E175" s="156"/>
      <c r="F175" s="157"/>
      <c r="G175" s="155"/>
      <c r="H175" s="156"/>
      <c r="I175" s="19" t="str">
        <f t="shared" si="24"/>
        <v/>
      </c>
      <c r="J175" s="19" t="str">
        <f t="shared" si="25"/>
        <v/>
      </c>
    </row>
    <row r="176" spans="1:10">
      <c r="A176" s="154">
        <v>167</v>
      </c>
      <c r="B176" s="155"/>
      <c r="C176" s="155"/>
      <c r="D176" s="155"/>
      <c r="E176" s="156"/>
      <c r="F176" s="157"/>
      <c r="G176" s="155"/>
      <c r="H176" s="156"/>
      <c r="I176" s="19" t="str">
        <f t="shared" si="24"/>
        <v/>
      </c>
      <c r="J176" s="19" t="str">
        <f t="shared" si="25"/>
        <v/>
      </c>
    </row>
    <row r="177" spans="1:10">
      <c r="A177" s="154">
        <v>168</v>
      </c>
      <c r="B177" s="155"/>
      <c r="C177" s="155"/>
      <c r="D177" s="155"/>
      <c r="E177" s="156"/>
      <c r="F177" s="157"/>
      <c r="G177" s="155"/>
      <c r="H177" s="156"/>
      <c r="I177" s="19" t="str">
        <f t="shared" si="24"/>
        <v/>
      </c>
      <c r="J177" s="19" t="str">
        <f t="shared" si="25"/>
        <v/>
      </c>
    </row>
    <row r="178" spans="1:10">
      <c r="A178" s="154">
        <v>169</v>
      </c>
      <c r="B178" s="155"/>
      <c r="C178" s="155"/>
      <c r="D178" s="155"/>
      <c r="E178" s="156"/>
      <c r="F178" s="157"/>
      <c r="G178" s="155"/>
      <c r="H178" s="156"/>
      <c r="I178" s="19" t="str">
        <f t="shared" si="24"/>
        <v/>
      </c>
      <c r="J178" s="19" t="str">
        <f t="shared" si="25"/>
        <v/>
      </c>
    </row>
    <row r="179" spans="1:10">
      <c r="A179" s="154">
        <v>170</v>
      </c>
      <c r="B179" s="155"/>
      <c r="C179" s="155"/>
      <c r="D179" s="155"/>
      <c r="E179" s="156"/>
      <c r="F179" s="157"/>
      <c r="G179" s="155"/>
      <c r="H179" s="156"/>
      <c r="I179" s="19" t="str">
        <f t="shared" si="24"/>
        <v/>
      </c>
      <c r="J179" s="19" t="str">
        <f t="shared" si="25"/>
        <v/>
      </c>
    </row>
    <row r="180" spans="1:10">
      <c r="A180" s="154">
        <v>171</v>
      </c>
      <c r="B180" s="155"/>
      <c r="C180" s="155"/>
      <c r="D180" s="155"/>
      <c r="E180" s="156"/>
      <c r="F180" s="157"/>
      <c r="G180" s="155"/>
      <c r="H180" s="156"/>
      <c r="I180" s="19" t="str">
        <f t="shared" si="24"/>
        <v/>
      </c>
      <c r="J180" s="19" t="str">
        <f t="shared" si="25"/>
        <v/>
      </c>
    </row>
    <row r="181" spans="1:10">
      <c r="A181" s="154">
        <v>172</v>
      </c>
      <c r="B181" s="155"/>
      <c r="C181" s="155"/>
      <c r="D181" s="155"/>
      <c r="E181" s="156"/>
      <c r="F181" s="157"/>
      <c r="G181" s="155"/>
      <c r="H181" s="156"/>
      <c r="I181" s="19" t="str">
        <f t="shared" si="24"/>
        <v/>
      </c>
      <c r="J181" s="19" t="str">
        <f t="shared" si="25"/>
        <v/>
      </c>
    </row>
    <row r="182" spans="1:10">
      <c r="A182" s="154">
        <v>173</v>
      </c>
      <c r="B182" s="155"/>
      <c r="C182" s="155"/>
      <c r="D182" s="155"/>
      <c r="E182" s="156"/>
      <c r="F182" s="157"/>
      <c r="G182" s="155"/>
      <c r="H182" s="156"/>
      <c r="I182" s="19" t="str">
        <f t="shared" si="24"/>
        <v/>
      </c>
      <c r="J182" s="19" t="str">
        <f t="shared" si="25"/>
        <v/>
      </c>
    </row>
    <row r="183" spans="1:10">
      <c r="A183" s="154">
        <v>174</v>
      </c>
      <c r="B183" s="155"/>
      <c r="C183" s="155"/>
      <c r="D183" s="155"/>
      <c r="E183" s="156"/>
      <c r="F183" s="157"/>
      <c r="G183" s="155"/>
      <c r="H183" s="156"/>
      <c r="I183" s="19" t="str">
        <f t="shared" si="24"/>
        <v/>
      </c>
      <c r="J183" s="19" t="str">
        <f t="shared" si="25"/>
        <v/>
      </c>
    </row>
    <row r="184" spans="1:10">
      <c r="A184" s="154">
        <v>175</v>
      </c>
      <c r="B184" s="155"/>
      <c r="C184" s="155"/>
      <c r="D184" s="155"/>
      <c r="E184" s="156"/>
      <c r="F184" s="157"/>
      <c r="G184" s="155"/>
      <c r="H184" s="156"/>
      <c r="I184" s="19" t="str">
        <f t="shared" si="24"/>
        <v/>
      </c>
      <c r="J184" s="19" t="str">
        <f t="shared" si="25"/>
        <v/>
      </c>
    </row>
    <row r="185" spans="1:10">
      <c r="A185" s="154">
        <v>176</v>
      </c>
      <c r="B185" s="155"/>
      <c r="C185" s="155"/>
      <c r="D185" s="155"/>
      <c r="E185" s="156"/>
      <c r="F185" s="157"/>
      <c r="G185" s="155"/>
      <c r="H185" s="156"/>
      <c r="I185" s="19" t="str">
        <f t="shared" si="24"/>
        <v/>
      </c>
      <c r="J185" s="19" t="str">
        <f t="shared" si="25"/>
        <v/>
      </c>
    </row>
    <row r="186" spans="1:10">
      <c r="A186" s="154">
        <v>177</v>
      </c>
      <c r="B186" s="155"/>
      <c r="C186" s="155"/>
      <c r="D186" s="155"/>
      <c r="E186" s="156"/>
      <c r="F186" s="157"/>
      <c r="G186" s="155"/>
      <c r="H186" s="156"/>
      <c r="I186" s="19" t="str">
        <f t="shared" si="24"/>
        <v/>
      </c>
      <c r="J186" s="19" t="str">
        <f t="shared" si="25"/>
        <v/>
      </c>
    </row>
    <row r="187" spans="1:10">
      <c r="A187" s="154">
        <v>178</v>
      </c>
      <c r="B187" s="155"/>
      <c r="C187" s="155"/>
      <c r="D187" s="155"/>
      <c r="E187" s="156"/>
      <c r="F187" s="157"/>
      <c r="G187" s="155"/>
      <c r="H187" s="156"/>
      <c r="I187" s="19" t="str">
        <f t="shared" si="24"/>
        <v/>
      </c>
      <c r="J187" s="19" t="str">
        <f t="shared" si="25"/>
        <v/>
      </c>
    </row>
    <row r="188" spans="1:10">
      <c r="A188" s="154">
        <v>179</v>
      </c>
      <c r="B188" s="155"/>
      <c r="C188" s="155"/>
      <c r="D188" s="155"/>
      <c r="E188" s="156"/>
      <c r="F188" s="157"/>
      <c r="G188" s="155"/>
      <c r="H188" s="156"/>
      <c r="I188" s="19" t="str">
        <f t="shared" si="24"/>
        <v/>
      </c>
      <c r="J188" s="19" t="str">
        <f t="shared" si="25"/>
        <v/>
      </c>
    </row>
    <row r="189" spans="1:10">
      <c r="A189" s="154">
        <v>180</v>
      </c>
      <c r="B189" s="155"/>
      <c r="C189" s="155"/>
      <c r="D189" s="155"/>
      <c r="E189" s="156"/>
      <c r="F189" s="157"/>
      <c r="G189" s="155"/>
      <c r="H189" s="156"/>
      <c r="I189" s="19" t="str">
        <f t="shared" si="24"/>
        <v/>
      </c>
      <c r="J189" s="19" t="str">
        <f t="shared" si="25"/>
        <v/>
      </c>
    </row>
    <row r="190" spans="1:10">
      <c r="A190" s="154">
        <v>181</v>
      </c>
      <c r="B190" s="155"/>
      <c r="C190" s="155"/>
      <c r="D190" s="155"/>
      <c r="E190" s="156"/>
      <c r="F190" s="157"/>
      <c r="G190" s="155"/>
      <c r="H190" s="156"/>
      <c r="I190" s="19" t="str">
        <f t="shared" si="24"/>
        <v/>
      </c>
      <c r="J190" s="19" t="str">
        <f t="shared" si="25"/>
        <v/>
      </c>
    </row>
    <row r="191" spans="1:10">
      <c r="A191" s="154">
        <v>182</v>
      </c>
      <c r="B191" s="155"/>
      <c r="C191" s="155"/>
      <c r="D191" s="155"/>
      <c r="E191" s="156"/>
      <c r="F191" s="157"/>
      <c r="G191" s="155"/>
      <c r="H191" s="156"/>
      <c r="I191" s="19" t="str">
        <f t="shared" si="24"/>
        <v/>
      </c>
      <c r="J191" s="19" t="str">
        <f t="shared" si="25"/>
        <v/>
      </c>
    </row>
    <row r="192" spans="1:10">
      <c r="A192" s="154">
        <v>183</v>
      </c>
      <c r="B192" s="155"/>
      <c r="C192" s="155"/>
      <c r="D192" s="155"/>
      <c r="E192" s="156"/>
      <c r="F192" s="157"/>
      <c r="G192" s="155"/>
      <c r="H192" s="156"/>
      <c r="I192" s="19" t="str">
        <f t="shared" si="24"/>
        <v/>
      </c>
      <c r="J192" s="19" t="str">
        <f t="shared" si="25"/>
        <v/>
      </c>
    </row>
    <row r="193" spans="1:10">
      <c r="A193" s="154">
        <v>184</v>
      </c>
      <c r="B193" s="155"/>
      <c r="C193" s="155"/>
      <c r="D193" s="155"/>
      <c r="E193" s="156"/>
      <c r="F193" s="157"/>
      <c r="G193" s="155"/>
      <c r="H193" s="156"/>
      <c r="I193" s="19" t="str">
        <f t="shared" si="24"/>
        <v/>
      </c>
      <c r="J193" s="19" t="str">
        <f t="shared" si="25"/>
        <v/>
      </c>
    </row>
    <row r="194" spans="1:10">
      <c r="A194" s="154">
        <v>185</v>
      </c>
      <c r="B194" s="155"/>
      <c r="C194" s="155"/>
      <c r="D194" s="155"/>
      <c r="E194" s="156"/>
      <c r="F194" s="157"/>
      <c r="G194" s="155"/>
      <c r="H194" s="156"/>
      <c r="I194" s="19" t="str">
        <f t="shared" si="24"/>
        <v/>
      </c>
      <c r="J194" s="19" t="str">
        <f t="shared" si="25"/>
        <v/>
      </c>
    </row>
    <row r="195" spans="1:10">
      <c r="A195" s="154">
        <v>186</v>
      </c>
      <c r="B195" s="155"/>
      <c r="C195" s="155"/>
      <c r="D195" s="155"/>
      <c r="E195" s="156"/>
      <c r="F195" s="157"/>
      <c r="G195" s="155"/>
      <c r="H195" s="156"/>
      <c r="I195" s="19" t="str">
        <f t="shared" si="24"/>
        <v/>
      </c>
      <c r="J195" s="19" t="str">
        <f t="shared" si="25"/>
        <v/>
      </c>
    </row>
    <row r="196" spans="1:10">
      <c r="A196" s="154">
        <v>187</v>
      </c>
      <c r="B196" s="155"/>
      <c r="C196" s="155"/>
      <c r="D196" s="155"/>
      <c r="E196" s="156"/>
      <c r="F196" s="157"/>
      <c r="G196" s="155"/>
      <c r="H196" s="156"/>
      <c r="I196" s="19" t="str">
        <f t="shared" si="24"/>
        <v/>
      </c>
      <c r="J196" s="19" t="str">
        <f t="shared" si="25"/>
        <v/>
      </c>
    </row>
    <row r="197" spans="1:10">
      <c r="A197" s="154">
        <v>188</v>
      </c>
      <c r="B197" s="155"/>
      <c r="C197" s="155"/>
      <c r="D197" s="155"/>
      <c r="E197" s="156"/>
      <c r="F197" s="157"/>
      <c r="G197" s="155"/>
      <c r="H197" s="156"/>
      <c r="I197" s="19" t="str">
        <f t="shared" si="24"/>
        <v/>
      </c>
      <c r="J197" s="19" t="str">
        <f t="shared" si="25"/>
        <v/>
      </c>
    </row>
    <row r="198" spans="1:10">
      <c r="A198" s="154">
        <v>189</v>
      </c>
      <c r="B198" s="155"/>
      <c r="C198" s="155"/>
      <c r="D198" s="155"/>
      <c r="E198" s="156"/>
      <c r="F198" s="157"/>
      <c r="G198" s="155"/>
      <c r="H198" s="156"/>
      <c r="I198" s="19" t="str">
        <f t="shared" si="24"/>
        <v/>
      </c>
      <c r="J198" s="19" t="str">
        <f t="shared" si="25"/>
        <v/>
      </c>
    </row>
    <row r="199" spans="1:10">
      <c r="A199" s="154">
        <v>190</v>
      </c>
      <c r="B199" s="155"/>
      <c r="C199" s="155"/>
      <c r="D199" s="155"/>
      <c r="E199" s="156"/>
      <c r="F199" s="157"/>
      <c r="G199" s="155"/>
      <c r="H199" s="156"/>
      <c r="I199" s="19" t="str">
        <f t="shared" si="24"/>
        <v/>
      </c>
      <c r="J199" s="19" t="str">
        <f t="shared" si="25"/>
        <v/>
      </c>
    </row>
    <row r="200" spans="1:10">
      <c r="A200" s="154">
        <v>191</v>
      </c>
      <c r="B200" s="155"/>
      <c r="C200" s="155"/>
      <c r="D200" s="155"/>
      <c r="E200" s="156"/>
      <c r="F200" s="157"/>
      <c r="G200" s="155"/>
      <c r="H200" s="156"/>
      <c r="I200" s="19" t="str">
        <f t="shared" si="24"/>
        <v/>
      </c>
      <c r="J200" s="19" t="str">
        <f t="shared" si="25"/>
        <v/>
      </c>
    </row>
    <row r="201" spans="1:10">
      <c r="A201" s="154">
        <v>192</v>
      </c>
      <c r="B201" s="155"/>
      <c r="C201" s="155"/>
      <c r="D201" s="155"/>
      <c r="E201" s="156"/>
      <c r="F201" s="157"/>
      <c r="G201" s="155"/>
      <c r="H201" s="156"/>
      <c r="I201" s="19" t="str">
        <f t="shared" si="24"/>
        <v/>
      </c>
      <c r="J201" s="19" t="str">
        <f t="shared" si="25"/>
        <v/>
      </c>
    </row>
    <row r="202" spans="1:10">
      <c r="A202" s="154">
        <v>193</v>
      </c>
      <c r="B202" s="155"/>
      <c r="C202" s="155"/>
      <c r="D202" s="155"/>
      <c r="E202" s="156"/>
      <c r="F202" s="157"/>
      <c r="G202" s="155"/>
      <c r="H202" s="156"/>
      <c r="I202" s="19" t="str">
        <f t="shared" ref="I202:I259" si="26">IF(OR($B202="",$C202="",$D202="",$E202="",$F202&lt;an_initial,$F202&gt;an_final,$O202=FALSE),"",IF($H202="",CS_STR_B*$G202/P202,CS_STR_B*$H202))</f>
        <v/>
      </c>
      <c r="J202" s="19" t="str">
        <f t="shared" ref="J202:J259" si="27">IF(OR($B202="",$C202="",$D202="",$E202="",$F202="",$F202&gt;an_final,$O202=FALSE),"",IF($H202="",CS_STR_B*$G202/P202,CS_STR_B*$H202))</f>
        <v/>
      </c>
    </row>
    <row r="203" spans="1:10">
      <c r="A203" s="154">
        <v>194</v>
      </c>
      <c r="B203" s="155"/>
      <c r="C203" s="155"/>
      <c r="D203" s="155"/>
      <c r="E203" s="156"/>
      <c r="F203" s="157"/>
      <c r="G203" s="155"/>
      <c r="H203" s="156"/>
      <c r="I203" s="19" t="str">
        <f t="shared" si="26"/>
        <v/>
      </c>
      <c r="J203" s="19" t="str">
        <f t="shared" si="27"/>
        <v/>
      </c>
    </row>
    <row r="204" spans="1:10">
      <c r="A204" s="154">
        <v>195</v>
      </c>
      <c r="B204" s="155"/>
      <c r="C204" s="155"/>
      <c r="D204" s="155"/>
      <c r="E204" s="156"/>
      <c r="F204" s="157"/>
      <c r="G204" s="155"/>
      <c r="H204" s="156"/>
      <c r="I204" s="19" t="str">
        <f t="shared" si="26"/>
        <v/>
      </c>
      <c r="J204" s="19" t="str">
        <f t="shared" si="27"/>
        <v/>
      </c>
    </row>
    <row r="205" spans="1:10">
      <c r="A205" s="154">
        <v>196</v>
      </c>
      <c r="B205" s="155"/>
      <c r="C205" s="155"/>
      <c r="D205" s="155"/>
      <c r="E205" s="156"/>
      <c r="F205" s="157"/>
      <c r="G205" s="155"/>
      <c r="H205" s="156"/>
      <c r="I205" s="19" t="str">
        <f t="shared" si="26"/>
        <v/>
      </c>
      <c r="J205" s="19" t="str">
        <f t="shared" si="27"/>
        <v/>
      </c>
    </row>
    <row r="206" spans="1:10">
      <c r="A206" s="154">
        <v>197</v>
      </c>
      <c r="B206" s="155"/>
      <c r="C206" s="155"/>
      <c r="D206" s="155"/>
      <c r="E206" s="156"/>
      <c r="F206" s="157"/>
      <c r="G206" s="155"/>
      <c r="H206" s="156"/>
      <c r="I206" s="19" t="str">
        <f t="shared" si="26"/>
        <v/>
      </c>
      <c r="J206" s="19" t="str">
        <f t="shared" si="27"/>
        <v/>
      </c>
    </row>
    <row r="207" spans="1:10">
      <c r="A207" s="154">
        <v>198</v>
      </c>
      <c r="B207" s="155"/>
      <c r="C207" s="155"/>
      <c r="D207" s="155"/>
      <c r="E207" s="156"/>
      <c r="F207" s="157"/>
      <c r="G207" s="155"/>
      <c r="H207" s="156"/>
      <c r="I207" s="19" t="str">
        <f t="shared" si="26"/>
        <v/>
      </c>
      <c r="J207" s="19" t="str">
        <f t="shared" si="27"/>
        <v/>
      </c>
    </row>
    <row r="208" spans="1:10">
      <c r="A208" s="154">
        <v>199</v>
      </c>
      <c r="B208" s="155"/>
      <c r="C208" s="155"/>
      <c r="D208" s="155"/>
      <c r="E208" s="156"/>
      <c r="F208" s="157"/>
      <c r="G208" s="155"/>
      <c r="H208" s="156"/>
      <c r="I208" s="19" t="str">
        <f t="shared" si="26"/>
        <v/>
      </c>
      <c r="J208" s="19" t="str">
        <f t="shared" si="27"/>
        <v/>
      </c>
    </row>
    <row r="209" spans="1:10">
      <c r="A209" s="154">
        <v>200</v>
      </c>
      <c r="B209" s="155"/>
      <c r="C209" s="155"/>
      <c r="D209" s="155"/>
      <c r="E209" s="156"/>
      <c r="F209" s="157"/>
      <c r="G209" s="155"/>
      <c r="H209" s="156"/>
      <c r="I209" s="19" t="str">
        <f t="shared" si="26"/>
        <v/>
      </c>
      <c r="J209" s="19" t="str">
        <f t="shared" si="27"/>
        <v/>
      </c>
    </row>
    <row r="210" spans="1:10">
      <c r="A210" s="154">
        <v>201</v>
      </c>
      <c r="B210" s="155"/>
      <c r="C210" s="155"/>
      <c r="D210" s="155"/>
      <c r="E210" s="156"/>
      <c r="F210" s="157"/>
      <c r="G210" s="155"/>
      <c r="H210" s="156"/>
      <c r="I210" s="19" t="str">
        <f t="shared" si="26"/>
        <v/>
      </c>
      <c r="J210" s="19" t="str">
        <f t="shared" si="27"/>
        <v/>
      </c>
    </row>
    <row r="211" spans="1:10">
      <c r="A211" s="154">
        <v>202</v>
      </c>
      <c r="B211" s="155"/>
      <c r="C211" s="155"/>
      <c r="D211" s="155"/>
      <c r="E211" s="156"/>
      <c r="F211" s="157"/>
      <c r="G211" s="155"/>
      <c r="H211" s="156"/>
      <c r="I211" s="19" t="str">
        <f t="shared" si="26"/>
        <v/>
      </c>
      <c r="J211" s="19" t="str">
        <f t="shared" si="27"/>
        <v/>
      </c>
    </row>
    <row r="212" spans="1:10">
      <c r="A212" s="154">
        <v>203</v>
      </c>
      <c r="B212" s="155"/>
      <c r="C212" s="155"/>
      <c r="D212" s="155"/>
      <c r="E212" s="156"/>
      <c r="F212" s="157"/>
      <c r="G212" s="155"/>
      <c r="H212" s="156"/>
      <c r="I212" s="19" t="str">
        <f t="shared" si="26"/>
        <v/>
      </c>
      <c r="J212" s="19" t="str">
        <f t="shared" si="27"/>
        <v/>
      </c>
    </row>
    <row r="213" spans="1:10">
      <c r="A213" s="154">
        <v>204</v>
      </c>
      <c r="B213" s="155"/>
      <c r="C213" s="155"/>
      <c r="D213" s="155"/>
      <c r="E213" s="156"/>
      <c r="F213" s="157"/>
      <c r="G213" s="155"/>
      <c r="H213" s="156"/>
      <c r="I213" s="19" t="str">
        <f t="shared" si="26"/>
        <v/>
      </c>
      <c r="J213" s="19" t="str">
        <f t="shared" si="27"/>
        <v/>
      </c>
    </row>
    <row r="214" spans="1:10">
      <c r="A214" s="154">
        <v>205</v>
      </c>
      <c r="B214" s="155"/>
      <c r="C214" s="155"/>
      <c r="D214" s="155"/>
      <c r="E214" s="156"/>
      <c r="F214" s="157"/>
      <c r="G214" s="155"/>
      <c r="H214" s="156"/>
      <c r="I214" s="19" t="str">
        <f t="shared" si="26"/>
        <v/>
      </c>
      <c r="J214" s="19" t="str">
        <f t="shared" si="27"/>
        <v/>
      </c>
    </row>
    <row r="215" spans="1:10">
      <c r="A215" s="154">
        <v>206</v>
      </c>
      <c r="B215" s="155"/>
      <c r="C215" s="155"/>
      <c r="D215" s="155"/>
      <c r="E215" s="156"/>
      <c r="F215" s="157"/>
      <c r="G215" s="155"/>
      <c r="H215" s="156"/>
      <c r="I215" s="19" t="str">
        <f t="shared" si="26"/>
        <v/>
      </c>
      <c r="J215" s="19" t="str">
        <f t="shared" si="27"/>
        <v/>
      </c>
    </row>
    <row r="216" spans="1:10">
      <c r="A216" s="154">
        <v>207</v>
      </c>
      <c r="B216" s="155"/>
      <c r="C216" s="155"/>
      <c r="D216" s="155"/>
      <c r="E216" s="156"/>
      <c r="F216" s="157"/>
      <c r="G216" s="155"/>
      <c r="H216" s="156"/>
      <c r="I216" s="19" t="str">
        <f t="shared" si="26"/>
        <v/>
      </c>
      <c r="J216" s="19" t="str">
        <f t="shared" si="27"/>
        <v/>
      </c>
    </row>
    <row r="217" spans="1:10">
      <c r="A217" s="154">
        <v>208</v>
      </c>
      <c r="B217" s="155"/>
      <c r="C217" s="155"/>
      <c r="D217" s="155"/>
      <c r="E217" s="156"/>
      <c r="F217" s="157"/>
      <c r="G217" s="155"/>
      <c r="H217" s="156"/>
      <c r="I217" s="19" t="str">
        <f t="shared" si="26"/>
        <v/>
      </c>
      <c r="J217" s="19" t="str">
        <f t="shared" si="27"/>
        <v/>
      </c>
    </row>
    <row r="218" spans="1:10">
      <c r="A218" s="154">
        <v>209</v>
      </c>
      <c r="B218" s="155"/>
      <c r="C218" s="155"/>
      <c r="D218" s="155"/>
      <c r="E218" s="156"/>
      <c r="F218" s="157"/>
      <c r="G218" s="155"/>
      <c r="H218" s="156"/>
      <c r="I218" s="19" t="str">
        <f t="shared" si="26"/>
        <v/>
      </c>
      <c r="J218" s="19" t="str">
        <f t="shared" si="27"/>
        <v/>
      </c>
    </row>
    <row r="219" spans="1:10">
      <c r="A219" s="154">
        <v>210</v>
      </c>
      <c r="B219" s="155"/>
      <c r="C219" s="155"/>
      <c r="D219" s="155"/>
      <c r="E219" s="156"/>
      <c r="F219" s="157"/>
      <c r="G219" s="155"/>
      <c r="H219" s="156"/>
      <c r="I219" s="19" t="str">
        <f t="shared" si="26"/>
        <v/>
      </c>
      <c r="J219" s="19" t="str">
        <f t="shared" si="27"/>
        <v/>
      </c>
    </row>
    <row r="220" spans="1:10">
      <c r="A220" s="154">
        <v>211</v>
      </c>
      <c r="B220" s="155"/>
      <c r="C220" s="155"/>
      <c r="D220" s="155"/>
      <c r="E220" s="156"/>
      <c r="F220" s="157"/>
      <c r="G220" s="155"/>
      <c r="H220" s="156"/>
      <c r="I220" s="19" t="str">
        <f t="shared" si="26"/>
        <v/>
      </c>
      <c r="J220" s="19" t="str">
        <f t="shared" si="27"/>
        <v/>
      </c>
    </row>
    <row r="221" spans="1:10">
      <c r="A221" s="154">
        <v>212</v>
      </c>
      <c r="B221" s="155"/>
      <c r="C221" s="155"/>
      <c r="D221" s="155"/>
      <c r="E221" s="156"/>
      <c r="F221" s="157"/>
      <c r="G221" s="155"/>
      <c r="H221" s="156"/>
      <c r="I221" s="19" t="str">
        <f t="shared" si="26"/>
        <v/>
      </c>
      <c r="J221" s="19" t="str">
        <f t="shared" si="27"/>
        <v/>
      </c>
    </row>
    <row r="222" spans="1:10">
      <c r="A222" s="154">
        <v>213</v>
      </c>
      <c r="B222" s="155"/>
      <c r="C222" s="155"/>
      <c r="D222" s="155"/>
      <c r="E222" s="156"/>
      <c r="F222" s="157"/>
      <c r="G222" s="155"/>
      <c r="H222" s="156"/>
      <c r="I222" s="19" t="str">
        <f t="shared" si="26"/>
        <v/>
      </c>
      <c r="J222" s="19" t="str">
        <f t="shared" si="27"/>
        <v/>
      </c>
    </row>
    <row r="223" spans="1:10">
      <c r="A223" s="154">
        <v>214</v>
      </c>
      <c r="B223" s="155"/>
      <c r="C223" s="155"/>
      <c r="D223" s="155"/>
      <c r="E223" s="156"/>
      <c r="F223" s="157"/>
      <c r="G223" s="155"/>
      <c r="H223" s="156"/>
      <c r="I223" s="19" t="str">
        <f t="shared" si="26"/>
        <v/>
      </c>
      <c r="J223" s="19" t="str">
        <f t="shared" si="27"/>
        <v/>
      </c>
    </row>
    <row r="224" spans="1:10">
      <c r="A224" s="154">
        <v>215</v>
      </c>
      <c r="B224" s="155"/>
      <c r="C224" s="155"/>
      <c r="D224" s="155"/>
      <c r="E224" s="156"/>
      <c r="F224" s="157"/>
      <c r="G224" s="155"/>
      <c r="H224" s="156"/>
      <c r="I224" s="19" t="str">
        <f t="shared" si="26"/>
        <v/>
      </c>
      <c r="J224" s="19" t="str">
        <f t="shared" si="27"/>
        <v/>
      </c>
    </row>
    <row r="225" spans="1:10">
      <c r="A225" s="154">
        <v>216</v>
      </c>
      <c r="B225" s="155"/>
      <c r="C225" s="155"/>
      <c r="D225" s="155"/>
      <c r="E225" s="156"/>
      <c r="F225" s="157"/>
      <c r="G225" s="155"/>
      <c r="H225" s="156"/>
      <c r="I225" s="19" t="str">
        <f t="shared" si="26"/>
        <v/>
      </c>
      <c r="J225" s="19" t="str">
        <f t="shared" si="27"/>
        <v/>
      </c>
    </row>
    <row r="226" spans="1:10">
      <c r="A226" s="154">
        <v>217</v>
      </c>
      <c r="B226" s="155"/>
      <c r="C226" s="155"/>
      <c r="D226" s="155"/>
      <c r="E226" s="156"/>
      <c r="F226" s="157"/>
      <c r="G226" s="155"/>
      <c r="H226" s="156"/>
      <c r="I226" s="19" t="str">
        <f t="shared" si="26"/>
        <v/>
      </c>
      <c r="J226" s="19" t="str">
        <f t="shared" si="27"/>
        <v/>
      </c>
    </row>
    <row r="227" spans="1:10">
      <c r="A227" s="154">
        <v>218</v>
      </c>
      <c r="B227" s="155"/>
      <c r="C227" s="155"/>
      <c r="D227" s="155"/>
      <c r="E227" s="156"/>
      <c r="F227" s="157"/>
      <c r="G227" s="155"/>
      <c r="H227" s="156"/>
      <c r="I227" s="19" t="str">
        <f t="shared" si="26"/>
        <v/>
      </c>
      <c r="J227" s="19" t="str">
        <f t="shared" si="27"/>
        <v/>
      </c>
    </row>
    <row r="228" spans="1:10">
      <c r="A228" s="154">
        <v>219</v>
      </c>
      <c r="B228" s="155"/>
      <c r="C228" s="155"/>
      <c r="D228" s="155"/>
      <c r="E228" s="156"/>
      <c r="F228" s="157"/>
      <c r="G228" s="155"/>
      <c r="H228" s="156"/>
      <c r="I228" s="19" t="str">
        <f t="shared" si="26"/>
        <v/>
      </c>
      <c r="J228" s="19" t="str">
        <f t="shared" si="27"/>
        <v/>
      </c>
    </row>
    <row r="229" spans="1:10">
      <c r="A229" s="154">
        <v>220</v>
      </c>
      <c r="B229" s="155"/>
      <c r="C229" s="155"/>
      <c r="D229" s="155"/>
      <c r="E229" s="156"/>
      <c r="F229" s="157"/>
      <c r="G229" s="155"/>
      <c r="H229" s="156"/>
      <c r="I229" s="19" t="str">
        <f t="shared" si="26"/>
        <v/>
      </c>
      <c r="J229" s="19" t="str">
        <f t="shared" si="27"/>
        <v/>
      </c>
    </row>
    <row r="230" spans="1:10">
      <c r="A230" s="154">
        <v>221</v>
      </c>
      <c r="B230" s="155"/>
      <c r="C230" s="155"/>
      <c r="D230" s="155"/>
      <c r="E230" s="156"/>
      <c r="F230" s="157"/>
      <c r="G230" s="155"/>
      <c r="H230" s="156"/>
      <c r="I230" s="19" t="str">
        <f t="shared" si="26"/>
        <v/>
      </c>
      <c r="J230" s="19" t="str">
        <f t="shared" si="27"/>
        <v/>
      </c>
    </row>
    <row r="231" spans="1:10">
      <c r="A231" s="154">
        <v>222</v>
      </c>
      <c r="B231" s="155"/>
      <c r="C231" s="155"/>
      <c r="D231" s="155"/>
      <c r="E231" s="156"/>
      <c r="F231" s="157"/>
      <c r="G231" s="155"/>
      <c r="H231" s="156"/>
      <c r="I231" s="19" t="str">
        <f t="shared" si="26"/>
        <v/>
      </c>
      <c r="J231" s="19" t="str">
        <f t="shared" si="27"/>
        <v/>
      </c>
    </row>
    <row r="232" spans="1:10">
      <c r="A232" s="154">
        <v>223</v>
      </c>
      <c r="B232" s="155"/>
      <c r="C232" s="155"/>
      <c r="D232" s="155"/>
      <c r="E232" s="156"/>
      <c r="F232" s="157"/>
      <c r="G232" s="155"/>
      <c r="H232" s="156"/>
      <c r="I232" s="19" t="str">
        <f t="shared" si="26"/>
        <v/>
      </c>
      <c r="J232" s="19" t="str">
        <f t="shared" si="27"/>
        <v/>
      </c>
    </row>
    <row r="233" spans="1:10">
      <c r="A233" s="154">
        <v>224</v>
      </c>
      <c r="B233" s="155"/>
      <c r="C233" s="155"/>
      <c r="D233" s="155"/>
      <c r="E233" s="156"/>
      <c r="F233" s="157"/>
      <c r="G233" s="155"/>
      <c r="H233" s="156"/>
      <c r="I233" s="19" t="str">
        <f t="shared" si="26"/>
        <v/>
      </c>
      <c r="J233" s="19" t="str">
        <f t="shared" si="27"/>
        <v/>
      </c>
    </row>
    <row r="234" spans="1:10">
      <c r="A234" s="154">
        <v>225</v>
      </c>
      <c r="B234" s="155"/>
      <c r="C234" s="155"/>
      <c r="D234" s="155"/>
      <c r="E234" s="156"/>
      <c r="F234" s="157"/>
      <c r="G234" s="155"/>
      <c r="H234" s="156"/>
      <c r="I234" s="19" t="str">
        <f t="shared" si="26"/>
        <v/>
      </c>
      <c r="J234" s="19" t="str">
        <f t="shared" si="27"/>
        <v/>
      </c>
    </row>
    <row r="235" spans="1:10">
      <c r="A235" s="154">
        <v>226</v>
      </c>
      <c r="B235" s="155"/>
      <c r="C235" s="155"/>
      <c r="D235" s="155"/>
      <c r="E235" s="156"/>
      <c r="F235" s="157"/>
      <c r="G235" s="155"/>
      <c r="H235" s="156"/>
      <c r="I235" s="19" t="str">
        <f t="shared" si="26"/>
        <v/>
      </c>
      <c r="J235" s="19" t="str">
        <f t="shared" si="27"/>
        <v/>
      </c>
    </row>
    <row r="236" spans="1:10">
      <c r="A236" s="154">
        <v>227</v>
      </c>
      <c r="B236" s="155"/>
      <c r="C236" s="155"/>
      <c r="D236" s="155"/>
      <c r="E236" s="156"/>
      <c r="F236" s="157"/>
      <c r="G236" s="155"/>
      <c r="H236" s="156"/>
      <c r="I236" s="19" t="str">
        <f t="shared" si="26"/>
        <v/>
      </c>
      <c r="J236" s="19" t="str">
        <f t="shared" si="27"/>
        <v/>
      </c>
    </row>
    <row r="237" spans="1:10">
      <c r="A237" s="154">
        <v>228</v>
      </c>
      <c r="B237" s="155"/>
      <c r="C237" s="155"/>
      <c r="D237" s="155"/>
      <c r="E237" s="156"/>
      <c r="F237" s="157"/>
      <c r="G237" s="155"/>
      <c r="H237" s="156"/>
      <c r="I237" s="19" t="str">
        <f t="shared" si="26"/>
        <v/>
      </c>
      <c r="J237" s="19" t="str">
        <f t="shared" si="27"/>
        <v/>
      </c>
    </row>
    <row r="238" spans="1:10">
      <c r="A238" s="154">
        <v>229</v>
      </c>
      <c r="B238" s="155"/>
      <c r="C238" s="155"/>
      <c r="D238" s="155"/>
      <c r="E238" s="156"/>
      <c r="F238" s="157"/>
      <c r="G238" s="155"/>
      <c r="H238" s="156"/>
      <c r="I238" s="19" t="str">
        <f t="shared" si="26"/>
        <v/>
      </c>
      <c r="J238" s="19" t="str">
        <f t="shared" si="27"/>
        <v/>
      </c>
    </row>
    <row r="239" spans="1:10">
      <c r="A239" s="154">
        <v>230</v>
      </c>
      <c r="B239" s="155"/>
      <c r="C239" s="155"/>
      <c r="D239" s="155"/>
      <c r="E239" s="156"/>
      <c r="F239" s="157"/>
      <c r="G239" s="155"/>
      <c r="H239" s="156"/>
      <c r="I239" s="19" t="str">
        <f t="shared" si="26"/>
        <v/>
      </c>
      <c r="J239" s="19" t="str">
        <f t="shared" si="27"/>
        <v/>
      </c>
    </row>
    <row r="240" spans="1:10">
      <c r="A240" s="154">
        <v>231</v>
      </c>
      <c r="B240" s="155"/>
      <c r="C240" s="155"/>
      <c r="D240" s="155"/>
      <c r="E240" s="156"/>
      <c r="F240" s="157"/>
      <c r="G240" s="155"/>
      <c r="H240" s="156"/>
      <c r="I240" s="19" t="str">
        <f t="shared" si="26"/>
        <v/>
      </c>
      <c r="J240" s="19" t="str">
        <f t="shared" si="27"/>
        <v/>
      </c>
    </row>
    <row r="241" spans="1:10">
      <c r="A241" s="154">
        <v>232</v>
      </c>
      <c r="B241" s="155"/>
      <c r="C241" s="155"/>
      <c r="D241" s="155"/>
      <c r="E241" s="156"/>
      <c r="F241" s="157"/>
      <c r="G241" s="155"/>
      <c r="H241" s="156"/>
      <c r="I241" s="19" t="str">
        <f t="shared" si="26"/>
        <v/>
      </c>
      <c r="J241" s="19" t="str">
        <f t="shared" si="27"/>
        <v/>
      </c>
    </row>
    <row r="242" spans="1:10">
      <c r="A242" s="154">
        <v>233</v>
      </c>
      <c r="B242" s="155"/>
      <c r="C242" s="155"/>
      <c r="D242" s="155"/>
      <c r="E242" s="156"/>
      <c r="F242" s="157"/>
      <c r="G242" s="155"/>
      <c r="H242" s="156"/>
      <c r="I242" s="19" t="str">
        <f t="shared" si="26"/>
        <v/>
      </c>
      <c r="J242" s="19" t="str">
        <f t="shared" si="27"/>
        <v/>
      </c>
    </row>
    <row r="243" spans="1:10">
      <c r="A243" s="154">
        <v>234</v>
      </c>
      <c r="B243" s="155"/>
      <c r="C243" s="155"/>
      <c r="D243" s="155"/>
      <c r="E243" s="156"/>
      <c r="F243" s="157"/>
      <c r="G243" s="155"/>
      <c r="H243" s="156"/>
      <c r="I243" s="19" t="str">
        <f t="shared" si="26"/>
        <v/>
      </c>
      <c r="J243" s="19" t="str">
        <f t="shared" si="27"/>
        <v/>
      </c>
    </row>
    <row r="244" spans="1:10">
      <c r="A244" s="154">
        <v>235</v>
      </c>
      <c r="B244" s="155"/>
      <c r="C244" s="155"/>
      <c r="D244" s="155"/>
      <c r="E244" s="156"/>
      <c r="F244" s="157"/>
      <c r="G244" s="155"/>
      <c r="H244" s="156"/>
      <c r="I244" s="19" t="str">
        <f t="shared" si="26"/>
        <v/>
      </c>
      <c r="J244" s="19" t="str">
        <f t="shared" si="27"/>
        <v/>
      </c>
    </row>
    <row r="245" spans="1:10">
      <c r="A245" s="154">
        <v>236</v>
      </c>
      <c r="B245" s="155"/>
      <c r="C245" s="155"/>
      <c r="D245" s="155"/>
      <c r="E245" s="156"/>
      <c r="F245" s="157"/>
      <c r="G245" s="155"/>
      <c r="H245" s="156"/>
      <c r="I245" s="19" t="str">
        <f t="shared" si="26"/>
        <v/>
      </c>
      <c r="J245" s="19" t="str">
        <f t="shared" si="27"/>
        <v/>
      </c>
    </row>
    <row r="246" spans="1:10">
      <c r="A246" s="154">
        <v>237</v>
      </c>
      <c r="B246" s="155"/>
      <c r="C246" s="155"/>
      <c r="D246" s="155"/>
      <c r="E246" s="156"/>
      <c r="F246" s="157"/>
      <c r="G246" s="155"/>
      <c r="H246" s="156"/>
      <c r="I246" s="19" t="str">
        <f t="shared" si="26"/>
        <v/>
      </c>
      <c r="J246" s="19" t="str">
        <f t="shared" si="27"/>
        <v/>
      </c>
    </row>
    <row r="247" spans="1:10">
      <c r="A247" s="154">
        <v>238</v>
      </c>
      <c r="B247" s="155"/>
      <c r="C247" s="155"/>
      <c r="D247" s="155"/>
      <c r="E247" s="156"/>
      <c r="F247" s="157"/>
      <c r="G247" s="155"/>
      <c r="H247" s="156"/>
      <c r="I247" s="19" t="str">
        <f t="shared" si="26"/>
        <v/>
      </c>
      <c r="J247" s="19" t="str">
        <f t="shared" si="27"/>
        <v/>
      </c>
    </row>
    <row r="248" spans="1:10">
      <c r="A248" s="154">
        <v>239</v>
      </c>
      <c r="B248" s="155"/>
      <c r="C248" s="155"/>
      <c r="D248" s="155"/>
      <c r="E248" s="156"/>
      <c r="F248" s="157"/>
      <c r="G248" s="155"/>
      <c r="H248" s="156"/>
      <c r="I248" s="19" t="str">
        <f t="shared" si="26"/>
        <v/>
      </c>
      <c r="J248" s="19" t="str">
        <f t="shared" si="27"/>
        <v/>
      </c>
    </row>
    <row r="249" spans="1:10">
      <c r="A249" s="154">
        <v>240</v>
      </c>
      <c r="B249" s="155"/>
      <c r="C249" s="155"/>
      <c r="D249" s="155"/>
      <c r="E249" s="156"/>
      <c r="F249" s="157"/>
      <c r="G249" s="155"/>
      <c r="H249" s="156"/>
      <c r="I249" s="19" t="str">
        <f t="shared" si="26"/>
        <v/>
      </c>
      <c r="J249" s="19" t="str">
        <f t="shared" si="27"/>
        <v/>
      </c>
    </row>
    <row r="250" spans="1:10">
      <c r="A250" s="154">
        <v>241</v>
      </c>
      <c r="B250" s="155"/>
      <c r="C250" s="155"/>
      <c r="D250" s="155"/>
      <c r="E250" s="156"/>
      <c r="F250" s="157"/>
      <c r="G250" s="155"/>
      <c r="H250" s="156"/>
      <c r="I250" s="19" t="str">
        <f t="shared" si="26"/>
        <v/>
      </c>
      <c r="J250" s="19" t="str">
        <f t="shared" si="27"/>
        <v/>
      </c>
    </row>
    <row r="251" spans="1:10">
      <c r="A251" s="154">
        <v>242</v>
      </c>
      <c r="B251" s="155"/>
      <c r="C251" s="155"/>
      <c r="D251" s="155"/>
      <c r="E251" s="156"/>
      <c r="F251" s="157"/>
      <c r="G251" s="155"/>
      <c r="H251" s="156"/>
      <c r="I251" s="19" t="str">
        <f t="shared" si="26"/>
        <v/>
      </c>
      <c r="J251" s="19" t="str">
        <f t="shared" si="27"/>
        <v/>
      </c>
    </row>
    <row r="252" spans="1:10">
      <c r="A252" s="154">
        <v>243</v>
      </c>
      <c r="B252" s="155"/>
      <c r="C252" s="155"/>
      <c r="D252" s="155"/>
      <c r="E252" s="156"/>
      <c r="F252" s="157"/>
      <c r="G252" s="155"/>
      <c r="H252" s="156"/>
      <c r="I252" s="19" t="str">
        <f t="shared" si="26"/>
        <v/>
      </c>
      <c r="J252" s="19" t="str">
        <f t="shared" si="27"/>
        <v/>
      </c>
    </row>
    <row r="253" spans="1:10">
      <c r="A253" s="154">
        <v>244</v>
      </c>
      <c r="B253" s="155"/>
      <c r="C253" s="155"/>
      <c r="D253" s="155"/>
      <c r="E253" s="156"/>
      <c r="F253" s="157"/>
      <c r="G253" s="155"/>
      <c r="H253" s="156"/>
      <c r="I253" s="19" t="str">
        <f t="shared" si="26"/>
        <v/>
      </c>
      <c r="J253" s="19" t="str">
        <f t="shared" si="27"/>
        <v/>
      </c>
    </row>
    <row r="254" spans="1:10">
      <c r="A254" s="154">
        <v>245</v>
      </c>
      <c r="B254" s="155"/>
      <c r="C254" s="155"/>
      <c r="D254" s="155"/>
      <c r="E254" s="156"/>
      <c r="F254" s="157"/>
      <c r="G254" s="155"/>
      <c r="H254" s="156"/>
      <c r="I254" s="19" t="str">
        <f t="shared" si="26"/>
        <v/>
      </c>
      <c r="J254" s="19" t="str">
        <f t="shared" si="27"/>
        <v/>
      </c>
    </row>
    <row r="255" spans="1:10">
      <c r="A255" s="154">
        <v>246</v>
      </c>
      <c r="B255" s="155"/>
      <c r="C255" s="155"/>
      <c r="D255" s="155"/>
      <c r="E255" s="156"/>
      <c r="F255" s="157"/>
      <c r="G255" s="155"/>
      <c r="H255" s="156"/>
      <c r="I255" s="19" t="str">
        <f t="shared" si="26"/>
        <v/>
      </c>
      <c r="J255" s="19" t="str">
        <f t="shared" si="27"/>
        <v/>
      </c>
    </row>
    <row r="256" spans="1:10">
      <c r="A256" s="154">
        <v>247</v>
      </c>
      <c r="B256" s="155"/>
      <c r="C256" s="155"/>
      <c r="D256" s="155"/>
      <c r="E256" s="156"/>
      <c r="F256" s="157"/>
      <c r="G256" s="155"/>
      <c r="H256" s="156"/>
      <c r="I256" s="19" t="str">
        <f t="shared" si="26"/>
        <v/>
      </c>
      <c r="J256" s="19" t="str">
        <f t="shared" si="27"/>
        <v/>
      </c>
    </row>
    <row r="257" spans="1:10">
      <c r="A257" s="154">
        <v>248</v>
      </c>
      <c r="B257" s="155"/>
      <c r="C257" s="155"/>
      <c r="D257" s="155"/>
      <c r="E257" s="156"/>
      <c r="F257" s="157"/>
      <c r="G257" s="155"/>
      <c r="H257" s="156"/>
      <c r="I257" s="19" t="str">
        <f t="shared" si="26"/>
        <v/>
      </c>
      <c r="J257" s="19" t="str">
        <f t="shared" si="27"/>
        <v/>
      </c>
    </row>
    <row r="258" spans="1:10">
      <c r="A258" s="154">
        <v>249</v>
      </c>
      <c r="B258" s="155"/>
      <c r="C258" s="155"/>
      <c r="D258" s="155"/>
      <c r="E258" s="156"/>
      <c r="F258" s="157"/>
      <c r="G258" s="155"/>
      <c r="H258" s="156"/>
      <c r="I258" s="19" t="str">
        <f t="shared" si="26"/>
        <v/>
      </c>
      <c r="J258" s="19" t="str">
        <f t="shared" si="27"/>
        <v/>
      </c>
    </row>
    <row r="259" spans="1:10">
      <c r="A259" s="154">
        <v>250</v>
      </c>
      <c r="B259" s="155"/>
      <c r="C259" s="155"/>
      <c r="D259" s="155"/>
      <c r="E259" s="156"/>
      <c r="F259" s="157"/>
      <c r="G259" s="155"/>
      <c r="H259" s="156"/>
      <c r="I259" s="19" t="str">
        <f t="shared" si="26"/>
        <v/>
      </c>
      <c r="J259" s="19" t="str">
        <f t="shared" si="27"/>
        <v/>
      </c>
    </row>
  </sheetData>
  <sheetProtection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&amp;LConfirm existenţa lucrărilorDirector de departament&amp;RCandidat</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Gradații de merit</dc:title>
  <dc:creator/>
  <cp:keywords>2017</cp:keywords>
  <cp:lastModifiedBy/>
  <dcterms:created xsi:type="dcterms:W3CDTF">2015-06-01T20:31:15Z</dcterms:created>
  <dcterms:modified xsi:type="dcterms:W3CDTF">2017-06-08T08:04:53Z</dcterms:modified>
  <cp:category>UPT</cp:category>
</cp:coreProperties>
</file>